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908"/>
  </bookViews>
  <sheets>
    <sheet name="运营生产订单" sheetId="6" r:id="rId1"/>
    <sheet name="（运营）采购订单" sheetId="7" r:id="rId2"/>
    <sheet name="（运营）批量导入采购计划模板" sheetId="9" state="hidden" r:id="rId3"/>
    <sheet name="（工厂）送货清单汇总" sheetId="4" r:id="rId4"/>
    <sheet name="（工厂打印）送货清单" sheetId="1" r:id="rId5"/>
    <sheet name="（仓库）批量导入库数据模板" sheetId="10" r:id="rId6"/>
    <sheet name="（运营）数据源" sheetId="5" state="hidden" r:id="rId7"/>
    <sheet name="Sheet1" sheetId="11" state="hidden" r:id="rId8"/>
  </sheets>
  <externalReferences>
    <externalReference r:id="rId11"/>
  </externalReferences>
  <definedNames>
    <definedName name="_xlnm._FilterDatabase" localSheetId="1" hidden="1">'（运营）采购订单'!$A$3:$L$582</definedName>
    <definedName name="_xlnm._FilterDatabase" localSheetId="3" hidden="1">'（工厂）送货清单汇总'!$A$3:$R$550</definedName>
    <definedName name="_xlnm._FilterDatabase" localSheetId="4" hidden="1">'（工厂打印）送货清单'!$A$3:$O$545</definedName>
    <definedName name="_xlnm._FilterDatabase" localSheetId="5" hidden="1">'（仓库）批量导入库数据模板'!$A$1:$G$544</definedName>
    <definedName name="_xlnm._FilterDatabase" localSheetId="6" hidden="1">'（运营）数据源'!$A$1:$K$169</definedName>
    <definedName name="_xlnm.Print_Area" localSheetId="0">运营生产订单!$A$1:$Z$118</definedName>
    <definedName name="_xlnm._FilterDatabase" localSheetId="2" hidden="1">'（运营）批量导入采购计划模板'!$A$1:$K$172</definedName>
    <definedName name="attributeMapFeedProductType">[1]AttributePTDMAP!$B$1</definedName>
    <definedName name="optionalAttributePTDMap">[1]AttributePTDMAP!$A$45:$B$176</definedName>
    <definedName name="preferredAttributePTDMap">[1]AttributePTDMAP!$A$177:$B$177</definedName>
    <definedName name="requiredAttributePTDMap">[1]AttributePTDMAP!$A$1:$B$44</definedName>
  </definedNames>
  <calcPr calcId="144525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2" name="ID_697A0DC8687646C0BE02EE87525E065B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95215" y="34326195"/>
          <a:ext cx="1280795" cy="2410460"/>
        </a:xfrm>
        <a:prstGeom prst="rect">
          <a:avLst/>
        </a:prstGeom>
        <a:noFill/>
        <a:ln w="9525">
          <a:noFill/>
        </a:ln>
      </xdr:spPr>
    </xdr:pic>
  </etc:cellImage>
</etc:cellImages>
</file>

<file path=xl/comments1.xml><?xml version="1.0" encoding="utf-8"?>
<comments xmlns="http://schemas.openxmlformats.org/spreadsheetml/2006/main">
  <authors>
    <author>10585</author>
  </authors>
  <commentList>
    <comment ref="J1" authorId="0">
      <text>
        <r>
          <rPr>
            <b/>
            <sz val="9"/>
            <rFont val="宋体"/>
            <charset val="134"/>
          </rPr>
          <t>请输入时间格式，如：
2020-05-10</t>
        </r>
      </text>
    </comment>
  </commentList>
</comments>
</file>

<file path=xl/comments2.xml><?xml version="1.0" encoding="utf-8"?>
<comments xmlns="http://schemas.openxmlformats.org/spreadsheetml/2006/main">
  <authors>
    <author>sos63</author>
    <author>liyiy_kzea7sw</author>
  </authors>
  <commentList>
    <comment ref="C1" authorId="0">
      <text>
        <r>
          <rPr>
            <b/>
            <sz val="9"/>
            <rFont val="宋体"/>
            <charset val="134"/>
          </rPr>
          <t>sos63:</t>
        </r>
        <r>
          <rPr>
            <sz val="9"/>
            <rFont val="宋体"/>
            <charset val="134"/>
          </rPr>
          <t xml:space="preserve">
请与采购单保持内容一致
</t>
        </r>
      </text>
    </comment>
    <comment ref="D1" authorId="1">
      <text>
        <r>
          <rPr>
            <sz val="9"/>
            <rFont val="宋体"/>
            <charset val="134"/>
          </rPr>
          <t xml:space="preserve">请与采购单保持内容一致
</t>
        </r>
      </text>
    </comment>
    <comment ref="I1" authorId="1">
      <text>
        <r>
          <rPr>
            <sz val="9"/>
            <rFont val="宋体"/>
            <charset val="134"/>
          </rPr>
          <t>1、填写的数值，对采购单本次到货的所有产品生效，同一采购单重复填写，只取第一个有效值
2、填写了数值，则对本次到货产品按照采购单选择的分配方式进行计算，最多支持填两位小数
3、若不填写保持为空，则按采购单维护的费用和分配方式自动计算</t>
        </r>
      </text>
    </comment>
    <comment ref="J1" authorId="1">
      <text>
        <r>
          <rPr>
            <sz val="9"/>
            <rFont val="宋体"/>
            <charset val="134"/>
          </rPr>
          <t>1、填写的数值，对采购单本次到货的所有产品生效，同一采购单重复填写，只取第一个有效值
2、填写了数值，则对本次到货产品按照采购单选择的分配方式进行计算，最多支持填两位小数
3、若不填写保持为空，则按采购单维护的费用和分配方式自动计算</t>
        </r>
      </text>
    </comment>
  </commentList>
</comments>
</file>

<file path=xl/sharedStrings.xml><?xml version="1.0" encoding="utf-8"?>
<sst xmlns="http://schemas.openxmlformats.org/spreadsheetml/2006/main" count="1438" uniqueCount="449">
  <si>
    <t>展翼-生产订单-系统版本</t>
  </si>
  <si>
    <t>TZ811大货生产制造单</t>
  </si>
  <si>
    <t>订单出完日期</t>
  </si>
  <si>
    <t>加工厂</t>
  </si>
  <si>
    <t>嘉豪工厂</t>
  </si>
  <si>
    <t>制单纸样编号</t>
  </si>
  <si>
    <t>SZ20811（20211101）</t>
  </si>
  <si>
    <t>款号</t>
  </si>
  <si>
    <t>TZUS-TZ811</t>
  </si>
  <si>
    <t>下单日期</t>
  </si>
  <si>
    <t>项目</t>
  </si>
  <si>
    <t>度量法</t>
  </si>
  <si>
    <t>L</t>
  </si>
  <si>
    <t>XL</t>
  </si>
  <si>
    <t>2XL</t>
  </si>
  <si>
    <t>3XL</t>
  </si>
  <si>
    <t>4XL</t>
  </si>
  <si>
    <t>5XL</t>
  </si>
  <si>
    <t>订单号</t>
  </si>
  <si>
    <t>PO231124TZ811</t>
  </si>
  <si>
    <t>运营</t>
  </si>
  <si>
    <t>Jack</t>
  </si>
  <si>
    <t>部
位
名
称</t>
  </si>
  <si>
    <t>后中长</t>
  </si>
  <si>
    <t>店铺</t>
  </si>
  <si>
    <t>TZ-US</t>
  </si>
  <si>
    <t>品牌</t>
  </si>
  <si>
    <t>TZ</t>
  </si>
  <si>
    <t>胸围</t>
  </si>
  <si>
    <t>夹底度</t>
  </si>
  <si>
    <t>做货纸样编号</t>
  </si>
  <si>
    <t>布料类型</t>
  </si>
  <si>
    <t>日本棉/丝光棉</t>
  </si>
  <si>
    <t>腰围</t>
  </si>
  <si>
    <t>腰节中位度</t>
  </si>
  <si>
    <t>尺码
颜色</t>
  </si>
  <si>
    <t>XS</t>
  </si>
  <si>
    <t>S</t>
  </si>
  <si>
    <t>M</t>
  </si>
  <si>
    <t>总计</t>
  </si>
  <si>
    <t>布料条数</t>
  </si>
  <si>
    <t>布行</t>
  </si>
  <si>
    <t>摆围</t>
  </si>
  <si>
    <t>沿边度</t>
  </si>
  <si>
    <t>领围</t>
  </si>
  <si>
    <t>捆条沿边度</t>
  </si>
  <si>
    <t>白色 110#</t>
  </si>
  <si>
    <t>剑邑布行</t>
  </si>
  <si>
    <t>前夹</t>
  </si>
  <si>
    <t>弧度</t>
  </si>
  <si>
    <t>黑色 225#</t>
  </si>
  <si>
    <t>后夹</t>
  </si>
  <si>
    <t>酒红 210#</t>
  </si>
  <si>
    <t>袖长</t>
  </si>
  <si>
    <t>顶下</t>
  </si>
  <si>
    <t>豆沙红 209#</t>
  </si>
  <si>
    <t>袖肥</t>
  </si>
  <si>
    <t>夹底</t>
  </si>
  <si>
    <t>蓝绿 213#</t>
  </si>
  <si>
    <t>袖口</t>
  </si>
  <si>
    <t>军绿 165#</t>
  </si>
  <si>
    <t>前中下</t>
  </si>
  <si>
    <t>收褶完成</t>
  </si>
  <si>
    <t>尼罗蓝 54#</t>
  </si>
  <si>
    <t>贝加蓝 176#</t>
  </si>
  <si>
    <t>大红 190#</t>
  </si>
  <si>
    <t>紫灰 195#</t>
  </si>
  <si>
    <t>款式图片</t>
  </si>
  <si>
    <t>大货生产工艺要求：</t>
  </si>
  <si>
    <r>
      <rPr>
        <sz val="18"/>
        <color theme="1"/>
        <rFont val="宋体"/>
        <charset val="134"/>
        <scheme val="major"/>
      </rPr>
      <t xml:space="preserve">大货生产工艺要求：         
1.开货前，裁床要先测试好缩水率。       
2.排唛架注意色差，布疵，污渍，同一件衣服不能有色差。       
3.PP线要配色，针距每英寸12针，打边13针。       
4.缝纫要求;各部位缝制线路要整齐，牢固，底面线松紧适宜，无跳线，断线，重线，起皱.       
5.袖口，下脚0.6CM双针坎车，不可拉松，保持圆顺。       
</t>
    </r>
    <r>
      <rPr>
        <sz val="18"/>
        <color rgb="FFFF0000"/>
        <rFont val="宋体"/>
        <charset val="134"/>
        <scheme val="major"/>
      </rPr>
      <t>6.前领贴边四线打边后折边5CM宽不用折烫，自然翻折就可以了。       
7.后领0.6CM双包明捆，保持弹力，尺寸跟要求。       
8.腰节面收褶完成用原身布托底，拼骨上下加透明条。保持弹力。</t>
    </r>
    <r>
      <rPr>
        <sz val="18"/>
        <color theme="1"/>
        <rFont val="宋体"/>
        <charset val="134"/>
        <scheme val="major"/>
      </rPr>
      <t xml:space="preserve">       
9.所有收褶要均匀，大货保持跟办效果。       
10.前夹骨样办领处凸出起角，大货请留意。       
</t>
    </r>
    <r>
      <rPr>
        <sz val="18"/>
        <color rgb="FFFF0000"/>
        <rFont val="宋体"/>
        <charset val="134"/>
        <scheme val="major"/>
      </rPr>
      <t xml:space="preserve">11.前上节重叠位，一定要保持16CM,不可偏小。  </t>
    </r>
    <r>
      <rPr>
        <sz val="18"/>
        <color theme="1"/>
        <rFont val="宋体"/>
        <charset val="134"/>
        <scheme val="major"/>
      </rPr>
      <t xml:space="preserve">     
12.生产中半成品每码先一件测量尺寸，是否有误，然后进行调整。以此
来确保大货尺寸的准确性。   
产品问题备注         
重要提示：请严格控制大货尺寸，围度尺寸只接受1CM公差。</t>
    </r>
  </si>
  <si>
    <t>布料+做货颜色编号</t>
  </si>
  <si>
    <t>丝光棉</t>
  </si>
  <si>
    <t>颜色</t>
  </si>
  <si>
    <t>色号</t>
  </si>
  <si>
    <t>破卡涤</t>
  </si>
  <si>
    <t>包装要求</t>
  </si>
  <si>
    <t>常规质检问题惩罚力度和标准</t>
  </si>
  <si>
    <t>洗水唛</t>
  </si>
  <si>
    <t>主唛</t>
  </si>
  <si>
    <t>吊牌</t>
  </si>
  <si>
    <t>包装袋</t>
  </si>
  <si>
    <t>包装袋外贴纸</t>
  </si>
  <si>
    <t>问题类型</t>
  </si>
  <si>
    <t>判断标准</t>
  </si>
  <si>
    <t>工厂或布行处罚方法</t>
  </si>
  <si>
    <t>运营处理方法</t>
  </si>
  <si>
    <t>95% polyester, 5% spandex
+
常规洗涤方式
+
MADE IN CHINA</t>
  </si>
  <si>
    <t>用TIANZHU主唛</t>
  </si>
  <si>
    <t>用27cm*37cm
包装袋</t>
  </si>
  <si>
    <t>款号
+
颜色
+
尺码
例如：
VS1101#
白色
S</t>
  </si>
  <si>
    <t>不罚项
（小瑕疵）</t>
  </si>
  <si>
    <t>布料问题</t>
  </si>
  <si>
    <t>小破洞</t>
  </si>
  <si>
    <t>不易发现，且不在敏感部位，且不影响穿着使用</t>
  </si>
  <si>
    <t>不罚款，记录并告知对应布行，督促布行提高布料品质
（一直没有改进，减少下单数量；多次警告仍没改进，淘汰停止合作）</t>
  </si>
  <si>
    <t>正常发货</t>
  </si>
  <si>
    <t>小布疵</t>
  </si>
  <si>
    <t>小色差</t>
  </si>
  <si>
    <t>工艺问题</t>
  </si>
  <si>
    <t>小断线</t>
  </si>
  <si>
    <t>不罚款，记录并告知对应工厂，督促工厂提高工艺和质检
（一直没有改进，减少下单数量；多次警告仍没改进，淘汰停止合作）</t>
  </si>
  <si>
    <t>小跳线</t>
  </si>
  <si>
    <t>特别注意事项</t>
  </si>
  <si>
    <t>小落坑</t>
  </si>
  <si>
    <t>1，胸围和衣长尺寸和制单一致
2，衣长与制单一致
3，成衣不能有色差和污渍</t>
  </si>
  <si>
    <t>小生产破洞</t>
  </si>
  <si>
    <t>小打褶</t>
  </si>
  <si>
    <t>小尺寸问题</t>
  </si>
  <si>
    <t>大小在1/3码以内</t>
  </si>
  <si>
    <t>线头</t>
  </si>
  <si>
    <t>数量小于3％</t>
  </si>
  <si>
    <t>一般罚项
（一般不良）</t>
  </si>
  <si>
    <t>破洞</t>
  </si>
  <si>
    <t>易发现，或在敏感部位，或影响穿着使用</t>
  </si>
  <si>
    <t>可返修</t>
  </si>
  <si>
    <t>10元/件</t>
  </si>
  <si>
    <t>退回工厂返修，一周内返好退回，运营人员记录并跟踪
(布料破洞是供应链拿布的，退货虎门仓库修补)</t>
  </si>
  <si>
    <t>布疵</t>
  </si>
  <si>
    <t>色差</t>
  </si>
  <si>
    <t>断线</t>
  </si>
  <si>
    <t>跳线</t>
  </si>
  <si>
    <t>爆口</t>
  </si>
  <si>
    <t>不可返修</t>
  </si>
  <si>
    <t>30元/件</t>
  </si>
  <si>
    <t>自己报损</t>
  </si>
  <si>
    <t>落坑</t>
  </si>
  <si>
    <t>散口</t>
  </si>
  <si>
    <t>生产破洞</t>
  </si>
  <si>
    <t>打褶</t>
  </si>
  <si>
    <t>外观不顺</t>
  </si>
  <si>
    <t>尺寸问题</t>
  </si>
  <si>
    <t>大于1/2小于2/3</t>
  </si>
  <si>
    <t>胶袋贴错码、款号</t>
  </si>
  <si>
    <t>每发现一件罚30元</t>
  </si>
  <si>
    <t>重罚项
（严重不良）</t>
  </si>
  <si>
    <t>车错码</t>
  </si>
  <si>
    <t>属于态度问题，很容易发现，问题重大，且顾客购买肯定会造成退款，给差评，严重影响销量的问题</t>
  </si>
  <si>
    <t>150元/件</t>
  </si>
  <si>
    <t>退回工厂返修，一周内返好退回，运营人员记录并跟踪</t>
  </si>
  <si>
    <t>车错款</t>
  </si>
  <si>
    <t>车错品牌</t>
  </si>
  <si>
    <t>大破洞</t>
  </si>
  <si>
    <t>大污渍</t>
  </si>
  <si>
    <t>200元/件</t>
  </si>
  <si>
    <t>半成品</t>
  </si>
  <si>
    <t>因工厂原因造成顾客给的差评</t>
  </si>
  <si>
    <t>展翼公司采购订单</t>
  </si>
  <si>
    <t>接单工厂：</t>
  </si>
  <si>
    <t>店铺：</t>
  </si>
  <si>
    <t>账号简称：</t>
  </si>
  <si>
    <t>品牌：</t>
  </si>
  <si>
    <t>需求交期：</t>
  </si>
  <si>
    <t>品名</t>
  </si>
  <si>
    <t>SKU</t>
  </si>
  <si>
    <t>尺码</t>
  </si>
  <si>
    <t>订单数量</t>
  </si>
  <si>
    <t>备注</t>
  </si>
  <si>
    <t>棕花黑</t>
  </si>
  <si>
    <t>订单数量：</t>
  </si>
  <si>
    <t>接单人：</t>
  </si>
  <si>
    <r>
      <rPr>
        <sz val="11"/>
        <color rgb="FFFF0000"/>
        <rFont val="等线"/>
        <charset val="134"/>
      </rPr>
      <t>*</t>
    </r>
    <r>
      <rPr>
        <sz val="11"/>
        <color theme="1"/>
        <rFont val="等线"/>
        <charset val="134"/>
      </rPr>
      <t>SKU</t>
    </r>
  </si>
  <si>
    <t>FNSKU</t>
  </si>
  <si>
    <t>供应商</t>
  </si>
  <si>
    <t>单箱数量</t>
  </si>
  <si>
    <t>箱数</t>
  </si>
  <si>
    <t>仓库</t>
  </si>
  <si>
    <t>采购方</t>
  </si>
  <si>
    <t>计划采购量</t>
  </si>
  <si>
    <t>期望到货时间</t>
  </si>
  <si>
    <t>送至:</t>
  </si>
  <si>
    <t>展翼-全伟达4-201</t>
  </si>
  <si>
    <t>登记人：</t>
  </si>
  <si>
    <t>包码：</t>
  </si>
  <si>
    <t>送货日期：</t>
  </si>
  <si>
    <t>送货日期</t>
  </si>
  <si>
    <t>第一次送货</t>
  </si>
  <si>
    <t>第二次送货</t>
  </si>
  <si>
    <t>第三次送货</t>
  </si>
  <si>
    <t>第四次送货</t>
  </si>
  <si>
    <t>合计送货</t>
  </si>
  <si>
    <t>差异</t>
  </si>
  <si>
    <t>说明：</t>
  </si>
  <si>
    <t>1.蓝色背景区域需要工厂端填写，“送货日期”栏的日期需填写每次送货日期。</t>
  </si>
  <si>
    <t>2.多交或少交，10%时差异栏的数字会显示红色字体黄色背景及加粗字体（这类是不允许接受的）。</t>
  </si>
  <si>
    <t>3.一个订单颜色数量控制6个内，一个订单最大可接收次数为3次。</t>
  </si>
  <si>
    <t>4.填写“第一次送货”，“第二次送货”，“第三次送货”数据后，数据会自动填充至“（工厂打印）送货清单”内。</t>
  </si>
  <si>
    <t>5.(工厂打印)送货清单表格的电子文档和纸档同步发出，每次只需要列印（工厂打印）送货清单。</t>
  </si>
  <si>
    <t>接收公司:</t>
  </si>
  <si>
    <t>展翼</t>
  </si>
  <si>
    <t>账号：</t>
  </si>
  <si>
    <t>发货数量</t>
  </si>
  <si>
    <t>实际接收</t>
  </si>
  <si>
    <t>点数差值</t>
  </si>
  <si>
    <t>次品扣减</t>
  </si>
  <si>
    <t>合计</t>
  </si>
  <si>
    <t>发货总量：</t>
  </si>
  <si>
    <t>接收总量：</t>
  </si>
  <si>
    <t>签收人：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</si>
  <si>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采购单号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</si>
  <si>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SKU</t>
    </r>
  </si>
  <si>
    <t>店铺（展翼不需要）</t>
  </si>
  <si>
    <t>FNSKU（展翼不需要）</t>
  </si>
  <si>
    <t>可用量</t>
  </si>
  <si>
    <t>次品量</t>
  </si>
  <si>
    <t>可用仓位</t>
  </si>
  <si>
    <t>次品仓位</t>
  </si>
  <si>
    <t>本次运费</t>
  </si>
  <si>
    <t>本次其他费用</t>
  </si>
  <si>
    <t>组合（款号+色号+尺码）</t>
  </si>
  <si>
    <t xml:space="preserve">SKU </t>
  </si>
  <si>
    <t>不需要填写，直接下拉</t>
  </si>
  <si>
    <t>TZ811-White-L</t>
  </si>
  <si>
    <t>白色</t>
  </si>
  <si>
    <t>日本棉</t>
  </si>
  <si>
    <t>TZ811-White-XL</t>
  </si>
  <si>
    <t>TZ811-White-2XL</t>
  </si>
  <si>
    <t>TZ811-White-3XL</t>
  </si>
  <si>
    <t>TZ811-White-4XL</t>
  </si>
  <si>
    <t>TZ811-White-5XL</t>
  </si>
  <si>
    <t>TZ811-Black-L</t>
  </si>
  <si>
    <t>黑色</t>
  </si>
  <si>
    <t>TZ811-Black-XL</t>
  </si>
  <si>
    <t>TZ811-Black-2XL</t>
  </si>
  <si>
    <t>TZ811-Black-3XL</t>
  </si>
  <si>
    <t>TZ811-Black-4XL</t>
  </si>
  <si>
    <t>TZ811-Black-5XL</t>
  </si>
  <si>
    <t>TZ811-Wine Red-L</t>
  </si>
  <si>
    <t>酒红</t>
  </si>
  <si>
    <t>TZ811-Wine Red-XL</t>
  </si>
  <si>
    <t>TZ811-Wine Red-2XL</t>
  </si>
  <si>
    <t>TZ811-Wine Red-3XL</t>
  </si>
  <si>
    <t>TZ811-Wine Red-4XL</t>
  </si>
  <si>
    <t>TZ811-Wine Red-5XL</t>
  </si>
  <si>
    <t>TZ811-Navy Blue-L</t>
  </si>
  <si>
    <t>藏蓝 200#</t>
  </si>
  <si>
    <t>藏蓝</t>
  </si>
  <si>
    <t>TZ811-Navy Blue-XL</t>
  </si>
  <si>
    <t>TZ811-Navy Blue-2XL</t>
  </si>
  <si>
    <t>TZ811-Navy Blue-3XL</t>
  </si>
  <si>
    <t>TZ811-Navy Blue-4XL</t>
  </si>
  <si>
    <t>TZ811-Navy Blue-5XL</t>
  </si>
  <si>
    <t>TZ811-Dark Green-L</t>
  </si>
  <si>
    <t>深绿 191#</t>
  </si>
  <si>
    <t>深绿</t>
  </si>
  <si>
    <t>TZ811-Dark Green-XL</t>
  </si>
  <si>
    <t>TZ811-Dark Green-2XL</t>
  </si>
  <si>
    <t>TZ811-Dark Green-3XL</t>
  </si>
  <si>
    <t>TZ811-Dark Green-4XL</t>
  </si>
  <si>
    <t>TZ811-Dark Green-5XL</t>
  </si>
  <si>
    <t>TZ811-Purple-L</t>
  </si>
  <si>
    <t>紫色 214#</t>
  </si>
  <si>
    <t>紫色</t>
  </si>
  <si>
    <t>TZ811-Purple-XL</t>
  </si>
  <si>
    <t>TZ811-Purple-2XL</t>
  </si>
  <si>
    <t>TZ811-Purple-3XL</t>
  </si>
  <si>
    <t>TZ811-Purple-4XL</t>
  </si>
  <si>
    <t>TZ811-Purple-5XL</t>
  </si>
  <si>
    <t>TZ811-Royal Blue-L</t>
  </si>
  <si>
    <t>皇家蓝 173#</t>
  </si>
  <si>
    <t>皇家蓝</t>
  </si>
  <si>
    <t>TZ811-Royal Blue-XL</t>
  </si>
  <si>
    <t>TZ811-Royal Blue-2XL</t>
  </si>
  <si>
    <t>TZ811-Royal Blue-3XL</t>
  </si>
  <si>
    <t>TZ811-Royal Blue-4XL</t>
  </si>
  <si>
    <t>TZ811-Royal Blue-5XL</t>
  </si>
  <si>
    <t>TZ811-F Rose Black-L</t>
  </si>
  <si>
    <t>黑底红棕花 YH1013#</t>
  </si>
  <si>
    <t>黑底红棕花</t>
  </si>
  <si>
    <t>TZ811-F Rose Black-XL</t>
  </si>
  <si>
    <t>TZ811-F Rose Black-2XL</t>
  </si>
  <si>
    <t>TZ811-F Rose Black-3XL</t>
  </si>
  <si>
    <t>TZ811-F Rose Black-4XL</t>
  </si>
  <si>
    <t>TZ811-F Rose Black-5XL</t>
  </si>
  <si>
    <t>TZ811-F Light Blue-L</t>
  </si>
  <si>
    <t>浅蓝花 YH1008#</t>
  </si>
  <si>
    <t>浅蓝花</t>
  </si>
  <si>
    <t>TZ811-F Light Blue-XL</t>
  </si>
  <si>
    <t>TZ811-F Light Blue-2XL</t>
  </si>
  <si>
    <t>TZ811-F Light Blue-3XL</t>
  </si>
  <si>
    <t>TZ811-F Light Blue-4XL</t>
  </si>
  <si>
    <t>TZ811-F Light Blue-5XL</t>
  </si>
  <si>
    <t>TZ811-F Wine Red-L</t>
  </si>
  <si>
    <t>酒红花 YH1012#</t>
  </si>
  <si>
    <t>酒红花</t>
  </si>
  <si>
    <t>TZ811-F Wine Red-XL</t>
  </si>
  <si>
    <t>TZ811-F Wine Red-2XL</t>
  </si>
  <si>
    <t>TZ811-F Wine Red-3XL</t>
  </si>
  <si>
    <t>TZ811-F Wine Red-4XL</t>
  </si>
  <si>
    <t>TZ811-F Wine Red-5XL</t>
  </si>
  <si>
    <t>TZ811-F Black Green-L</t>
  </si>
  <si>
    <t>大花蓝绿 YH0022#</t>
  </si>
  <si>
    <t>大花蓝绿</t>
  </si>
  <si>
    <t>TZ811-F Black Green-XL</t>
  </si>
  <si>
    <t>TZ811-F Black Green-2XL</t>
  </si>
  <si>
    <t>TZ811-F Black Green-3XL</t>
  </si>
  <si>
    <t>TZ811-F Black Green-4XL</t>
  </si>
  <si>
    <t>TZ811-F Black Green-5XL</t>
  </si>
  <si>
    <t>TZ811-Mauve-L</t>
  </si>
  <si>
    <t>豆沙红</t>
  </si>
  <si>
    <t>TZ811-Mauve-XL</t>
  </si>
  <si>
    <t>TZ811-Mauve-2XL</t>
  </si>
  <si>
    <t>TZ811-Mauve-3XL</t>
  </si>
  <si>
    <t>TZ811-Mauve-4XL</t>
  </si>
  <si>
    <t>TZ811-Mauve-5XL</t>
  </si>
  <si>
    <t>TZ811-Apricot-L</t>
  </si>
  <si>
    <t>米杏 52#</t>
  </si>
  <si>
    <t>米杏</t>
  </si>
  <si>
    <t>TZ811-Apricot-XL</t>
  </si>
  <si>
    <t>TZ811-Apricot-2XL</t>
  </si>
  <si>
    <t>TZ811-Apricot-3XL</t>
  </si>
  <si>
    <t>TZ811-Apricot-4XL</t>
  </si>
  <si>
    <t>TZ811-Apricot-5XL</t>
  </si>
  <si>
    <t>TZ811-Pink-L</t>
  </si>
  <si>
    <t>粉红 104#</t>
  </si>
  <si>
    <t>粉红</t>
  </si>
  <si>
    <t>TZ811-Pink-XL</t>
  </si>
  <si>
    <t>TZ811-Pink-2XL</t>
  </si>
  <si>
    <t>TZ811-Pink-3XL</t>
  </si>
  <si>
    <t>TZ811-Pink-4XL</t>
  </si>
  <si>
    <t>TZ811-Pink-5XL</t>
  </si>
  <si>
    <t>TZ811-Light Green-L</t>
  </si>
  <si>
    <t>蓝绿</t>
  </si>
  <si>
    <t>TZ811-Light Green-XL</t>
  </si>
  <si>
    <t>TZ811-Light Green-2XL</t>
  </si>
  <si>
    <t>TZ811-Light Green-3XL</t>
  </si>
  <si>
    <t>TZ811-Light Green-4XL</t>
  </si>
  <si>
    <t>TZ811-Light Green-5XL</t>
  </si>
  <si>
    <t>TZ811-F Rose White-L</t>
  </si>
  <si>
    <t>玫瑰金叶-白 YH1007#</t>
  </si>
  <si>
    <t>玫瑰金叶-白</t>
  </si>
  <si>
    <t>TZ811-F Rose White-XL</t>
  </si>
  <si>
    <t>TZ811-F Rose White-2XL</t>
  </si>
  <si>
    <t>TZ811-F Rose White-3XL</t>
  </si>
  <si>
    <t>TZ811-F Rose White-4XL</t>
  </si>
  <si>
    <t>TZ811-F Rose White-5XL</t>
  </si>
  <si>
    <t>TZ811-F Lily White-L</t>
  </si>
  <si>
    <t>白百合 YH0045#</t>
  </si>
  <si>
    <t>白百合</t>
  </si>
  <si>
    <t>TZ811-F Lily White-XL</t>
  </si>
  <si>
    <t>TZ811-F Lily White-2XL</t>
  </si>
  <si>
    <t>TZ811-F Lily White-3XL</t>
  </si>
  <si>
    <t>TZ811-F Lily White-4XL</t>
  </si>
  <si>
    <t>TZ811-F Lily White-5XL</t>
  </si>
  <si>
    <t>TZ811-Amry Green-L</t>
  </si>
  <si>
    <t>军绿</t>
  </si>
  <si>
    <t>TZ811-Amry Green-XL</t>
  </si>
  <si>
    <t>TZ811-Amry Green-2XL</t>
  </si>
  <si>
    <t>TZ811-Amry Green-3XL</t>
  </si>
  <si>
    <t>TZ811-Amry Green-4XL</t>
  </si>
  <si>
    <t>TZ811-Amry Green-5XL</t>
  </si>
  <si>
    <t>TZ811-F Khaki Leopard-L</t>
  </si>
  <si>
    <t>双色豹-深卡其 YH3018#</t>
  </si>
  <si>
    <t>双色豹-深卡其</t>
  </si>
  <si>
    <t>TZ811-F Khaki Leopard-XL</t>
  </si>
  <si>
    <t>TZ811-F Khaki Leopard-2XL</t>
  </si>
  <si>
    <t>TZ811-F Khaki Leopard-3XL</t>
  </si>
  <si>
    <t>TZ811-F Khaki Leopard-4XL</t>
  </si>
  <si>
    <t>TZ811-F Khaki Leopard-5XL</t>
  </si>
  <si>
    <t>TZ811-F Snake Print White-L</t>
  </si>
  <si>
    <t>蛇皮-白 YH2007#</t>
  </si>
  <si>
    <t>蛇皮-白</t>
  </si>
  <si>
    <t>TZ811-F Snake Print White-XL</t>
  </si>
  <si>
    <t>TZ811-F Snake Print White-2XL</t>
  </si>
  <si>
    <t>TZ811-F Snake Print White-3XL</t>
  </si>
  <si>
    <t>TZ811-F Snake Print White-4XL</t>
  </si>
  <si>
    <t>TZ811-F Snake Print White-5XL</t>
  </si>
  <si>
    <t>TZ811-F Flower Black and white-L</t>
  </si>
  <si>
    <t>黑底-白纹 YH0017#</t>
  </si>
  <si>
    <t>黑底-白纹</t>
  </si>
  <si>
    <t>TZ811-F Flower Black and white-XL</t>
  </si>
  <si>
    <t>TZ811-F Flower Black and white-2XL</t>
  </si>
  <si>
    <t>TZ811-F Flower Black and white-3XL</t>
  </si>
  <si>
    <t>TZ811-F Flower Black and white-4XL</t>
  </si>
  <si>
    <t>TZ811-F Flower Black and white-5XL</t>
  </si>
  <si>
    <t>TZ811-F Gypsophila Black-L</t>
  </si>
  <si>
    <t>漫天三月红 YH1026#</t>
  </si>
  <si>
    <t>漫天三月红</t>
  </si>
  <si>
    <t>TZ811-F Gypsophila Black-XL</t>
  </si>
  <si>
    <t>TZ811-F Gypsophila Black-2XL</t>
  </si>
  <si>
    <t>TZ811-F Gypsophila Black-3XL</t>
  </si>
  <si>
    <t>TZ811-F Gypsophila Black-4XL</t>
  </si>
  <si>
    <t>TZ811-F Gypsophila Black-5XL</t>
  </si>
  <si>
    <t>TZ811-F Khaki Blue-L</t>
  </si>
  <si>
    <t>蓝底-卡其花 YH0016#</t>
  </si>
  <si>
    <t>蓝底-卡其花</t>
  </si>
  <si>
    <t>顺源达</t>
  </si>
  <si>
    <t>TZ811-F Khaki Blue-XL</t>
  </si>
  <si>
    <t>TZ811-F Khaki Blue-2XL</t>
  </si>
  <si>
    <t>TZ811-F Khaki Blue-3XL</t>
  </si>
  <si>
    <t>TZ811-F Khaki Blue-4XL</t>
  </si>
  <si>
    <t>TZ811-F Khaki Blue-5XL</t>
  </si>
  <si>
    <t>TZ811-F Pink Black-L</t>
  </si>
  <si>
    <t>黑底-粉花 YH5008#</t>
  </si>
  <si>
    <t>黑底-粉花</t>
  </si>
  <si>
    <t>TZ811-F Pink Black-XL</t>
  </si>
  <si>
    <t>TZ811-F Pink Black-2XL</t>
  </si>
  <si>
    <t>TZ811-F Pink Black-3XL</t>
  </si>
  <si>
    <t>TZ811-F Pink Black-4XL</t>
  </si>
  <si>
    <t>TZ811-F Pink Black-5XL</t>
  </si>
  <si>
    <t>TZ811-Nile Blue-L</t>
  </si>
  <si>
    <t>尼罗蓝</t>
  </si>
  <si>
    <t>TZ811-Nile Blue-XL</t>
  </si>
  <si>
    <t>TZ811-Nile Blue-2XL</t>
  </si>
  <si>
    <t>TZ811-Nile Blue-3XL</t>
  </si>
  <si>
    <t>TZ811-Nile Blue-4XL</t>
  </si>
  <si>
    <t>TZ811-Nile Blue-5XL</t>
  </si>
  <si>
    <t>TZ811-Berga Blue-L</t>
  </si>
  <si>
    <t>贝加蓝</t>
  </si>
  <si>
    <t>TZ811-Berga Blue-XL</t>
  </si>
  <si>
    <t>TZ811-Berga Blue-2XL</t>
  </si>
  <si>
    <t>TZ811-Berga Blue-3XL</t>
  </si>
  <si>
    <t>TZ811-Berga Blue-4XL</t>
  </si>
  <si>
    <t>TZ811-Berga Blue-5XL</t>
  </si>
  <si>
    <t>TZ811-Big Red-L</t>
  </si>
  <si>
    <t>大红</t>
  </si>
  <si>
    <t>TZ811-Big Red-XL</t>
  </si>
  <si>
    <t>TZ811-Big Red-2XL</t>
  </si>
  <si>
    <t>TZ811-Big Red-3XL</t>
  </si>
  <si>
    <t>TZ811-Big Red-4XL</t>
  </si>
  <si>
    <t>TZ811-Big Red-5XL</t>
  </si>
  <si>
    <t>TZ811-Purple Grey-L</t>
  </si>
  <si>
    <t>紫灰</t>
  </si>
  <si>
    <t>TZ811-Purple Grey-XL</t>
  </si>
  <si>
    <t>TZ811-Purple Grey-2XL</t>
  </si>
  <si>
    <t>TZ811-Purple Grey-3XL</t>
  </si>
  <si>
    <t>TZ811-Purple Grey-4XL</t>
  </si>
  <si>
    <t>TZ811-Purple Grey-5XL</t>
  </si>
  <si>
    <t>扎染蓝</t>
  </si>
  <si>
    <t>扎染蓝 YH2016#</t>
  </si>
  <si>
    <t>条纹黑底</t>
  </si>
  <si>
    <t>条纹-黑底 YH3025#</t>
  </si>
  <si>
    <t>条纹豆沙红</t>
  </si>
  <si>
    <t>条纹-豆沙红 YH3023#</t>
  </si>
  <si>
    <t>条纹白底</t>
  </si>
  <si>
    <t>条纹-白底 YH3024#</t>
  </si>
  <si>
    <t>蛇皮白</t>
  </si>
  <si>
    <t>绿紫萁黑底</t>
  </si>
  <si>
    <t>绿紫萁黑底 YH1032#</t>
  </si>
  <si>
    <t>绿格子</t>
  </si>
  <si>
    <t>绿格子 G01-06#</t>
  </si>
  <si>
    <t>烈果-青花底</t>
  </si>
  <si>
    <t>烈果-青花底 YH1053#</t>
  </si>
  <si>
    <t>蓝底卡其花</t>
  </si>
  <si>
    <t>黑底白纹</t>
  </si>
  <si>
    <t>黑底粉花</t>
  </si>
  <si>
    <t>波点黑底</t>
  </si>
  <si>
    <t>波点-黑底 YH6001#</t>
  </si>
  <si>
    <t>缤纷圆花蓝</t>
  </si>
  <si>
    <t>缤纷-圆花蓝 YH1009#</t>
  </si>
</sst>
</file>

<file path=xl/styles.xml><?xml version="1.0" encoding="utf-8"?>
<styleSheet xmlns="http://schemas.openxmlformats.org/spreadsheetml/2006/main" xmlns:xr9="http://schemas.microsoft.com/office/spreadsheetml/2016/revision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;@"/>
    <numFmt numFmtId="177" formatCode="yyyy/m/d;@"/>
    <numFmt numFmtId="178" formatCode="0.0%"/>
    <numFmt numFmtId="179" formatCode="yyyy/m/d;"/>
    <numFmt numFmtId="180" formatCode="0_ "/>
    <numFmt numFmtId="181" formatCode="0.0_ "/>
  </numFmts>
  <fonts count="92">
    <font>
      <sz val="11"/>
      <color theme="1"/>
      <name val="宋体"/>
      <charset val="134"/>
      <scheme val="minor"/>
    </font>
    <font>
      <sz val="9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</font>
    <font>
      <sz val="11"/>
      <name val="宋体"/>
      <charset val="134"/>
    </font>
    <font>
      <b/>
      <sz val="11"/>
      <name val="宋体"/>
      <charset val="134"/>
      <scheme val="minor"/>
    </font>
    <font>
      <sz val="11"/>
      <name val="微软雅黑"/>
      <charset val="134"/>
    </font>
    <font>
      <sz val="11"/>
      <color rgb="FF000000"/>
      <name val="宋体"/>
      <charset val="134"/>
    </font>
    <font>
      <sz val="11"/>
      <color rgb="FF000000"/>
      <name val="等线"/>
      <charset val="134"/>
    </font>
    <font>
      <b/>
      <sz val="12"/>
      <name val="微软雅黑"/>
      <charset val="134"/>
    </font>
    <font>
      <sz val="12"/>
      <name val="宋体"/>
      <charset val="134"/>
      <scheme val="minor"/>
    </font>
    <font>
      <sz val="9"/>
      <color rgb="FF0B1019"/>
      <name val="Verdana"/>
      <charset val="134"/>
    </font>
    <font>
      <sz val="12"/>
      <name val="宋体"/>
      <charset val="134"/>
    </font>
    <font>
      <b/>
      <sz val="16"/>
      <name val="Microsoft YaHei"/>
      <charset val="134"/>
    </font>
    <font>
      <b/>
      <sz val="12"/>
      <name val="Microsoft YaHei"/>
      <charset val="134"/>
    </font>
    <font>
      <b/>
      <sz val="12"/>
      <name val="宋体"/>
      <charset val="134"/>
    </font>
    <font>
      <b/>
      <sz val="12"/>
      <color theme="1"/>
      <name val="Microsoft YaHei"/>
      <charset val="134"/>
    </font>
    <font>
      <sz val="12"/>
      <name val="Microsoft YaHei"/>
      <charset val="134"/>
    </font>
    <font>
      <b/>
      <sz val="12"/>
      <color rgb="FFFF0000"/>
      <name val="Microsoft YaHei"/>
      <charset val="134"/>
    </font>
    <font>
      <sz val="14"/>
      <name val="宋体"/>
      <charset val="134"/>
    </font>
    <font>
      <b/>
      <sz val="14"/>
      <name val="宋体"/>
      <charset val="134"/>
    </font>
    <font>
      <b/>
      <sz val="16"/>
      <name val="宋体"/>
      <charset val="134"/>
    </font>
    <font>
      <sz val="12"/>
      <name val="微软雅黑"/>
      <charset val="134"/>
    </font>
    <font>
      <sz val="14"/>
      <name val="微软雅黑"/>
      <charset val="134"/>
    </font>
    <font>
      <b/>
      <sz val="12"/>
      <color rgb="FFFF0000"/>
      <name val="宋体"/>
      <charset val="134"/>
    </font>
    <font>
      <sz val="11"/>
      <name val="宋体"/>
      <charset val="134"/>
      <scheme val="minor"/>
    </font>
    <font>
      <sz val="11"/>
      <color indexed="8"/>
      <name val="宋体"/>
      <charset val="134"/>
    </font>
    <font>
      <sz val="11"/>
      <name val="楷体"/>
      <charset val="134"/>
    </font>
    <font>
      <b/>
      <sz val="11"/>
      <color indexed="8"/>
      <name val="宋体"/>
      <charset val="134"/>
    </font>
    <font>
      <b/>
      <sz val="11"/>
      <name val="楷体"/>
      <charset val="134"/>
    </font>
    <font>
      <b/>
      <sz val="26"/>
      <color rgb="FF000000"/>
      <name val="宋体"/>
      <charset val="134"/>
    </font>
    <font>
      <b/>
      <sz val="18"/>
      <name val="宋体"/>
      <charset val="134"/>
    </font>
    <font>
      <sz val="22"/>
      <name val="宋体"/>
      <charset val="134"/>
    </font>
    <font>
      <b/>
      <sz val="11"/>
      <name val="宋体"/>
      <charset val="134"/>
    </font>
    <font>
      <sz val="22"/>
      <color theme="1"/>
      <name val="宋体"/>
      <charset val="134"/>
    </font>
    <font>
      <b/>
      <sz val="22"/>
      <color rgb="FFFF0000"/>
      <name val="宋体"/>
      <charset val="134"/>
    </font>
    <font>
      <b/>
      <sz val="14"/>
      <color rgb="FFFF0000"/>
      <name val="宋体"/>
      <charset val="134"/>
    </font>
    <font>
      <sz val="14"/>
      <color rgb="FF000000"/>
      <name val="宋体"/>
      <charset val="134"/>
    </font>
    <font>
      <b/>
      <sz val="26"/>
      <color rgb="FF00B0F0"/>
      <name val="宋体"/>
      <charset val="134"/>
    </font>
    <font>
      <b/>
      <sz val="24"/>
      <name val="宋体"/>
      <charset val="134"/>
    </font>
    <font>
      <b/>
      <sz val="24"/>
      <color rgb="FF000000"/>
      <name val="宋体"/>
      <charset val="134"/>
    </font>
    <font>
      <b/>
      <sz val="24"/>
      <color theme="1"/>
      <name val="宋体"/>
      <charset val="134"/>
    </font>
    <font>
      <b/>
      <sz val="24"/>
      <color theme="1"/>
      <name val="宋体"/>
      <charset val="134"/>
      <scheme val="minor"/>
    </font>
    <font>
      <b/>
      <sz val="20"/>
      <color rgb="FF00B0F0"/>
      <name val="宋体"/>
      <charset val="134"/>
    </font>
    <font>
      <b/>
      <sz val="24"/>
      <color rgb="FFFF0000"/>
      <name val="宋体"/>
      <charset val="134"/>
    </font>
    <font>
      <sz val="18"/>
      <name val="宋体"/>
      <charset val="134"/>
    </font>
    <font>
      <sz val="22"/>
      <color theme="1"/>
      <name val="宋体"/>
      <charset val="134"/>
      <scheme val="minor"/>
    </font>
    <font>
      <sz val="24"/>
      <name val="宋体"/>
      <charset val="134"/>
    </font>
    <font>
      <b/>
      <sz val="14"/>
      <color rgb="FF000000"/>
      <name val="宋体"/>
      <charset val="134"/>
    </font>
    <font>
      <b/>
      <sz val="18"/>
      <color rgb="FF000000"/>
      <name val="宋体"/>
      <charset val="134"/>
    </font>
    <font>
      <b/>
      <sz val="16"/>
      <color rgb="FF000000"/>
      <name val="宋体"/>
      <charset val="134"/>
    </font>
    <font>
      <b/>
      <sz val="14"/>
      <color rgb="FFFF0000"/>
      <name val="宋体"/>
      <charset val="134"/>
      <scheme val="minor"/>
    </font>
    <font>
      <b/>
      <sz val="20"/>
      <color rgb="FF000000"/>
      <name val="宋体"/>
      <charset val="134"/>
    </font>
    <font>
      <b/>
      <sz val="20"/>
      <color theme="1"/>
      <name val="宋体"/>
      <charset val="134"/>
    </font>
    <font>
      <b/>
      <sz val="16"/>
      <color theme="1"/>
      <name val="宋体"/>
      <charset val="134"/>
    </font>
    <font>
      <b/>
      <sz val="16"/>
      <color rgb="FFFF0000"/>
      <name val="宋体"/>
      <charset val="134"/>
    </font>
    <font>
      <b/>
      <sz val="24"/>
      <color theme="1"/>
      <name val="微软雅黑"/>
      <charset val="134"/>
    </font>
    <font>
      <b/>
      <sz val="24"/>
      <color rgb="FFFF0000"/>
      <name val="微软雅黑"/>
      <charset val="134"/>
    </font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ajor"/>
    </font>
    <font>
      <b/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6"/>
      <color rgb="FF006100"/>
      <name val="宋体"/>
      <charset val="134"/>
      <scheme val="minor"/>
    </font>
    <font>
      <b/>
      <sz val="16"/>
      <color rgb="FF9C6500"/>
      <name val="宋体"/>
      <charset val="134"/>
      <scheme val="minor"/>
    </font>
    <font>
      <b/>
      <sz val="16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rgb="FFFF0000"/>
      <name val="等线"/>
      <charset val="134"/>
    </font>
    <font>
      <sz val="11"/>
      <color theme="1"/>
      <name val="等线"/>
      <charset val="134"/>
    </font>
    <font>
      <sz val="18"/>
      <color rgb="FFFF0000"/>
      <name val="宋体"/>
      <charset val="134"/>
      <scheme val="major"/>
    </font>
    <font>
      <sz val="9"/>
      <name val="宋体"/>
      <charset val="134"/>
    </font>
    <font>
      <b/>
      <sz val="9"/>
      <name val="宋体"/>
      <charset val="134"/>
    </font>
  </fonts>
  <fills count="4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884029663991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3" tint="0.39991454817346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0" fillId="20" borderId="20" applyNumberFormat="0" applyFont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21" applyNumberFormat="0" applyFill="0" applyAlignment="0" applyProtection="0">
      <alignment vertical="center"/>
    </xf>
    <xf numFmtId="0" fontId="73" fillId="0" borderId="21" applyNumberFormat="0" applyFill="0" applyAlignment="0" applyProtection="0">
      <alignment vertical="center"/>
    </xf>
    <xf numFmtId="0" fontId="74" fillId="0" borderId="22" applyNumberFormat="0" applyFill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21" borderId="23" applyNumberFormat="0" applyAlignment="0" applyProtection="0">
      <alignment vertical="center"/>
    </xf>
    <xf numFmtId="0" fontId="76" fillId="22" borderId="24" applyNumberFormat="0" applyAlignment="0" applyProtection="0">
      <alignment vertical="center"/>
    </xf>
    <xf numFmtId="0" fontId="77" fillId="22" borderId="23" applyNumberFormat="0" applyAlignment="0" applyProtection="0">
      <alignment vertical="center"/>
    </xf>
    <xf numFmtId="0" fontId="78" fillId="23" borderId="25" applyNumberFormat="0" applyAlignment="0" applyProtection="0">
      <alignment vertical="center"/>
    </xf>
    <xf numFmtId="0" fontId="79" fillId="0" borderId="26" applyNumberFormat="0" applyFill="0" applyAlignment="0" applyProtection="0">
      <alignment vertical="center"/>
    </xf>
    <xf numFmtId="0" fontId="80" fillId="0" borderId="27" applyNumberFormat="0" applyFill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2" fillId="19" borderId="0" applyNumberFormat="0" applyBorder="0" applyAlignment="0" applyProtection="0">
      <alignment vertical="center"/>
    </xf>
    <xf numFmtId="0" fontId="83" fillId="18" borderId="0" applyNumberFormat="0" applyBorder="0" applyAlignment="0" applyProtection="0">
      <alignment vertical="center"/>
    </xf>
    <xf numFmtId="0" fontId="84" fillId="24" borderId="0" applyNumberFormat="0" applyBorder="0" applyAlignment="0" applyProtection="0">
      <alignment vertical="center"/>
    </xf>
    <xf numFmtId="0" fontId="85" fillId="25" borderId="0" applyNumberFormat="0" applyBorder="0" applyAlignment="0" applyProtection="0">
      <alignment vertical="center"/>
    </xf>
    <xf numFmtId="0" fontId="85" fillId="4" borderId="0" applyNumberFormat="0" applyBorder="0" applyAlignment="0" applyProtection="0">
      <alignment vertical="center"/>
    </xf>
    <xf numFmtId="0" fontId="84" fillId="26" borderId="0" applyNumberFormat="0" applyBorder="0" applyAlignment="0" applyProtection="0">
      <alignment vertical="center"/>
    </xf>
    <xf numFmtId="0" fontId="84" fillId="27" borderId="0" applyNumberFormat="0" applyBorder="0" applyAlignment="0" applyProtection="0">
      <alignment vertical="center"/>
    </xf>
    <xf numFmtId="0" fontId="85" fillId="28" borderId="0" applyNumberFormat="0" applyBorder="0" applyAlignment="0" applyProtection="0">
      <alignment vertical="center"/>
    </xf>
    <xf numFmtId="0" fontId="85" fillId="29" borderId="0" applyNumberFormat="0" applyBorder="0" applyAlignment="0" applyProtection="0">
      <alignment vertical="center"/>
    </xf>
    <xf numFmtId="0" fontId="84" fillId="30" borderId="0" applyNumberFormat="0" applyBorder="0" applyAlignment="0" applyProtection="0">
      <alignment vertical="center"/>
    </xf>
    <xf numFmtId="0" fontId="84" fillId="31" borderId="0" applyNumberFormat="0" applyBorder="0" applyAlignment="0" applyProtection="0">
      <alignment vertical="center"/>
    </xf>
    <xf numFmtId="0" fontId="85" fillId="32" borderId="0" applyNumberFormat="0" applyBorder="0" applyAlignment="0" applyProtection="0">
      <alignment vertical="center"/>
    </xf>
    <xf numFmtId="0" fontId="85" fillId="33" borderId="0" applyNumberFormat="0" applyBorder="0" applyAlignment="0" applyProtection="0">
      <alignment vertical="center"/>
    </xf>
    <xf numFmtId="0" fontId="84" fillId="34" borderId="0" applyNumberFormat="0" applyBorder="0" applyAlignment="0" applyProtection="0">
      <alignment vertical="center"/>
    </xf>
    <xf numFmtId="0" fontId="84" fillId="35" borderId="0" applyNumberFormat="0" applyBorder="0" applyAlignment="0" applyProtection="0">
      <alignment vertical="center"/>
    </xf>
    <xf numFmtId="0" fontId="85" fillId="36" borderId="0" applyNumberFormat="0" applyBorder="0" applyAlignment="0" applyProtection="0">
      <alignment vertical="center"/>
    </xf>
    <xf numFmtId="0" fontId="85" fillId="37" borderId="0" applyNumberFormat="0" applyBorder="0" applyAlignment="0" applyProtection="0">
      <alignment vertical="center"/>
    </xf>
    <xf numFmtId="0" fontId="84" fillId="38" borderId="0" applyNumberFormat="0" applyBorder="0" applyAlignment="0" applyProtection="0">
      <alignment vertical="center"/>
    </xf>
    <xf numFmtId="0" fontId="84" fillId="39" borderId="0" applyNumberFormat="0" applyBorder="0" applyAlignment="0" applyProtection="0">
      <alignment vertical="center"/>
    </xf>
    <xf numFmtId="0" fontId="85" fillId="40" borderId="0" applyNumberFormat="0" applyBorder="0" applyAlignment="0" applyProtection="0">
      <alignment vertical="center"/>
    </xf>
    <xf numFmtId="0" fontId="85" fillId="41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5" fillId="44" borderId="0" applyNumberFormat="0" applyBorder="0" applyAlignment="0" applyProtection="0">
      <alignment vertical="center"/>
    </xf>
    <xf numFmtId="0" fontId="85" fillId="45" borderId="0" applyNumberFormat="0" applyBorder="0" applyAlignment="0" applyProtection="0">
      <alignment vertical="center"/>
    </xf>
    <xf numFmtId="0" fontId="84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86" fillId="0" borderId="0"/>
    <xf numFmtId="0" fontId="5" fillId="0" borderId="0">
      <alignment vertical="center"/>
    </xf>
    <xf numFmtId="0" fontId="8" fillId="0" borderId="0"/>
    <xf numFmtId="0" fontId="5" fillId="0" borderId="0">
      <alignment vertical="center"/>
    </xf>
    <xf numFmtId="0" fontId="0" fillId="0" borderId="0">
      <alignment vertical="center"/>
    </xf>
    <xf numFmtId="0" fontId="8" fillId="0" borderId="0"/>
    <xf numFmtId="0" fontId="5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6" fillId="0" borderId="0"/>
    <xf numFmtId="0" fontId="8" fillId="0" borderId="0"/>
    <xf numFmtId="0" fontId="13" fillId="0" borderId="0">
      <alignment vertical="center"/>
    </xf>
  </cellStyleXfs>
  <cellXfs count="254">
    <xf numFmtId="0" fontId="0" fillId="0" borderId="0" xfId="0">
      <alignment vertical="center"/>
    </xf>
    <xf numFmtId="0" fontId="1" fillId="0" borderId="1" xfId="68" applyFont="1" applyBorder="1" applyAlignment="1" applyProtection="1">
      <alignment horizontal="center" vertical="center"/>
      <protection locked="0"/>
    </xf>
    <xf numFmtId="0" fontId="2" fillId="0" borderId="2" xfId="0" applyFont="1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Border="1">
      <alignment vertical="center"/>
    </xf>
    <xf numFmtId="0" fontId="0" fillId="0" borderId="3" xfId="0" applyBorder="1">
      <alignment vertical="center"/>
    </xf>
    <xf numFmtId="0" fontId="4" fillId="2" borderId="0" xfId="67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3" fillId="3" borderId="0" xfId="0" applyFont="1" applyFill="1" applyBorder="1">
      <alignment vertical="center"/>
    </xf>
    <xf numFmtId="0" fontId="6" fillId="4" borderId="0" xfId="59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7" fillId="0" borderId="0" xfId="49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/>
    <xf numFmtId="0" fontId="0" fillId="0" borderId="0" xfId="0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1" fillId="0" borderId="1" xfId="61" applyFont="1" applyFill="1" applyBorder="1" applyAlignment="1">
      <alignment horizontal="center" vertical="center" shrinkToFit="1"/>
    </xf>
    <xf numFmtId="0" fontId="8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Fill="1" applyBorder="1" applyAlignment="1">
      <alignment vertical="center"/>
    </xf>
    <xf numFmtId="0" fontId="14" fillId="0" borderId="3" xfId="0" applyFont="1" applyFill="1" applyBorder="1" applyAlignment="1" applyProtection="1">
      <alignment horizontal="centerContinuous" vertical="center" wrapText="1"/>
      <protection locked="0"/>
    </xf>
    <xf numFmtId="0" fontId="14" fillId="0" borderId="5" xfId="0" applyFont="1" applyFill="1" applyBorder="1" applyAlignment="1" applyProtection="1">
      <alignment horizontal="centerContinuous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15" fillId="0" borderId="5" xfId="0" applyFont="1" applyFill="1" applyBorder="1" applyAlignment="1" applyProtection="1">
      <alignment horizontal="center" vertical="center" wrapText="1"/>
      <protection locked="0"/>
    </xf>
    <xf numFmtId="0" fontId="16" fillId="0" borderId="3" xfId="0" applyFont="1" applyFill="1" applyBorder="1" applyAlignment="1">
      <alignment horizontal="center" vertical="center"/>
    </xf>
    <xf numFmtId="0" fontId="15" fillId="0" borderId="5" xfId="0" applyFont="1" applyFill="1" applyBorder="1" applyAlignment="1" applyProtection="1">
      <alignment horizontal="centerContinuous" vertical="center" wrapText="1"/>
      <protection locked="0"/>
    </xf>
    <xf numFmtId="0" fontId="15" fillId="0" borderId="1" xfId="0" applyFont="1" applyFill="1" applyBorder="1" applyAlignment="1" applyProtection="1">
      <alignment horizontal="center" vertical="center" wrapText="1"/>
      <protection locked="0"/>
    </xf>
    <xf numFmtId="0" fontId="17" fillId="0" borderId="0" xfId="0" applyFont="1" applyFill="1" applyAlignment="1">
      <alignment horizontal="center" vertical="center" wrapText="1"/>
    </xf>
    <xf numFmtId="0" fontId="15" fillId="0" borderId="6" xfId="0" applyFont="1" applyFill="1" applyBorder="1" applyAlignment="1" applyProtection="1">
      <alignment horizontal="center" vertical="center" wrapText="1"/>
      <protection locked="0"/>
    </xf>
    <xf numFmtId="0" fontId="15" fillId="0" borderId="1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176" fontId="18" fillId="0" borderId="7" xfId="0" applyNumberFormat="1" applyFont="1" applyFill="1" applyBorder="1" applyAlignment="1" applyProtection="1">
      <alignment horizontal="center" vertical="center" wrapText="1"/>
    </xf>
    <xf numFmtId="0" fontId="18" fillId="0" borderId="7" xfId="0" applyFont="1" applyFill="1" applyBorder="1" applyAlignment="1" applyProtection="1">
      <alignment horizontal="center" vertical="center" wrapText="1"/>
      <protection locked="0"/>
    </xf>
    <xf numFmtId="0" fontId="18" fillId="0" borderId="1" xfId="0" applyFont="1" applyFill="1" applyBorder="1" applyAlignment="1" applyProtection="1">
      <alignment horizontal="center" vertical="center" wrapText="1"/>
      <protection locked="0"/>
    </xf>
    <xf numFmtId="0" fontId="18" fillId="0" borderId="1" xfId="49" applyFont="1" applyFill="1" applyBorder="1" applyAlignment="1">
      <alignment horizontal="center" vertical="center" wrapText="1"/>
    </xf>
    <xf numFmtId="0" fontId="14" fillId="0" borderId="8" xfId="0" applyFont="1" applyFill="1" applyBorder="1" applyAlignment="1" applyProtection="1">
      <alignment horizontal="centerContinuous" vertical="center" wrapText="1"/>
      <protection locked="0"/>
    </xf>
    <xf numFmtId="0" fontId="18" fillId="0" borderId="5" xfId="0" applyFont="1" applyFill="1" applyBorder="1" applyAlignment="1">
      <alignment horizontal="centerContinuous" vertical="center" wrapText="1"/>
    </xf>
    <xf numFmtId="0" fontId="18" fillId="0" borderId="8" xfId="0" applyFont="1" applyFill="1" applyBorder="1" applyAlignment="1">
      <alignment horizontal="centerContinuous" vertical="center" wrapText="1"/>
    </xf>
    <xf numFmtId="177" fontId="15" fillId="0" borderId="5" xfId="0" applyNumberFormat="1" applyFont="1" applyFill="1" applyBorder="1" applyAlignment="1" applyProtection="1">
      <alignment horizontal="left" vertical="center" wrapText="1"/>
      <protection locked="0"/>
    </xf>
    <xf numFmtId="14" fontId="15" fillId="0" borderId="1" xfId="0" applyNumberFormat="1" applyFont="1" applyFill="1" applyBorder="1" applyAlignment="1" applyProtection="1">
      <alignment horizontal="centerContinuous" vertical="center" wrapText="1"/>
      <protection locked="0"/>
    </xf>
    <xf numFmtId="0" fontId="15" fillId="0" borderId="6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176" fontId="18" fillId="0" borderId="1" xfId="0" applyNumberFormat="1" applyFont="1" applyFill="1" applyBorder="1" applyAlignment="1" applyProtection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 applyProtection="1">
      <alignment horizontal="center" vertical="center" wrapText="1"/>
      <protection locked="0"/>
    </xf>
    <xf numFmtId="178" fontId="15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5" fillId="0" borderId="0" xfId="0" applyFont="1" applyFill="1" applyAlignment="1" applyProtection="1">
      <alignment horizontal="center" vertical="center" wrapText="1"/>
      <protection locked="0"/>
    </xf>
    <xf numFmtId="9" fontId="15" fillId="0" borderId="0" xfId="3" applyNumberFormat="1" applyFont="1" applyAlignment="1" applyProtection="1">
      <alignment horizontal="center" vertical="center" wrapText="1"/>
      <protection locked="0"/>
    </xf>
    <xf numFmtId="0" fontId="20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22" fillId="0" borderId="7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176" fontId="20" fillId="0" borderId="1" xfId="0" applyNumberFormat="1" applyFont="1" applyFill="1" applyBorder="1" applyAlignment="1">
      <alignment horizontal="center" vertical="center"/>
    </xf>
    <xf numFmtId="0" fontId="20" fillId="0" borderId="7" xfId="0" applyFont="1" applyFill="1" applyBorder="1" applyAlignment="1" applyProtection="1">
      <alignment horizontal="center" vertical="center"/>
      <protection locked="0"/>
    </xf>
    <xf numFmtId="0" fontId="20" fillId="0" borderId="1" xfId="0" applyFont="1" applyFill="1" applyBorder="1" applyAlignment="1" applyProtection="1">
      <alignment horizontal="center" vertical="center"/>
      <protection locked="0"/>
    </xf>
    <xf numFmtId="0" fontId="24" fillId="0" borderId="1" xfId="49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16" fillId="6" borderId="5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21" fillId="7" borderId="1" xfId="0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177" fontId="16" fillId="6" borderId="3" xfId="0" applyNumberFormat="1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0" fontId="25" fillId="0" borderId="0" xfId="0" applyFont="1" applyFill="1" applyBorder="1" applyAlignment="1">
      <alignment vertical="center"/>
    </xf>
    <xf numFmtId="178" fontId="16" fillId="0" borderId="0" xfId="0" applyNumberFormat="1" applyFont="1" applyFill="1" applyBorder="1" applyAlignment="1">
      <alignment horizontal="center" vertical="center"/>
    </xf>
    <xf numFmtId="9" fontId="16" fillId="0" borderId="0" xfId="3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179" fontId="0" fillId="0" borderId="0" xfId="0" applyNumberFormat="1">
      <alignment vertical="center"/>
    </xf>
    <xf numFmtId="179" fontId="0" fillId="0" borderId="1" xfId="0" applyNumberForma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left" vertical="center"/>
    </xf>
    <xf numFmtId="179" fontId="2" fillId="0" borderId="0" xfId="0" applyNumberFormat="1" applyFont="1">
      <alignment vertical="center"/>
    </xf>
    <xf numFmtId="0" fontId="22" fillId="0" borderId="1" xfId="0" applyFont="1" applyFill="1" applyBorder="1" applyAlignment="1">
      <alignment horizontal="centerContinuous" vertical="center"/>
    </xf>
    <xf numFmtId="0" fontId="13" fillId="0" borderId="3" xfId="0" applyNumberFormat="1" applyFont="1" applyFill="1" applyBorder="1" applyAlignment="1" applyProtection="1">
      <alignment horizontal="center" vertical="center"/>
    </xf>
    <xf numFmtId="0" fontId="16" fillId="0" borderId="5" xfId="0" applyNumberFormat="1" applyFont="1" applyFill="1" applyBorder="1" applyAlignment="1" applyProtection="1">
      <alignment vertical="center"/>
    </xf>
    <xf numFmtId="0" fontId="16" fillId="0" borderId="8" xfId="0" applyNumberFormat="1" applyFont="1" applyFill="1" applyBorder="1" applyAlignment="1" applyProtection="1">
      <alignment vertical="center"/>
    </xf>
    <xf numFmtId="0" fontId="13" fillId="0" borderId="5" xfId="0" applyNumberFormat="1" applyFont="1" applyFill="1" applyBorder="1" applyAlignment="1" applyProtection="1">
      <alignment horizontal="center" vertical="center"/>
    </xf>
    <xf numFmtId="0" fontId="16" fillId="0" borderId="5" xfId="0" applyNumberFormat="1" applyFont="1" applyFill="1" applyBorder="1" applyAlignment="1" applyProtection="1">
      <alignment horizontal="center" vertical="center"/>
    </xf>
    <xf numFmtId="0" fontId="13" fillId="0" borderId="1" xfId="0" applyNumberFormat="1" applyFont="1" applyFill="1" applyBorder="1" applyAlignment="1" applyProtection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176" fontId="13" fillId="0" borderId="1" xfId="0" applyNumberFormat="1" applyFont="1" applyFill="1" applyBorder="1" applyAlignment="1" applyProtection="1">
      <alignment horizontal="center" vertical="center"/>
    </xf>
    <xf numFmtId="0" fontId="27" fillId="0" borderId="1" xfId="0" applyNumberFormat="1" applyFont="1" applyFill="1" applyBorder="1" applyAlignment="1" applyProtection="1">
      <alignment horizontal="center"/>
    </xf>
    <xf numFmtId="0" fontId="13" fillId="0" borderId="1" xfId="0" applyNumberFormat="1" applyFont="1" applyFill="1" applyBorder="1" applyAlignment="1" applyProtection="1">
      <alignment horizontal="left" vertical="center"/>
    </xf>
    <xf numFmtId="0" fontId="22" fillId="0" borderId="7" xfId="0" applyFont="1" applyFill="1" applyBorder="1" applyAlignment="1">
      <alignment horizontal="centerContinuous" vertical="center"/>
    </xf>
    <xf numFmtId="0" fontId="13" fillId="0" borderId="3" xfId="0" applyNumberFormat="1" applyFont="1" applyFill="1" applyBorder="1" applyAlignment="1" applyProtection="1">
      <alignment horizontal="centerContinuous" vertical="center"/>
    </xf>
    <xf numFmtId="0" fontId="13" fillId="0" borderId="5" xfId="0" applyNumberFormat="1" applyFont="1" applyFill="1" applyBorder="1" applyAlignment="1" applyProtection="1">
      <alignment horizontal="centerContinuous" vertical="center"/>
    </xf>
    <xf numFmtId="177" fontId="16" fillId="0" borderId="8" xfId="0" applyNumberFormat="1" applyFont="1" applyFill="1" applyBorder="1" applyAlignment="1" applyProtection="1">
      <alignment horizontal="center" vertical="center"/>
    </xf>
    <xf numFmtId="0" fontId="28" fillId="0" borderId="1" xfId="0" applyNumberFormat="1" applyFont="1" applyFill="1" applyBorder="1" applyAlignment="1" applyProtection="1">
      <alignment horizontal="center" vertical="center" shrinkToFit="1"/>
    </xf>
    <xf numFmtId="0" fontId="13" fillId="0" borderId="1" xfId="0" applyNumberFormat="1" applyFont="1" applyFill="1" applyBorder="1" applyAlignment="1" applyProtection="1">
      <alignment horizontal="center" vertical="center" wrapText="1"/>
    </xf>
    <xf numFmtId="176" fontId="13" fillId="0" borderId="0" xfId="0" applyNumberFormat="1" applyFont="1" applyFill="1" applyAlignment="1" applyProtection="1">
      <alignment horizontal="center" vertical="center"/>
    </xf>
    <xf numFmtId="0" fontId="13" fillId="0" borderId="0" xfId="0" applyNumberFormat="1" applyFont="1" applyFill="1" applyAlignment="1" applyProtection="1">
      <alignment horizontal="center" vertical="center"/>
    </xf>
    <xf numFmtId="0" fontId="27" fillId="0" borderId="0" xfId="0" applyNumberFormat="1" applyFont="1" applyFill="1" applyBorder="1" applyAlignment="1" applyProtection="1">
      <alignment horizontal="center"/>
    </xf>
    <xf numFmtId="0" fontId="27" fillId="0" borderId="0" xfId="0" applyNumberFormat="1" applyFont="1" applyFill="1" applyAlignment="1" applyProtection="1">
      <alignment horizontal="center"/>
    </xf>
    <xf numFmtId="0" fontId="13" fillId="0" borderId="0" xfId="0" applyNumberFormat="1" applyFont="1" applyFill="1" applyAlignment="1" applyProtection="1">
      <alignment horizontal="left" vertical="center"/>
    </xf>
    <xf numFmtId="176" fontId="16" fillId="0" borderId="0" xfId="0" applyNumberFormat="1" applyFont="1" applyFill="1" applyAlignment="1">
      <alignment vertical="center"/>
    </xf>
    <xf numFmtId="0" fontId="16" fillId="0" borderId="0" xfId="0" applyFont="1" applyFill="1" applyAlignment="1">
      <alignment horizontal="center" vertical="center"/>
    </xf>
    <xf numFmtId="0" fontId="29" fillId="0" borderId="0" xfId="0" applyFont="1" applyFill="1" applyBorder="1" applyAlignment="1">
      <alignment horizontal="center"/>
    </xf>
    <xf numFmtId="0" fontId="29" fillId="0" borderId="0" xfId="0" applyFont="1" applyFill="1" applyAlignment="1">
      <alignment horizontal="center"/>
    </xf>
    <xf numFmtId="0" fontId="16" fillId="0" borderId="0" xfId="0" applyFont="1" applyFill="1" applyAlignment="1">
      <alignment vertical="center"/>
    </xf>
    <xf numFmtId="0" fontId="13" fillId="0" borderId="0" xfId="0" applyFont="1" applyFill="1" applyBorder="1" applyAlignment="1">
      <alignment horizontal="right" vertical="center"/>
    </xf>
    <xf numFmtId="0" fontId="16" fillId="0" borderId="0" xfId="0" applyFont="1" applyFill="1" applyBorder="1" applyAlignment="1">
      <alignment horizontal="left" vertical="center"/>
    </xf>
    <xf numFmtId="0" fontId="28" fillId="0" borderId="0" xfId="0" applyNumberFormat="1" applyFont="1" applyFill="1" applyBorder="1" applyAlignment="1" applyProtection="1">
      <alignment horizontal="center" vertical="center" shrinkToFit="1"/>
    </xf>
    <xf numFmtId="0" fontId="13" fillId="0" borderId="0" xfId="0" applyNumberFormat="1" applyFont="1" applyFill="1" applyAlignment="1" applyProtection="1">
      <alignment horizontal="center" vertical="center" wrapText="1"/>
    </xf>
    <xf numFmtId="0" fontId="30" fillId="0" borderId="0" xfId="0" applyNumberFormat="1" applyFont="1" applyFill="1" applyBorder="1" applyAlignment="1" applyProtection="1">
      <alignment horizontal="center" vertical="center" shrinkToFit="1"/>
    </xf>
    <xf numFmtId="0" fontId="16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31" fillId="8" borderId="1" xfId="59" applyFont="1" applyFill="1" applyBorder="1" applyAlignment="1">
      <alignment horizontal="left" vertical="center"/>
    </xf>
    <xf numFmtId="0" fontId="31" fillId="8" borderId="1" xfId="59" applyFont="1" applyFill="1" applyBorder="1" applyAlignment="1">
      <alignment horizontal="center" vertical="center"/>
    </xf>
    <xf numFmtId="0" fontId="32" fillId="0" borderId="3" xfId="59" applyFont="1" applyFill="1" applyBorder="1" applyAlignment="1">
      <alignment horizontal="left" vertical="center"/>
    </xf>
    <xf numFmtId="0" fontId="32" fillId="0" borderId="8" xfId="59" applyFont="1" applyFill="1" applyBorder="1" applyAlignment="1">
      <alignment horizontal="center" vertical="center"/>
    </xf>
    <xf numFmtId="31" fontId="33" fillId="0" borderId="3" xfId="59" applyNumberFormat="1" applyFont="1" applyFill="1" applyBorder="1" applyAlignment="1">
      <alignment horizontal="center" vertical="center"/>
    </xf>
    <xf numFmtId="31" fontId="33" fillId="0" borderId="5" xfId="59" applyNumberFormat="1" applyFont="1" applyFill="1" applyBorder="1" applyAlignment="1">
      <alignment horizontal="center" vertical="center"/>
    </xf>
    <xf numFmtId="0" fontId="34" fillId="0" borderId="3" xfId="59" applyFont="1" applyFill="1" applyBorder="1" applyAlignment="1">
      <alignment horizontal="left" vertical="center"/>
    </xf>
    <xf numFmtId="0" fontId="35" fillId="0" borderId="1" xfId="59" applyFont="1" applyFill="1" applyBorder="1" applyAlignment="1">
      <alignment horizontal="center" vertical="center"/>
    </xf>
    <xf numFmtId="14" fontId="35" fillId="0" borderId="1" xfId="59" applyNumberFormat="1" applyFont="1" applyFill="1" applyBorder="1" applyAlignment="1">
      <alignment horizontal="center" vertical="center"/>
    </xf>
    <xf numFmtId="31" fontId="36" fillId="0" borderId="3" xfId="59" applyNumberFormat="1" applyFont="1" applyFill="1" applyBorder="1" applyAlignment="1">
      <alignment horizontal="center" vertical="center"/>
    </xf>
    <xf numFmtId="31" fontId="36" fillId="0" borderId="5" xfId="59" applyNumberFormat="1" applyFont="1" applyFill="1" applyBorder="1" applyAlignment="1">
      <alignment horizontal="center" vertical="center"/>
    </xf>
    <xf numFmtId="31" fontId="37" fillId="0" borderId="3" xfId="59" applyNumberFormat="1" applyFont="1" applyFill="1" applyBorder="1" applyAlignment="1">
      <alignment horizontal="center" vertical="center"/>
    </xf>
    <xf numFmtId="31" fontId="37" fillId="0" borderId="5" xfId="59" applyNumberFormat="1" applyFont="1" applyFill="1" applyBorder="1" applyAlignment="1">
      <alignment horizontal="center" vertical="center"/>
    </xf>
    <xf numFmtId="0" fontId="35" fillId="0" borderId="9" xfId="0" applyFont="1" applyFill="1" applyBorder="1" applyAlignment="1">
      <alignment horizontal="center" vertical="center"/>
    </xf>
    <xf numFmtId="0" fontId="38" fillId="0" borderId="10" xfId="59" applyFont="1" applyFill="1" applyBorder="1" applyAlignment="1">
      <alignment horizontal="left" vertical="center" wrapText="1"/>
    </xf>
    <xf numFmtId="0" fontId="38" fillId="0" borderId="10" xfId="59" applyFont="1" applyFill="1" applyBorder="1" applyAlignment="1">
      <alignment vertical="center"/>
    </xf>
    <xf numFmtId="0" fontId="39" fillId="0" borderId="7" xfId="59" applyFont="1" applyFill="1" applyBorder="1" applyAlignment="1">
      <alignment horizontal="center" vertical="center"/>
    </xf>
    <xf numFmtId="0" fontId="38" fillId="0" borderId="11" xfId="59" applyFont="1" applyFill="1" applyBorder="1" applyAlignment="1">
      <alignment horizontal="left" vertical="center"/>
    </xf>
    <xf numFmtId="0" fontId="38" fillId="0" borderId="11" xfId="59" applyFont="1" applyFill="1" applyBorder="1" applyAlignment="1">
      <alignment vertical="center"/>
    </xf>
    <xf numFmtId="0" fontId="39" fillId="0" borderId="6" xfId="59" applyFont="1" applyFill="1" applyBorder="1" applyAlignment="1">
      <alignment horizontal="center" vertical="center"/>
    </xf>
    <xf numFmtId="0" fontId="40" fillId="0" borderId="3" xfId="61" applyFont="1" applyFill="1" applyBorder="1" applyAlignment="1">
      <alignment horizontal="left" vertical="center"/>
    </xf>
    <xf numFmtId="0" fontId="40" fillId="0" borderId="1" xfId="61" applyFont="1" applyFill="1" applyBorder="1" applyAlignment="1">
      <alignment horizontal="left" vertical="center"/>
    </xf>
    <xf numFmtId="0" fontId="40" fillId="0" borderId="3" xfId="61" applyFont="1" applyFill="1" applyBorder="1" applyAlignment="1">
      <alignment horizontal="left" vertical="top"/>
    </xf>
    <xf numFmtId="0" fontId="40" fillId="0" borderId="5" xfId="61" applyFont="1" applyFill="1" applyBorder="1" applyAlignment="1">
      <alignment horizontal="centerContinuous" vertical="top"/>
    </xf>
    <xf numFmtId="0" fontId="41" fillId="0" borderId="5" xfId="60" applyFont="1" applyFill="1" applyBorder="1" applyAlignment="1">
      <alignment horizontal="center" vertical="center"/>
    </xf>
    <xf numFmtId="0" fontId="41" fillId="0" borderId="3" xfId="60" applyFont="1" applyFill="1" applyBorder="1" applyAlignment="1">
      <alignment horizontal="center" vertical="center"/>
    </xf>
    <xf numFmtId="0" fontId="40" fillId="0" borderId="8" xfId="61" applyFont="1" applyFill="1" applyBorder="1" applyAlignment="1">
      <alignment horizontal="centerContinuous" vertical="top"/>
    </xf>
    <xf numFmtId="0" fontId="41" fillId="0" borderId="8" xfId="60" applyFont="1" applyFill="1" applyBorder="1" applyAlignment="1">
      <alignment horizontal="center" vertical="center"/>
    </xf>
    <xf numFmtId="0" fontId="41" fillId="0" borderId="1" xfId="60" applyFont="1" applyFill="1" applyBorder="1" applyAlignment="1">
      <alignment horizontal="center" vertical="center"/>
    </xf>
    <xf numFmtId="0" fontId="40" fillId="0" borderId="12" xfId="61" applyFont="1" applyFill="1" applyBorder="1" applyAlignment="1">
      <alignment horizontal="left" vertical="top"/>
    </xf>
    <xf numFmtId="0" fontId="40" fillId="0" borderId="13" xfId="61" applyFont="1" applyFill="1" applyBorder="1" applyAlignment="1">
      <alignment horizontal="centerContinuous" vertical="top"/>
    </xf>
    <xf numFmtId="0" fontId="31" fillId="9" borderId="12" xfId="59" applyFont="1" applyFill="1" applyBorder="1" applyAlignment="1">
      <alignment horizontal="center" vertical="center"/>
    </xf>
    <xf numFmtId="0" fontId="31" fillId="9" borderId="14" xfId="59" applyFont="1" applyFill="1" applyBorder="1" applyAlignment="1">
      <alignment horizontal="center" vertical="center"/>
    </xf>
    <xf numFmtId="0" fontId="42" fillId="5" borderId="1" xfId="59" applyFont="1" applyFill="1" applyBorder="1" applyAlignment="1">
      <alignment horizontal="center" vertical="center"/>
    </xf>
    <xf numFmtId="0" fontId="43" fillId="0" borderId="1" xfId="0" applyFont="1" applyFill="1" applyBorder="1" applyAlignment="1">
      <alignment horizontal="center" vertical="center"/>
    </xf>
    <xf numFmtId="0" fontId="40" fillId="0" borderId="7" xfId="0" applyFont="1" applyFill="1" applyBorder="1" applyAlignment="1">
      <alignment horizontal="center" vertical="center" wrapText="1"/>
    </xf>
    <xf numFmtId="0" fontId="40" fillId="0" borderId="15" xfId="0" applyFont="1" applyFill="1" applyBorder="1" applyAlignment="1">
      <alignment horizontal="center" vertical="center" wrapText="1"/>
    </xf>
    <xf numFmtId="0" fontId="32" fillId="0" borderId="3" xfId="61" applyFont="1" applyFill="1" applyBorder="1" applyAlignment="1">
      <alignment horizontal="left" vertical="center"/>
    </xf>
    <xf numFmtId="0" fontId="35" fillId="0" borderId="16" xfId="0" applyFont="1" applyFill="1" applyBorder="1" applyAlignment="1">
      <alignment horizontal="center" vertical="center"/>
    </xf>
    <xf numFmtId="0" fontId="35" fillId="0" borderId="17" xfId="0" applyFont="1" applyFill="1" applyBorder="1" applyAlignment="1">
      <alignment horizontal="center" vertical="center"/>
    </xf>
    <xf numFmtId="0" fontId="44" fillId="0" borderId="1" xfId="59" applyFont="1" applyFill="1" applyBorder="1" applyAlignment="1">
      <alignment horizontal="center" vertical="center"/>
    </xf>
    <xf numFmtId="0" fontId="44" fillId="0" borderId="7" xfId="59" applyFont="1" applyFill="1" applyBorder="1" applyAlignment="1">
      <alignment horizontal="center" vertical="center"/>
    </xf>
    <xf numFmtId="0" fontId="44" fillId="0" borderId="6" xfId="59" applyFont="1" applyFill="1" applyBorder="1" applyAlignment="1">
      <alignment horizontal="center" vertical="center"/>
    </xf>
    <xf numFmtId="180" fontId="45" fillId="0" borderId="1" xfId="60" applyNumberFormat="1" applyFont="1" applyFill="1" applyBorder="1" applyAlignment="1">
      <alignment horizontal="center" vertical="center"/>
    </xf>
    <xf numFmtId="0" fontId="22" fillId="0" borderId="3" xfId="61" applyFont="1" applyFill="1" applyBorder="1" applyAlignment="1">
      <alignment horizontal="left" vertical="center"/>
    </xf>
    <xf numFmtId="0" fontId="46" fillId="0" borderId="1" xfId="0" applyFont="1" applyFill="1" applyBorder="1" applyAlignment="1">
      <alignment horizontal="left" vertical="center"/>
    </xf>
    <xf numFmtId="0" fontId="45" fillId="0" borderId="1" xfId="60" applyFont="1" applyFill="1" applyBorder="1" applyAlignment="1">
      <alignment horizontal="center" vertical="center"/>
    </xf>
    <xf numFmtId="0" fontId="46" fillId="0" borderId="7" xfId="6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/>
    </xf>
    <xf numFmtId="0" fontId="47" fillId="0" borderId="6" xfId="59" applyFont="1" applyFill="1" applyBorder="1" applyAlignment="1">
      <alignment horizontal="center" vertical="center"/>
    </xf>
    <xf numFmtId="0" fontId="47" fillId="0" borderId="1" xfId="59" applyFont="1" applyFill="1" applyBorder="1" applyAlignment="1">
      <alignment horizontal="center" vertical="center"/>
    </xf>
    <xf numFmtId="181" fontId="33" fillId="0" borderId="6" xfId="0" applyNumberFormat="1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1" fillId="9" borderId="13" xfId="59" applyFont="1" applyFill="1" applyBorder="1" applyAlignment="1">
      <alignment horizontal="center" vertical="center"/>
    </xf>
    <xf numFmtId="0" fontId="40" fillId="0" borderId="8" xfId="0" applyFont="1" applyFill="1" applyBorder="1" applyAlignment="1">
      <alignment vertical="center"/>
    </xf>
    <xf numFmtId="0" fontId="40" fillId="0" borderId="1" xfId="0" applyFont="1" applyFill="1" applyBorder="1" applyAlignment="1">
      <alignment vertical="center"/>
    </xf>
    <xf numFmtId="0" fontId="48" fillId="0" borderId="1" xfId="0" applyFont="1" applyFill="1" applyBorder="1" applyAlignment="1">
      <alignment vertical="center"/>
    </xf>
    <xf numFmtId="0" fontId="32" fillId="10" borderId="3" xfId="0" applyFont="1" applyFill="1" applyBorder="1" applyAlignment="1">
      <alignment horizontal="center" vertical="center"/>
    </xf>
    <xf numFmtId="0" fontId="32" fillId="10" borderId="5" xfId="0" applyFont="1" applyFill="1" applyBorder="1" applyAlignment="1">
      <alignment horizontal="center" vertical="center"/>
    </xf>
    <xf numFmtId="0" fontId="49" fillId="5" borderId="1" xfId="59" applyFont="1" applyFill="1" applyBorder="1" applyAlignment="1">
      <alignment horizontal="center" vertical="top"/>
    </xf>
    <xf numFmtId="0" fontId="50" fillId="11" borderId="1" xfId="59" applyFont="1" applyFill="1" applyBorder="1" applyAlignment="1">
      <alignment horizontal="center" vertical="center"/>
    </xf>
    <xf numFmtId="0" fontId="51" fillId="0" borderId="3" xfId="59" applyFont="1" applyFill="1" applyBorder="1" applyAlignment="1">
      <alignment horizontal="center" vertical="center"/>
    </xf>
    <xf numFmtId="0" fontId="51" fillId="0" borderId="5" xfId="59" applyFont="1" applyFill="1" applyBorder="1" applyAlignment="1">
      <alignment horizontal="center" vertical="center"/>
    </xf>
    <xf numFmtId="0" fontId="22" fillId="12" borderId="1" xfId="59" applyFont="1" applyFill="1" applyBorder="1" applyAlignment="1">
      <alignment horizontal="center" vertical="center"/>
    </xf>
    <xf numFmtId="0" fontId="52" fillId="13" borderId="1" xfId="55" applyFont="1" applyFill="1" applyBorder="1" applyAlignment="1">
      <alignment horizontal="center" vertical="center" wrapText="1"/>
    </xf>
    <xf numFmtId="0" fontId="37" fillId="14" borderId="1" xfId="53" applyFont="1" applyFill="1" applyBorder="1" applyAlignment="1">
      <alignment horizontal="center" vertical="center"/>
    </xf>
    <xf numFmtId="0" fontId="37" fillId="14" borderId="1" xfId="56" applyFont="1" applyFill="1" applyBorder="1" applyAlignment="1">
      <alignment horizontal="center" vertical="center"/>
    </xf>
    <xf numFmtId="0" fontId="53" fillId="9" borderId="3" xfId="59" applyFont="1" applyFill="1" applyBorder="1" applyAlignment="1">
      <alignment horizontal="center" vertical="center"/>
    </xf>
    <xf numFmtId="0" fontId="53" fillId="9" borderId="5" xfId="59" applyFont="1" applyFill="1" applyBorder="1" applyAlignment="1">
      <alignment horizontal="center" vertical="center"/>
    </xf>
    <xf numFmtId="0" fontId="54" fillId="10" borderId="1" xfId="59" applyFont="1" applyFill="1" applyBorder="1" applyAlignment="1">
      <alignment horizontal="center" vertical="center"/>
    </xf>
    <xf numFmtId="0" fontId="53" fillId="10" borderId="1" xfId="59" applyFont="1" applyFill="1" applyBorder="1" applyAlignment="1">
      <alignment horizontal="center" vertical="center"/>
    </xf>
    <xf numFmtId="0" fontId="53" fillId="10" borderId="3" xfId="59" applyFont="1" applyFill="1" applyBorder="1" applyAlignment="1">
      <alignment horizontal="center" vertical="center"/>
    </xf>
    <xf numFmtId="0" fontId="53" fillId="10" borderId="5" xfId="59" applyFont="1" applyFill="1" applyBorder="1" applyAlignment="1">
      <alignment horizontal="center" vertical="center"/>
    </xf>
    <xf numFmtId="0" fontId="55" fillId="13" borderId="1" xfId="59" applyFont="1" applyFill="1" applyBorder="1" applyAlignment="1">
      <alignment horizontal="center" vertical="center" wrapText="1"/>
    </xf>
    <xf numFmtId="0" fontId="55" fillId="13" borderId="12" xfId="59" applyFont="1" applyFill="1" applyBorder="1" applyAlignment="1">
      <alignment horizontal="center" vertical="center" wrapText="1"/>
    </xf>
    <xf numFmtId="0" fontId="55" fillId="13" borderId="13" xfId="59" applyFont="1" applyFill="1" applyBorder="1" applyAlignment="1">
      <alignment horizontal="center" vertical="center" wrapText="1"/>
    </xf>
    <xf numFmtId="0" fontId="56" fillId="13" borderId="1" xfId="59" applyFont="1" applyFill="1" applyBorder="1" applyAlignment="1">
      <alignment horizontal="center" vertical="center" wrapText="1"/>
    </xf>
    <xf numFmtId="0" fontId="55" fillId="13" borderId="14" xfId="59" applyFont="1" applyFill="1" applyBorder="1" applyAlignment="1">
      <alignment horizontal="center" vertical="center" wrapText="1"/>
    </xf>
    <xf numFmtId="0" fontId="55" fillId="13" borderId="18" xfId="59" applyFont="1" applyFill="1" applyBorder="1" applyAlignment="1">
      <alignment horizontal="center" vertical="center" wrapText="1"/>
    </xf>
    <xf numFmtId="0" fontId="55" fillId="13" borderId="19" xfId="59" applyFont="1" applyFill="1" applyBorder="1" applyAlignment="1">
      <alignment horizontal="center" vertical="center" wrapText="1"/>
    </xf>
    <xf numFmtId="0" fontId="55" fillId="13" borderId="0" xfId="59" applyFont="1" applyFill="1" applyAlignment="1">
      <alignment horizontal="center" vertical="center" wrapText="1"/>
    </xf>
    <xf numFmtId="0" fontId="55" fillId="13" borderId="9" xfId="59" applyFont="1" applyFill="1" applyBorder="1" applyAlignment="1">
      <alignment horizontal="center" vertical="center" wrapText="1"/>
    </xf>
    <xf numFmtId="0" fontId="55" fillId="13" borderId="17" xfId="59" applyFont="1" applyFill="1" applyBorder="1" applyAlignment="1">
      <alignment horizontal="center" vertical="center" wrapText="1"/>
    </xf>
    <xf numFmtId="0" fontId="55" fillId="13" borderId="16" xfId="59" applyFont="1" applyFill="1" applyBorder="1" applyAlignment="1">
      <alignment horizontal="center" vertical="center" wrapText="1"/>
    </xf>
    <xf numFmtId="0" fontId="57" fillId="7" borderId="1" xfId="59" applyFont="1" applyFill="1" applyBorder="1" applyAlignment="1">
      <alignment horizontal="center" vertical="center" wrapText="1"/>
    </xf>
    <xf numFmtId="0" fontId="58" fillId="12" borderId="14" xfId="59" applyFont="1" applyFill="1" applyBorder="1" applyAlignment="1">
      <alignment horizontal="left" vertical="top" wrapText="1"/>
    </xf>
    <xf numFmtId="0" fontId="58" fillId="12" borderId="0" xfId="59" applyFont="1" applyFill="1" applyAlignment="1">
      <alignment horizontal="left" vertical="top" wrapText="1"/>
    </xf>
    <xf numFmtId="0" fontId="45" fillId="15" borderId="1" xfId="0" applyFont="1" applyFill="1" applyBorder="1" applyAlignment="1">
      <alignment horizontal="center" vertical="center"/>
    </xf>
    <xf numFmtId="0" fontId="45" fillId="0" borderId="1" xfId="0" applyFont="1" applyFill="1" applyBorder="1" applyAlignment="1">
      <alignment horizontal="center" vertical="center"/>
    </xf>
    <xf numFmtId="0" fontId="40" fillId="0" borderId="6" xfId="0" applyFont="1" applyFill="1" applyBorder="1" applyAlignment="1">
      <alignment horizontal="center" vertical="center" wrapText="1"/>
    </xf>
    <xf numFmtId="0" fontId="59" fillId="5" borderId="1" xfId="55" applyFont="1" applyFill="1" applyBorder="1" applyAlignment="1">
      <alignment horizontal="center" vertical="top" wrapText="1"/>
    </xf>
    <xf numFmtId="0" fontId="32" fillId="7" borderId="1" xfId="0" applyFont="1" applyFill="1" applyBorder="1" applyAlignment="1">
      <alignment horizontal="center" vertical="center"/>
    </xf>
    <xf numFmtId="0" fontId="49" fillId="5" borderId="3" xfId="59" applyFont="1" applyFill="1" applyBorder="1" applyAlignment="1">
      <alignment horizontal="center" vertical="top"/>
    </xf>
    <xf numFmtId="0" fontId="60" fillId="0" borderId="12" xfId="0" applyFont="1" applyFill="1" applyBorder="1" applyAlignment="1">
      <alignment horizontal="left" vertical="top" wrapText="1"/>
    </xf>
    <xf numFmtId="0" fontId="60" fillId="0" borderId="14" xfId="0" applyFont="1" applyFill="1" applyBorder="1" applyAlignment="1">
      <alignment horizontal="left" vertical="top" wrapText="1"/>
    </xf>
    <xf numFmtId="0" fontId="60" fillId="0" borderId="18" xfId="0" applyFont="1" applyFill="1" applyBorder="1" applyAlignment="1">
      <alignment horizontal="left" vertical="top" wrapText="1"/>
    </xf>
    <xf numFmtId="0" fontId="60" fillId="0" borderId="0" xfId="0" applyFont="1" applyFill="1" applyAlignment="1">
      <alignment horizontal="left" vertical="top" wrapText="1"/>
    </xf>
    <xf numFmtId="0" fontId="50" fillId="11" borderId="3" xfId="59" applyFont="1" applyFill="1" applyBorder="1" applyAlignment="1">
      <alignment horizontal="center" vertical="center"/>
    </xf>
    <xf numFmtId="0" fontId="22" fillId="12" borderId="3" xfId="59" applyFont="1" applyFill="1" applyBorder="1" applyAlignment="1">
      <alignment horizontal="center" vertical="center"/>
    </xf>
    <xf numFmtId="0" fontId="37" fillId="14" borderId="1" xfId="58" applyFont="1" applyFill="1" applyBorder="1" applyAlignment="1">
      <alignment horizontal="center" vertical="center"/>
    </xf>
    <xf numFmtId="0" fontId="37" fillId="14" borderId="3" xfId="58" applyFont="1" applyFill="1" applyBorder="1" applyAlignment="1">
      <alignment horizontal="center" vertical="center"/>
    </xf>
    <xf numFmtId="0" fontId="61" fillId="16" borderId="1" xfId="55" applyFont="1" applyFill="1" applyBorder="1" applyAlignment="1">
      <alignment horizontal="center" vertical="center" wrapText="1"/>
    </xf>
    <xf numFmtId="0" fontId="62" fillId="0" borderId="1" xfId="0" applyFont="1" applyFill="1" applyBorder="1" applyAlignment="1">
      <alignment vertical="center" wrapText="1"/>
    </xf>
    <xf numFmtId="0" fontId="63" fillId="0" borderId="1" xfId="0" applyFont="1" applyFill="1" applyBorder="1" applyAlignment="1">
      <alignment horizontal="center" vertical="center" wrapText="1"/>
    </xf>
    <xf numFmtId="0" fontId="64" fillId="17" borderId="1" xfId="22" applyFont="1" applyFill="1" applyBorder="1" applyAlignment="1">
      <alignment horizontal="center" vertical="center" wrapText="1"/>
    </xf>
    <xf numFmtId="0" fontId="55" fillId="13" borderId="0" xfId="59" applyFont="1" applyFill="1" applyBorder="1" applyAlignment="1">
      <alignment horizontal="center" vertical="center" wrapText="1"/>
    </xf>
    <xf numFmtId="0" fontId="57" fillId="7" borderId="3" xfId="59" applyFont="1" applyFill="1" applyBorder="1" applyAlignment="1">
      <alignment horizontal="center" vertical="center" wrapText="1"/>
    </xf>
    <xf numFmtId="0" fontId="65" fillId="18" borderId="1" xfId="24" applyFont="1" applyFill="1" applyBorder="1" applyAlignment="1">
      <alignment horizontal="center" vertical="center" wrapText="1"/>
    </xf>
    <xf numFmtId="0" fontId="66" fillId="19" borderId="1" xfId="23" applyFont="1" applyFill="1" applyBorder="1" applyAlignment="1">
      <alignment horizontal="center" vertical="center" wrapText="1"/>
    </xf>
    <xf numFmtId="0" fontId="66" fillId="19" borderId="1" xfId="23" applyFont="1" applyFill="1" applyBorder="1" applyAlignment="1">
      <alignment horizontal="left" vertical="center" wrapText="1"/>
    </xf>
    <xf numFmtId="0" fontId="64" fillId="17" borderId="1" xfId="22" applyFont="1" applyFill="1" applyBorder="1" applyAlignment="1">
      <alignment horizontal="left" vertical="center" wrapText="1"/>
    </xf>
    <xf numFmtId="0" fontId="65" fillId="18" borderId="1" xfId="24" applyFont="1" applyFill="1" applyBorder="1" applyAlignment="1">
      <alignment horizontal="left" vertical="center" wrapText="1"/>
    </xf>
    <xf numFmtId="0" fontId="65" fillId="18" borderId="1" xfId="24" applyNumberFormat="1" applyFont="1" applyFill="1" applyBorder="1" applyAlignment="1">
      <alignment horizontal="left" vertical="center" wrapText="1"/>
    </xf>
    <xf numFmtId="0" fontId="65" fillId="18" borderId="1" xfId="24" applyNumberFormat="1" applyFont="1" applyFill="1" applyBorder="1" applyAlignment="1">
      <alignment horizontal="center" vertical="center" wrapText="1"/>
    </xf>
    <xf numFmtId="0" fontId="66" fillId="19" borderId="1" xfId="23" applyNumberFormat="1" applyFont="1" applyFill="1" applyBorder="1" applyAlignment="1">
      <alignment horizontal="center" vertical="center" wrapText="1"/>
    </xf>
    <xf numFmtId="0" fontId="60" fillId="0" borderId="13" xfId="0" applyFont="1" applyFill="1" applyBorder="1" applyAlignment="1">
      <alignment horizontal="left" vertical="top" wrapText="1"/>
    </xf>
    <xf numFmtId="0" fontId="60" fillId="0" borderId="19" xfId="0" applyFont="1" applyFill="1" applyBorder="1" applyAlignment="1">
      <alignment horizontal="left" vertical="top" wrapText="1"/>
    </xf>
    <xf numFmtId="0" fontId="5" fillId="0" borderId="0" xfId="0" applyNumberFormat="1" applyFont="1" applyFill="1" applyAlignment="1">
      <alignment horizontal="left" vertical="center"/>
    </xf>
  </cellXfs>
  <cellStyles count="6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1" xfId="49"/>
    <cellStyle name="警告文本 3" xfId="50"/>
    <cellStyle name="常规 5 2" xfId="51"/>
    <cellStyle name="常规 12" xfId="52"/>
    <cellStyle name="常规 9" xfId="53"/>
    <cellStyle name="常规 47" xfId="54"/>
    <cellStyle name="常规 2 2" xfId="55"/>
    <cellStyle name="常规 10" xfId="56"/>
    <cellStyle name="常规 2 10" xfId="57"/>
    <cellStyle name="常规 11" xfId="58"/>
    <cellStyle name="常规 2" xfId="59"/>
    <cellStyle name="常规 2 7" xfId="60"/>
    <cellStyle name="常规 3" xfId="61"/>
    <cellStyle name="警告文本 4" xfId="62"/>
    <cellStyle name="常规 58" xfId="63"/>
    <cellStyle name="常规 2 22" xfId="64"/>
    <cellStyle name="常规 2 17" xfId="65"/>
    <cellStyle name="Normal 2" xfId="66"/>
    <cellStyle name="常规 2 10 2" xfId="67"/>
    <cellStyle name="常规_RD00003B2" xfId="68"/>
  </cellStyles>
  <dxfs count="6">
    <dxf>
      <font>
        <b val="1"/>
        <i val="0"/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b val="1"/>
        <i val="0"/>
        <color auto="1"/>
      </font>
      <fill>
        <patternFill patternType="solid">
          <bgColor rgb="FFFFC000"/>
        </patternFill>
      </fill>
    </dxf>
    <dxf>
      <font>
        <b val="1"/>
        <i val="0"/>
        <color rgb="FFFF0000"/>
      </font>
      <fill>
        <patternFill patternType="solid">
          <bgColor rgb="FFFFFF00"/>
        </patternFill>
      </fill>
    </dxf>
    <dxf>
      <font>
        <b val="1"/>
        <i val="0"/>
        <color theme="1"/>
      </font>
      <fill>
        <patternFill patternType="solid">
          <bgColor theme="9" tint="0.599993896298105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00181EFE"/>
      <color rgb="00DFE11D"/>
      <color rgb="00000000"/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cellimages.xml.rels><?xml version="1.0" encoding="UTF-8" standalone="yes"?>
<Relationships xmlns="http://schemas.openxmlformats.org/package/2006/relationships"><Relationship Id="rId1" Type="http://schemas.openxmlformats.org/officeDocument/2006/relationships/image" Target="media/image3.png"/></Relationships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www.wps.cn/officeDocument/2020/cellImage" Target="cellimages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55245</xdr:colOff>
      <xdr:row>80</xdr:row>
      <xdr:rowOff>151765</xdr:rowOff>
    </xdr:from>
    <xdr:to>
      <xdr:col>0</xdr:col>
      <xdr:colOff>2141220</xdr:colOff>
      <xdr:row>83</xdr:row>
      <xdr:rowOff>648970</xdr:rowOff>
    </xdr:to>
    <xdr:pic>
      <xdr:nvPicPr>
        <xdr:cNvPr id="3" name="ID_9583933367E543468A66574DA2627F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245" y="14153515"/>
          <a:ext cx="2085975" cy="27451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26670</xdr:colOff>
      <xdr:row>80</xdr:row>
      <xdr:rowOff>191135</xdr:rowOff>
    </xdr:from>
    <xdr:to>
      <xdr:col>3</xdr:col>
      <xdr:colOff>464185</xdr:colOff>
      <xdr:row>84</xdr:row>
      <xdr:rowOff>173990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393315" y="14192885"/>
          <a:ext cx="2110740" cy="29800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Administrator\Documents\tencent%20files\1192028711\filerecv\VS1004&#25340;&#40657;&#32511;&#32441;6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cons"/>
      <sheetName val="International URLs"/>
      <sheetName val="International Settings"/>
      <sheetName val="DropdownSizer"/>
      <sheetName val="Instructions"/>
      <sheetName val="Images"/>
      <sheetName val="International Translations"/>
      <sheetName val="Data Validation"/>
      <sheetName val="International Data"/>
      <sheetName val="Example"/>
      <sheetName val="Data Definitions"/>
      <sheetName val="Template"/>
      <sheetName val="Browse Data"/>
      <sheetName val="Valid Values"/>
      <sheetName val="Dropdown Lists"/>
      <sheetName val="AttributePTDM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pageSetUpPr fitToPage="1"/>
  </sheetPr>
  <dimension ref="A1:AA132"/>
  <sheetViews>
    <sheetView showGridLines="0" tabSelected="1" zoomScale="55" zoomScaleNormal="55" zoomScaleSheetLayoutView="25" workbookViewId="0">
      <pane xSplit="2" ySplit="2" topLeftCell="C3" activePane="bottomRight" state="frozen"/>
      <selection/>
      <selection pane="topRight"/>
      <selection pane="bottomLeft"/>
      <selection pane="bottomRight" activeCell="K16" sqref="K16"/>
    </sheetView>
  </sheetViews>
  <sheetFormatPr defaultColWidth="9" defaultRowHeight="13.5"/>
  <cols>
    <col min="1" max="1" width="31.0583333333333" style="134" customWidth="1"/>
    <col min="2" max="2" width="13.2166666666667" style="15" customWidth="1"/>
    <col min="3" max="3" width="8.74166666666667" style="15" customWidth="1"/>
    <col min="4" max="4" width="9.10833333333333" style="15" customWidth="1"/>
    <col min="5" max="5" width="12.675" style="15" customWidth="1"/>
    <col min="6" max="6" width="9" style="15" customWidth="1"/>
    <col min="7" max="7" width="8.93333333333333" style="15" customWidth="1"/>
    <col min="8" max="11" width="8.775" style="15" customWidth="1"/>
    <col min="12" max="12" width="14.6416666666667" style="15" customWidth="1"/>
    <col min="13" max="13" width="17.4916666666667" style="15" customWidth="1"/>
    <col min="14" max="14" width="13.4416666666667" style="15" customWidth="1"/>
    <col min="15" max="15" width="10.3166666666667" style="15" customWidth="1"/>
    <col min="16" max="16" width="12.225" style="15" customWidth="1"/>
    <col min="17" max="17" width="18.25" style="15" customWidth="1"/>
    <col min="18" max="18" width="10.8" style="15" customWidth="1"/>
    <col min="19" max="19" width="12.8583333333333" style="15" customWidth="1"/>
    <col min="20" max="21" width="11.375" style="15" customWidth="1"/>
    <col min="22" max="22" width="10.6333333333333" style="15" customWidth="1"/>
    <col min="23" max="23" width="12.3166666666667" style="15" customWidth="1"/>
    <col min="24" max="25" width="11.4166666666667" style="15" customWidth="1"/>
    <col min="26" max="26" width="11.4166666666667" style="15" hidden="1" customWidth="1"/>
    <col min="27" max="74" width="9" style="15"/>
    <col min="75" max="75" width="8.56666666666667" style="15" customWidth="1"/>
    <col min="76" max="76" width="9" style="15" customWidth="1"/>
    <col min="77" max="16384" width="9" style="15"/>
  </cols>
  <sheetData>
    <row r="1" ht="36" customHeight="1" spans="1:27">
      <c r="A1" s="135" t="s">
        <v>0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66" t="s">
        <v>1</v>
      </c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89"/>
      <c r="AA1" s="15">
        <v>45</v>
      </c>
    </row>
    <row r="2" ht="31.5" customHeight="1" spans="1:27">
      <c r="A2" s="137" t="s">
        <v>2</v>
      </c>
      <c r="B2" s="138"/>
      <c r="C2" s="139">
        <v>45279</v>
      </c>
      <c r="D2" s="140"/>
      <c r="E2" s="140"/>
      <c r="F2" s="140"/>
      <c r="G2" s="141" t="s">
        <v>3</v>
      </c>
      <c r="H2" s="142" t="s">
        <v>4</v>
      </c>
      <c r="I2" s="142"/>
      <c r="J2" s="142"/>
      <c r="K2" s="142"/>
      <c r="L2" s="142"/>
      <c r="M2" s="142"/>
      <c r="N2" s="142"/>
      <c r="O2" s="168" t="s">
        <v>5</v>
      </c>
      <c r="P2" s="168"/>
      <c r="Q2" s="168"/>
      <c r="R2" s="168" t="s">
        <v>6</v>
      </c>
      <c r="S2" s="168"/>
      <c r="T2" s="168"/>
      <c r="U2" s="168"/>
      <c r="V2" s="168"/>
      <c r="W2" s="168"/>
      <c r="X2" s="168"/>
      <c r="Y2" s="168"/>
      <c r="Z2" s="168"/>
      <c r="AA2" s="15">
        <v>55</v>
      </c>
    </row>
    <row r="3" s="132" customFormat="1" ht="31.5" customHeight="1" spans="1:26">
      <c r="A3" s="137" t="s">
        <v>7</v>
      </c>
      <c r="B3" s="138"/>
      <c r="C3" s="139" t="s">
        <v>8</v>
      </c>
      <c r="D3" s="140"/>
      <c r="E3" s="140"/>
      <c r="F3" s="140"/>
      <c r="G3" s="141" t="s">
        <v>9</v>
      </c>
      <c r="H3" s="143">
        <v>45254</v>
      </c>
      <c r="I3" s="143"/>
      <c r="J3" s="142"/>
      <c r="K3" s="142"/>
      <c r="L3" s="142"/>
      <c r="M3" s="142"/>
      <c r="N3" s="142"/>
      <c r="O3" s="169" t="s">
        <v>10</v>
      </c>
      <c r="P3" s="169"/>
      <c r="Q3" s="169" t="s">
        <v>11</v>
      </c>
      <c r="R3" s="155" t="s">
        <v>12</v>
      </c>
      <c r="S3" s="155" t="s">
        <v>13</v>
      </c>
      <c r="T3" s="155" t="s">
        <v>14</v>
      </c>
      <c r="U3" s="155" t="s">
        <v>15</v>
      </c>
      <c r="V3" s="155" t="s">
        <v>16</v>
      </c>
      <c r="W3" s="155" t="s">
        <v>17</v>
      </c>
      <c r="X3" s="183"/>
      <c r="Y3" s="183"/>
      <c r="Z3" s="183"/>
    </row>
    <row r="4" s="132" customFormat="1" ht="31.5" customHeight="1" spans="1:26">
      <c r="A4" s="137" t="s">
        <v>18</v>
      </c>
      <c r="B4" s="138"/>
      <c r="C4" s="144" t="s">
        <v>19</v>
      </c>
      <c r="D4" s="145"/>
      <c r="E4" s="145"/>
      <c r="F4" s="145"/>
      <c r="G4" s="141" t="s">
        <v>20</v>
      </c>
      <c r="H4" s="142" t="s">
        <v>21</v>
      </c>
      <c r="I4" s="142"/>
      <c r="J4" s="142"/>
      <c r="K4" s="142"/>
      <c r="L4" s="142"/>
      <c r="M4" s="142"/>
      <c r="N4" s="142"/>
      <c r="O4" s="170" t="s">
        <v>22</v>
      </c>
      <c r="P4" s="155" t="s">
        <v>23</v>
      </c>
      <c r="Q4" s="155"/>
      <c r="R4" s="155">
        <v>72.5</v>
      </c>
      <c r="S4" s="155">
        <v>73.7</v>
      </c>
      <c r="T4" s="155">
        <v>74.9</v>
      </c>
      <c r="U4" s="155">
        <v>76.1</v>
      </c>
      <c r="V4" s="155">
        <v>76.1</v>
      </c>
      <c r="W4" s="155">
        <v>76.1</v>
      </c>
      <c r="X4" s="184"/>
      <c r="Y4" s="184"/>
      <c r="Z4" s="28"/>
    </row>
    <row r="5" ht="31.5" customHeight="1" spans="1:26">
      <c r="A5" s="137" t="s">
        <v>24</v>
      </c>
      <c r="B5" s="138"/>
      <c r="C5" s="139" t="s">
        <v>25</v>
      </c>
      <c r="D5" s="140"/>
      <c r="E5" s="140"/>
      <c r="F5" s="140"/>
      <c r="G5" s="141" t="s">
        <v>26</v>
      </c>
      <c r="H5" s="142" t="s">
        <v>27</v>
      </c>
      <c r="I5" s="142"/>
      <c r="J5" s="142"/>
      <c r="K5" s="142"/>
      <c r="L5" s="142"/>
      <c r="M5" s="142"/>
      <c r="N5" s="142"/>
      <c r="O5" s="171"/>
      <c r="P5" s="172" t="s">
        <v>28</v>
      </c>
      <c r="Q5" s="172" t="s">
        <v>29</v>
      </c>
      <c r="R5" s="155">
        <v>96</v>
      </c>
      <c r="S5" s="155">
        <v>104</v>
      </c>
      <c r="T5" s="155">
        <v>114</v>
      </c>
      <c r="U5" s="155">
        <v>124</v>
      </c>
      <c r="V5" s="155">
        <v>134</v>
      </c>
      <c r="W5" s="155">
        <v>144</v>
      </c>
      <c r="X5" s="185"/>
      <c r="Y5" s="185"/>
      <c r="Z5" s="28"/>
    </row>
    <row r="6" ht="31.5" customHeight="1" spans="1:26">
      <c r="A6" s="137" t="s">
        <v>30</v>
      </c>
      <c r="B6" s="138"/>
      <c r="C6" s="146" t="s">
        <v>6</v>
      </c>
      <c r="D6" s="147"/>
      <c r="E6" s="147"/>
      <c r="F6" s="147"/>
      <c r="G6" s="141" t="s">
        <v>31</v>
      </c>
      <c r="H6" s="148" t="s">
        <v>32</v>
      </c>
      <c r="I6" s="173"/>
      <c r="J6" s="173"/>
      <c r="K6" s="173"/>
      <c r="L6" s="173"/>
      <c r="M6" s="173"/>
      <c r="N6" s="174"/>
      <c r="O6" s="171"/>
      <c r="P6" s="172" t="s">
        <v>33</v>
      </c>
      <c r="Q6" s="172" t="s">
        <v>34</v>
      </c>
      <c r="R6" s="155">
        <v>87</v>
      </c>
      <c r="S6" s="155">
        <v>95</v>
      </c>
      <c r="T6" s="155">
        <v>105</v>
      </c>
      <c r="U6" s="155">
        <v>115</v>
      </c>
      <c r="V6" s="155">
        <v>125</v>
      </c>
      <c r="W6" s="155">
        <v>135</v>
      </c>
      <c r="X6" s="185"/>
      <c r="Y6" s="185"/>
      <c r="Z6" s="28"/>
    </row>
    <row r="7" ht="31.5" customHeight="1" spans="1:26">
      <c r="A7" s="149" t="s">
        <v>35</v>
      </c>
      <c r="B7" s="150"/>
      <c r="C7" s="151" t="s">
        <v>36</v>
      </c>
      <c r="D7" s="151" t="s">
        <v>37</v>
      </c>
      <c r="E7" s="151" t="s">
        <v>38</v>
      </c>
      <c r="F7" s="151" t="s">
        <v>12</v>
      </c>
      <c r="G7" s="151" t="s">
        <v>13</v>
      </c>
      <c r="H7" s="151" t="s">
        <v>14</v>
      </c>
      <c r="I7" s="151" t="s">
        <v>15</v>
      </c>
      <c r="J7" s="151" t="s">
        <v>16</v>
      </c>
      <c r="K7" s="151" t="s">
        <v>17</v>
      </c>
      <c r="L7" s="175" t="s">
        <v>39</v>
      </c>
      <c r="M7" s="175" t="s">
        <v>40</v>
      </c>
      <c r="N7" s="176" t="s">
        <v>41</v>
      </c>
      <c r="O7" s="171"/>
      <c r="P7" s="172" t="s">
        <v>42</v>
      </c>
      <c r="Q7" s="172" t="s">
        <v>43</v>
      </c>
      <c r="R7" s="155">
        <v>148</v>
      </c>
      <c r="S7" s="155">
        <v>156</v>
      </c>
      <c r="T7" s="155">
        <v>166</v>
      </c>
      <c r="U7" s="155">
        <v>176</v>
      </c>
      <c r="V7" s="155">
        <v>186</v>
      </c>
      <c r="W7" s="155">
        <v>196</v>
      </c>
      <c r="X7" s="185"/>
      <c r="Y7" s="185"/>
      <c r="Z7" s="28"/>
    </row>
    <row r="8" ht="31.5" customHeight="1" spans="1:26">
      <c r="A8" s="152"/>
      <c r="B8" s="153"/>
      <c r="C8" s="154"/>
      <c r="D8" s="154"/>
      <c r="E8" s="154"/>
      <c r="F8" s="154"/>
      <c r="G8" s="154"/>
      <c r="H8" s="154"/>
      <c r="I8" s="154"/>
      <c r="J8" s="154"/>
      <c r="K8" s="154"/>
      <c r="L8" s="175"/>
      <c r="M8" s="175"/>
      <c r="N8" s="177"/>
      <c r="O8" s="171"/>
      <c r="P8" s="172" t="s">
        <v>44</v>
      </c>
      <c r="Q8" s="172" t="s">
        <v>45</v>
      </c>
      <c r="R8" s="155">
        <v>36</v>
      </c>
      <c r="S8" s="155">
        <v>36.4</v>
      </c>
      <c r="T8" s="155">
        <v>36.8</v>
      </c>
      <c r="U8" s="155">
        <v>37.2</v>
      </c>
      <c r="V8" s="155">
        <v>37.6</v>
      </c>
      <c r="W8" s="155">
        <v>38</v>
      </c>
      <c r="X8" s="185"/>
      <c r="Y8" s="185"/>
      <c r="Z8" s="28"/>
    </row>
    <row r="9" ht="31.5" customHeight="1" spans="1:26">
      <c r="A9" s="155" t="s">
        <v>46</v>
      </c>
      <c r="B9" s="155"/>
      <c r="C9" s="155"/>
      <c r="D9" s="155"/>
      <c r="E9" s="155"/>
      <c r="F9" s="155"/>
      <c r="G9" s="156">
        <v>60</v>
      </c>
      <c r="H9" s="156">
        <v>120</v>
      </c>
      <c r="I9" s="156">
        <v>120</v>
      </c>
      <c r="J9" s="156">
        <v>60</v>
      </c>
      <c r="K9" s="156"/>
      <c r="L9" s="155">
        <f>SUM(E9:K9)</f>
        <v>360</v>
      </c>
      <c r="M9" s="178">
        <v>7</v>
      </c>
      <c r="N9" s="179" t="s">
        <v>47</v>
      </c>
      <c r="O9" s="171"/>
      <c r="P9" s="172" t="s">
        <v>48</v>
      </c>
      <c r="Q9" s="172" t="s">
        <v>49</v>
      </c>
      <c r="R9" s="155">
        <v>24</v>
      </c>
      <c r="S9" s="155">
        <v>25.8</v>
      </c>
      <c r="T9" s="155">
        <v>28</v>
      </c>
      <c r="U9" s="155">
        <v>30.2</v>
      </c>
      <c r="V9" s="155">
        <v>32.4</v>
      </c>
      <c r="W9" s="155">
        <v>34.6</v>
      </c>
      <c r="X9" s="185"/>
      <c r="Y9" s="185"/>
      <c r="Z9" s="28"/>
    </row>
    <row r="10" ht="31.5" customHeight="1" spans="1:26">
      <c r="A10" s="155" t="s">
        <v>50</v>
      </c>
      <c r="B10" s="155"/>
      <c r="C10" s="155"/>
      <c r="D10" s="155"/>
      <c r="E10" s="155"/>
      <c r="F10" s="155"/>
      <c r="G10" s="156">
        <v>60</v>
      </c>
      <c r="H10" s="156">
        <v>240</v>
      </c>
      <c r="I10" s="156">
        <v>120</v>
      </c>
      <c r="J10" s="156">
        <v>30</v>
      </c>
      <c r="K10" s="156">
        <v>30</v>
      </c>
      <c r="L10" s="155">
        <f t="shared" ref="L10:L33" si="0">SUM(E10:K10)</f>
        <v>480</v>
      </c>
      <c r="M10" s="178">
        <v>8</v>
      </c>
      <c r="N10" s="179" t="s">
        <v>47</v>
      </c>
      <c r="O10" s="171"/>
      <c r="P10" s="172" t="s">
        <v>51</v>
      </c>
      <c r="Q10" s="172" t="s">
        <v>49</v>
      </c>
      <c r="R10" s="155">
        <v>29.5</v>
      </c>
      <c r="S10" s="155">
        <v>31.2</v>
      </c>
      <c r="T10" s="155">
        <v>33.3</v>
      </c>
      <c r="U10" s="155">
        <v>35.4</v>
      </c>
      <c r="V10" s="155">
        <v>37.5</v>
      </c>
      <c r="W10" s="155">
        <v>39.6</v>
      </c>
      <c r="X10" s="185"/>
      <c r="Y10" s="185"/>
      <c r="Z10" s="28"/>
    </row>
    <row r="11" ht="31.5" customHeight="1" spans="1:26">
      <c r="A11" s="155" t="s">
        <v>52</v>
      </c>
      <c r="B11" s="155"/>
      <c r="C11" s="155"/>
      <c r="D11" s="155"/>
      <c r="E11" s="155"/>
      <c r="F11" s="155"/>
      <c r="G11" s="156">
        <v>30</v>
      </c>
      <c r="H11" s="156">
        <v>120</v>
      </c>
      <c r="I11" s="156">
        <v>60</v>
      </c>
      <c r="J11" s="156">
        <v>30</v>
      </c>
      <c r="K11" s="156"/>
      <c r="L11" s="155">
        <f t="shared" si="0"/>
        <v>240</v>
      </c>
      <c r="M11" s="178">
        <v>4</v>
      </c>
      <c r="N11" s="179" t="s">
        <v>47</v>
      </c>
      <c r="O11" s="171"/>
      <c r="P11" s="172" t="s">
        <v>53</v>
      </c>
      <c r="Q11" s="172" t="s">
        <v>54</v>
      </c>
      <c r="R11" s="155">
        <v>27.5</v>
      </c>
      <c r="S11" s="155">
        <v>28.7</v>
      </c>
      <c r="T11" s="155">
        <v>30.2</v>
      </c>
      <c r="U11" s="155">
        <v>31.4</v>
      </c>
      <c r="V11" s="155">
        <v>32.6</v>
      </c>
      <c r="W11" s="155">
        <v>33.8</v>
      </c>
      <c r="X11" s="185"/>
      <c r="Y11" s="185"/>
      <c r="Z11" s="28"/>
    </row>
    <row r="12" ht="31.5" customHeight="1" spans="1:26">
      <c r="A12" s="155" t="s">
        <v>55</v>
      </c>
      <c r="B12" s="28"/>
      <c r="C12" s="28"/>
      <c r="D12" s="28"/>
      <c r="E12" s="28"/>
      <c r="F12" s="28"/>
      <c r="G12" s="156">
        <v>60</v>
      </c>
      <c r="H12" s="156">
        <v>60</v>
      </c>
      <c r="I12" s="156">
        <v>60</v>
      </c>
      <c r="J12" s="156">
        <v>30</v>
      </c>
      <c r="K12" s="156"/>
      <c r="L12" s="155">
        <f t="shared" si="0"/>
        <v>210</v>
      </c>
      <c r="M12" s="178">
        <v>4</v>
      </c>
      <c r="N12" s="179" t="s">
        <v>47</v>
      </c>
      <c r="O12" s="171"/>
      <c r="P12" s="172" t="s">
        <v>56</v>
      </c>
      <c r="Q12" s="172" t="s">
        <v>57</v>
      </c>
      <c r="R12" s="155">
        <v>35.5</v>
      </c>
      <c r="S12" s="155">
        <v>37.5</v>
      </c>
      <c r="T12" s="155">
        <v>39.5</v>
      </c>
      <c r="U12" s="155">
        <v>42</v>
      </c>
      <c r="V12" s="155">
        <v>45</v>
      </c>
      <c r="W12" s="155">
        <v>48</v>
      </c>
      <c r="X12" s="185"/>
      <c r="Y12" s="185"/>
      <c r="Z12" s="28"/>
    </row>
    <row r="13" ht="31.5" customHeight="1" spans="1:26">
      <c r="A13" s="155" t="s">
        <v>58</v>
      </c>
      <c r="B13" s="28"/>
      <c r="C13" s="28"/>
      <c r="D13" s="28"/>
      <c r="E13" s="28"/>
      <c r="F13" s="28"/>
      <c r="G13" s="156">
        <v>30</v>
      </c>
      <c r="H13" s="156"/>
      <c r="I13" s="156">
        <v>60</v>
      </c>
      <c r="J13" s="156"/>
      <c r="K13" s="156">
        <v>30</v>
      </c>
      <c r="L13" s="155">
        <f t="shared" si="0"/>
        <v>120</v>
      </c>
      <c r="M13" s="178">
        <v>2</v>
      </c>
      <c r="N13" s="179" t="s">
        <v>47</v>
      </c>
      <c r="O13" s="171"/>
      <c r="P13" s="172" t="s">
        <v>59</v>
      </c>
      <c r="Q13" s="172" t="s">
        <v>43</v>
      </c>
      <c r="R13" s="155">
        <v>33.5</v>
      </c>
      <c r="S13" s="155">
        <v>35.5</v>
      </c>
      <c r="T13" s="155">
        <v>37.5</v>
      </c>
      <c r="U13" s="155">
        <v>40</v>
      </c>
      <c r="V13" s="155">
        <v>43</v>
      </c>
      <c r="W13" s="155">
        <v>46</v>
      </c>
      <c r="X13" s="185"/>
      <c r="Y13" s="185"/>
      <c r="Z13" s="28"/>
    </row>
    <row r="14" ht="31.5" customHeight="1" spans="1:26">
      <c r="A14" s="157" t="s">
        <v>60</v>
      </c>
      <c r="B14" s="158"/>
      <c r="C14" s="159"/>
      <c r="D14" s="160"/>
      <c r="E14" s="160"/>
      <c r="F14" s="160"/>
      <c r="G14" s="156"/>
      <c r="H14" s="156">
        <v>120</v>
      </c>
      <c r="I14" s="156">
        <v>30</v>
      </c>
      <c r="J14" s="156"/>
      <c r="K14" s="156">
        <v>30</v>
      </c>
      <c r="L14" s="155">
        <f t="shared" si="0"/>
        <v>180</v>
      </c>
      <c r="M14" s="178">
        <v>3</v>
      </c>
      <c r="N14" s="179" t="s">
        <v>47</v>
      </c>
      <c r="O14" s="171"/>
      <c r="P14" s="172" t="s">
        <v>61</v>
      </c>
      <c r="Q14" s="172" t="s">
        <v>62</v>
      </c>
      <c r="R14" s="155">
        <v>47.5</v>
      </c>
      <c r="S14" s="155">
        <v>51.5</v>
      </c>
      <c r="T14" s="155">
        <v>56.5</v>
      </c>
      <c r="U14" s="155">
        <v>61.5</v>
      </c>
      <c r="V14" s="155">
        <v>66.5</v>
      </c>
      <c r="W14" s="155">
        <v>71.5</v>
      </c>
      <c r="X14" s="186"/>
      <c r="Y14" s="186"/>
      <c r="Z14" s="28"/>
    </row>
    <row r="15" ht="31.5" customHeight="1" spans="1:26">
      <c r="A15" s="157" t="s">
        <v>63</v>
      </c>
      <c r="B15" s="158"/>
      <c r="C15" s="159"/>
      <c r="D15" s="160"/>
      <c r="E15" s="160"/>
      <c r="F15" s="160"/>
      <c r="G15" s="156"/>
      <c r="H15" s="156"/>
      <c r="I15" s="156">
        <v>30</v>
      </c>
      <c r="J15" s="156"/>
      <c r="K15" s="156">
        <v>30</v>
      </c>
      <c r="L15" s="155">
        <f t="shared" si="0"/>
        <v>60</v>
      </c>
      <c r="M15" s="178">
        <v>1</v>
      </c>
      <c r="N15" s="179" t="s">
        <v>47</v>
      </c>
      <c r="O15" s="171"/>
      <c r="P15" s="180"/>
      <c r="Q15" s="180"/>
      <c r="R15" s="186"/>
      <c r="S15" s="186"/>
      <c r="T15" s="186"/>
      <c r="U15" s="186"/>
      <c r="V15" s="186"/>
      <c r="W15" s="186"/>
      <c r="X15" s="186"/>
      <c r="Y15" s="186"/>
      <c r="Z15" s="28"/>
    </row>
    <row r="16" ht="31.5" customHeight="1" spans="1:26">
      <c r="A16" s="157" t="s">
        <v>64</v>
      </c>
      <c r="B16" s="158"/>
      <c r="C16" s="159"/>
      <c r="D16" s="160"/>
      <c r="E16" s="160"/>
      <c r="F16" s="160"/>
      <c r="G16" s="156"/>
      <c r="H16" s="156"/>
      <c r="I16" s="156">
        <v>60</v>
      </c>
      <c r="J16" s="156">
        <v>30</v>
      </c>
      <c r="K16" s="156">
        <v>30</v>
      </c>
      <c r="L16" s="155">
        <f t="shared" si="0"/>
        <v>120</v>
      </c>
      <c r="M16" s="178">
        <v>2</v>
      </c>
      <c r="N16" s="179" t="s">
        <v>47</v>
      </c>
      <c r="O16" s="171"/>
      <c r="P16" s="180"/>
      <c r="Q16" s="180"/>
      <c r="R16" s="186"/>
      <c r="S16" s="186"/>
      <c r="T16" s="187"/>
      <c r="U16" s="187"/>
      <c r="V16" s="187"/>
      <c r="W16" s="187"/>
      <c r="X16" s="187"/>
      <c r="Y16" s="28"/>
      <c r="Z16" s="28"/>
    </row>
    <row r="17" ht="31.5" customHeight="1" spans="1:26">
      <c r="A17" s="157" t="s">
        <v>65</v>
      </c>
      <c r="B17" s="158"/>
      <c r="C17" s="159"/>
      <c r="D17" s="160"/>
      <c r="E17" s="160"/>
      <c r="F17" s="160"/>
      <c r="G17" s="156">
        <v>60</v>
      </c>
      <c r="H17" s="156">
        <v>120</v>
      </c>
      <c r="I17" s="156">
        <v>120</v>
      </c>
      <c r="J17" s="156">
        <v>60</v>
      </c>
      <c r="K17" s="156">
        <v>60</v>
      </c>
      <c r="L17" s="155">
        <f t="shared" si="0"/>
        <v>420</v>
      </c>
      <c r="M17" s="178">
        <v>7</v>
      </c>
      <c r="N17" s="179" t="s">
        <v>47</v>
      </c>
      <c r="O17" s="171"/>
      <c r="P17" s="180"/>
      <c r="Q17" s="180"/>
      <c r="R17" s="188"/>
      <c r="S17" s="188"/>
      <c r="T17" s="187"/>
      <c r="U17" s="187"/>
      <c r="V17" s="187"/>
      <c r="W17" s="187"/>
      <c r="X17" s="187"/>
      <c r="Y17" s="28"/>
      <c r="Z17" s="28"/>
    </row>
    <row r="18" ht="31.5" customHeight="1" spans="1:26">
      <c r="A18" s="157" t="s">
        <v>66</v>
      </c>
      <c r="B18" s="158"/>
      <c r="C18" s="159"/>
      <c r="D18" s="160"/>
      <c r="E18" s="160"/>
      <c r="F18" s="160"/>
      <c r="G18" s="156">
        <v>60</v>
      </c>
      <c r="H18" s="156">
        <v>120</v>
      </c>
      <c r="I18" s="156">
        <v>120</v>
      </c>
      <c r="J18" s="156">
        <v>60</v>
      </c>
      <c r="K18" s="156">
        <v>60</v>
      </c>
      <c r="L18" s="155">
        <f t="shared" si="0"/>
        <v>420</v>
      </c>
      <c r="M18" s="178">
        <v>7</v>
      </c>
      <c r="N18" s="179" t="s">
        <v>47</v>
      </c>
      <c r="O18" s="171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31.5" customHeight="1" spans="1:26">
      <c r="A19" s="155"/>
      <c r="B19" s="28"/>
      <c r="C19" s="28"/>
      <c r="D19" s="28"/>
      <c r="E19" s="28"/>
      <c r="F19" s="28"/>
      <c r="G19" s="156"/>
      <c r="H19" s="156"/>
      <c r="I19" s="156"/>
      <c r="J19" s="156"/>
      <c r="K19" s="156"/>
      <c r="L19" s="155">
        <f t="shared" si="0"/>
        <v>0</v>
      </c>
      <c r="M19" s="178"/>
      <c r="N19" s="179" t="s">
        <v>47</v>
      </c>
      <c r="O19" s="171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31.5" customHeight="1" spans="1:26">
      <c r="A20" s="155"/>
      <c r="B20" s="28"/>
      <c r="C20" s="28"/>
      <c r="D20" s="28"/>
      <c r="E20" s="28"/>
      <c r="F20" s="28"/>
      <c r="G20" s="156"/>
      <c r="H20" s="156"/>
      <c r="I20" s="156"/>
      <c r="J20" s="156"/>
      <c r="K20" s="156"/>
      <c r="L20" s="155">
        <f t="shared" si="0"/>
        <v>0</v>
      </c>
      <c r="M20" s="178"/>
      <c r="N20" s="179" t="s">
        <v>47</v>
      </c>
      <c r="O20" s="171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31.5" customHeight="1" spans="1:26">
      <c r="A21" s="155"/>
      <c r="B21" s="28"/>
      <c r="C21" s="28"/>
      <c r="D21" s="28"/>
      <c r="E21" s="28"/>
      <c r="F21" s="28"/>
      <c r="G21" s="156"/>
      <c r="H21" s="156"/>
      <c r="I21" s="156"/>
      <c r="J21" s="156"/>
      <c r="K21" s="156"/>
      <c r="L21" s="155">
        <f t="shared" si="0"/>
        <v>0</v>
      </c>
      <c r="M21" s="178"/>
      <c r="N21" s="179" t="s">
        <v>47</v>
      </c>
      <c r="O21" s="171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31.5" customHeight="1" spans="1:26">
      <c r="A22" s="155"/>
      <c r="B22" s="155"/>
      <c r="C22" s="155"/>
      <c r="D22" s="155"/>
      <c r="E22" s="155"/>
      <c r="F22" s="155"/>
      <c r="G22" s="156"/>
      <c r="H22" s="156"/>
      <c r="I22" s="156"/>
      <c r="J22" s="156"/>
      <c r="K22" s="156"/>
      <c r="L22" s="155">
        <f t="shared" si="0"/>
        <v>0</v>
      </c>
      <c r="M22" s="178"/>
      <c r="N22" s="179" t="s">
        <v>47</v>
      </c>
      <c r="O22" s="171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31.5" customHeight="1" spans="1:26">
      <c r="A23" s="155"/>
      <c r="B23" s="155"/>
      <c r="C23" s="155"/>
      <c r="D23" s="155"/>
      <c r="E23" s="155"/>
      <c r="F23" s="155"/>
      <c r="G23" s="156"/>
      <c r="H23" s="156"/>
      <c r="I23" s="156"/>
      <c r="J23" s="156"/>
      <c r="K23" s="156"/>
      <c r="L23" s="155">
        <f t="shared" si="0"/>
        <v>0</v>
      </c>
      <c r="M23" s="178"/>
      <c r="N23" s="179" t="s">
        <v>47</v>
      </c>
      <c r="O23" s="171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31.5" customHeight="1" spans="1:26">
      <c r="A24" s="157"/>
      <c r="B24" s="158"/>
      <c r="C24" s="159"/>
      <c r="D24" s="160"/>
      <c r="E24" s="160"/>
      <c r="F24" s="160"/>
      <c r="G24" s="156"/>
      <c r="H24" s="156"/>
      <c r="I24" s="156"/>
      <c r="J24" s="156"/>
      <c r="K24" s="156"/>
      <c r="L24" s="155">
        <f t="shared" si="0"/>
        <v>0</v>
      </c>
      <c r="M24" s="178"/>
      <c r="N24" s="179" t="s">
        <v>47</v>
      </c>
      <c r="O24" s="171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31.5" customHeight="1" spans="1:26">
      <c r="A25" s="157"/>
      <c r="B25" s="158"/>
      <c r="C25" s="159"/>
      <c r="D25" s="160"/>
      <c r="E25" s="160"/>
      <c r="F25" s="160"/>
      <c r="G25" s="156"/>
      <c r="H25" s="156"/>
      <c r="I25" s="156"/>
      <c r="J25" s="156"/>
      <c r="K25" s="156"/>
      <c r="L25" s="155">
        <f t="shared" si="0"/>
        <v>0</v>
      </c>
      <c r="M25" s="178"/>
      <c r="N25" s="179" t="s">
        <v>47</v>
      </c>
      <c r="O25" s="171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31.5" customHeight="1" spans="1:26">
      <c r="A26" s="157"/>
      <c r="B26" s="158"/>
      <c r="C26" s="159"/>
      <c r="D26" s="160"/>
      <c r="E26" s="160"/>
      <c r="F26" s="160"/>
      <c r="G26" s="156"/>
      <c r="H26" s="156"/>
      <c r="I26" s="156"/>
      <c r="J26" s="156"/>
      <c r="K26" s="156"/>
      <c r="L26" s="155">
        <f t="shared" si="0"/>
        <v>0</v>
      </c>
      <c r="M26" s="178"/>
      <c r="N26" s="179" t="s">
        <v>47</v>
      </c>
      <c r="O26" s="171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31.5" customHeight="1" spans="1:26">
      <c r="A27" s="157"/>
      <c r="B27" s="158"/>
      <c r="C27" s="159"/>
      <c r="D27" s="160"/>
      <c r="E27" s="160"/>
      <c r="F27" s="160"/>
      <c r="G27" s="156"/>
      <c r="H27" s="156"/>
      <c r="I27" s="156"/>
      <c r="J27" s="156"/>
      <c r="K27" s="156"/>
      <c r="L27" s="155">
        <f t="shared" si="0"/>
        <v>0</v>
      </c>
      <c r="M27" s="178"/>
      <c r="N27" s="179" t="s">
        <v>47</v>
      </c>
      <c r="O27" s="171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31.5" customHeight="1" spans="1:26">
      <c r="A28" s="157"/>
      <c r="B28" s="158"/>
      <c r="C28" s="159"/>
      <c r="D28" s="160"/>
      <c r="E28" s="160"/>
      <c r="F28" s="160"/>
      <c r="G28" s="156"/>
      <c r="H28" s="156"/>
      <c r="I28" s="156"/>
      <c r="J28" s="156"/>
      <c r="K28" s="156"/>
      <c r="L28" s="155">
        <f t="shared" si="0"/>
        <v>0</v>
      </c>
      <c r="M28" s="178"/>
      <c r="N28" s="179" t="s">
        <v>47</v>
      </c>
      <c r="O28" s="171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31.5" customHeight="1" spans="1:26">
      <c r="A29" s="157"/>
      <c r="B29" s="158"/>
      <c r="C29" s="159"/>
      <c r="D29" s="160"/>
      <c r="E29" s="160"/>
      <c r="F29" s="160"/>
      <c r="G29" s="156"/>
      <c r="H29" s="156"/>
      <c r="I29" s="156"/>
      <c r="J29" s="156"/>
      <c r="K29" s="156"/>
      <c r="L29" s="155">
        <f t="shared" si="0"/>
        <v>0</v>
      </c>
      <c r="M29" s="178"/>
      <c r="N29" s="179" t="s">
        <v>47</v>
      </c>
      <c r="O29" s="171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31.5" customHeight="1" spans="1:26">
      <c r="A30" s="157"/>
      <c r="B30" s="158"/>
      <c r="C30" s="159"/>
      <c r="D30" s="160"/>
      <c r="E30" s="160"/>
      <c r="F30" s="160"/>
      <c r="G30" s="156"/>
      <c r="H30" s="156"/>
      <c r="I30" s="156"/>
      <c r="J30" s="156"/>
      <c r="K30" s="156"/>
      <c r="L30" s="155">
        <f t="shared" si="0"/>
        <v>0</v>
      </c>
      <c r="M30" s="178"/>
      <c r="N30" s="179" t="s">
        <v>47</v>
      </c>
      <c r="O30" s="171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31.5" customHeight="1" spans="1:26">
      <c r="A31" s="157"/>
      <c r="B31" s="158"/>
      <c r="C31" s="159"/>
      <c r="D31" s="160"/>
      <c r="E31" s="160"/>
      <c r="F31" s="160"/>
      <c r="G31" s="156"/>
      <c r="H31" s="156"/>
      <c r="I31" s="156"/>
      <c r="J31" s="156"/>
      <c r="K31" s="156"/>
      <c r="L31" s="155">
        <f t="shared" si="0"/>
        <v>0</v>
      </c>
      <c r="M31" s="178"/>
      <c r="N31" s="179" t="s">
        <v>47</v>
      </c>
      <c r="O31" s="171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31.5" customHeight="1" spans="1:26">
      <c r="A32" s="157"/>
      <c r="B32" s="158"/>
      <c r="C32" s="159"/>
      <c r="D32" s="160"/>
      <c r="E32" s="160"/>
      <c r="F32" s="160"/>
      <c r="G32" s="156"/>
      <c r="H32" s="156"/>
      <c r="I32" s="156"/>
      <c r="J32" s="156"/>
      <c r="K32" s="156"/>
      <c r="L32" s="155">
        <f t="shared" si="0"/>
        <v>0</v>
      </c>
      <c r="M32" s="178"/>
      <c r="N32" s="179" t="s">
        <v>47</v>
      </c>
      <c r="O32" s="171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31.5" customHeight="1" spans="1:26">
      <c r="A33" s="157"/>
      <c r="B33" s="158"/>
      <c r="C33" s="159"/>
      <c r="D33" s="160"/>
      <c r="E33" s="160"/>
      <c r="F33" s="160"/>
      <c r="G33" s="156"/>
      <c r="H33" s="156"/>
      <c r="I33" s="156"/>
      <c r="J33" s="156"/>
      <c r="K33" s="156"/>
      <c r="L33" s="155">
        <f t="shared" si="0"/>
        <v>0</v>
      </c>
      <c r="M33" s="178"/>
      <c r="N33" s="179" t="s">
        <v>47</v>
      </c>
      <c r="O33" s="171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31.5" hidden="1" customHeight="1" spans="1:26">
      <c r="A34" s="157"/>
      <c r="B34" s="161"/>
      <c r="C34" s="162"/>
      <c r="D34" s="163"/>
      <c r="E34" s="163"/>
      <c r="F34" s="163"/>
      <c r="G34" s="163"/>
      <c r="H34" s="163"/>
      <c r="I34" s="163"/>
      <c r="J34" s="163"/>
      <c r="K34" s="163"/>
      <c r="L34" s="181"/>
      <c r="M34" s="163"/>
      <c r="N34" s="182" t="e">
        <f>VLOOKUP(A34,'（运营）数据源'!E:H,4,0)</f>
        <v>#N/A</v>
      </c>
      <c r="O34" s="171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31.5" hidden="1" customHeight="1" spans="1:26">
      <c r="A35" s="157"/>
      <c r="B35" s="161"/>
      <c r="C35" s="162"/>
      <c r="D35" s="163"/>
      <c r="E35" s="163"/>
      <c r="F35" s="163"/>
      <c r="G35" s="163"/>
      <c r="H35" s="163"/>
      <c r="I35" s="163"/>
      <c r="J35" s="163"/>
      <c r="K35" s="163"/>
      <c r="L35" s="181"/>
      <c r="M35" s="163"/>
      <c r="N35" s="182" t="e">
        <f>VLOOKUP(A35,'（运营）数据源'!E:H,4,0)</f>
        <v>#N/A</v>
      </c>
      <c r="O35" s="171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31.5" hidden="1" customHeight="1" spans="1:26">
      <c r="A36" s="157"/>
      <c r="B36" s="161"/>
      <c r="C36" s="162"/>
      <c r="D36" s="163"/>
      <c r="E36" s="163"/>
      <c r="F36" s="163"/>
      <c r="G36" s="163"/>
      <c r="H36" s="163"/>
      <c r="I36" s="163"/>
      <c r="J36" s="163"/>
      <c r="K36" s="163"/>
      <c r="L36" s="181"/>
      <c r="M36" s="163"/>
      <c r="N36" s="182" t="e">
        <f>VLOOKUP(A36,'（运营）数据源'!E:H,4,0)</f>
        <v>#N/A</v>
      </c>
      <c r="O36" s="171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31.5" hidden="1" customHeight="1" spans="1:26">
      <c r="A37" s="157"/>
      <c r="B37" s="161"/>
      <c r="C37" s="162"/>
      <c r="D37" s="163"/>
      <c r="E37" s="163"/>
      <c r="F37" s="163"/>
      <c r="G37" s="163"/>
      <c r="H37" s="163"/>
      <c r="I37" s="163"/>
      <c r="J37" s="163"/>
      <c r="K37" s="163"/>
      <c r="L37" s="181"/>
      <c r="M37" s="163"/>
      <c r="N37" s="182" t="e">
        <f>VLOOKUP(A37,'（运营）数据源'!E:H,4,0)</f>
        <v>#N/A</v>
      </c>
      <c r="O37" s="171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31.5" hidden="1" customHeight="1" spans="1:26">
      <c r="A38" s="157"/>
      <c r="B38" s="161"/>
      <c r="C38" s="162"/>
      <c r="D38" s="163"/>
      <c r="E38" s="163"/>
      <c r="F38" s="163"/>
      <c r="G38" s="163"/>
      <c r="H38" s="163"/>
      <c r="I38" s="163"/>
      <c r="J38" s="163"/>
      <c r="K38" s="163"/>
      <c r="L38" s="181"/>
      <c r="M38" s="163"/>
      <c r="N38" s="182" t="e">
        <f>VLOOKUP(A38,'（运营）数据源'!E:H,4,0)</f>
        <v>#N/A</v>
      </c>
      <c r="O38" s="171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31.5" hidden="1" customHeight="1" spans="1:26">
      <c r="A39" s="157"/>
      <c r="B39" s="161"/>
      <c r="C39" s="162"/>
      <c r="D39" s="163"/>
      <c r="E39" s="163"/>
      <c r="F39" s="163"/>
      <c r="G39" s="163"/>
      <c r="H39" s="163"/>
      <c r="I39" s="163"/>
      <c r="J39" s="163"/>
      <c r="K39" s="163"/>
      <c r="L39" s="181"/>
      <c r="M39" s="163"/>
      <c r="N39" s="182" t="e">
        <f>VLOOKUP(A39,'（运营）数据源'!E:H,4,0)</f>
        <v>#N/A</v>
      </c>
      <c r="O39" s="171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31.5" hidden="1" customHeight="1" spans="1:26">
      <c r="A40" s="157"/>
      <c r="B40" s="161"/>
      <c r="C40" s="162"/>
      <c r="D40" s="163"/>
      <c r="E40" s="163"/>
      <c r="F40" s="163"/>
      <c r="G40" s="163"/>
      <c r="H40" s="163"/>
      <c r="I40" s="163"/>
      <c r="J40" s="163"/>
      <c r="K40" s="163"/>
      <c r="L40" s="181"/>
      <c r="M40" s="163"/>
      <c r="N40" s="182" t="e">
        <f>VLOOKUP(A40,'（运营）数据源'!E:H,4,0)</f>
        <v>#N/A</v>
      </c>
      <c r="O40" s="171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31.5" hidden="1" customHeight="1" spans="1:26">
      <c r="A41" s="157"/>
      <c r="B41" s="161"/>
      <c r="C41" s="162"/>
      <c r="D41" s="163"/>
      <c r="E41" s="163"/>
      <c r="F41" s="163"/>
      <c r="G41" s="163"/>
      <c r="H41" s="163"/>
      <c r="I41" s="163"/>
      <c r="J41" s="163"/>
      <c r="K41" s="163"/>
      <c r="L41" s="181"/>
      <c r="M41" s="163"/>
      <c r="N41" s="182" t="e">
        <f>VLOOKUP(A41,'（运营）数据源'!E:H,4,0)</f>
        <v>#N/A</v>
      </c>
      <c r="O41" s="171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31.5" hidden="1" customHeight="1" spans="1:26">
      <c r="A42" s="157"/>
      <c r="B42" s="161"/>
      <c r="C42" s="162"/>
      <c r="D42" s="163"/>
      <c r="E42" s="163"/>
      <c r="F42" s="163"/>
      <c r="G42" s="163"/>
      <c r="H42" s="163"/>
      <c r="I42" s="163"/>
      <c r="J42" s="163"/>
      <c r="K42" s="163"/>
      <c r="L42" s="181"/>
      <c r="M42" s="163"/>
      <c r="N42" s="182" t="e">
        <f>VLOOKUP(A42,'（运营）数据源'!E:H,4,0)</f>
        <v>#N/A</v>
      </c>
      <c r="O42" s="171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31.5" hidden="1" customHeight="1" spans="1:26">
      <c r="A43" s="157"/>
      <c r="B43" s="161"/>
      <c r="C43" s="162"/>
      <c r="D43" s="163"/>
      <c r="E43" s="163"/>
      <c r="F43" s="163"/>
      <c r="G43" s="163"/>
      <c r="H43" s="163"/>
      <c r="I43" s="163"/>
      <c r="J43" s="163"/>
      <c r="K43" s="163"/>
      <c r="L43" s="181"/>
      <c r="M43" s="163"/>
      <c r="N43" s="182" t="e">
        <f>VLOOKUP(A43,'（运营）数据源'!E:H,4,0)</f>
        <v>#N/A</v>
      </c>
      <c r="O43" s="171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31.5" hidden="1" customHeight="1" spans="1:26">
      <c r="A44" s="157"/>
      <c r="B44" s="161"/>
      <c r="C44" s="162"/>
      <c r="D44" s="163"/>
      <c r="E44" s="163"/>
      <c r="F44" s="163"/>
      <c r="G44" s="163"/>
      <c r="H44" s="163"/>
      <c r="I44" s="163"/>
      <c r="J44" s="163"/>
      <c r="K44" s="163"/>
      <c r="L44" s="181"/>
      <c r="M44" s="163"/>
      <c r="N44" s="182" t="e">
        <f>VLOOKUP(A44,'（运营）数据源'!E:H,4,0)</f>
        <v>#N/A</v>
      </c>
      <c r="O44" s="171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31.5" hidden="1" customHeight="1" spans="1:26">
      <c r="A45" s="164"/>
      <c r="B45" s="165"/>
      <c r="C45" s="162"/>
      <c r="D45" s="163"/>
      <c r="E45" s="163"/>
      <c r="F45" s="163"/>
      <c r="G45" s="163"/>
      <c r="H45" s="163"/>
      <c r="I45" s="163"/>
      <c r="J45" s="163"/>
      <c r="K45" s="163"/>
      <c r="L45" s="181"/>
      <c r="M45" s="163"/>
      <c r="N45" s="182" t="e">
        <f>VLOOKUP(A45,'（运营）数据源'!E:H,4,0)</f>
        <v>#N/A</v>
      </c>
      <c r="O45" s="171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31.5" hidden="1" customHeight="1" spans="1:26">
      <c r="A46" s="164"/>
      <c r="B46" s="165"/>
      <c r="C46" s="162"/>
      <c r="D46" s="163"/>
      <c r="E46" s="163"/>
      <c r="F46" s="163"/>
      <c r="G46" s="163"/>
      <c r="H46" s="163"/>
      <c r="I46" s="163"/>
      <c r="J46" s="163"/>
      <c r="K46" s="163"/>
      <c r="L46" s="181"/>
      <c r="M46" s="163"/>
      <c r="N46" s="182" t="e">
        <f>VLOOKUP(A46,'（运营）数据源'!E:H,4,0)</f>
        <v>#N/A</v>
      </c>
      <c r="O46" s="171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31.5" hidden="1" customHeight="1" spans="1:26">
      <c r="A47" s="164"/>
      <c r="B47" s="165"/>
      <c r="C47" s="162"/>
      <c r="D47" s="163"/>
      <c r="E47" s="163"/>
      <c r="F47" s="163"/>
      <c r="G47" s="163"/>
      <c r="H47" s="163"/>
      <c r="I47" s="163"/>
      <c r="J47" s="163"/>
      <c r="K47" s="163"/>
      <c r="L47" s="181"/>
      <c r="M47" s="163"/>
      <c r="N47" s="182" t="e">
        <f>VLOOKUP(A47,'（运营）数据源'!E:H,4,0)</f>
        <v>#N/A</v>
      </c>
      <c r="O47" s="171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31.5" hidden="1" customHeight="1" spans="1:26">
      <c r="A48" s="164"/>
      <c r="B48" s="165"/>
      <c r="C48" s="162"/>
      <c r="D48" s="163"/>
      <c r="E48" s="163"/>
      <c r="F48" s="163"/>
      <c r="G48" s="163"/>
      <c r="H48" s="163"/>
      <c r="I48" s="163"/>
      <c r="J48" s="163"/>
      <c r="K48" s="163"/>
      <c r="L48" s="181"/>
      <c r="M48" s="163"/>
      <c r="N48" s="182" t="e">
        <f>VLOOKUP(A48,'（运营）数据源'!E:H,4,0)</f>
        <v>#N/A</v>
      </c>
      <c r="O48" s="171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31.5" hidden="1" customHeight="1" spans="1:26">
      <c r="A49" s="164"/>
      <c r="B49" s="165"/>
      <c r="C49" s="162"/>
      <c r="D49" s="163"/>
      <c r="E49" s="163"/>
      <c r="F49" s="163"/>
      <c r="G49" s="163"/>
      <c r="H49" s="163"/>
      <c r="I49" s="163"/>
      <c r="J49" s="163"/>
      <c r="K49" s="163"/>
      <c r="L49" s="181"/>
      <c r="M49" s="163"/>
      <c r="N49" s="182" t="e">
        <f>VLOOKUP(A49,'（运营）数据源'!E:H,4,0)</f>
        <v>#N/A</v>
      </c>
      <c r="O49" s="171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31.5" hidden="1" customHeight="1" spans="1:26">
      <c r="A50" s="164"/>
      <c r="B50" s="165"/>
      <c r="C50" s="162"/>
      <c r="D50" s="163"/>
      <c r="E50" s="163"/>
      <c r="F50" s="163"/>
      <c r="G50" s="163"/>
      <c r="H50" s="163"/>
      <c r="I50" s="163"/>
      <c r="J50" s="163"/>
      <c r="K50" s="163"/>
      <c r="L50" s="181"/>
      <c r="M50" s="163"/>
      <c r="N50" s="182" t="e">
        <f>VLOOKUP(A50,'（运营）数据源'!E:H,4,0)</f>
        <v>#N/A</v>
      </c>
      <c r="O50" s="171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31.5" hidden="1" customHeight="1" spans="1:26">
      <c r="A51" s="164"/>
      <c r="B51" s="165"/>
      <c r="C51" s="162"/>
      <c r="D51" s="163"/>
      <c r="E51" s="163"/>
      <c r="F51" s="163"/>
      <c r="G51" s="163"/>
      <c r="H51" s="163"/>
      <c r="I51" s="163"/>
      <c r="J51" s="163"/>
      <c r="K51" s="163"/>
      <c r="L51" s="181"/>
      <c r="M51" s="163"/>
      <c r="N51" s="182" t="e">
        <f>VLOOKUP(A51,'（运营）数据源'!E:H,4,0)</f>
        <v>#N/A</v>
      </c>
      <c r="O51" s="171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31.5" hidden="1" customHeight="1" spans="1:26">
      <c r="A52" s="164"/>
      <c r="B52" s="165"/>
      <c r="C52" s="162"/>
      <c r="D52" s="163"/>
      <c r="E52" s="163"/>
      <c r="F52" s="163"/>
      <c r="G52" s="163"/>
      <c r="H52" s="163"/>
      <c r="I52" s="163"/>
      <c r="J52" s="163"/>
      <c r="K52" s="163"/>
      <c r="L52" s="181"/>
      <c r="M52" s="163"/>
      <c r="N52" s="182" t="e">
        <f>VLOOKUP(A52,'（运营）数据源'!E:H,4,0)</f>
        <v>#N/A</v>
      </c>
      <c r="O52" s="171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31.5" hidden="1" customHeight="1" spans="1:26">
      <c r="A53" s="164"/>
      <c r="B53" s="165"/>
      <c r="C53" s="162"/>
      <c r="D53" s="163"/>
      <c r="E53" s="163"/>
      <c r="F53" s="163"/>
      <c r="G53" s="163"/>
      <c r="H53" s="163"/>
      <c r="I53" s="163"/>
      <c r="J53" s="163"/>
      <c r="K53" s="163"/>
      <c r="L53" s="181"/>
      <c r="M53" s="163"/>
      <c r="N53" s="182" t="e">
        <f>VLOOKUP(A53,'（运营）数据源'!E:H,4,0)</f>
        <v>#N/A</v>
      </c>
      <c r="O53" s="171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31.5" hidden="1" customHeight="1" spans="1:26">
      <c r="A54" s="164"/>
      <c r="B54" s="165"/>
      <c r="C54" s="162"/>
      <c r="D54" s="163"/>
      <c r="E54" s="163"/>
      <c r="F54" s="163"/>
      <c r="G54" s="163"/>
      <c r="H54" s="163"/>
      <c r="I54" s="163"/>
      <c r="J54" s="163"/>
      <c r="K54" s="163"/>
      <c r="L54" s="181"/>
      <c r="M54" s="163"/>
      <c r="N54" s="182" t="e">
        <f>VLOOKUP(A54,'（运营）数据源'!E:H,4,0)</f>
        <v>#N/A</v>
      </c>
      <c r="O54" s="171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31.5" hidden="1" customHeight="1" spans="1:26">
      <c r="A55" s="164"/>
      <c r="B55" s="165"/>
      <c r="C55" s="162"/>
      <c r="D55" s="163"/>
      <c r="E55" s="163"/>
      <c r="F55" s="163"/>
      <c r="G55" s="163"/>
      <c r="H55" s="163"/>
      <c r="I55" s="163"/>
      <c r="J55" s="163"/>
      <c r="K55" s="163"/>
      <c r="L55" s="181"/>
      <c r="M55" s="163"/>
      <c r="N55" s="182" t="e">
        <f>VLOOKUP(A55,'（运营）数据源'!E:H,4,0)</f>
        <v>#N/A</v>
      </c>
      <c r="O55" s="171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31.5" hidden="1" customHeight="1" spans="1:26">
      <c r="A56" s="164"/>
      <c r="B56" s="165"/>
      <c r="C56" s="162"/>
      <c r="D56" s="163"/>
      <c r="E56" s="163"/>
      <c r="F56" s="163"/>
      <c r="G56" s="163"/>
      <c r="H56" s="163"/>
      <c r="I56" s="163"/>
      <c r="J56" s="163"/>
      <c r="K56" s="163"/>
      <c r="L56" s="181"/>
      <c r="M56" s="163"/>
      <c r="N56" s="182" t="e">
        <f>VLOOKUP(A56,'（运营）数据源'!E:H,4,0)</f>
        <v>#N/A</v>
      </c>
      <c r="O56" s="171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31.5" hidden="1" customHeight="1" spans="1:26">
      <c r="A57" s="164"/>
      <c r="B57" s="165"/>
      <c r="C57" s="162"/>
      <c r="D57" s="163"/>
      <c r="E57" s="163"/>
      <c r="F57" s="163"/>
      <c r="G57" s="163"/>
      <c r="H57" s="163"/>
      <c r="I57" s="163"/>
      <c r="J57" s="163"/>
      <c r="K57" s="163"/>
      <c r="L57" s="181"/>
      <c r="M57" s="163"/>
      <c r="N57" s="182" t="e">
        <f>VLOOKUP(A57,'（运营）数据源'!E:H,4,0)</f>
        <v>#N/A</v>
      </c>
      <c r="O57" s="171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31.5" hidden="1" customHeight="1" spans="1:26">
      <c r="A58" s="164"/>
      <c r="B58" s="165"/>
      <c r="C58" s="162"/>
      <c r="D58" s="163"/>
      <c r="E58" s="163"/>
      <c r="F58" s="163"/>
      <c r="G58" s="163"/>
      <c r="H58" s="163"/>
      <c r="I58" s="163"/>
      <c r="J58" s="163"/>
      <c r="K58" s="163"/>
      <c r="L58" s="181"/>
      <c r="M58" s="163"/>
      <c r="N58" s="182" t="e">
        <f>VLOOKUP(A58,'（运营）数据源'!E:H,4,0)</f>
        <v>#N/A</v>
      </c>
      <c r="O58" s="171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31.5" hidden="1" customHeight="1" spans="1:26">
      <c r="A59" s="164"/>
      <c r="B59" s="165"/>
      <c r="C59" s="162"/>
      <c r="D59" s="163"/>
      <c r="E59" s="163"/>
      <c r="F59" s="163"/>
      <c r="G59" s="163"/>
      <c r="H59" s="163"/>
      <c r="I59" s="163"/>
      <c r="J59" s="163"/>
      <c r="K59" s="163"/>
      <c r="L59" s="181"/>
      <c r="M59" s="163"/>
      <c r="N59" s="182" t="e">
        <f>VLOOKUP(A59,'（运营）数据源'!E:H,4,0)</f>
        <v>#N/A</v>
      </c>
      <c r="O59" s="171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31.5" hidden="1" customHeight="1" spans="1:26">
      <c r="A60" s="164"/>
      <c r="B60" s="165"/>
      <c r="C60" s="162"/>
      <c r="D60" s="163"/>
      <c r="E60" s="163"/>
      <c r="F60" s="163"/>
      <c r="G60" s="163"/>
      <c r="H60" s="163"/>
      <c r="I60" s="163"/>
      <c r="J60" s="163"/>
      <c r="K60" s="163"/>
      <c r="L60" s="181"/>
      <c r="M60" s="163"/>
      <c r="N60" s="182" t="e">
        <f>VLOOKUP(A60,'（运营）数据源'!E:H,4,0)</f>
        <v>#N/A</v>
      </c>
      <c r="O60" s="171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31.5" hidden="1" customHeight="1" spans="1:26">
      <c r="A61" s="164"/>
      <c r="B61" s="165"/>
      <c r="C61" s="162"/>
      <c r="D61" s="163"/>
      <c r="E61" s="163"/>
      <c r="F61" s="163"/>
      <c r="G61" s="163"/>
      <c r="H61" s="163"/>
      <c r="I61" s="163"/>
      <c r="J61" s="163"/>
      <c r="K61" s="163"/>
      <c r="L61" s="181"/>
      <c r="M61" s="163"/>
      <c r="N61" s="182" t="e">
        <f>VLOOKUP(A61,'（运营）数据源'!E:H,4,0)</f>
        <v>#N/A</v>
      </c>
      <c r="O61" s="171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31.5" hidden="1" customHeight="1" spans="1:26">
      <c r="A62" s="164"/>
      <c r="B62" s="165"/>
      <c r="C62" s="162"/>
      <c r="D62" s="163"/>
      <c r="E62" s="163"/>
      <c r="F62" s="163"/>
      <c r="G62" s="163"/>
      <c r="H62" s="163"/>
      <c r="I62" s="163"/>
      <c r="J62" s="163"/>
      <c r="K62" s="163"/>
      <c r="L62" s="181"/>
      <c r="M62" s="163"/>
      <c r="N62" s="182" t="e">
        <f>VLOOKUP(A62,'（运营）数据源'!E:H,4,0)</f>
        <v>#N/A</v>
      </c>
      <c r="O62" s="171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31.5" hidden="1" customHeight="1" spans="1:26">
      <c r="A63" s="164"/>
      <c r="B63" s="165"/>
      <c r="C63" s="162"/>
      <c r="D63" s="163"/>
      <c r="E63" s="163"/>
      <c r="F63" s="163"/>
      <c r="G63" s="163"/>
      <c r="H63" s="163"/>
      <c r="I63" s="163"/>
      <c r="J63" s="163"/>
      <c r="K63" s="163"/>
      <c r="L63" s="181"/>
      <c r="M63" s="163"/>
      <c r="N63" s="182" t="e">
        <f>VLOOKUP(A63,'（运营）数据源'!E:H,4,0)</f>
        <v>#N/A</v>
      </c>
      <c r="O63" s="171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31.5" hidden="1" customHeight="1" spans="1:26">
      <c r="A64" s="164"/>
      <c r="B64" s="165"/>
      <c r="C64" s="162"/>
      <c r="D64" s="163"/>
      <c r="E64" s="163"/>
      <c r="F64" s="163"/>
      <c r="G64" s="163"/>
      <c r="H64" s="163"/>
      <c r="I64" s="163"/>
      <c r="J64" s="163"/>
      <c r="K64" s="163"/>
      <c r="L64" s="181"/>
      <c r="M64" s="163"/>
      <c r="N64" s="182" t="e">
        <f>VLOOKUP(A64,'（运营）数据源'!E:H,4,0)</f>
        <v>#N/A</v>
      </c>
      <c r="O64" s="171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34" hidden="1" customHeight="1" spans="1:26">
      <c r="A65" s="164"/>
      <c r="B65" s="165"/>
      <c r="C65" s="162"/>
      <c r="D65" s="163"/>
      <c r="E65" s="163"/>
      <c r="F65" s="163"/>
      <c r="G65" s="163"/>
      <c r="H65" s="163"/>
      <c r="I65" s="163"/>
      <c r="J65" s="163"/>
      <c r="K65" s="163"/>
      <c r="L65" s="181"/>
      <c r="M65" s="163"/>
      <c r="N65" s="182" t="e">
        <f>VLOOKUP(A65,'（运营）数据源'!E:H,4,0)</f>
        <v>#N/A</v>
      </c>
      <c r="O65" s="171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31.5" hidden="1" customHeight="1" spans="1:26">
      <c r="A66" s="164"/>
      <c r="B66" s="165"/>
      <c r="C66" s="162"/>
      <c r="D66" s="163"/>
      <c r="E66" s="163"/>
      <c r="F66" s="163"/>
      <c r="G66" s="163"/>
      <c r="H66" s="163"/>
      <c r="I66" s="163"/>
      <c r="J66" s="163"/>
      <c r="K66" s="163"/>
      <c r="L66" s="181"/>
      <c r="M66" s="163"/>
      <c r="N66" s="182" t="e">
        <f>VLOOKUP(A66,'（运营）数据源'!E:H,4,0)</f>
        <v>#N/A</v>
      </c>
      <c r="O66" s="171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31.5" hidden="1" customHeight="1" spans="1:26">
      <c r="A67" s="164"/>
      <c r="B67" s="165"/>
      <c r="C67" s="162"/>
      <c r="D67" s="163"/>
      <c r="E67" s="163"/>
      <c r="F67" s="163"/>
      <c r="G67" s="163"/>
      <c r="H67" s="163"/>
      <c r="I67" s="163"/>
      <c r="J67" s="163"/>
      <c r="K67" s="163"/>
      <c r="L67" s="181"/>
      <c r="M67" s="163"/>
      <c r="N67" s="182" t="e">
        <f>VLOOKUP(A67,'（运营）数据源'!E:H,4,0)</f>
        <v>#N/A</v>
      </c>
      <c r="O67" s="171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31.5" hidden="1" customHeight="1" spans="1:26">
      <c r="A68" s="164"/>
      <c r="B68" s="165"/>
      <c r="C68" s="162"/>
      <c r="D68" s="163"/>
      <c r="E68" s="163"/>
      <c r="F68" s="163"/>
      <c r="G68" s="163"/>
      <c r="H68" s="163"/>
      <c r="I68" s="163"/>
      <c r="J68" s="163"/>
      <c r="K68" s="163"/>
      <c r="L68" s="181"/>
      <c r="M68" s="163"/>
      <c r="N68" s="182" t="e">
        <f>VLOOKUP(A68,'（运营）数据源'!E:H,4,0)</f>
        <v>#N/A</v>
      </c>
      <c r="O68" s="171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31.5" hidden="1" customHeight="1" spans="1:26">
      <c r="A69" s="164"/>
      <c r="B69" s="165"/>
      <c r="C69" s="162"/>
      <c r="D69" s="163"/>
      <c r="E69" s="163"/>
      <c r="F69" s="163"/>
      <c r="G69" s="163"/>
      <c r="H69" s="163"/>
      <c r="I69" s="163"/>
      <c r="J69" s="163"/>
      <c r="K69" s="163"/>
      <c r="L69" s="181"/>
      <c r="M69" s="163"/>
      <c r="N69" s="182" t="e">
        <f>VLOOKUP(A69,'（运营）数据源'!E:H,4,0)</f>
        <v>#N/A</v>
      </c>
      <c r="O69" s="171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31.5" hidden="1" customHeight="1" spans="1:26">
      <c r="A70" s="164"/>
      <c r="B70" s="165"/>
      <c r="C70" s="162"/>
      <c r="D70" s="163"/>
      <c r="E70" s="163"/>
      <c r="F70" s="163"/>
      <c r="G70" s="163"/>
      <c r="H70" s="163"/>
      <c r="I70" s="163"/>
      <c r="J70" s="163"/>
      <c r="K70" s="163"/>
      <c r="L70" s="181"/>
      <c r="M70" s="163"/>
      <c r="N70" s="182" t="e">
        <f>VLOOKUP(A70,'（运营）数据源'!E:H,4,0)</f>
        <v>#N/A</v>
      </c>
      <c r="O70" s="171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31.5" hidden="1" customHeight="1" spans="1:26">
      <c r="A71" s="164"/>
      <c r="B71" s="165"/>
      <c r="C71" s="162"/>
      <c r="D71" s="163"/>
      <c r="E71" s="163"/>
      <c r="F71" s="163"/>
      <c r="G71" s="163"/>
      <c r="H71" s="163"/>
      <c r="I71" s="163"/>
      <c r="J71" s="163"/>
      <c r="K71" s="163"/>
      <c r="L71" s="181"/>
      <c r="M71" s="163"/>
      <c r="N71" s="182" t="e">
        <f>VLOOKUP(A71,'（运营）数据源'!E:H,4,0)</f>
        <v>#N/A</v>
      </c>
      <c r="O71" s="171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31.5" hidden="1" customHeight="1" spans="1:26">
      <c r="A72" s="164"/>
      <c r="B72" s="165"/>
      <c r="C72" s="162"/>
      <c r="D72" s="163"/>
      <c r="E72" s="163"/>
      <c r="F72" s="163"/>
      <c r="G72" s="163"/>
      <c r="H72" s="163"/>
      <c r="I72" s="163"/>
      <c r="J72" s="163"/>
      <c r="K72" s="163"/>
      <c r="L72" s="181"/>
      <c r="M72" s="163"/>
      <c r="N72" s="182" t="e">
        <f>VLOOKUP(A72,'（运营）数据源'!E:H,4,0)</f>
        <v>#N/A</v>
      </c>
      <c r="O72" s="171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31.5" hidden="1" customHeight="1" spans="1:26">
      <c r="A73" s="164"/>
      <c r="B73" s="165"/>
      <c r="C73" s="162"/>
      <c r="D73" s="163"/>
      <c r="E73" s="163"/>
      <c r="F73" s="163"/>
      <c r="G73" s="163"/>
      <c r="H73" s="163"/>
      <c r="I73" s="163"/>
      <c r="J73" s="163"/>
      <c r="K73" s="163"/>
      <c r="L73" s="181"/>
      <c r="M73" s="163"/>
      <c r="N73" s="182" t="e">
        <f>VLOOKUP(A73,'（运营）数据源'!E:H,4,0)</f>
        <v>#N/A</v>
      </c>
      <c r="O73" s="171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31.5" hidden="1" customHeight="1" spans="1:26">
      <c r="A74" s="164"/>
      <c r="B74" s="165"/>
      <c r="C74" s="162"/>
      <c r="D74" s="163"/>
      <c r="E74" s="163"/>
      <c r="F74" s="163"/>
      <c r="G74" s="163"/>
      <c r="H74" s="163"/>
      <c r="I74" s="163"/>
      <c r="J74" s="163"/>
      <c r="K74" s="163"/>
      <c r="L74" s="181"/>
      <c r="M74" s="163"/>
      <c r="N74" s="182" t="e">
        <f>VLOOKUP(A74,'（运营）数据源'!E:H,4,0)</f>
        <v>#N/A</v>
      </c>
      <c r="O74" s="171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31.5" hidden="1" customHeight="1" spans="1:26">
      <c r="A75" s="164"/>
      <c r="B75" s="165"/>
      <c r="C75" s="162"/>
      <c r="D75" s="163"/>
      <c r="E75" s="163"/>
      <c r="F75" s="163"/>
      <c r="G75" s="163"/>
      <c r="H75" s="163"/>
      <c r="I75" s="163"/>
      <c r="J75" s="163"/>
      <c r="K75" s="163"/>
      <c r="L75" s="181"/>
      <c r="M75" s="163"/>
      <c r="N75" s="182" t="e">
        <f>VLOOKUP(A75,'（运营）数据源'!E:H,4,0)</f>
        <v>#N/A</v>
      </c>
      <c r="O75" s="171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31.5" hidden="1" customHeight="1" spans="1:26">
      <c r="A76" s="164"/>
      <c r="B76" s="165"/>
      <c r="C76" s="162"/>
      <c r="D76" s="163"/>
      <c r="E76" s="163"/>
      <c r="F76" s="163"/>
      <c r="G76" s="163"/>
      <c r="H76" s="163"/>
      <c r="I76" s="163"/>
      <c r="J76" s="163"/>
      <c r="K76" s="163"/>
      <c r="L76" s="181"/>
      <c r="M76" s="163"/>
      <c r="N76" s="182" t="e">
        <f>VLOOKUP(A76,'（运营）数据源'!E:H,4,0)</f>
        <v>#N/A</v>
      </c>
      <c r="O76" s="171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31.5" hidden="1" customHeight="1" spans="1:26">
      <c r="A77" s="164"/>
      <c r="B77" s="165"/>
      <c r="C77" s="162"/>
      <c r="D77" s="163"/>
      <c r="E77" s="163"/>
      <c r="F77" s="163"/>
      <c r="G77" s="163"/>
      <c r="H77" s="163"/>
      <c r="I77" s="163"/>
      <c r="J77" s="163"/>
      <c r="K77" s="163"/>
      <c r="L77" s="181"/>
      <c r="M77" s="163"/>
      <c r="N77" s="182" t="e">
        <f>VLOOKUP(A77,'（运营）数据源'!E:H,4,0)</f>
        <v>#N/A</v>
      </c>
      <c r="O77" s="171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31.5" hidden="1" customHeight="1" spans="1:26">
      <c r="A78" s="164"/>
      <c r="B78" s="165"/>
      <c r="C78" s="162"/>
      <c r="D78" s="163"/>
      <c r="E78" s="163"/>
      <c r="F78" s="163"/>
      <c r="G78" s="163"/>
      <c r="H78" s="163"/>
      <c r="I78" s="163"/>
      <c r="J78" s="163"/>
      <c r="K78" s="163"/>
      <c r="L78" s="181"/>
      <c r="M78" s="163"/>
      <c r="N78" s="182" t="e">
        <f>VLOOKUP(A78,'（运营）数据源'!E:H,4,0)</f>
        <v>#N/A</v>
      </c>
      <c r="O78" s="171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31.5" customHeight="1" spans="1:26">
      <c r="A79" s="157"/>
      <c r="B79" s="161"/>
      <c r="C79" s="190"/>
      <c r="D79" s="191"/>
      <c r="E79" s="191"/>
      <c r="F79" s="191"/>
      <c r="G79" s="191"/>
      <c r="H79" s="192"/>
      <c r="I79" s="192"/>
      <c r="J79" s="183" t="s">
        <v>39</v>
      </c>
      <c r="K79" s="183"/>
      <c r="L79" s="223">
        <f>SUM(L9:L78)</f>
        <v>2610</v>
      </c>
      <c r="M79" s="224">
        <f>SUM(M9:M78)</f>
        <v>45</v>
      </c>
      <c r="N79" s="224"/>
      <c r="O79" s="225"/>
      <c r="P79" s="226"/>
      <c r="Q79" s="226"/>
      <c r="R79" s="226"/>
      <c r="S79" s="226"/>
      <c r="T79" s="226"/>
      <c r="U79" s="226"/>
      <c r="V79" s="226"/>
      <c r="W79" s="188"/>
      <c r="X79" s="188"/>
      <c r="Y79" s="28"/>
      <c r="Z79" s="28"/>
    </row>
    <row r="80" ht="27" customHeight="1" spans="1:26">
      <c r="A80" s="193" t="s">
        <v>67</v>
      </c>
      <c r="B80" s="194"/>
      <c r="C80" s="194"/>
      <c r="D80" s="194"/>
      <c r="E80" s="194"/>
      <c r="F80" s="194"/>
      <c r="G80" s="194"/>
      <c r="H80" s="194"/>
      <c r="I80" s="194"/>
      <c r="J80" s="194"/>
      <c r="K80" s="194"/>
      <c r="L80" s="194"/>
      <c r="M80" s="194"/>
      <c r="N80" s="194"/>
      <c r="O80" s="227" t="s">
        <v>68</v>
      </c>
      <c r="P80" s="227"/>
      <c r="Q80" s="227"/>
      <c r="R80" s="227"/>
      <c r="S80" s="227"/>
      <c r="T80" s="227"/>
      <c r="U80" s="227"/>
      <c r="V80" s="227"/>
      <c r="W80" s="227"/>
      <c r="X80" s="227"/>
      <c r="Y80" s="227"/>
      <c r="Z80" s="227"/>
    </row>
    <row r="81" ht="59" customHeight="1" spans="1:26">
      <c r="A81" s="195"/>
      <c r="B81" s="195"/>
      <c r="C81" s="195"/>
      <c r="D81" s="195"/>
      <c r="E81" s="195"/>
      <c r="F81" s="195"/>
      <c r="G81" s="195"/>
      <c r="H81" s="195"/>
      <c r="I81" s="195"/>
      <c r="J81" s="195"/>
      <c r="K81" s="195"/>
      <c r="L81" s="195"/>
      <c r="M81" s="195"/>
      <c r="N81" s="228"/>
      <c r="O81" s="229" t="s">
        <v>69</v>
      </c>
      <c r="P81" s="230"/>
      <c r="Q81" s="230"/>
      <c r="R81" s="230"/>
      <c r="S81" s="230"/>
      <c r="T81" s="230"/>
      <c r="U81" s="230"/>
      <c r="V81" s="230"/>
      <c r="W81" s="230"/>
      <c r="X81" s="230"/>
      <c r="Y81" s="230"/>
      <c r="Z81" s="251"/>
    </row>
    <row r="82" ht="59" customHeight="1" spans="1:26">
      <c r="A82" s="195"/>
      <c r="B82" s="195"/>
      <c r="C82" s="195"/>
      <c r="D82" s="195"/>
      <c r="E82" s="195"/>
      <c r="F82" s="195"/>
      <c r="G82" s="195"/>
      <c r="H82" s="195"/>
      <c r="I82" s="195"/>
      <c r="J82" s="195"/>
      <c r="K82" s="195"/>
      <c r="L82" s="195"/>
      <c r="M82" s="195"/>
      <c r="N82" s="228"/>
      <c r="O82" s="231"/>
      <c r="P82" s="232"/>
      <c r="Q82" s="232"/>
      <c r="R82" s="232"/>
      <c r="S82" s="232"/>
      <c r="T82" s="232"/>
      <c r="U82" s="232"/>
      <c r="V82" s="232"/>
      <c r="W82" s="232"/>
      <c r="X82" s="232"/>
      <c r="Y82" s="232"/>
      <c r="Z82" s="252"/>
    </row>
    <row r="83" ht="59" customHeight="1" spans="1:26">
      <c r="A83" s="195"/>
      <c r="B83" s="195"/>
      <c r="C83" s="195"/>
      <c r="D83" s="195"/>
      <c r="E83" s="195"/>
      <c r="F83" s="195"/>
      <c r="G83" s="195"/>
      <c r="H83" s="195"/>
      <c r="I83" s="195"/>
      <c r="J83" s="195"/>
      <c r="K83" s="195"/>
      <c r="L83" s="195"/>
      <c r="M83" s="195"/>
      <c r="N83" s="228"/>
      <c r="O83" s="231"/>
      <c r="P83" s="232"/>
      <c r="Q83" s="232"/>
      <c r="R83" s="232"/>
      <c r="S83" s="232"/>
      <c r="T83" s="232"/>
      <c r="U83" s="232"/>
      <c r="V83" s="232"/>
      <c r="W83" s="232"/>
      <c r="X83" s="232"/>
      <c r="Y83" s="232"/>
      <c r="Z83" s="252"/>
    </row>
    <row r="84" ht="59" customHeight="1" spans="1:26">
      <c r="A84" s="195"/>
      <c r="B84" s="195"/>
      <c r="C84" s="195"/>
      <c r="D84" s="195"/>
      <c r="E84" s="195"/>
      <c r="F84" s="195"/>
      <c r="G84" s="195"/>
      <c r="H84" s="195"/>
      <c r="I84" s="195"/>
      <c r="J84" s="195"/>
      <c r="K84" s="195"/>
      <c r="L84" s="195"/>
      <c r="M84" s="195"/>
      <c r="N84" s="228"/>
      <c r="O84" s="231"/>
      <c r="P84" s="232"/>
      <c r="Q84" s="232"/>
      <c r="R84" s="232"/>
      <c r="S84" s="232"/>
      <c r="T84" s="232"/>
      <c r="U84" s="232"/>
      <c r="V84" s="232"/>
      <c r="W84" s="232"/>
      <c r="X84" s="232"/>
      <c r="Y84" s="232"/>
      <c r="Z84" s="252"/>
    </row>
    <row r="85" ht="59" customHeight="1" spans="1:26">
      <c r="A85" s="195"/>
      <c r="B85" s="195"/>
      <c r="C85" s="195"/>
      <c r="D85" s="195"/>
      <c r="E85" s="195"/>
      <c r="F85" s="195"/>
      <c r="G85" s="195"/>
      <c r="H85" s="195"/>
      <c r="I85" s="195"/>
      <c r="J85" s="195"/>
      <c r="K85" s="195"/>
      <c r="L85" s="195"/>
      <c r="M85" s="195"/>
      <c r="N85" s="228"/>
      <c r="O85" s="231"/>
      <c r="P85" s="232"/>
      <c r="Q85" s="232"/>
      <c r="R85" s="232"/>
      <c r="S85" s="232"/>
      <c r="T85" s="232"/>
      <c r="U85" s="232"/>
      <c r="V85" s="232"/>
      <c r="W85" s="232"/>
      <c r="X85" s="232"/>
      <c r="Y85" s="232"/>
      <c r="Z85" s="252"/>
    </row>
    <row r="86" ht="27" customHeight="1" spans="1:26">
      <c r="A86" s="196" t="s">
        <v>70</v>
      </c>
      <c r="B86" s="196"/>
      <c r="C86" s="196"/>
      <c r="D86" s="196"/>
      <c r="E86" s="196"/>
      <c r="F86" s="196"/>
      <c r="G86" s="196"/>
      <c r="H86" s="196"/>
      <c r="I86" s="196"/>
      <c r="J86" s="196"/>
      <c r="K86" s="196"/>
      <c r="L86" s="196"/>
      <c r="M86" s="196"/>
      <c r="N86" s="233"/>
      <c r="O86" s="231"/>
      <c r="P86" s="232"/>
      <c r="Q86" s="232"/>
      <c r="R86" s="232"/>
      <c r="S86" s="232"/>
      <c r="T86" s="232"/>
      <c r="U86" s="232"/>
      <c r="V86" s="232"/>
      <c r="W86" s="232"/>
      <c r="X86" s="232"/>
      <c r="Y86" s="232"/>
      <c r="Z86" s="252"/>
    </row>
    <row r="87" ht="27" customHeight="1" spans="1:26">
      <c r="A87" s="197" t="s">
        <v>71</v>
      </c>
      <c r="B87" s="198"/>
      <c r="C87" s="198"/>
      <c r="D87" s="198"/>
      <c r="E87" s="198"/>
      <c r="F87" s="198"/>
      <c r="G87" s="198"/>
      <c r="H87" s="198"/>
      <c r="I87" s="198"/>
      <c r="J87" s="198"/>
      <c r="K87" s="198"/>
      <c r="L87" s="198"/>
      <c r="M87" s="198"/>
      <c r="N87" s="198"/>
      <c r="O87" s="231"/>
      <c r="P87" s="232"/>
      <c r="Q87" s="232"/>
      <c r="R87" s="232"/>
      <c r="S87" s="232"/>
      <c r="T87" s="232"/>
      <c r="U87" s="232"/>
      <c r="V87" s="232"/>
      <c r="W87" s="232"/>
      <c r="X87" s="232"/>
      <c r="Y87" s="232"/>
      <c r="Z87" s="252"/>
    </row>
    <row r="88" ht="27" customHeight="1" spans="1:26">
      <c r="A88" s="199" t="s">
        <v>72</v>
      </c>
      <c r="B88" s="199"/>
      <c r="C88" s="199"/>
      <c r="D88" s="199"/>
      <c r="E88" s="199"/>
      <c r="F88" s="199"/>
      <c r="G88" s="199"/>
      <c r="H88" s="199"/>
      <c r="I88" s="199"/>
      <c r="J88" s="199"/>
      <c r="K88" s="199"/>
      <c r="L88" s="199"/>
      <c r="M88" s="199"/>
      <c r="N88" s="234"/>
      <c r="O88" s="231"/>
      <c r="P88" s="232"/>
      <c r="Q88" s="232"/>
      <c r="R88" s="232"/>
      <c r="S88" s="232"/>
      <c r="T88" s="232"/>
      <c r="U88" s="232"/>
      <c r="V88" s="232"/>
      <c r="W88" s="232"/>
      <c r="X88" s="232"/>
      <c r="Y88" s="232"/>
      <c r="Z88" s="252"/>
    </row>
    <row r="89" ht="27" customHeight="1" spans="1:26">
      <c r="A89" s="199" t="s">
        <v>73</v>
      </c>
      <c r="B89" s="200"/>
      <c r="C89" s="200"/>
      <c r="D89" s="200"/>
      <c r="E89" s="200"/>
      <c r="F89" s="200"/>
      <c r="G89" s="201"/>
      <c r="H89" s="202"/>
      <c r="I89" s="202"/>
      <c r="J89" s="235"/>
      <c r="K89" s="235"/>
      <c r="L89" s="235"/>
      <c r="M89" s="235"/>
      <c r="N89" s="236"/>
      <c r="O89" s="231"/>
      <c r="P89" s="232"/>
      <c r="Q89" s="232"/>
      <c r="R89" s="232"/>
      <c r="S89" s="232"/>
      <c r="T89" s="232"/>
      <c r="U89" s="232"/>
      <c r="V89" s="232"/>
      <c r="W89" s="232"/>
      <c r="X89" s="232"/>
      <c r="Y89" s="232"/>
      <c r="Z89" s="252"/>
    </row>
    <row r="90" ht="27" hidden="1" customHeight="1" spans="1:26">
      <c r="A90" s="199"/>
      <c r="B90" s="200"/>
      <c r="C90" s="200"/>
      <c r="D90" s="200"/>
      <c r="E90" s="200"/>
      <c r="F90" s="200"/>
      <c r="G90" s="201"/>
      <c r="H90" s="202"/>
      <c r="I90" s="202"/>
      <c r="J90" s="235"/>
      <c r="K90" s="235"/>
      <c r="L90" s="235"/>
      <c r="M90" s="235"/>
      <c r="N90" s="235"/>
      <c r="O90" s="231"/>
      <c r="P90" s="232"/>
      <c r="Q90" s="232"/>
      <c r="R90" s="232"/>
      <c r="S90" s="232"/>
      <c r="T90" s="232"/>
      <c r="U90" s="232"/>
      <c r="V90" s="232"/>
      <c r="W90" s="232"/>
      <c r="X90" s="232"/>
      <c r="Y90" s="232"/>
      <c r="Z90" s="252"/>
    </row>
    <row r="91" ht="27" hidden="1" customHeight="1" spans="1:26">
      <c r="A91" s="197" t="s">
        <v>74</v>
      </c>
      <c r="B91" s="198"/>
      <c r="C91" s="198"/>
      <c r="D91" s="198"/>
      <c r="E91" s="198"/>
      <c r="F91" s="198"/>
      <c r="G91" s="198"/>
      <c r="H91" s="198"/>
      <c r="I91" s="198"/>
      <c r="J91" s="198"/>
      <c r="K91" s="198"/>
      <c r="L91" s="198"/>
      <c r="M91" s="198"/>
      <c r="N91" s="198"/>
      <c r="O91" s="231"/>
      <c r="P91" s="232"/>
      <c r="Q91" s="232"/>
      <c r="R91" s="232"/>
      <c r="S91" s="232"/>
      <c r="T91" s="232"/>
      <c r="U91" s="232"/>
      <c r="V91" s="232"/>
      <c r="W91" s="232"/>
      <c r="X91" s="232"/>
      <c r="Y91" s="232"/>
      <c r="Z91" s="252"/>
    </row>
    <row r="92" ht="27" hidden="1" customHeight="1" spans="1:26">
      <c r="A92" s="199" t="s">
        <v>72</v>
      </c>
      <c r="B92" s="199"/>
      <c r="C92" s="199"/>
      <c r="D92" s="199"/>
      <c r="E92" s="199"/>
      <c r="F92" s="199"/>
      <c r="G92" s="199"/>
      <c r="H92" s="199"/>
      <c r="I92" s="199"/>
      <c r="J92" s="199"/>
      <c r="K92" s="199"/>
      <c r="L92" s="199"/>
      <c r="M92" s="199"/>
      <c r="N92" s="234"/>
      <c r="O92" s="231"/>
      <c r="P92" s="232"/>
      <c r="Q92" s="232"/>
      <c r="R92" s="232"/>
      <c r="S92" s="232"/>
      <c r="T92" s="232"/>
      <c r="U92" s="232"/>
      <c r="V92" s="232"/>
      <c r="W92" s="232"/>
      <c r="X92" s="232"/>
      <c r="Y92" s="232"/>
      <c r="Z92" s="252"/>
    </row>
    <row r="93" ht="28" hidden="1" customHeight="1" spans="1:26">
      <c r="A93" s="199" t="s">
        <v>73</v>
      </c>
      <c r="B93" s="200"/>
      <c r="C93" s="200"/>
      <c r="D93" s="200"/>
      <c r="E93" s="200"/>
      <c r="F93" s="200"/>
      <c r="G93" s="201"/>
      <c r="H93" s="202"/>
      <c r="I93" s="202"/>
      <c r="J93" s="202"/>
      <c r="K93" s="202"/>
      <c r="L93" s="235"/>
      <c r="M93" s="235"/>
      <c r="N93" s="236"/>
      <c r="O93" s="231"/>
      <c r="P93" s="232"/>
      <c r="Q93" s="232"/>
      <c r="R93" s="232"/>
      <c r="S93" s="232"/>
      <c r="T93" s="232"/>
      <c r="U93" s="232"/>
      <c r="V93" s="232"/>
      <c r="W93" s="232"/>
      <c r="X93" s="232"/>
      <c r="Y93" s="232"/>
      <c r="Z93" s="252"/>
    </row>
    <row r="94" ht="28" hidden="1" customHeight="1" spans="1:26">
      <c r="A94" s="199"/>
      <c r="B94" s="200"/>
      <c r="C94" s="200"/>
      <c r="D94" s="200"/>
      <c r="E94" s="200"/>
      <c r="F94" s="200"/>
      <c r="G94" s="201"/>
      <c r="H94" s="202"/>
      <c r="I94" s="202"/>
      <c r="J94" s="202"/>
      <c r="K94" s="202"/>
      <c r="L94" s="235"/>
      <c r="M94" s="235"/>
      <c r="N94" s="235"/>
      <c r="O94" s="231"/>
      <c r="P94" s="232"/>
      <c r="Q94" s="232"/>
      <c r="R94" s="232"/>
      <c r="S94" s="232"/>
      <c r="T94" s="232"/>
      <c r="U94" s="232"/>
      <c r="V94" s="232"/>
      <c r="W94" s="232"/>
      <c r="X94" s="232"/>
      <c r="Y94" s="232"/>
      <c r="Z94" s="252"/>
    </row>
    <row r="95" ht="27" hidden="1" customHeight="1" spans="1:26">
      <c r="A95" s="197"/>
      <c r="B95" s="198"/>
      <c r="C95" s="198"/>
      <c r="D95" s="198"/>
      <c r="E95" s="198"/>
      <c r="F95" s="198"/>
      <c r="G95" s="198"/>
      <c r="H95" s="198"/>
      <c r="I95" s="198"/>
      <c r="J95" s="198"/>
      <c r="K95" s="198"/>
      <c r="L95" s="198"/>
      <c r="M95" s="198"/>
      <c r="N95" s="198"/>
      <c r="O95" s="231"/>
      <c r="P95" s="232"/>
      <c r="Q95" s="232"/>
      <c r="R95" s="232"/>
      <c r="S95" s="232"/>
      <c r="T95" s="232"/>
      <c r="U95" s="232"/>
      <c r="V95" s="232"/>
      <c r="W95" s="232"/>
      <c r="X95" s="232"/>
      <c r="Y95" s="232"/>
      <c r="Z95" s="252"/>
    </row>
    <row r="96" ht="27" hidden="1" customHeight="1" spans="1:26">
      <c r="A96" s="199" t="s">
        <v>72</v>
      </c>
      <c r="B96" s="199"/>
      <c r="C96" s="199"/>
      <c r="D96" s="199"/>
      <c r="E96" s="199"/>
      <c r="F96" s="199"/>
      <c r="G96" s="199"/>
      <c r="H96" s="199"/>
      <c r="I96" s="199"/>
      <c r="J96" s="199"/>
      <c r="K96" s="199"/>
      <c r="L96" s="199"/>
      <c r="M96" s="199"/>
      <c r="N96" s="234"/>
      <c r="O96" s="231"/>
      <c r="P96" s="232"/>
      <c r="Q96" s="232"/>
      <c r="R96" s="232"/>
      <c r="S96" s="232"/>
      <c r="T96" s="232"/>
      <c r="U96" s="232"/>
      <c r="V96" s="232"/>
      <c r="W96" s="232"/>
      <c r="X96" s="232"/>
      <c r="Y96" s="232"/>
      <c r="Z96" s="252"/>
    </row>
    <row r="97" ht="30" hidden="1" customHeight="1" spans="1:26">
      <c r="A97" s="199" t="s">
        <v>73</v>
      </c>
      <c r="B97" s="200"/>
      <c r="C97" s="200"/>
      <c r="D97" s="200"/>
      <c r="E97" s="200"/>
      <c r="F97" s="200"/>
      <c r="G97" s="201"/>
      <c r="H97" s="202"/>
      <c r="I97" s="202"/>
      <c r="J97" s="202"/>
      <c r="K97" s="202"/>
      <c r="L97" s="235"/>
      <c r="M97" s="235"/>
      <c r="N97" s="236"/>
      <c r="O97" s="231"/>
      <c r="P97" s="232"/>
      <c r="Q97" s="232"/>
      <c r="R97" s="232"/>
      <c r="S97" s="232"/>
      <c r="T97" s="232"/>
      <c r="U97" s="232"/>
      <c r="V97" s="232"/>
      <c r="W97" s="232"/>
      <c r="X97" s="232"/>
      <c r="Y97" s="232"/>
      <c r="Z97" s="252"/>
    </row>
    <row r="98" ht="30" hidden="1" customHeight="1" spans="1:26">
      <c r="A98" s="199"/>
      <c r="B98" s="200"/>
      <c r="C98" s="200"/>
      <c r="D98" s="200"/>
      <c r="E98" s="200"/>
      <c r="F98" s="200"/>
      <c r="G98" s="201"/>
      <c r="H98" s="202"/>
      <c r="I98" s="202"/>
      <c r="J98" s="202"/>
      <c r="K98" s="202"/>
      <c r="L98" s="235"/>
      <c r="M98" s="235"/>
      <c r="N98" s="235"/>
      <c r="O98" s="231"/>
      <c r="P98" s="232"/>
      <c r="Q98" s="232"/>
      <c r="R98" s="232"/>
      <c r="S98" s="232"/>
      <c r="T98" s="232"/>
      <c r="U98" s="232"/>
      <c r="V98" s="232"/>
      <c r="W98" s="232"/>
      <c r="X98" s="232"/>
      <c r="Y98" s="232"/>
      <c r="Z98" s="252"/>
    </row>
    <row r="99" ht="30" customHeight="1" spans="1:26">
      <c r="A99" s="203" t="s">
        <v>75</v>
      </c>
      <c r="B99" s="204"/>
      <c r="C99" s="204"/>
      <c r="D99" s="204"/>
      <c r="E99" s="204"/>
      <c r="F99" s="204"/>
      <c r="G99" s="204"/>
      <c r="H99" s="204"/>
      <c r="I99" s="204"/>
      <c r="J99" s="204"/>
      <c r="K99" s="204"/>
      <c r="L99" s="204"/>
      <c r="M99" s="204"/>
      <c r="N99" s="204"/>
      <c r="O99" s="237" t="s">
        <v>76</v>
      </c>
      <c r="P99" s="237"/>
      <c r="Q99" s="237"/>
      <c r="R99" s="237"/>
      <c r="S99" s="237"/>
      <c r="T99" s="237"/>
      <c r="U99" s="237"/>
      <c r="V99" s="237"/>
      <c r="W99" s="237"/>
      <c r="X99" s="237"/>
      <c r="Y99" s="237"/>
      <c r="Z99" s="237"/>
    </row>
    <row r="100" ht="40.5" customHeight="1" spans="1:26">
      <c r="A100" s="205" t="s">
        <v>77</v>
      </c>
      <c r="B100" s="205"/>
      <c r="C100" s="206" t="s">
        <v>78</v>
      </c>
      <c r="D100" s="206"/>
      <c r="E100" s="206" t="s">
        <v>79</v>
      </c>
      <c r="F100" s="206"/>
      <c r="G100" s="207" t="s">
        <v>80</v>
      </c>
      <c r="H100" s="208"/>
      <c r="I100" s="208"/>
      <c r="J100" s="207" t="s">
        <v>81</v>
      </c>
      <c r="K100" s="208"/>
      <c r="L100" s="208"/>
      <c r="M100" s="208"/>
      <c r="N100" s="208"/>
      <c r="O100" s="238"/>
      <c r="P100" s="239" t="s">
        <v>82</v>
      </c>
      <c r="Q100" s="239"/>
      <c r="R100" s="239" t="s">
        <v>83</v>
      </c>
      <c r="S100" s="239"/>
      <c r="T100" s="239" t="s">
        <v>84</v>
      </c>
      <c r="U100" s="239"/>
      <c r="V100" s="239"/>
      <c r="W100" s="239"/>
      <c r="X100" s="239" t="s">
        <v>85</v>
      </c>
      <c r="Y100" s="239"/>
      <c r="Z100" s="239"/>
    </row>
    <row r="101" ht="47" customHeight="1" spans="1:26">
      <c r="A101" s="209" t="s">
        <v>86</v>
      </c>
      <c r="B101" s="209"/>
      <c r="C101" s="210" t="s">
        <v>87</v>
      </c>
      <c r="D101" s="211"/>
      <c r="E101" s="212" t="str">
        <f>_xlfn.DISPIMG("ID_697A0DC8687646C0BE02EE87525E065B",1)</f>
        <v>=DISPIMG("ID_697A0DC8687646C0BE02EE87525E065B",1)</v>
      </c>
      <c r="F101" s="212"/>
      <c r="G101" s="210" t="s">
        <v>88</v>
      </c>
      <c r="H101" s="213"/>
      <c r="I101" s="213"/>
      <c r="J101" s="210" t="s">
        <v>89</v>
      </c>
      <c r="K101" s="213"/>
      <c r="L101" s="213"/>
      <c r="M101" s="213"/>
      <c r="N101" s="213"/>
      <c r="O101" s="240" t="s">
        <v>90</v>
      </c>
      <c r="P101" s="240" t="s">
        <v>91</v>
      </c>
      <c r="Q101" s="246" t="s">
        <v>92</v>
      </c>
      <c r="R101" s="240" t="s">
        <v>93</v>
      </c>
      <c r="S101" s="240"/>
      <c r="T101" s="240" t="s">
        <v>94</v>
      </c>
      <c r="U101" s="240"/>
      <c r="V101" s="240"/>
      <c r="W101" s="240"/>
      <c r="X101" s="240" t="s">
        <v>95</v>
      </c>
      <c r="Y101" s="240"/>
      <c r="Z101" s="240"/>
    </row>
    <row r="102" ht="47" customHeight="1" spans="1:26">
      <c r="A102" s="209"/>
      <c r="B102" s="209"/>
      <c r="C102" s="214"/>
      <c r="D102" s="215"/>
      <c r="E102" s="212"/>
      <c r="F102" s="212"/>
      <c r="G102" s="214"/>
      <c r="H102" s="216"/>
      <c r="I102" s="216"/>
      <c r="J102" s="214"/>
      <c r="K102" s="216"/>
      <c r="L102" s="216"/>
      <c r="M102" s="216"/>
      <c r="N102" s="241"/>
      <c r="O102" s="240"/>
      <c r="P102" s="240"/>
      <c r="Q102" s="246" t="s">
        <v>96</v>
      </c>
      <c r="R102" s="240"/>
      <c r="S102" s="240"/>
      <c r="T102" s="240"/>
      <c r="U102" s="240"/>
      <c r="V102" s="240"/>
      <c r="W102" s="240"/>
      <c r="X102" s="240"/>
      <c r="Y102" s="240"/>
      <c r="Z102" s="240"/>
    </row>
    <row r="103" ht="47" customHeight="1" spans="1:26">
      <c r="A103" s="209"/>
      <c r="B103" s="209"/>
      <c r="C103" s="214"/>
      <c r="D103" s="215"/>
      <c r="E103" s="212"/>
      <c r="F103" s="212"/>
      <c r="G103" s="214"/>
      <c r="H103" s="216"/>
      <c r="I103" s="216"/>
      <c r="J103" s="214"/>
      <c r="K103" s="216"/>
      <c r="L103" s="216"/>
      <c r="M103" s="216"/>
      <c r="N103" s="241"/>
      <c r="O103" s="240"/>
      <c r="P103" s="240"/>
      <c r="Q103" s="246" t="s">
        <v>97</v>
      </c>
      <c r="R103" s="240"/>
      <c r="S103" s="240"/>
      <c r="T103" s="240"/>
      <c r="U103" s="240"/>
      <c r="V103" s="240"/>
      <c r="W103" s="240"/>
      <c r="X103" s="240"/>
      <c r="Y103" s="240"/>
      <c r="Z103" s="240"/>
    </row>
    <row r="104" ht="47" customHeight="1" spans="1:26">
      <c r="A104" s="209"/>
      <c r="B104" s="209"/>
      <c r="C104" s="214"/>
      <c r="D104" s="215"/>
      <c r="E104" s="212"/>
      <c r="F104" s="212"/>
      <c r="G104" s="214"/>
      <c r="H104" s="216"/>
      <c r="I104" s="216"/>
      <c r="J104" s="214"/>
      <c r="K104" s="216"/>
      <c r="L104" s="216"/>
      <c r="M104" s="216"/>
      <c r="N104" s="241"/>
      <c r="O104" s="240"/>
      <c r="P104" s="240" t="s">
        <v>98</v>
      </c>
      <c r="Q104" s="246" t="s">
        <v>99</v>
      </c>
      <c r="R104" s="240" t="s">
        <v>93</v>
      </c>
      <c r="S104" s="240"/>
      <c r="T104" s="240" t="s">
        <v>100</v>
      </c>
      <c r="U104" s="240"/>
      <c r="V104" s="240"/>
      <c r="W104" s="240"/>
      <c r="X104" s="240" t="s">
        <v>95</v>
      </c>
      <c r="Y104" s="240"/>
      <c r="Z104" s="240"/>
    </row>
    <row r="105" ht="47" customHeight="1" spans="1:26">
      <c r="A105" s="209"/>
      <c r="B105" s="209"/>
      <c r="C105" s="217"/>
      <c r="D105" s="218"/>
      <c r="E105" s="212"/>
      <c r="F105" s="212"/>
      <c r="G105" s="217"/>
      <c r="H105" s="219"/>
      <c r="I105" s="219"/>
      <c r="J105" s="217"/>
      <c r="K105" s="219"/>
      <c r="L105" s="219"/>
      <c r="M105" s="219"/>
      <c r="N105" s="219"/>
      <c r="O105" s="240"/>
      <c r="P105" s="240"/>
      <c r="Q105" s="246" t="s">
        <v>101</v>
      </c>
      <c r="R105" s="240"/>
      <c r="S105" s="240"/>
      <c r="T105" s="240"/>
      <c r="U105" s="240"/>
      <c r="V105" s="240"/>
      <c r="W105" s="240"/>
      <c r="X105" s="240"/>
      <c r="Y105" s="240"/>
      <c r="Z105" s="240"/>
    </row>
    <row r="106" ht="47" customHeight="1" spans="1:26">
      <c r="A106" s="220" t="s">
        <v>102</v>
      </c>
      <c r="B106" s="220"/>
      <c r="C106" s="220"/>
      <c r="D106" s="220"/>
      <c r="E106" s="220"/>
      <c r="F106" s="220"/>
      <c r="G106" s="220"/>
      <c r="H106" s="220"/>
      <c r="I106" s="220"/>
      <c r="J106" s="220"/>
      <c r="K106" s="220"/>
      <c r="L106" s="220"/>
      <c r="M106" s="220"/>
      <c r="N106" s="242"/>
      <c r="O106" s="240"/>
      <c r="P106" s="240"/>
      <c r="Q106" s="246" t="s">
        <v>103</v>
      </c>
      <c r="R106" s="240"/>
      <c r="S106" s="240"/>
      <c r="T106" s="240"/>
      <c r="U106" s="240"/>
      <c r="V106" s="240"/>
      <c r="W106" s="240"/>
      <c r="X106" s="240"/>
      <c r="Y106" s="240"/>
      <c r="Z106" s="240"/>
    </row>
    <row r="107" ht="47" customHeight="1" spans="1:26">
      <c r="A107" s="221" t="s">
        <v>104</v>
      </c>
      <c r="B107" s="221"/>
      <c r="C107" s="221"/>
      <c r="D107" s="221"/>
      <c r="E107" s="221"/>
      <c r="F107" s="221"/>
      <c r="G107" s="221"/>
      <c r="H107" s="221"/>
      <c r="I107" s="221"/>
      <c r="J107" s="221"/>
      <c r="K107" s="221"/>
      <c r="L107" s="221"/>
      <c r="M107" s="221"/>
      <c r="N107" s="221"/>
      <c r="O107" s="240"/>
      <c r="P107" s="240"/>
      <c r="Q107" s="246" t="s">
        <v>105</v>
      </c>
      <c r="R107" s="240"/>
      <c r="S107" s="240"/>
      <c r="T107" s="240"/>
      <c r="U107" s="240"/>
      <c r="V107" s="240"/>
      <c r="W107" s="240"/>
      <c r="X107" s="240"/>
      <c r="Y107" s="240"/>
      <c r="Z107" s="240"/>
    </row>
    <row r="108" ht="33" customHeight="1" spans="1:26">
      <c r="A108" s="222"/>
      <c r="B108" s="222"/>
      <c r="C108" s="222"/>
      <c r="D108" s="222"/>
      <c r="E108" s="222"/>
      <c r="F108" s="222"/>
      <c r="G108" s="222"/>
      <c r="H108" s="222"/>
      <c r="I108" s="222"/>
      <c r="J108" s="222"/>
      <c r="K108" s="222"/>
      <c r="L108" s="222"/>
      <c r="M108" s="222"/>
      <c r="N108" s="222"/>
      <c r="O108" s="240"/>
      <c r="P108" s="240"/>
      <c r="Q108" s="246" t="s">
        <v>106</v>
      </c>
      <c r="R108" s="240"/>
      <c r="S108" s="240"/>
      <c r="T108" s="240"/>
      <c r="U108" s="240"/>
      <c r="V108" s="240"/>
      <c r="W108" s="240"/>
      <c r="X108" s="240"/>
      <c r="Y108" s="240"/>
      <c r="Z108" s="240"/>
    </row>
    <row r="109" ht="47" customHeight="1" spans="1:26">
      <c r="A109" s="222"/>
      <c r="B109" s="222"/>
      <c r="C109" s="222"/>
      <c r="D109" s="222"/>
      <c r="E109" s="222"/>
      <c r="F109" s="222"/>
      <c r="G109" s="222"/>
      <c r="H109" s="222"/>
      <c r="I109" s="222"/>
      <c r="J109" s="222"/>
      <c r="K109" s="222"/>
      <c r="L109" s="222"/>
      <c r="M109" s="222"/>
      <c r="N109" s="222"/>
      <c r="O109" s="240"/>
      <c r="P109" s="240"/>
      <c r="Q109" s="246" t="s">
        <v>107</v>
      </c>
      <c r="R109" s="240" t="s">
        <v>108</v>
      </c>
      <c r="S109" s="240"/>
      <c r="T109" s="240"/>
      <c r="U109" s="240"/>
      <c r="V109" s="240"/>
      <c r="W109" s="240"/>
      <c r="X109" s="240"/>
      <c r="Y109" s="240"/>
      <c r="Z109" s="240"/>
    </row>
    <row r="110" ht="34" customHeight="1" spans="1:26">
      <c r="A110" s="222"/>
      <c r="B110" s="222"/>
      <c r="C110" s="222"/>
      <c r="D110" s="222"/>
      <c r="E110" s="222"/>
      <c r="F110" s="222"/>
      <c r="G110" s="222"/>
      <c r="H110" s="222"/>
      <c r="I110" s="222"/>
      <c r="J110" s="222"/>
      <c r="K110" s="222"/>
      <c r="L110" s="222"/>
      <c r="M110" s="222"/>
      <c r="N110" s="222"/>
      <c r="O110" s="240"/>
      <c r="P110" s="240"/>
      <c r="Q110" s="246" t="s">
        <v>109</v>
      </c>
      <c r="R110" s="240" t="s">
        <v>110</v>
      </c>
      <c r="S110" s="246"/>
      <c r="T110" s="240"/>
      <c r="U110" s="240"/>
      <c r="V110" s="240"/>
      <c r="W110" s="240"/>
      <c r="X110" s="240"/>
      <c r="Y110" s="240"/>
      <c r="Z110" s="240"/>
    </row>
    <row r="111" ht="34" customHeight="1" spans="1:26">
      <c r="A111" s="222"/>
      <c r="B111" s="222"/>
      <c r="C111" s="222"/>
      <c r="D111" s="222"/>
      <c r="E111" s="222"/>
      <c r="F111" s="222"/>
      <c r="G111" s="222"/>
      <c r="H111" s="222"/>
      <c r="I111" s="222"/>
      <c r="J111" s="222"/>
      <c r="K111" s="222"/>
      <c r="L111" s="222"/>
      <c r="M111" s="222"/>
      <c r="N111" s="222"/>
      <c r="O111" s="243" t="s">
        <v>111</v>
      </c>
      <c r="P111" s="243" t="s">
        <v>91</v>
      </c>
      <c r="Q111" s="247" t="s">
        <v>112</v>
      </c>
      <c r="R111" s="243" t="s">
        <v>113</v>
      </c>
      <c r="S111" s="243"/>
      <c r="T111" s="243" t="s">
        <v>114</v>
      </c>
      <c r="U111" s="243"/>
      <c r="V111" s="243" t="s">
        <v>115</v>
      </c>
      <c r="W111" s="243"/>
      <c r="X111" s="243" t="s">
        <v>116</v>
      </c>
      <c r="Y111" s="243"/>
      <c r="Z111" s="243"/>
    </row>
    <row r="112" ht="47" customHeight="1" spans="1:26">
      <c r="A112" s="222"/>
      <c r="B112" s="222"/>
      <c r="C112" s="222"/>
      <c r="D112" s="222"/>
      <c r="E112" s="222"/>
      <c r="F112" s="222"/>
      <c r="G112" s="222"/>
      <c r="H112" s="222"/>
      <c r="I112" s="222"/>
      <c r="J112" s="222"/>
      <c r="K112" s="222"/>
      <c r="L112" s="222"/>
      <c r="M112" s="222"/>
      <c r="N112" s="222"/>
      <c r="O112" s="243"/>
      <c r="P112" s="243"/>
      <c r="Q112" s="247" t="s">
        <v>117</v>
      </c>
      <c r="R112" s="243"/>
      <c r="S112" s="243"/>
      <c r="T112" s="243"/>
      <c r="U112" s="243"/>
      <c r="V112" s="243"/>
      <c r="W112" s="243"/>
      <c r="X112" s="243"/>
      <c r="Y112" s="243"/>
      <c r="Z112" s="243"/>
    </row>
    <row r="113" ht="37" customHeight="1" spans="1:26">
      <c r="A113" s="222"/>
      <c r="B113" s="222"/>
      <c r="C113" s="222"/>
      <c r="D113" s="222"/>
      <c r="E113" s="222"/>
      <c r="F113" s="222"/>
      <c r="G113" s="222"/>
      <c r="H113" s="222"/>
      <c r="I113" s="222"/>
      <c r="J113" s="222"/>
      <c r="K113" s="222"/>
      <c r="L113" s="222"/>
      <c r="M113" s="222"/>
      <c r="N113" s="222"/>
      <c r="O113" s="243"/>
      <c r="P113" s="243"/>
      <c r="Q113" s="247" t="s">
        <v>118</v>
      </c>
      <c r="R113" s="243"/>
      <c r="S113" s="243"/>
      <c r="T113" s="243"/>
      <c r="U113" s="243"/>
      <c r="V113" s="243"/>
      <c r="W113" s="243"/>
      <c r="X113" s="243"/>
      <c r="Y113" s="243"/>
      <c r="Z113" s="243"/>
    </row>
    <row r="114" ht="37" customHeight="1" spans="1:26">
      <c r="A114" s="222"/>
      <c r="B114" s="222"/>
      <c r="C114" s="222"/>
      <c r="D114" s="222"/>
      <c r="E114" s="222"/>
      <c r="F114" s="222"/>
      <c r="G114" s="222"/>
      <c r="H114" s="222"/>
      <c r="I114" s="222"/>
      <c r="J114" s="222"/>
      <c r="K114" s="222"/>
      <c r="L114" s="222"/>
      <c r="M114" s="222"/>
      <c r="N114" s="222"/>
      <c r="O114" s="243"/>
      <c r="P114" s="243" t="s">
        <v>98</v>
      </c>
      <c r="Q114" s="247" t="s">
        <v>119</v>
      </c>
      <c r="R114" s="243"/>
      <c r="S114" s="243"/>
      <c r="T114" s="243"/>
      <c r="U114" s="243"/>
      <c r="V114" s="243"/>
      <c r="W114" s="243"/>
      <c r="X114" s="243"/>
      <c r="Y114" s="243"/>
      <c r="Z114" s="243"/>
    </row>
    <row r="115" ht="37" customHeight="1" spans="1:26">
      <c r="A115" s="222"/>
      <c r="B115" s="222"/>
      <c r="C115" s="222"/>
      <c r="D115" s="222"/>
      <c r="E115" s="222"/>
      <c r="F115" s="222"/>
      <c r="G115" s="222"/>
      <c r="H115" s="222"/>
      <c r="I115" s="222"/>
      <c r="J115" s="222"/>
      <c r="K115" s="222"/>
      <c r="L115" s="222"/>
      <c r="M115" s="222"/>
      <c r="N115" s="222"/>
      <c r="O115" s="243"/>
      <c r="P115" s="243"/>
      <c r="Q115" s="247" t="s">
        <v>120</v>
      </c>
      <c r="R115" s="243"/>
      <c r="S115" s="243"/>
      <c r="T115" s="243"/>
      <c r="U115" s="243"/>
      <c r="V115" s="243"/>
      <c r="W115" s="243"/>
      <c r="X115" s="243"/>
      <c r="Y115" s="243"/>
      <c r="Z115" s="243"/>
    </row>
    <row r="116" ht="37" customHeight="1" spans="1:26">
      <c r="A116" s="222"/>
      <c r="B116" s="222"/>
      <c r="C116" s="222"/>
      <c r="D116" s="222"/>
      <c r="E116" s="222"/>
      <c r="F116" s="222"/>
      <c r="G116" s="222"/>
      <c r="H116" s="222"/>
      <c r="I116" s="222"/>
      <c r="J116" s="222"/>
      <c r="K116" s="222"/>
      <c r="L116" s="222"/>
      <c r="M116" s="222"/>
      <c r="N116" s="222"/>
      <c r="O116" s="243"/>
      <c r="P116" s="243"/>
      <c r="Q116" s="247" t="s">
        <v>121</v>
      </c>
      <c r="R116" s="243"/>
      <c r="S116" s="243"/>
      <c r="T116" s="243" t="s">
        <v>122</v>
      </c>
      <c r="U116" s="243"/>
      <c r="V116" s="243" t="s">
        <v>123</v>
      </c>
      <c r="W116" s="243"/>
      <c r="X116" s="243" t="s">
        <v>124</v>
      </c>
      <c r="Y116" s="243"/>
      <c r="Z116" s="243"/>
    </row>
    <row r="117" ht="37" customHeight="1" spans="1:26">
      <c r="A117" s="222"/>
      <c r="B117" s="222"/>
      <c r="C117" s="222"/>
      <c r="D117" s="222"/>
      <c r="E117" s="222"/>
      <c r="F117" s="222"/>
      <c r="G117" s="222"/>
      <c r="H117" s="222"/>
      <c r="I117" s="222"/>
      <c r="J117" s="222"/>
      <c r="K117" s="222"/>
      <c r="L117" s="222"/>
      <c r="M117" s="222"/>
      <c r="N117" s="222"/>
      <c r="O117" s="243"/>
      <c r="P117" s="243"/>
      <c r="Q117" s="247" t="s">
        <v>125</v>
      </c>
      <c r="R117" s="243"/>
      <c r="S117" s="243"/>
      <c r="T117" s="243"/>
      <c r="U117" s="243"/>
      <c r="V117" s="243"/>
      <c r="W117" s="243"/>
      <c r="X117" s="243"/>
      <c r="Y117" s="243"/>
      <c r="Z117" s="243"/>
    </row>
    <row r="118" ht="37" customHeight="1" spans="1:26">
      <c r="A118" s="222"/>
      <c r="B118" s="222"/>
      <c r="C118" s="222"/>
      <c r="D118" s="222"/>
      <c r="E118" s="222"/>
      <c r="F118" s="222"/>
      <c r="G118" s="222"/>
      <c r="H118" s="222"/>
      <c r="I118" s="222"/>
      <c r="J118" s="222"/>
      <c r="K118" s="222"/>
      <c r="L118" s="222"/>
      <c r="M118" s="222"/>
      <c r="N118" s="222"/>
      <c r="O118" s="243"/>
      <c r="P118" s="243"/>
      <c r="Q118" s="247" t="s">
        <v>126</v>
      </c>
      <c r="R118" s="243"/>
      <c r="S118" s="243"/>
      <c r="T118" s="243"/>
      <c r="U118" s="243"/>
      <c r="V118" s="243"/>
      <c r="W118" s="243"/>
      <c r="X118" s="243"/>
      <c r="Y118" s="243"/>
      <c r="Z118" s="243"/>
    </row>
    <row r="119" s="133" customFormat="1" ht="14.25" customHeight="1" spans="1:26">
      <c r="A119" s="222"/>
      <c r="B119" s="222"/>
      <c r="C119" s="222"/>
      <c r="D119" s="222"/>
      <c r="E119" s="222"/>
      <c r="F119" s="222"/>
      <c r="G119" s="222"/>
      <c r="H119" s="222"/>
      <c r="I119" s="222"/>
      <c r="J119" s="222"/>
      <c r="K119" s="222"/>
      <c r="L119" s="222"/>
      <c r="M119" s="222"/>
      <c r="N119" s="222"/>
      <c r="O119" s="243"/>
      <c r="P119" s="243"/>
      <c r="Q119" s="247" t="s">
        <v>127</v>
      </c>
      <c r="R119" s="243"/>
      <c r="S119" s="243"/>
      <c r="T119" s="243"/>
      <c r="U119" s="243"/>
      <c r="V119" s="243"/>
      <c r="W119" s="243"/>
      <c r="X119" s="243"/>
      <c r="Y119" s="243"/>
      <c r="Z119" s="249"/>
    </row>
    <row r="120" s="133" customFormat="1" ht="14.25" customHeight="1" spans="1:26">
      <c r="A120" s="222"/>
      <c r="B120" s="222"/>
      <c r="C120" s="222"/>
      <c r="D120" s="222"/>
      <c r="E120" s="222"/>
      <c r="F120" s="222"/>
      <c r="G120" s="222"/>
      <c r="H120" s="222"/>
      <c r="I120" s="222"/>
      <c r="J120" s="222"/>
      <c r="K120" s="222"/>
      <c r="L120" s="222"/>
      <c r="M120" s="222"/>
      <c r="N120" s="222"/>
      <c r="O120" s="243"/>
      <c r="P120" s="243"/>
      <c r="Q120" s="247" t="s">
        <v>128</v>
      </c>
      <c r="R120" s="243"/>
      <c r="S120" s="243"/>
      <c r="T120" s="243"/>
      <c r="U120" s="243"/>
      <c r="V120" s="243"/>
      <c r="W120" s="243"/>
      <c r="X120" s="243"/>
      <c r="Y120" s="243"/>
      <c r="Z120" s="249"/>
    </row>
    <row r="121" s="133" customFormat="1" ht="14.25" customHeight="1" spans="1:26">
      <c r="A121" s="222"/>
      <c r="B121" s="222"/>
      <c r="C121" s="222"/>
      <c r="D121" s="222"/>
      <c r="E121" s="222"/>
      <c r="F121" s="222"/>
      <c r="G121" s="222"/>
      <c r="H121" s="222"/>
      <c r="I121" s="222"/>
      <c r="J121" s="222"/>
      <c r="K121" s="222"/>
      <c r="L121" s="222"/>
      <c r="M121" s="222"/>
      <c r="N121" s="222"/>
      <c r="O121" s="243"/>
      <c r="P121" s="243"/>
      <c r="Q121" s="247" t="s">
        <v>129</v>
      </c>
      <c r="R121" s="243"/>
      <c r="S121" s="243"/>
      <c r="T121" s="243"/>
      <c r="U121" s="243"/>
      <c r="V121" s="243"/>
      <c r="W121" s="243"/>
      <c r="X121" s="243"/>
      <c r="Y121" s="243"/>
      <c r="Z121" s="249"/>
    </row>
    <row r="122" s="133" customFormat="1" ht="15" customHeight="1" spans="1:26">
      <c r="A122" s="222"/>
      <c r="B122" s="222"/>
      <c r="C122" s="222"/>
      <c r="D122" s="222"/>
      <c r="E122" s="222"/>
      <c r="F122" s="222"/>
      <c r="G122" s="222"/>
      <c r="H122" s="222"/>
      <c r="I122" s="222"/>
      <c r="J122" s="222"/>
      <c r="K122" s="222"/>
      <c r="L122" s="222"/>
      <c r="M122" s="222"/>
      <c r="N122" s="222"/>
      <c r="O122" s="243"/>
      <c r="P122" s="243"/>
      <c r="Q122" s="247" t="s">
        <v>130</v>
      </c>
      <c r="R122" s="243" t="s">
        <v>131</v>
      </c>
      <c r="S122" s="248"/>
      <c r="T122" s="243"/>
      <c r="U122" s="249"/>
      <c r="V122" s="243"/>
      <c r="W122" s="249"/>
      <c r="X122" s="243"/>
      <c r="Y122" s="249"/>
      <c r="Z122" s="249"/>
    </row>
    <row r="123" s="133" customFormat="1" ht="40.5" spans="1:26">
      <c r="A123" s="222"/>
      <c r="B123" s="222"/>
      <c r="C123" s="222"/>
      <c r="D123" s="222"/>
      <c r="E123" s="222"/>
      <c r="F123" s="222"/>
      <c r="G123" s="222"/>
      <c r="H123" s="222"/>
      <c r="I123" s="222"/>
      <c r="J123" s="222"/>
      <c r="K123" s="222"/>
      <c r="L123" s="222"/>
      <c r="M123" s="222"/>
      <c r="N123" s="222"/>
      <c r="O123" s="243"/>
      <c r="P123" s="243"/>
      <c r="Q123" s="247" t="s">
        <v>132</v>
      </c>
      <c r="R123" s="243" t="s">
        <v>133</v>
      </c>
      <c r="S123" s="248"/>
      <c r="T123" s="243"/>
      <c r="U123" s="249"/>
      <c r="V123" s="243"/>
      <c r="W123" s="249"/>
      <c r="X123" s="243"/>
      <c r="Y123" s="249"/>
      <c r="Z123" s="249"/>
    </row>
    <row r="124" s="133" customFormat="1" ht="18.75" customHeight="1" spans="1:26">
      <c r="A124" s="222"/>
      <c r="B124" s="222"/>
      <c r="C124" s="222"/>
      <c r="D124" s="222"/>
      <c r="E124" s="222"/>
      <c r="F124" s="222"/>
      <c r="G124" s="222"/>
      <c r="H124" s="222"/>
      <c r="I124" s="222"/>
      <c r="J124" s="222"/>
      <c r="K124" s="222"/>
      <c r="L124" s="222"/>
      <c r="M124" s="222"/>
      <c r="N124" s="222"/>
      <c r="O124" s="244" t="s">
        <v>134</v>
      </c>
      <c r="P124" s="245" t="s">
        <v>135</v>
      </c>
      <c r="Q124" s="245"/>
      <c r="R124" s="244" t="s">
        <v>136</v>
      </c>
      <c r="S124" s="250"/>
      <c r="T124" s="244" t="s">
        <v>114</v>
      </c>
      <c r="U124" s="250"/>
      <c r="V124" s="244" t="s">
        <v>137</v>
      </c>
      <c r="W124" s="250"/>
      <c r="X124" s="244" t="s">
        <v>138</v>
      </c>
      <c r="Y124" s="250"/>
      <c r="Z124" s="250"/>
    </row>
    <row r="125" s="133" customFormat="1" ht="14.25" customHeight="1" spans="1:26">
      <c r="A125" s="222"/>
      <c r="B125" s="222"/>
      <c r="C125" s="222"/>
      <c r="D125" s="222"/>
      <c r="E125" s="222"/>
      <c r="F125" s="222"/>
      <c r="G125" s="222"/>
      <c r="H125" s="222"/>
      <c r="I125" s="222"/>
      <c r="J125" s="222"/>
      <c r="K125" s="222"/>
      <c r="L125" s="222"/>
      <c r="M125" s="222"/>
      <c r="N125" s="222"/>
      <c r="O125" s="244"/>
      <c r="P125" s="245" t="s">
        <v>139</v>
      </c>
      <c r="Q125" s="245"/>
      <c r="R125" s="250"/>
      <c r="S125" s="244"/>
      <c r="T125" s="244"/>
      <c r="U125" s="250"/>
      <c r="V125" s="244"/>
      <c r="W125" s="250"/>
      <c r="X125" s="244"/>
      <c r="Y125" s="250"/>
      <c r="Z125" s="250"/>
    </row>
    <row r="126" s="133" customFormat="1" ht="14.25" customHeight="1" spans="1:26">
      <c r="A126" s="222"/>
      <c r="B126" s="222"/>
      <c r="C126" s="222"/>
      <c r="D126" s="222"/>
      <c r="E126" s="222"/>
      <c r="F126" s="222"/>
      <c r="G126" s="222"/>
      <c r="H126" s="222"/>
      <c r="I126" s="222"/>
      <c r="J126" s="222"/>
      <c r="K126" s="222"/>
      <c r="L126" s="222"/>
      <c r="M126" s="222"/>
      <c r="N126" s="222"/>
      <c r="O126" s="244"/>
      <c r="P126" s="245" t="s">
        <v>140</v>
      </c>
      <c r="Q126" s="245"/>
      <c r="R126" s="250"/>
      <c r="S126" s="244"/>
      <c r="T126" s="244"/>
      <c r="U126" s="250"/>
      <c r="V126" s="244"/>
      <c r="W126" s="250"/>
      <c r="X126" s="244"/>
      <c r="Y126" s="250"/>
      <c r="Z126" s="250"/>
    </row>
    <row r="127" s="133" customFormat="1" ht="14.25" customHeight="1" spans="1:26">
      <c r="A127" s="222"/>
      <c r="B127" s="222"/>
      <c r="C127" s="222"/>
      <c r="D127" s="222"/>
      <c r="E127" s="222"/>
      <c r="F127" s="222"/>
      <c r="G127" s="222"/>
      <c r="H127" s="222"/>
      <c r="I127" s="222"/>
      <c r="J127" s="222"/>
      <c r="K127" s="222"/>
      <c r="L127" s="222"/>
      <c r="M127" s="222"/>
      <c r="N127" s="222"/>
      <c r="O127" s="244"/>
      <c r="P127" s="245" t="s">
        <v>141</v>
      </c>
      <c r="Q127" s="245"/>
      <c r="R127" s="250"/>
      <c r="S127" s="244"/>
      <c r="T127" s="244"/>
      <c r="U127" s="250"/>
      <c r="V127" s="244"/>
      <c r="W127" s="250"/>
      <c r="X127" s="244"/>
      <c r="Y127" s="250"/>
      <c r="Z127" s="250"/>
    </row>
    <row r="128" s="133" customFormat="1" ht="14.25" customHeight="1" spans="1:26">
      <c r="A128" s="222"/>
      <c r="B128" s="222"/>
      <c r="C128" s="222"/>
      <c r="D128" s="222"/>
      <c r="E128" s="222"/>
      <c r="F128" s="222"/>
      <c r="G128" s="222"/>
      <c r="H128" s="222"/>
      <c r="I128" s="222"/>
      <c r="J128" s="222"/>
      <c r="K128" s="222"/>
      <c r="L128" s="222"/>
      <c r="M128" s="222"/>
      <c r="N128" s="222"/>
      <c r="O128" s="244"/>
      <c r="P128" s="245" t="s">
        <v>142</v>
      </c>
      <c r="Q128" s="245"/>
      <c r="R128" s="250"/>
      <c r="S128" s="244"/>
      <c r="T128" s="244" t="s">
        <v>122</v>
      </c>
      <c r="U128" s="250"/>
      <c r="V128" s="244" t="s">
        <v>143</v>
      </c>
      <c r="W128" s="250"/>
      <c r="X128" s="244" t="s">
        <v>124</v>
      </c>
      <c r="Y128" s="250"/>
      <c r="Z128" s="250"/>
    </row>
    <row r="129" s="133" customFormat="1" ht="20.25" customHeight="1" spans="1:26">
      <c r="A129" s="222"/>
      <c r="B129" s="222"/>
      <c r="C129" s="222"/>
      <c r="D129" s="222"/>
      <c r="E129" s="222"/>
      <c r="F129" s="222"/>
      <c r="G129" s="222"/>
      <c r="H129" s="222"/>
      <c r="I129" s="222"/>
      <c r="J129" s="222"/>
      <c r="K129" s="222"/>
      <c r="L129" s="222"/>
      <c r="M129" s="222"/>
      <c r="N129" s="222"/>
      <c r="O129" s="244"/>
      <c r="P129" s="245" t="s">
        <v>144</v>
      </c>
      <c r="Q129" s="245"/>
      <c r="R129" s="250"/>
      <c r="S129" s="244"/>
      <c r="T129" s="244"/>
      <c r="U129" s="250"/>
      <c r="V129" s="244"/>
      <c r="W129" s="250"/>
      <c r="X129" s="244"/>
      <c r="Y129" s="250"/>
      <c r="Z129" s="250"/>
    </row>
    <row r="130" s="133" customFormat="1" ht="14.25" customHeight="1" spans="1:26">
      <c r="A130" s="222"/>
      <c r="B130" s="222"/>
      <c r="C130" s="222"/>
      <c r="D130" s="222"/>
      <c r="E130" s="222"/>
      <c r="F130" s="222"/>
      <c r="G130" s="222"/>
      <c r="H130" s="222"/>
      <c r="I130" s="222"/>
      <c r="J130" s="222"/>
      <c r="K130" s="222"/>
      <c r="L130" s="222"/>
      <c r="M130" s="222"/>
      <c r="N130" s="222"/>
      <c r="O130" s="244"/>
      <c r="P130" s="245" t="s">
        <v>145</v>
      </c>
      <c r="Q130" s="245"/>
      <c r="R130" s="250"/>
      <c r="S130" s="244"/>
      <c r="T130" s="244"/>
      <c r="U130" s="250"/>
      <c r="V130" s="244"/>
      <c r="W130" s="250"/>
      <c r="X130" s="244"/>
      <c r="Y130" s="250"/>
      <c r="Z130" s="250"/>
    </row>
    <row r="131" s="133" customFormat="1" ht="14.25" customHeight="1" spans="1:24">
      <c r="A131" s="253"/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1:14">
      <c r="A132" s="25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</row>
  </sheetData>
  <mergeCells count="88">
    <mergeCell ref="A1:N1"/>
    <mergeCell ref="O1:Z1"/>
    <mergeCell ref="A2:B2"/>
    <mergeCell ref="C2:F2"/>
    <mergeCell ref="H2:N2"/>
    <mergeCell ref="O2:Q2"/>
    <mergeCell ref="R2:Z2"/>
    <mergeCell ref="A3:B3"/>
    <mergeCell ref="C3:F3"/>
    <mergeCell ref="H3:N3"/>
    <mergeCell ref="A4:B4"/>
    <mergeCell ref="C4:F4"/>
    <mergeCell ref="H4:N4"/>
    <mergeCell ref="A5:B5"/>
    <mergeCell ref="C5:F5"/>
    <mergeCell ref="H5:N5"/>
    <mergeCell ref="A6:B6"/>
    <mergeCell ref="C6:F6"/>
    <mergeCell ref="H6:N6"/>
    <mergeCell ref="A80:N80"/>
    <mergeCell ref="O80:Z80"/>
    <mergeCell ref="A86:N86"/>
    <mergeCell ref="A87:N87"/>
    <mergeCell ref="A91:N91"/>
    <mergeCell ref="A95:N95"/>
    <mergeCell ref="A99:N99"/>
    <mergeCell ref="O99:Z99"/>
    <mergeCell ref="A100:B100"/>
    <mergeCell ref="C100:D100"/>
    <mergeCell ref="E100:F100"/>
    <mergeCell ref="G100:I100"/>
    <mergeCell ref="J100:N100"/>
    <mergeCell ref="P100:Q100"/>
    <mergeCell ref="R100:S100"/>
    <mergeCell ref="T100:W100"/>
    <mergeCell ref="X100:Z100"/>
    <mergeCell ref="A106:N106"/>
    <mergeCell ref="R109:S109"/>
    <mergeCell ref="R110:S110"/>
    <mergeCell ref="R122:S122"/>
    <mergeCell ref="R123:S123"/>
    <mergeCell ref="P124:Q124"/>
    <mergeCell ref="P125:Q125"/>
    <mergeCell ref="P126:Q126"/>
    <mergeCell ref="P127:Q127"/>
    <mergeCell ref="P128:Q128"/>
    <mergeCell ref="P129:Q129"/>
    <mergeCell ref="P130:Q130"/>
    <mergeCell ref="L7:L8"/>
    <mergeCell ref="M7:M8"/>
    <mergeCell ref="N7:N8"/>
    <mergeCell ref="O4:O79"/>
    <mergeCell ref="O101:O110"/>
    <mergeCell ref="O111:O123"/>
    <mergeCell ref="O124:O130"/>
    <mergeCell ref="P101:P103"/>
    <mergeCell ref="P104:P110"/>
    <mergeCell ref="P111:P113"/>
    <mergeCell ref="P114:P123"/>
    <mergeCell ref="A7:B8"/>
    <mergeCell ref="A101:B105"/>
    <mergeCell ref="C101:D105"/>
    <mergeCell ref="E101:F105"/>
    <mergeCell ref="G101:I105"/>
    <mergeCell ref="O81:Z98"/>
    <mergeCell ref="R101:S103"/>
    <mergeCell ref="T101:W103"/>
    <mergeCell ref="X101:Z103"/>
    <mergeCell ref="R104:S108"/>
    <mergeCell ref="T104:W110"/>
    <mergeCell ref="X104:Z110"/>
    <mergeCell ref="R111:S121"/>
    <mergeCell ref="T111:U115"/>
    <mergeCell ref="V111:W115"/>
    <mergeCell ref="X111:Z115"/>
    <mergeCell ref="T116:U123"/>
    <mergeCell ref="V116:W123"/>
    <mergeCell ref="X116:Z123"/>
    <mergeCell ref="R124:S130"/>
    <mergeCell ref="T124:U127"/>
    <mergeCell ref="V124:W127"/>
    <mergeCell ref="X124:Z127"/>
    <mergeCell ref="T128:U130"/>
    <mergeCell ref="V128:W130"/>
    <mergeCell ref="X128:Z130"/>
    <mergeCell ref="A81:N85"/>
    <mergeCell ref="J101:N105"/>
    <mergeCell ref="A107:N130"/>
  </mergeCells>
  <dataValidations count="1">
    <dataValidation allowBlank="1" showInputMessage="1" showErrorMessage="1" sqref="H2 I2 J2 K2 L2:N2"/>
  </dataValidations>
  <printOptions horizontalCentered="1"/>
  <pageMargins left="0.118055555555556" right="0.118055555555556" top="0.0388888888888889" bottom="0.0388888888888889" header="0.0388888888888889" footer="0.0388888888888889"/>
  <pageSetup paperSize="9" scale="47" fitToHeight="0" orientation="portrait" horizontalDpi="600"/>
  <headerFooter/>
  <rowBreaks count="2" manualBreakCount="2">
    <brk id="118" max="16383" man="1"/>
    <brk id="119" max="16383" man="1"/>
  </rowBreaks>
  <colBreaks count="1" manualBreakCount="1">
    <brk id="24" max="1048575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tabColor rgb="FFFFC000"/>
  </sheetPr>
  <dimension ref="A1:L582"/>
  <sheetViews>
    <sheetView showGridLines="0" showZeros="0" zoomScale="85" zoomScaleNormal="85" zoomScaleSheetLayoutView="85" workbookViewId="0">
      <pane xSplit="1" ySplit="3" topLeftCell="B4" activePane="bottomRight" state="frozen"/>
      <selection/>
      <selection pane="topRight"/>
      <selection pane="bottomLeft"/>
      <selection pane="bottomRight" activeCell="I16" sqref="I16"/>
    </sheetView>
  </sheetViews>
  <sheetFormatPr defaultColWidth="9.775" defaultRowHeight="14.25"/>
  <cols>
    <col min="1" max="1" width="13" style="36" customWidth="1"/>
    <col min="2" max="2" width="25.2833333333333" style="36" customWidth="1"/>
    <col min="3" max="3" width="13" style="36" customWidth="1"/>
    <col min="4" max="4" width="32.1083333333333" style="36" customWidth="1"/>
    <col min="5" max="5" width="16.5" style="36" hidden="1" customWidth="1"/>
    <col min="6" max="6" width="19.5166666666667" style="36" customWidth="1"/>
    <col min="7" max="7" width="14.275" style="36" customWidth="1"/>
    <col min="8" max="8" width="21.5" style="36" customWidth="1"/>
    <col min="9" max="10" width="10.5583333333333" style="36" customWidth="1"/>
    <col min="11" max="11" width="24.1166666666667" style="67" customWidth="1"/>
    <col min="12" max="12" width="21.75" style="67" hidden="1" customWidth="1"/>
    <col min="13" max="13" width="9.775" style="36"/>
    <col min="14" max="14" width="8.375" style="36" customWidth="1"/>
    <col min="15" max="16384" width="9.775" style="36"/>
  </cols>
  <sheetData>
    <row r="1" s="36" customFormat="1" ht="33" customHeight="1" spans="1:12">
      <c r="A1" s="99" t="s">
        <v>146</v>
      </c>
      <c r="B1" s="99"/>
      <c r="C1" s="99"/>
      <c r="D1" s="99"/>
      <c r="E1" s="99"/>
      <c r="F1" s="99"/>
      <c r="G1" s="99"/>
      <c r="H1" s="99"/>
      <c r="I1" s="110"/>
      <c r="J1" s="110"/>
      <c r="K1" s="69"/>
      <c r="L1" s="67"/>
    </row>
    <row r="2" s="36" customFormat="1" ht="30" customHeight="1" spans="1:12">
      <c r="A2" s="100" t="s">
        <v>147</v>
      </c>
      <c r="B2" s="101" t="str">
        <f>运营生产订单!H2</f>
        <v>嘉豪工厂</v>
      </c>
      <c r="C2" s="100" t="s">
        <v>148</v>
      </c>
      <c r="D2" s="102" t="s">
        <v>27</v>
      </c>
      <c r="E2" s="103" t="s">
        <v>149</v>
      </c>
      <c r="F2" s="104" t="str">
        <f>+LEFT(运营生产订单!C3,FIND("-",运营生产订单!C3)-1)</f>
        <v>TZUS</v>
      </c>
      <c r="G2" s="100" t="s">
        <v>150</v>
      </c>
      <c r="H2" s="102" t="str">
        <f>+运营生产订单!$H$5</f>
        <v>TZ</v>
      </c>
      <c r="I2" s="111" t="s">
        <v>151</v>
      </c>
      <c r="J2" s="112"/>
      <c r="K2" s="113">
        <f>+运营生产订单!$C$2</f>
        <v>45279</v>
      </c>
      <c r="L2" s="67"/>
    </row>
    <row r="3" s="36" customFormat="1" ht="22.05" customHeight="1" spans="1:12">
      <c r="A3" s="105" t="s">
        <v>9</v>
      </c>
      <c r="B3" s="105" t="s">
        <v>18</v>
      </c>
      <c r="C3" s="105" t="s">
        <v>152</v>
      </c>
      <c r="D3" s="105" t="s">
        <v>153</v>
      </c>
      <c r="E3" s="106"/>
      <c r="F3" s="75" t="s">
        <v>31</v>
      </c>
      <c r="G3" s="105" t="s">
        <v>73</v>
      </c>
      <c r="H3" s="105" t="s">
        <v>72</v>
      </c>
      <c r="I3" s="105" t="s">
        <v>154</v>
      </c>
      <c r="J3" s="105" t="s">
        <v>155</v>
      </c>
      <c r="K3" s="105" t="s">
        <v>156</v>
      </c>
      <c r="L3" s="67"/>
    </row>
    <row r="4" s="36" customFormat="1" hidden="1" spans="1:12">
      <c r="A4" s="107" t="str">
        <f ca="1">IF(J4&gt;0,运营生产订单!$H$3,"")</f>
        <v/>
      </c>
      <c r="B4" s="105" t="str">
        <f ca="1">+IF(J4&gt;0,运营生产订单!$C$4,"")</f>
        <v/>
      </c>
      <c r="C4" s="105" t="str">
        <f ca="1">+IF(J4&gt;0,MID(运营生产订单!$C$3,FIND("-",运营生产订单!$C$3)+1,20),"")</f>
        <v/>
      </c>
      <c r="D4" s="108" t="str">
        <f ca="1">+IF(J4&gt;0,VLOOKUP(C4&amp;H4&amp;I4,'（运营）数据源'!$A:$B,2,0),"")</f>
        <v/>
      </c>
      <c r="E4" s="108" t="str">
        <f ca="1">+IF(J4&gt;0,VLOOKUP(D4,'（运营）数据源'!$B:$H,7,0),"")</f>
        <v/>
      </c>
      <c r="F4" s="108" t="str">
        <f ca="1">+IF(J4&gt;0,VLOOKUP(D4,'（运营）数据源'!B:G,6,0),"")</f>
        <v/>
      </c>
      <c r="G4" s="105" t="str">
        <f ca="1">+IFERROR(VLOOKUP(D4,'（运营）数据源'!$B:$D,3,0),"")</f>
        <v/>
      </c>
      <c r="H4" s="109" t="str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白色</v>
      </c>
      <c r="I4" s="114" t="str">
        <f>+运营生产订单!$C$7</f>
        <v>XS</v>
      </c>
      <c r="J4" s="105">
        <f ca="1">+SUMPRODUCT((运营生产订单!$A$9:$A$78=L4)*(运营生产订单!$C$7:$K$7=I4)*运营生产订单!$C$9:运营生产订单!$K$78)</f>
        <v>0</v>
      </c>
      <c r="K4" s="115" t="str">
        <f ca="1">E4</f>
        <v/>
      </c>
      <c r="L4" s="67" t="str">
        <f ca="1">INDIRECT("运营生产订单!$A$"&amp;(INT((ROW()-4)/9)+9))</f>
        <v>白色 110#</v>
      </c>
    </row>
    <row r="5" s="36" customFormat="1" hidden="1" spans="1:12">
      <c r="A5" s="107" t="str">
        <f ca="1">IF(J5&gt;0,运营生产订单!$H$3,"")</f>
        <v/>
      </c>
      <c r="B5" s="105" t="str">
        <f ca="1">+IF(J5&gt;0,运营生产订单!$C$4,"")</f>
        <v/>
      </c>
      <c r="C5" s="105" t="str">
        <f ca="1">+IF(J5&gt;0,MID(运营生产订单!$C$3,FIND("-",运营生产订单!$C$3)+1,20),"")</f>
        <v/>
      </c>
      <c r="D5" s="108" t="str">
        <f ca="1">+IF(J5&gt;0,VLOOKUP(C5&amp;H5&amp;I5,'（运营）数据源'!$A:$B,2,0),"")</f>
        <v/>
      </c>
      <c r="E5" s="108" t="str">
        <f ca="1">+IF(J5&gt;0,VLOOKUP(D5,'（运营）数据源'!$B:$H,7,0),"")</f>
        <v/>
      </c>
      <c r="F5" s="108" t="str">
        <f ca="1">+IF(J5&gt;0,VLOOKUP(D5,'（运营）数据源'!B:G,6,0),"")</f>
        <v/>
      </c>
      <c r="G5" s="105" t="str">
        <f ca="1">+IFERROR(VLOOKUP(D5,'（运营）数据源'!$B:$D,3,0),"")</f>
        <v/>
      </c>
      <c r="H5" s="109" t="str">
        <f ca="1" t="shared" ref="H5:H14" si="0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白色</v>
      </c>
      <c r="I5" s="114" t="str">
        <f>+运营生产订单!$D$7</f>
        <v>S</v>
      </c>
      <c r="J5" s="105">
        <f ca="1">+SUMPRODUCT((运营生产订单!$A$9:$A$78=L5)*(运营生产订单!$C$7:$K$7=I5)*运营生产订单!$C$9:运营生产订单!$K$78)</f>
        <v>0</v>
      </c>
      <c r="K5" s="115" t="e">
        <f ca="1">VLOOKUP(D5,'（运营）数据源'!B:H,7,0)</f>
        <v>#N/A</v>
      </c>
      <c r="L5" s="67" t="str">
        <f ca="1" t="shared" ref="L5:L14" si="1">INDIRECT("运营生产订单!$A$"&amp;(INT((ROW()-4)/9)+9))</f>
        <v>白色 110#</v>
      </c>
    </row>
    <row r="6" s="36" customFormat="1" hidden="1" spans="1:12">
      <c r="A6" s="107" t="str">
        <f ca="1">IF(J6&gt;0,运营生产订单!$H$3,"")</f>
        <v/>
      </c>
      <c r="B6" s="105" t="str">
        <f ca="1">+IF(J6&gt;0,运营生产订单!$C$4,"")</f>
        <v/>
      </c>
      <c r="C6" s="105" t="str">
        <f ca="1">+IF(J6&gt;0,MID(运营生产订单!$C$3,FIND("-",运营生产订单!$C$3)+1,20),"")</f>
        <v/>
      </c>
      <c r="D6" s="108" t="str">
        <f ca="1">+IF(J6&gt;0,VLOOKUP(C6&amp;H6&amp;I6,'（运营）数据源'!$A:$B,2,0),"")</f>
        <v/>
      </c>
      <c r="E6" s="108" t="str">
        <f ca="1">+IF(J6&gt;0,VLOOKUP(D6,'（运营）数据源'!$B:$H,7,0),"")</f>
        <v/>
      </c>
      <c r="F6" s="108" t="str">
        <f ca="1">+IF(J6&gt;0,VLOOKUP(D6,'（运营）数据源'!B:G,6,0),"")</f>
        <v/>
      </c>
      <c r="G6" s="105" t="str">
        <f ca="1">+IFERROR(VLOOKUP(D6,'（运营）数据源'!$B:$D,3,0),"")</f>
        <v/>
      </c>
      <c r="H6" s="109" t="str">
        <f ca="1" t="shared" si="0"/>
        <v>白色</v>
      </c>
      <c r="I6" s="114" t="str">
        <f>+运营生产订单!$E$7</f>
        <v>M</v>
      </c>
      <c r="J6" s="105">
        <f ca="1">+SUMPRODUCT((运营生产订单!$A$9:$A$78=L6)*(运营生产订单!$C$7:$K$7=I6)*运营生产订单!$C$9:运营生产订单!$K$78)</f>
        <v>0</v>
      </c>
      <c r="K6" s="115" t="e">
        <f ca="1">VLOOKUP(D6,'（运营）数据源'!B:H,7,0)</f>
        <v>#N/A</v>
      </c>
      <c r="L6" s="67" t="str">
        <f ca="1" t="shared" si="1"/>
        <v>白色 110#</v>
      </c>
    </row>
    <row r="7" s="36" customFormat="1" hidden="1" spans="1:12">
      <c r="A7" s="107" t="str">
        <f ca="1">IF(J7&gt;0,运营生产订单!$H$3,"")</f>
        <v/>
      </c>
      <c r="B7" s="105" t="str">
        <f ca="1">+IF(J7&gt;0,运营生产订单!$C$4,"")</f>
        <v/>
      </c>
      <c r="C7" s="105" t="str">
        <f ca="1">+IF(J7&gt;0,MID(运营生产订单!$C$3,FIND("-",运营生产订单!$C$3)+1,20),"")</f>
        <v/>
      </c>
      <c r="D7" s="108" t="str">
        <f ca="1">+IF(J7&gt;0,VLOOKUP(C7&amp;H7&amp;I7,'（运营）数据源'!$A:$B,2,0),"")</f>
        <v/>
      </c>
      <c r="E7" s="108" t="str">
        <f ca="1">+IF(J7&gt;0,VLOOKUP(D7,'（运营）数据源'!$B:$H,7,0),"")</f>
        <v/>
      </c>
      <c r="F7" s="108" t="str">
        <f ca="1">+IF(J7&gt;0,VLOOKUP(D7,'（运营）数据源'!B:G,6,0),"")</f>
        <v/>
      </c>
      <c r="G7" s="105" t="str">
        <f ca="1">+IFERROR(VLOOKUP(D7,'（运营）数据源'!$B:$D,3,0),"")</f>
        <v/>
      </c>
      <c r="H7" s="109" t="str">
        <f ca="1" t="shared" si="0"/>
        <v>白色</v>
      </c>
      <c r="I7" s="114" t="str">
        <f>+运营生产订单!$F$7</f>
        <v>L</v>
      </c>
      <c r="J7" s="105">
        <f ca="1">+SUMPRODUCT((运营生产订单!$A$9:$A$78=L7)*(运营生产订单!$C$7:$K$7=I7)*运营生产订单!$C$9:运营生产订单!$K$78)</f>
        <v>0</v>
      </c>
      <c r="K7" s="115" t="e">
        <f ca="1">VLOOKUP(D7,'（运营）数据源'!B:H,7,0)</f>
        <v>#N/A</v>
      </c>
      <c r="L7" s="67" t="str">
        <f ca="1" t="shared" si="1"/>
        <v>白色 110#</v>
      </c>
    </row>
    <row r="8" s="36" customFormat="1" spans="1:12">
      <c r="A8" s="107">
        <f ca="1">IF(J8&gt;0,运营生产订单!$H$3,"")</f>
        <v>45254</v>
      </c>
      <c r="B8" s="105" t="str">
        <f ca="1">+IF(J8&gt;0,运营生产订单!$C$4,"")</f>
        <v>PO231124TZ811</v>
      </c>
      <c r="C8" s="105" t="str">
        <f ca="1">+IF(J8&gt;0,MID(运营生产订单!$C$3,FIND("-",运营生产订单!$C$3)+1,20),"")</f>
        <v>TZ811</v>
      </c>
      <c r="D8" s="108" t="str">
        <f ca="1">+IF(J8&gt;0,VLOOKUP(C8&amp;H8&amp;I8,'（运营）数据源'!$A:$B,2,0),"")</f>
        <v>TZ811-White-XL</v>
      </c>
      <c r="E8" s="108" t="str">
        <f ca="1">+IF(J8&gt;0,VLOOKUP(D8,'（运营）数据源'!$B:$H,7,0),"")</f>
        <v>剑邑布行</v>
      </c>
      <c r="F8" s="108" t="str">
        <f ca="1">+IF(J8&gt;0,VLOOKUP(D8,'（运营）数据源'!B:G,6,0),"")</f>
        <v>日本棉</v>
      </c>
      <c r="G8" s="105" t="str">
        <f ca="1">+IFERROR(VLOOKUP(D8,'（运营）数据源'!$B:$D,3,0),"")</f>
        <v>白色 110#</v>
      </c>
      <c r="H8" s="109" t="str">
        <f ca="1" t="shared" si="0"/>
        <v>白色</v>
      </c>
      <c r="I8" s="114" t="str">
        <f>+运营生产订单!$G$7</f>
        <v>XL</v>
      </c>
      <c r="J8" s="105">
        <f ca="1">+SUMPRODUCT((运营生产订单!$A$9:$A$78=L8)*(运营生产订单!$C$7:$K$7=I8)*运营生产订单!$C$9:运营生产订单!$K$78)</f>
        <v>60</v>
      </c>
      <c r="K8" s="115" t="str">
        <f ca="1">VLOOKUP(D8,'（运营）数据源'!B:H,7,0)</f>
        <v>剑邑布行</v>
      </c>
      <c r="L8" s="67" t="str">
        <f ca="1" t="shared" si="1"/>
        <v>白色 110#</v>
      </c>
    </row>
    <row r="9" s="36" customFormat="1" spans="1:12">
      <c r="A9" s="107">
        <f ca="1">IF(J9&gt;0,运营生产订单!$H$3,"")</f>
        <v>45254</v>
      </c>
      <c r="B9" s="105" t="str">
        <f ca="1">+IF(J9&gt;0,运营生产订单!$C$4,"")</f>
        <v>PO231124TZ811</v>
      </c>
      <c r="C9" s="105" t="str">
        <f ca="1">+IF(J9&gt;0,MID(运营生产订单!$C$3,FIND("-",运营生产订单!$C$3)+1,20),"")</f>
        <v>TZ811</v>
      </c>
      <c r="D9" s="108" t="str">
        <f ca="1">+IF(J9&gt;0,VLOOKUP(C9&amp;H9&amp;I9,'（运营）数据源'!$A:$B,2,0),"")</f>
        <v>TZ811-White-2XL</v>
      </c>
      <c r="E9" s="108" t="str">
        <f ca="1">+IF(J9&gt;0,VLOOKUP(D9,'（运营）数据源'!$B:$H,7,0),"")</f>
        <v>剑邑布行</v>
      </c>
      <c r="F9" s="108" t="str">
        <f ca="1">+IF(J9&gt;0,VLOOKUP(D9,'（运营）数据源'!B:G,6,0),"")</f>
        <v>日本棉</v>
      </c>
      <c r="G9" s="105" t="str">
        <f ca="1">+IFERROR(VLOOKUP(D9,'（运营）数据源'!$B:$D,3,0),"")</f>
        <v>白色 110#</v>
      </c>
      <c r="H9" s="109" t="str">
        <f ca="1" t="shared" si="0"/>
        <v>白色</v>
      </c>
      <c r="I9" s="114" t="str">
        <f>+运营生产订单!$H$7</f>
        <v>2XL</v>
      </c>
      <c r="J9" s="105">
        <f ca="1">+SUMPRODUCT((运营生产订单!$A$9:$A$78=L9)*(运营生产订单!$C$7:$K$7=I9)*运营生产订单!$C$9:运营生产订单!$K$78)</f>
        <v>120</v>
      </c>
      <c r="K9" s="115" t="str">
        <f ca="1">VLOOKUP(D9,'（运营）数据源'!B:H,7,0)</f>
        <v>剑邑布行</v>
      </c>
      <c r="L9" s="67" t="str">
        <f ca="1" t="shared" si="1"/>
        <v>白色 110#</v>
      </c>
    </row>
    <row r="10" s="36" customFormat="1" spans="1:12">
      <c r="A10" s="107">
        <f ca="1">IF(J10&gt;0,运营生产订单!$H$3,"")</f>
        <v>45254</v>
      </c>
      <c r="B10" s="105" t="str">
        <f ca="1">+IF(J10&gt;0,运营生产订单!$C$4,"")</f>
        <v>PO231124TZ811</v>
      </c>
      <c r="C10" s="105" t="str">
        <f ca="1">+IF(J10&gt;0,MID(运营生产订单!$C$3,FIND("-",运营生产订单!$C$3)+1,20),"")</f>
        <v>TZ811</v>
      </c>
      <c r="D10" s="108" t="str">
        <f ca="1">+IF(J10&gt;0,VLOOKUP(C10&amp;H10&amp;I10,'（运营）数据源'!$A:$B,2,0),"")</f>
        <v>TZ811-White-3XL</v>
      </c>
      <c r="E10" s="108" t="str">
        <f ca="1">+IF(J10&gt;0,VLOOKUP(D10,'（运营）数据源'!$B:$H,7,0),"")</f>
        <v>剑邑布行</v>
      </c>
      <c r="F10" s="108" t="str">
        <f ca="1">+IF(J10&gt;0,VLOOKUP(D10,'（运营）数据源'!B:G,6,0),"")</f>
        <v>日本棉</v>
      </c>
      <c r="G10" s="105" t="str">
        <f ca="1">+IFERROR(VLOOKUP(D10,'（运营）数据源'!$B:$D,3,0),"")</f>
        <v>白色 110#</v>
      </c>
      <c r="H10" s="109" t="str">
        <f ca="1" t="shared" si="0"/>
        <v>白色</v>
      </c>
      <c r="I10" s="114" t="str">
        <f>+运营生产订单!$I$7</f>
        <v>3XL</v>
      </c>
      <c r="J10" s="105">
        <f ca="1">+SUMPRODUCT((运营生产订单!$A$9:$A$78=L10)*(运营生产订单!$C$7:$K$7=I10)*运营生产订单!$C$9:运营生产订单!$K$78)</f>
        <v>120</v>
      </c>
      <c r="K10" s="115" t="str">
        <f ca="1">VLOOKUP(D10,'（运营）数据源'!B:H,7,0)</f>
        <v>剑邑布行</v>
      </c>
      <c r="L10" s="67" t="str">
        <f ca="1" t="shared" si="1"/>
        <v>白色 110#</v>
      </c>
    </row>
    <row r="11" s="36" customFormat="1" spans="1:12">
      <c r="A11" s="107">
        <f ca="1">IF(J11&gt;0,运营生产订单!$H$3,"")</f>
        <v>45254</v>
      </c>
      <c r="B11" s="105" t="str">
        <f ca="1">+IF(J11&gt;0,运营生产订单!$C$4,"")</f>
        <v>PO231124TZ811</v>
      </c>
      <c r="C11" s="105" t="str">
        <f ca="1">+IF(J11&gt;0,MID(运营生产订单!$C$3,FIND("-",运营生产订单!$C$3)+1,20),"")</f>
        <v>TZ811</v>
      </c>
      <c r="D11" s="108" t="str">
        <f ca="1">+IF(J11&gt;0,VLOOKUP(C11&amp;H11&amp;I11,'（运营）数据源'!$A:$B,2,0),"")</f>
        <v>TZ811-White-4XL</v>
      </c>
      <c r="E11" s="108" t="str">
        <f ca="1">+IF(J11&gt;0,VLOOKUP(D11,'（运营）数据源'!$B:$H,7,0),"")</f>
        <v>剑邑布行</v>
      </c>
      <c r="F11" s="108" t="str">
        <f ca="1">+IF(J11&gt;0,VLOOKUP(D11,'（运营）数据源'!B:G,6,0),"")</f>
        <v>日本棉</v>
      </c>
      <c r="G11" s="105" t="str">
        <f ca="1">+IFERROR(VLOOKUP(D11,'（运营）数据源'!$B:$D,3,0),"")</f>
        <v>白色 110#</v>
      </c>
      <c r="H11" s="109" t="str">
        <f ca="1" t="shared" si="0"/>
        <v>白色</v>
      </c>
      <c r="I11" s="114" t="str">
        <f>+运营生产订单!$J$7</f>
        <v>4XL</v>
      </c>
      <c r="J11" s="105">
        <f ca="1">+SUMPRODUCT((运营生产订单!$A$9:$A$78=L11)*(运营生产订单!$C$7:$K$7=I11)*运营生产订单!$C$9:运营生产订单!$K$78)</f>
        <v>60</v>
      </c>
      <c r="K11" s="115" t="str">
        <f ca="1">VLOOKUP(D11,'（运营）数据源'!B:H,7,0)</f>
        <v>剑邑布行</v>
      </c>
      <c r="L11" s="67" t="str">
        <f ca="1" t="shared" si="1"/>
        <v>白色 110#</v>
      </c>
    </row>
    <row r="12" s="36" customFormat="1" hidden="1" spans="1:12">
      <c r="A12" s="107" t="str">
        <f ca="1">IF(J12&gt;0,运营生产订单!$H$3,"")</f>
        <v/>
      </c>
      <c r="B12" s="105" t="str">
        <f ca="1">+IF(J12&gt;0,运营生产订单!$C$4,"")</f>
        <v/>
      </c>
      <c r="C12" s="105" t="str">
        <f ca="1">+IF(J12&gt;0,MID(运营生产订单!$C$3,FIND("-",运营生产订单!$C$3)+1,20),"")</f>
        <v/>
      </c>
      <c r="D12" s="108" t="str">
        <f ca="1">+IF(J12&gt;0,VLOOKUP(C12&amp;H12&amp;I12,'（运营）数据源'!$A:$B,2,0),"")</f>
        <v/>
      </c>
      <c r="E12" s="108" t="str">
        <f ca="1">+IF(J12&gt;0,VLOOKUP(D12,'（运营）数据源'!$B:$H,7,0),"")</f>
        <v/>
      </c>
      <c r="F12" s="108" t="str">
        <f ca="1">+IF(J12&gt;0,VLOOKUP(D12,'（运营）数据源'!B:G,6,0),"")</f>
        <v/>
      </c>
      <c r="G12" s="105" t="str">
        <f ca="1">+IFERROR(VLOOKUP(D12,'（运营）数据源'!$B:$D,3,0),"")</f>
        <v/>
      </c>
      <c r="H12" s="109" t="str">
        <f ca="1" t="shared" si="0"/>
        <v>白色</v>
      </c>
      <c r="I12" s="114" t="str">
        <f>+运营生产订单!$K$7</f>
        <v>5XL</v>
      </c>
      <c r="J12" s="105">
        <f ca="1">+SUMPRODUCT((运营生产订单!$A$9:$A$78=L12)*(运营生产订单!$C$7:$K$7=I12)*运营生产订单!$C$9:运营生产订单!$K$78)</f>
        <v>0</v>
      </c>
      <c r="K12" s="115" t="e">
        <f ca="1">VLOOKUP(D12,'（运营）数据源'!B:H,7,0)</f>
        <v>#N/A</v>
      </c>
      <c r="L12" s="67" t="str">
        <f ca="1" t="shared" si="1"/>
        <v>白色 110#</v>
      </c>
    </row>
    <row r="13" s="36" customFormat="1" hidden="1" spans="1:12">
      <c r="A13" s="107" t="str">
        <f ca="1">IF(J13&gt;0,运营生产订单!$H$3,"")</f>
        <v/>
      </c>
      <c r="B13" s="105" t="str">
        <f ca="1">+IF(J13&gt;0,运营生产订单!$C$4,"")</f>
        <v/>
      </c>
      <c r="C13" s="105" t="str">
        <f ca="1">+IF(J13&gt;0,MID(运营生产订单!$C$3,FIND("-",运营生产订单!$C$3)+1,20),"")</f>
        <v/>
      </c>
      <c r="D13" s="108" t="str">
        <f ca="1">+IF(J13&gt;0,VLOOKUP(C13&amp;H13&amp;I13,'（运营）数据源'!$A:$B,2,0),"")</f>
        <v/>
      </c>
      <c r="E13" s="108" t="str">
        <f ca="1">+IF(J13&gt;0,VLOOKUP(D13,'（运营）数据源'!$B:$H,7,0),"")</f>
        <v/>
      </c>
      <c r="F13" s="108" t="str">
        <f ca="1">+IF(J13&gt;0,VLOOKUP(D13,'（运营）数据源'!B:G,6,0),"")</f>
        <v/>
      </c>
      <c r="G13" s="105" t="str">
        <f ca="1">+IFERROR(VLOOKUP(D13,'（运营）数据源'!$B:$D,3,0),"")</f>
        <v/>
      </c>
      <c r="H13" s="109" t="str">
        <f ca="1" t="shared" si="0"/>
        <v>黑色</v>
      </c>
      <c r="I13" s="114" t="str">
        <f>+运营生产订单!$C$7</f>
        <v>XS</v>
      </c>
      <c r="J13" s="105">
        <f ca="1">+SUMPRODUCT((运营生产订单!$A$9:$A$78=L13)*(运营生产订单!$C$7:$K$7=I13)*运营生产订单!$C$9:运营生产订单!$K$78)</f>
        <v>0</v>
      </c>
      <c r="K13" s="115" t="e">
        <f ca="1">VLOOKUP(D13,'（运营）数据源'!B:H,7,0)</f>
        <v>#N/A</v>
      </c>
      <c r="L13" s="67" t="str">
        <f ca="1" t="shared" si="1"/>
        <v>黑色 225#</v>
      </c>
    </row>
    <row r="14" s="36" customFormat="1" hidden="1" spans="1:12">
      <c r="A14" s="107" t="str">
        <f ca="1">IF(J14&gt;0,运营生产订单!$H$3,"")</f>
        <v/>
      </c>
      <c r="B14" s="105" t="str">
        <f ca="1">+IF(J14&gt;0,运营生产订单!$C$4,"")</f>
        <v/>
      </c>
      <c r="C14" s="105" t="str">
        <f ca="1">+IF(J14&gt;0,MID(运营生产订单!$C$3,FIND("-",运营生产订单!$C$3)+1,20),"")</f>
        <v/>
      </c>
      <c r="D14" s="108" t="str">
        <f ca="1">+IF(J14&gt;0,VLOOKUP(C14&amp;H14&amp;I14,'（运营）数据源'!$A:$B,2,0),"")</f>
        <v/>
      </c>
      <c r="E14" s="108" t="str">
        <f ca="1">+IF(J14&gt;0,VLOOKUP(D14,'（运营）数据源'!$B:$H,7,0),"")</f>
        <v/>
      </c>
      <c r="F14" s="108" t="str">
        <f ca="1">+IF(J14&gt;0,VLOOKUP(D14,'（运营）数据源'!B:G,6,0),"")</f>
        <v/>
      </c>
      <c r="G14" s="105" t="str">
        <f ca="1">+IFERROR(VLOOKUP(D14,'（运营）数据源'!$B:$D,3,0),"")</f>
        <v/>
      </c>
      <c r="H14" s="109" t="str">
        <f ca="1" t="shared" si="0"/>
        <v>黑色</v>
      </c>
      <c r="I14" s="114" t="str">
        <f>+运营生产订单!$D$7</f>
        <v>S</v>
      </c>
      <c r="J14" s="105">
        <f ca="1">+SUMPRODUCT((运营生产订单!$A$9:$A$78=L14)*(运营生产订单!$C$7:$K$7=I14)*运营生产订单!$C$9:运营生产订单!$K$78)</f>
        <v>0</v>
      </c>
      <c r="K14" s="115" t="e">
        <f ca="1">VLOOKUP(D14,'（运营）数据源'!B:H,7,0)</f>
        <v>#N/A</v>
      </c>
      <c r="L14" s="67" t="str">
        <f ca="1" t="shared" si="1"/>
        <v>黑色 225#</v>
      </c>
    </row>
    <row r="15" s="36" customFormat="1" hidden="1" spans="1:12">
      <c r="A15" s="107" t="str">
        <f ca="1">IF(J15&gt;0,运营生产订单!$H$3,"")</f>
        <v/>
      </c>
      <c r="B15" s="105" t="str">
        <f ca="1">+IF(J15&gt;0,运营生产订单!$C$4,"")</f>
        <v/>
      </c>
      <c r="C15" s="105" t="str">
        <f ca="1">+IF(J15&gt;0,MID(运营生产订单!$C$3,FIND("-",运营生产订单!$C$3)+1,20),"")</f>
        <v/>
      </c>
      <c r="D15" s="108" t="str">
        <f ca="1">+IF(J15&gt;0,VLOOKUP(C15&amp;H15&amp;I15,'（运营）数据源'!$A:$B,2,0),"")</f>
        <v/>
      </c>
      <c r="E15" s="108" t="str">
        <f ca="1">+IF(J15&gt;0,VLOOKUP(D15,'（运营）数据源'!$B:$H,7,0),"")</f>
        <v/>
      </c>
      <c r="F15" s="108" t="str">
        <f ca="1">+IF(J15&gt;0,VLOOKUP(D15,'（运营）数据源'!B:G,6,0),"")</f>
        <v/>
      </c>
      <c r="G15" s="105" t="str">
        <f ca="1">+IFERROR(VLOOKUP(D15,'（运营）数据源'!$B:$D,3,0),"")</f>
        <v/>
      </c>
      <c r="H15" s="109" t="str">
        <f ca="1" t="shared" ref="H15:H24" si="2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黑色</v>
      </c>
      <c r="I15" s="114" t="str">
        <f>+运营生产订单!$E$7</f>
        <v>M</v>
      </c>
      <c r="J15" s="105">
        <f ca="1">+SUMPRODUCT((运营生产订单!$A$9:$A$78=L15)*(运营生产订单!$C$7:$K$7=I15)*运营生产订单!$C$9:运营生产订单!$K$78)</f>
        <v>0</v>
      </c>
      <c r="K15" s="115" t="e">
        <f ca="1">VLOOKUP(D15,'（运营）数据源'!B:H,7,0)</f>
        <v>#N/A</v>
      </c>
      <c r="L15" s="67" t="str">
        <f ca="1" t="shared" ref="L15:L24" si="3">INDIRECT("运营生产订单!$A$"&amp;(INT((ROW()-4)/9)+9))</f>
        <v>黑色 225#</v>
      </c>
    </row>
    <row r="16" s="36" customFormat="1" hidden="1" spans="1:12">
      <c r="A16" s="107" t="str">
        <f ca="1">IF(J16&gt;0,运营生产订单!$H$3,"")</f>
        <v/>
      </c>
      <c r="B16" s="105" t="str">
        <f ca="1">+IF(J16&gt;0,运营生产订单!$C$4,"")</f>
        <v/>
      </c>
      <c r="C16" s="105" t="str">
        <f ca="1">+IF(J16&gt;0,MID(运营生产订单!$C$3,FIND("-",运营生产订单!$C$3)+1,20),"")</f>
        <v/>
      </c>
      <c r="D16" s="108" t="str">
        <f ca="1">+IF(J16&gt;0,VLOOKUP(C16&amp;H16&amp;I16,'（运营）数据源'!$A:$B,2,0),"")</f>
        <v/>
      </c>
      <c r="E16" s="108" t="str">
        <f ca="1">+IF(J16&gt;0,VLOOKUP(D16,'（运营）数据源'!$B:$H,7,0),"")</f>
        <v/>
      </c>
      <c r="F16" s="108" t="str">
        <f ca="1">+IF(J16&gt;0,VLOOKUP(D16,'（运营）数据源'!B:G,6,0),"")</f>
        <v/>
      </c>
      <c r="G16" s="105" t="str">
        <f ca="1">+IFERROR(VLOOKUP(D16,'（运营）数据源'!$B:$D,3,0),"")</f>
        <v/>
      </c>
      <c r="H16" s="109" t="str">
        <f ca="1" t="shared" si="2"/>
        <v>黑色</v>
      </c>
      <c r="I16" s="114" t="str">
        <f>+运营生产订单!$F$7</f>
        <v>L</v>
      </c>
      <c r="J16" s="105">
        <f ca="1">+SUMPRODUCT((运营生产订单!$A$9:$A$78=L16)*(运营生产订单!$C$7:$K$7=I16)*运营生产订单!$C$9:运营生产订单!$K$78)</f>
        <v>0</v>
      </c>
      <c r="K16" s="115" t="e">
        <f ca="1">VLOOKUP(D16,'（运营）数据源'!B:H,7,0)</f>
        <v>#N/A</v>
      </c>
      <c r="L16" s="67" t="str">
        <f ca="1" t="shared" si="3"/>
        <v>黑色 225#</v>
      </c>
    </row>
    <row r="17" s="36" customFormat="1" spans="1:12">
      <c r="A17" s="107">
        <f ca="1">IF(J17&gt;0,运营生产订单!$H$3,"")</f>
        <v>45254</v>
      </c>
      <c r="B17" s="105" t="str">
        <f ca="1">+IF(J17&gt;0,运营生产订单!$C$4,"")</f>
        <v>PO231124TZ811</v>
      </c>
      <c r="C17" s="105" t="str">
        <f ca="1">+IF(J17&gt;0,MID(运营生产订单!$C$3,FIND("-",运营生产订单!$C$3)+1,20),"")</f>
        <v>TZ811</v>
      </c>
      <c r="D17" s="108" t="str">
        <f ca="1">+IF(J17&gt;0,VLOOKUP(C17&amp;H17&amp;I17,'（运营）数据源'!$A:$B,2,0),"")</f>
        <v>TZ811-Black-XL</v>
      </c>
      <c r="E17" s="108" t="str">
        <f ca="1">+IF(J17&gt;0,VLOOKUP(D17,'（运营）数据源'!$B:$H,7,0),"")</f>
        <v>剑邑布行</v>
      </c>
      <c r="F17" s="108" t="str">
        <f ca="1">+IF(J17&gt;0,VLOOKUP(D17,'（运营）数据源'!B:G,6,0),"")</f>
        <v>丝光棉</v>
      </c>
      <c r="G17" s="105" t="str">
        <f ca="1">+IFERROR(VLOOKUP(D17,'（运营）数据源'!$B:$D,3,0),"")</f>
        <v>黑色 225#</v>
      </c>
      <c r="H17" s="109" t="str">
        <f ca="1" t="shared" si="2"/>
        <v>黑色</v>
      </c>
      <c r="I17" s="114" t="str">
        <f>+运营生产订单!$G$7</f>
        <v>XL</v>
      </c>
      <c r="J17" s="105">
        <f ca="1">+SUMPRODUCT((运营生产订单!$A$9:$A$78=L17)*(运营生产订单!$C$7:$K$7=I17)*运营生产订单!$C$9:运营生产订单!$K$78)</f>
        <v>60</v>
      </c>
      <c r="K17" s="115" t="str">
        <f ca="1">VLOOKUP(D17,'（运营）数据源'!B:H,7,0)</f>
        <v>剑邑布行</v>
      </c>
      <c r="L17" s="67" t="str">
        <f ca="1" t="shared" si="3"/>
        <v>黑色 225#</v>
      </c>
    </row>
    <row r="18" s="36" customFormat="1" spans="1:12">
      <c r="A18" s="107">
        <f ca="1">IF(J18&gt;0,运营生产订单!$H$3,"")</f>
        <v>45254</v>
      </c>
      <c r="B18" s="105" t="str">
        <f ca="1">+IF(J18&gt;0,运营生产订单!$C$4,"")</f>
        <v>PO231124TZ811</v>
      </c>
      <c r="C18" s="105" t="str">
        <f ca="1">+IF(J18&gt;0,MID(运营生产订单!$C$3,FIND("-",运营生产订单!$C$3)+1,20),"")</f>
        <v>TZ811</v>
      </c>
      <c r="D18" s="108" t="str">
        <f ca="1">+IF(J18&gt;0,VLOOKUP(C18&amp;H18&amp;I18,'（运营）数据源'!$A:$B,2,0),"")</f>
        <v>TZ811-Black-2XL</v>
      </c>
      <c r="E18" s="108" t="str">
        <f ca="1">+IF(J18&gt;0,VLOOKUP(D18,'（运营）数据源'!$B:$H,7,0),"")</f>
        <v>剑邑布行</v>
      </c>
      <c r="F18" s="108" t="str">
        <f ca="1">+IF(J18&gt;0,VLOOKUP(D18,'（运营）数据源'!B:G,6,0),"")</f>
        <v>丝光棉</v>
      </c>
      <c r="G18" s="105" t="str">
        <f ca="1">+IFERROR(VLOOKUP(D18,'（运营）数据源'!$B:$D,3,0),"")</f>
        <v>黑色 225#</v>
      </c>
      <c r="H18" s="109" t="str">
        <f ca="1" t="shared" si="2"/>
        <v>黑色</v>
      </c>
      <c r="I18" s="114" t="str">
        <f>+运营生产订单!$H$7</f>
        <v>2XL</v>
      </c>
      <c r="J18" s="105">
        <f ca="1">+SUMPRODUCT((运营生产订单!$A$9:$A$78=L18)*(运营生产订单!$C$7:$K$7=I18)*运营生产订单!$C$9:运营生产订单!$K$78)</f>
        <v>240</v>
      </c>
      <c r="K18" s="115" t="str">
        <f ca="1">VLOOKUP(D18,'（运营）数据源'!B:H,7,0)</f>
        <v>剑邑布行</v>
      </c>
      <c r="L18" s="67" t="str">
        <f ca="1" t="shared" si="3"/>
        <v>黑色 225#</v>
      </c>
    </row>
    <row r="19" s="36" customFormat="1" spans="1:12">
      <c r="A19" s="107">
        <f ca="1">IF(J19&gt;0,运营生产订单!$H$3,"")</f>
        <v>45254</v>
      </c>
      <c r="B19" s="105" t="str">
        <f ca="1">+IF(J19&gt;0,运营生产订单!$C$4,"")</f>
        <v>PO231124TZ811</v>
      </c>
      <c r="C19" s="105" t="str">
        <f ca="1">+IF(J19&gt;0,MID(运营生产订单!$C$3,FIND("-",运营生产订单!$C$3)+1,20),"")</f>
        <v>TZ811</v>
      </c>
      <c r="D19" s="108" t="str">
        <f ca="1">+IF(J19&gt;0,VLOOKUP(C19&amp;H19&amp;I19,'（运营）数据源'!$A:$B,2,0),"")</f>
        <v>TZ811-Black-3XL</v>
      </c>
      <c r="E19" s="108" t="str">
        <f ca="1">+IF(J19&gt;0,VLOOKUP(D19,'（运营）数据源'!$B:$H,7,0),"")</f>
        <v>剑邑布行</v>
      </c>
      <c r="F19" s="108" t="str">
        <f ca="1">+IF(J19&gt;0,VLOOKUP(D19,'（运营）数据源'!B:G,6,0),"")</f>
        <v>丝光棉</v>
      </c>
      <c r="G19" s="105" t="str">
        <f ca="1">+IFERROR(VLOOKUP(D19,'（运营）数据源'!$B:$D,3,0),"")</f>
        <v>黑色 225#</v>
      </c>
      <c r="H19" s="109" t="str">
        <f ca="1" t="shared" si="2"/>
        <v>黑色</v>
      </c>
      <c r="I19" s="114" t="str">
        <f>+运营生产订单!$I$7</f>
        <v>3XL</v>
      </c>
      <c r="J19" s="105">
        <f ca="1">+SUMPRODUCT((运营生产订单!$A$9:$A$78=L19)*(运营生产订单!$C$7:$K$7=I19)*运营生产订单!$C$9:运营生产订单!$K$78)</f>
        <v>120</v>
      </c>
      <c r="K19" s="115" t="str">
        <f ca="1">VLOOKUP(D19,'（运营）数据源'!B:H,7,0)</f>
        <v>剑邑布行</v>
      </c>
      <c r="L19" s="67" t="str">
        <f ca="1" t="shared" si="3"/>
        <v>黑色 225#</v>
      </c>
    </row>
    <row r="20" s="36" customFormat="1" spans="1:12">
      <c r="A20" s="107">
        <f ca="1">IF(J20&gt;0,运营生产订单!$H$3,"")</f>
        <v>45254</v>
      </c>
      <c r="B20" s="105" t="str">
        <f ca="1">+IF(J20&gt;0,运营生产订单!$C$4,"")</f>
        <v>PO231124TZ811</v>
      </c>
      <c r="C20" s="105" t="str">
        <f ca="1">+IF(J20&gt;0,MID(运营生产订单!$C$3,FIND("-",运营生产订单!$C$3)+1,20),"")</f>
        <v>TZ811</v>
      </c>
      <c r="D20" s="108" t="str">
        <f ca="1">+IF(J20&gt;0,VLOOKUP(C20&amp;H20&amp;I20,'（运营）数据源'!$A:$B,2,0),"")</f>
        <v>TZ811-Black-4XL</v>
      </c>
      <c r="E20" s="108" t="str">
        <f ca="1">+IF(J20&gt;0,VLOOKUP(D20,'（运营）数据源'!$B:$H,7,0),"")</f>
        <v>剑邑布行</v>
      </c>
      <c r="F20" s="108" t="str">
        <f ca="1">+IF(J20&gt;0,VLOOKUP(D20,'（运营）数据源'!B:G,6,0),"")</f>
        <v>丝光棉</v>
      </c>
      <c r="G20" s="105" t="str">
        <f ca="1">+IFERROR(VLOOKUP(D20,'（运营）数据源'!$B:$D,3,0),"")</f>
        <v>黑色 225#</v>
      </c>
      <c r="H20" s="109" t="str">
        <f ca="1" t="shared" si="2"/>
        <v>黑色</v>
      </c>
      <c r="I20" s="114" t="str">
        <f>+运营生产订单!$J$7</f>
        <v>4XL</v>
      </c>
      <c r="J20" s="105">
        <f ca="1">+SUMPRODUCT((运营生产订单!$A$9:$A$78=L20)*(运营生产订单!$C$7:$K$7=I20)*运营生产订单!$C$9:运营生产订单!$K$78)</f>
        <v>30</v>
      </c>
      <c r="K20" s="115" t="str">
        <f ca="1">VLOOKUP(D20,'（运营）数据源'!B:H,7,0)</f>
        <v>剑邑布行</v>
      </c>
      <c r="L20" s="67" t="str">
        <f ca="1" t="shared" si="3"/>
        <v>黑色 225#</v>
      </c>
    </row>
    <row r="21" s="36" customFormat="1" spans="1:12">
      <c r="A21" s="107">
        <f ca="1">IF(J21&gt;0,运营生产订单!$H$3,"")</f>
        <v>45254</v>
      </c>
      <c r="B21" s="105" t="str">
        <f ca="1">+IF(J21&gt;0,运营生产订单!$C$4,"")</f>
        <v>PO231124TZ811</v>
      </c>
      <c r="C21" s="105" t="str">
        <f ca="1">+IF(J21&gt;0,MID(运营生产订单!$C$3,FIND("-",运营生产订单!$C$3)+1,20),"")</f>
        <v>TZ811</v>
      </c>
      <c r="D21" s="108" t="str">
        <f ca="1">+IF(J21&gt;0,VLOOKUP(C21&amp;H21&amp;I21,'（运营）数据源'!$A:$B,2,0),"")</f>
        <v>TZ811-Black-5XL</v>
      </c>
      <c r="E21" s="108" t="str">
        <f ca="1">+IF(J21&gt;0,VLOOKUP(D21,'（运营）数据源'!$B:$H,7,0),"")</f>
        <v>剑邑布行</v>
      </c>
      <c r="F21" s="108" t="str">
        <f ca="1">+IF(J21&gt;0,VLOOKUP(D21,'（运营）数据源'!B:G,6,0),"")</f>
        <v>丝光棉</v>
      </c>
      <c r="G21" s="105" t="str">
        <f ca="1">+IFERROR(VLOOKUP(D21,'（运营）数据源'!$B:$D,3,0),"")</f>
        <v>黑色 225#</v>
      </c>
      <c r="H21" s="109" t="str">
        <f ca="1" t="shared" si="2"/>
        <v>黑色</v>
      </c>
      <c r="I21" s="114" t="str">
        <f>+运营生产订单!$K$7</f>
        <v>5XL</v>
      </c>
      <c r="J21" s="105">
        <f ca="1">+SUMPRODUCT((运营生产订单!$A$9:$A$78=L21)*(运营生产订单!$C$7:$K$7=I21)*运营生产订单!$C$9:运营生产订单!$K$78)</f>
        <v>30</v>
      </c>
      <c r="K21" s="115" t="str">
        <f ca="1">VLOOKUP(D21,'（运营）数据源'!B:H,7,0)</f>
        <v>剑邑布行</v>
      </c>
      <c r="L21" s="67" t="str">
        <f ca="1" t="shared" si="3"/>
        <v>黑色 225#</v>
      </c>
    </row>
    <row r="22" s="36" customFormat="1" hidden="1" spans="1:12">
      <c r="A22" s="107" t="str">
        <f ca="1">IF(J22&gt;0,运营生产订单!$H$3,"")</f>
        <v/>
      </c>
      <c r="B22" s="105" t="str">
        <f ca="1">+IF(J22&gt;0,运营生产订单!$C$4,"")</f>
        <v/>
      </c>
      <c r="C22" s="105" t="str">
        <f ca="1">+IF(J22&gt;0,MID(运营生产订单!$C$3,FIND("-",运营生产订单!$C$3)+1,20),"")</f>
        <v/>
      </c>
      <c r="D22" s="108" t="str">
        <f ca="1">+IF(J22&gt;0,VLOOKUP(C22&amp;H22&amp;I22,'（运营）数据源'!$A:$B,2,0),"")</f>
        <v/>
      </c>
      <c r="E22" s="108" t="str">
        <f ca="1">+IF(J22&gt;0,VLOOKUP(D22,'（运营）数据源'!$B:$H,7,0),"")</f>
        <v/>
      </c>
      <c r="F22" s="108" t="str">
        <f ca="1">+IF(J22&gt;0,VLOOKUP(D22,'（运营）数据源'!B:G,6,0),"")</f>
        <v/>
      </c>
      <c r="G22" s="105" t="str">
        <f ca="1">+IFERROR(VLOOKUP(D22,'（运营）数据源'!$B:$D,3,0),"")</f>
        <v/>
      </c>
      <c r="H22" s="109" t="str">
        <f ca="1" t="shared" si="2"/>
        <v>酒红</v>
      </c>
      <c r="I22" s="114" t="str">
        <f>+运营生产订单!$C$7</f>
        <v>XS</v>
      </c>
      <c r="J22" s="105">
        <f ca="1">+SUMPRODUCT((运营生产订单!$A$9:$A$78=L22)*(运营生产订单!$C$7:$K$7=I22)*运营生产订单!$C$9:运营生产订单!$K$78)</f>
        <v>0</v>
      </c>
      <c r="K22" s="115" t="e">
        <f ca="1">VLOOKUP(D22,'（运营）数据源'!B:H,7,0)</f>
        <v>#N/A</v>
      </c>
      <c r="L22" s="67" t="str">
        <f ca="1" t="shared" si="3"/>
        <v>酒红 210#</v>
      </c>
    </row>
    <row r="23" s="36" customFormat="1" hidden="1" spans="1:12">
      <c r="A23" s="107" t="str">
        <f ca="1">IF(J23&gt;0,运营生产订单!$H$3,"")</f>
        <v/>
      </c>
      <c r="B23" s="105" t="str">
        <f ca="1">+IF(J23&gt;0,运营生产订单!$C$4,"")</f>
        <v/>
      </c>
      <c r="C23" s="105" t="str">
        <f ca="1">+IF(J23&gt;0,MID(运营生产订单!$C$3,FIND("-",运营生产订单!$C$3)+1,20),"")</f>
        <v/>
      </c>
      <c r="D23" s="108" t="str">
        <f ca="1">+IF(J23&gt;0,VLOOKUP(C23&amp;H23&amp;I23,'（运营）数据源'!$A:$B,2,0),"")</f>
        <v/>
      </c>
      <c r="E23" s="108" t="str">
        <f ca="1">+IF(J23&gt;0,VLOOKUP(D23,'（运营）数据源'!$B:$H,7,0),"")</f>
        <v/>
      </c>
      <c r="F23" s="108" t="str">
        <f ca="1">+IF(J23&gt;0,VLOOKUP(D23,'（运营）数据源'!B:G,6,0),"")</f>
        <v/>
      </c>
      <c r="G23" s="105" t="str">
        <f ca="1">+IFERROR(VLOOKUP(D23,'（运营）数据源'!$B:$D,3,0),"")</f>
        <v/>
      </c>
      <c r="H23" s="109" t="str">
        <f ca="1" t="shared" si="2"/>
        <v>酒红</v>
      </c>
      <c r="I23" s="114" t="str">
        <f>+运营生产订单!$D$7</f>
        <v>S</v>
      </c>
      <c r="J23" s="105">
        <f ca="1">+SUMPRODUCT((运营生产订单!$A$9:$A$78=L23)*(运营生产订单!$C$7:$K$7=I23)*运营生产订单!$C$9:运营生产订单!$K$78)</f>
        <v>0</v>
      </c>
      <c r="K23" s="115" t="e">
        <f ca="1">VLOOKUP(D23,'（运营）数据源'!B:H,7,0)</f>
        <v>#N/A</v>
      </c>
      <c r="L23" s="67" t="str">
        <f ca="1" t="shared" si="3"/>
        <v>酒红 210#</v>
      </c>
    </row>
    <row r="24" s="36" customFormat="1" hidden="1" spans="1:12">
      <c r="A24" s="107" t="str">
        <f ca="1">IF(J24&gt;0,运营生产订单!$H$3,"")</f>
        <v/>
      </c>
      <c r="B24" s="105" t="str">
        <f ca="1">+IF(J24&gt;0,运营生产订单!$C$4,"")</f>
        <v/>
      </c>
      <c r="C24" s="105" t="str">
        <f ca="1">+IF(J24&gt;0,MID(运营生产订单!$C$3,FIND("-",运营生产订单!$C$3)+1,20),"")</f>
        <v/>
      </c>
      <c r="D24" s="108" t="str">
        <f ca="1">+IF(J24&gt;0,VLOOKUP(C24&amp;H24&amp;I24,'（运营）数据源'!$A:$B,2,0),"")</f>
        <v/>
      </c>
      <c r="E24" s="108" t="str">
        <f ca="1">+IF(J24&gt;0,VLOOKUP(D24,'（运营）数据源'!$B:$H,7,0),"")</f>
        <v/>
      </c>
      <c r="F24" s="108" t="str">
        <f ca="1">+IF(J24&gt;0,VLOOKUP(D24,'（运营）数据源'!B:G,6,0),"")</f>
        <v/>
      </c>
      <c r="G24" s="105" t="str">
        <f ca="1">+IFERROR(VLOOKUP(D24,'（运营）数据源'!$B:$D,3,0),"")</f>
        <v/>
      </c>
      <c r="H24" s="109" t="str">
        <f ca="1" t="shared" si="2"/>
        <v>酒红</v>
      </c>
      <c r="I24" s="114" t="str">
        <f>+运营生产订单!$E$7</f>
        <v>M</v>
      </c>
      <c r="J24" s="105">
        <f ca="1">+SUMPRODUCT((运营生产订单!$A$9:$A$78=L24)*(运营生产订单!$C$7:$K$7=I24)*运营生产订单!$C$9:运营生产订单!$K$78)</f>
        <v>0</v>
      </c>
      <c r="K24" s="115" t="e">
        <f ca="1">VLOOKUP(D24,'（运营）数据源'!B:H,7,0)</f>
        <v>#N/A</v>
      </c>
      <c r="L24" s="67" t="str">
        <f ca="1" t="shared" si="3"/>
        <v>酒红 210#</v>
      </c>
    </row>
    <row r="25" s="36" customFormat="1" hidden="1" spans="1:12">
      <c r="A25" s="107" t="str">
        <f ca="1">IF(J25&gt;0,运营生产订单!$H$3,"")</f>
        <v/>
      </c>
      <c r="B25" s="105" t="str">
        <f ca="1">+IF(J25&gt;0,运营生产订单!$C$4,"")</f>
        <v/>
      </c>
      <c r="C25" s="105" t="str">
        <f ca="1">+IF(J25&gt;0,MID(运营生产订单!$C$3,FIND("-",运营生产订单!$C$3)+1,20),"")</f>
        <v/>
      </c>
      <c r="D25" s="108" t="str">
        <f ca="1">+IF(J25&gt;0,VLOOKUP(C25&amp;H25&amp;I25,'（运营）数据源'!$A:$B,2,0),"")</f>
        <v/>
      </c>
      <c r="E25" s="108" t="str">
        <f ca="1">+IF(J25&gt;0,VLOOKUP(D25,'（运营）数据源'!$B:$H,7,0),"")</f>
        <v/>
      </c>
      <c r="F25" s="108" t="str">
        <f ca="1">+IF(J25&gt;0,VLOOKUP(D25,'（运营）数据源'!B:G,6,0),"")</f>
        <v/>
      </c>
      <c r="G25" s="105" t="str">
        <f ca="1">+IFERROR(VLOOKUP(D25,'（运营）数据源'!$B:$D,3,0),"")</f>
        <v/>
      </c>
      <c r="H25" s="109" t="str">
        <f ca="1" t="shared" ref="H25:H34" si="4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酒红</v>
      </c>
      <c r="I25" s="114" t="str">
        <f>+运营生产订单!$F$7</f>
        <v>L</v>
      </c>
      <c r="J25" s="105">
        <f ca="1">+SUMPRODUCT((运营生产订单!$A$9:$A$78=L25)*(运营生产订单!$C$7:$K$7=I25)*运营生产订单!$C$9:运营生产订单!$K$78)</f>
        <v>0</v>
      </c>
      <c r="K25" s="115" t="e">
        <f ca="1">VLOOKUP(D25,'（运营）数据源'!B:H,7,0)</f>
        <v>#N/A</v>
      </c>
      <c r="L25" s="67" t="str">
        <f ca="1" t="shared" ref="L25:L34" si="5">INDIRECT("运营生产订单!$A$"&amp;(INT((ROW()-4)/9)+9))</f>
        <v>酒红 210#</v>
      </c>
    </row>
    <row r="26" s="36" customFormat="1" spans="1:12">
      <c r="A26" s="107">
        <f ca="1">IF(J26&gt;0,运营生产订单!$H$3,"")</f>
        <v>45254</v>
      </c>
      <c r="B26" s="105" t="str">
        <f ca="1">+IF(J26&gt;0,运营生产订单!$C$4,"")</f>
        <v>PO231124TZ811</v>
      </c>
      <c r="C26" s="105" t="str">
        <f ca="1">+IF(J26&gt;0,MID(运营生产订单!$C$3,FIND("-",运营生产订单!$C$3)+1,20),"")</f>
        <v>TZ811</v>
      </c>
      <c r="D26" s="108" t="str">
        <f ca="1">+IF(J26&gt;0,VLOOKUP(C26&amp;H26&amp;I26,'（运营）数据源'!$A:$B,2,0),"")</f>
        <v>TZ811-Wine Red-XL</v>
      </c>
      <c r="E26" s="108" t="str">
        <f ca="1">+IF(J26&gt;0,VLOOKUP(D26,'（运营）数据源'!$B:$H,7,0),"")</f>
        <v>剑邑布行</v>
      </c>
      <c r="F26" s="108" t="str">
        <f ca="1">+IF(J26&gt;0,VLOOKUP(D26,'（运营）数据源'!B:G,6,0),"")</f>
        <v>丝光棉</v>
      </c>
      <c r="G26" s="105" t="str">
        <f ca="1">+IFERROR(VLOOKUP(D26,'（运营）数据源'!$B:$D,3,0),"")</f>
        <v>酒红 210#</v>
      </c>
      <c r="H26" s="109" t="str">
        <f ca="1" t="shared" si="4"/>
        <v>酒红</v>
      </c>
      <c r="I26" s="114" t="str">
        <f>+运营生产订单!$G$7</f>
        <v>XL</v>
      </c>
      <c r="J26" s="105">
        <f ca="1">+SUMPRODUCT((运营生产订单!$A$9:$A$78=L26)*(运营生产订单!$C$7:$K$7=I26)*运营生产订单!$C$9:运营生产订单!$K$78)</f>
        <v>30</v>
      </c>
      <c r="K26" s="115" t="str">
        <f ca="1">VLOOKUP(D26,'（运营）数据源'!B:H,7,0)</f>
        <v>剑邑布行</v>
      </c>
      <c r="L26" s="67" t="str">
        <f ca="1" t="shared" si="5"/>
        <v>酒红 210#</v>
      </c>
    </row>
    <row r="27" s="36" customFormat="1" spans="1:12">
      <c r="A27" s="107">
        <f ca="1">IF(J27&gt;0,运营生产订单!$H$3,"")</f>
        <v>45254</v>
      </c>
      <c r="B27" s="105" t="str">
        <f ca="1">+IF(J27&gt;0,运营生产订单!$C$4,"")</f>
        <v>PO231124TZ811</v>
      </c>
      <c r="C27" s="105" t="str">
        <f ca="1">+IF(J27&gt;0,MID(运营生产订单!$C$3,FIND("-",运营生产订单!$C$3)+1,20),"")</f>
        <v>TZ811</v>
      </c>
      <c r="D27" s="108" t="str">
        <f ca="1">+IF(J27&gt;0,VLOOKUP(C27&amp;H27&amp;I27,'（运营）数据源'!$A:$B,2,0),"")</f>
        <v>TZ811-Wine Red-2XL</v>
      </c>
      <c r="E27" s="108" t="str">
        <f ca="1">+IF(J27&gt;0,VLOOKUP(D27,'（运营）数据源'!$B:$H,7,0),"")</f>
        <v>剑邑布行</v>
      </c>
      <c r="F27" s="108" t="str">
        <f ca="1">+IF(J27&gt;0,VLOOKUP(D27,'（运营）数据源'!B:G,6,0),"")</f>
        <v>丝光棉</v>
      </c>
      <c r="G27" s="105" t="str">
        <f ca="1">+IFERROR(VLOOKUP(D27,'（运营）数据源'!$B:$D,3,0),"")</f>
        <v>酒红 210#</v>
      </c>
      <c r="H27" s="109" t="str">
        <f ca="1" t="shared" si="4"/>
        <v>酒红</v>
      </c>
      <c r="I27" s="114" t="str">
        <f>+运营生产订单!$H$7</f>
        <v>2XL</v>
      </c>
      <c r="J27" s="105">
        <f ca="1">+SUMPRODUCT((运营生产订单!$A$9:$A$78=L27)*(运营生产订单!$C$7:$K$7=I27)*运营生产订单!$C$9:运营生产订单!$K$78)</f>
        <v>120</v>
      </c>
      <c r="K27" s="115" t="str">
        <f ca="1">VLOOKUP(D27,'（运营）数据源'!B:H,7,0)</f>
        <v>剑邑布行</v>
      </c>
      <c r="L27" s="67" t="str">
        <f ca="1" t="shared" si="5"/>
        <v>酒红 210#</v>
      </c>
    </row>
    <row r="28" s="36" customFormat="1" spans="1:12">
      <c r="A28" s="107">
        <f ca="1">IF(J28&gt;0,运营生产订单!$H$3,"")</f>
        <v>45254</v>
      </c>
      <c r="B28" s="105" t="str">
        <f ca="1">+IF(J28&gt;0,运营生产订单!$C$4,"")</f>
        <v>PO231124TZ811</v>
      </c>
      <c r="C28" s="105" t="str">
        <f ca="1">+IF(J28&gt;0,MID(运营生产订单!$C$3,FIND("-",运营生产订单!$C$3)+1,20),"")</f>
        <v>TZ811</v>
      </c>
      <c r="D28" s="108" t="str">
        <f ca="1">+IF(J28&gt;0,VLOOKUP(C28&amp;H28&amp;I28,'（运营）数据源'!$A:$B,2,0),"")</f>
        <v>TZ811-Wine Red-3XL</v>
      </c>
      <c r="E28" s="108" t="str">
        <f ca="1">+IF(J28&gt;0,VLOOKUP(D28,'（运营）数据源'!$B:$H,7,0),"")</f>
        <v>剑邑布行</v>
      </c>
      <c r="F28" s="108" t="str">
        <f ca="1">+IF(J28&gt;0,VLOOKUP(D28,'（运营）数据源'!B:G,6,0),"")</f>
        <v>丝光棉</v>
      </c>
      <c r="G28" s="105" t="str">
        <f ca="1">+IFERROR(VLOOKUP(D28,'（运营）数据源'!$B:$D,3,0),"")</f>
        <v>酒红 210#</v>
      </c>
      <c r="H28" s="109" t="str">
        <f ca="1" t="shared" si="4"/>
        <v>酒红</v>
      </c>
      <c r="I28" s="114" t="str">
        <f>+运营生产订单!$I$7</f>
        <v>3XL</v>
      </c>
      <c r="J28" s="105">
        <f ca="1">+SUMPRODUCT((运营生产订单!$A$9:$A$78=L28)*(运营生产订单!$C$7:$K$7=I28)*运营生产订单!$C$9:运营生产订单!$K$78)</f>
        <v>60</v>
      </c>
      <c r="K28" s="115" t="str">
        <f ca="1">VLOOKUP(D28,'（运营）数据源'!B:H,7,0)</f>
        <v>剑邑布行</v>
      </c>
      <c r="L28" s="67" t="str">
        <f ca="1" t="shared" si="5"/>
        <v>酒红 210#</v>
      </c>
    </row>
    <row r="29" s="36" customFormat="1" spans="1:12">
      <c r="A29" s="107">
        <f ca="1">IF(J29&gt;0,运营生产订单!$H$3,"")</f>
        <v>45254</v>
      </c>
      <c r="B29" s="105" t="str">
        <f ca="1">+IF(J29&gt;0,运营生产订单!$C$4,"")</f>
        <v>PO231124TZ811</v>
      </c>
      <c r="C29" s="105" t="str">
        <f ca="1">+IF(J29&gt;0,MID(运营生产订单!$C$3,FIND("-",运营生产订单!$C$3)+1,20),"")</f>
        <v>TZ811</v>
      </c>
      <c r="D29" s="108" t="str">
        <f ca="1">+IF(J29&gt;0,VLOOKUP(C29&amp;H29&amp;I29,'（运营）数据源'!$A:$B,2,0),"")</f>
        <v>TZ811-Wine Red-4XL</v>
      </c>
      <c r="E29" s="108" t="str">
        <f ca="1">+IF(J29&gt;0,VLOOKUP(D29,'（运营）数据源'!$B:$H,7,0),"")</f>
        <v>剑邑布行</v>
      </c>
      <c r="F29" s="108" t="str">
        <f ca="1">+IF(J29&gt;0,VLOOKUP(D29,'（运营）数据源'!B:G,6,0),"")</f>
        <v>丝光棉</v>
      </c>
      <c r="G29" s="105" t="str">
        <f ca="1">+IFERROR(VLOOKUP(D29,'（运营）数据源'!$B:$D,3,0),"")</f>
        <v>酒红 210#</v>
      </c>
      <c r="H29" s="109" t="str">
        <f ca="1" t="shared" si="4"/>
        <v>酒红</v>
      </c>
      <c r="I29" s="114" t="str">
        <f>+运营生产订单!$J$7</f>
        <v>4XL</v>
      </c>
      <c r="J29" s="105">
        <f ca="1">+SUMPRODUCT((运营生产订单!$A$9:$A$78=L29)*(运营生产订单!$C$7:$K$7=I29)*运营生产订单!$C$9:运营生产订单!$K$78)</f>
        <v>30</v>
      </c>
      <c r="K29" s="115" t="str">
        <f ca="1">VLOOKUP(D29,'（运营）数据源'!B:H,7,0)</f>
        <v>剑邑布行</v>
      </c>
      <c r="L29" s="67" t="str">
        <f ca="1" t="shared" si="5"/>
        <v>酒红 210#</v>
      </c>
    </row>
    <row r="30" s="36" customFormat="1" hidden="1" spans="1:12">
      <c r="A30" s="107" t="str">
        <f ca="1">IF(J30&gt;0,运营生产订单!$H$3,"")</f>
        <v/>
      </c>
      <c r="B30" s="105" t="str">
        <f ca="1">+IF(J30&gt;0,运营生产订单!$C$4,"")</f>
        <v/>
      </c>
      <c r="C30" s="105" t="str">
        <f ca="1">+IF(J30&gt;0,MID(运营生产订单!$C$3,FIND("-",运营生产订单!$C$3)+1,20),"")</f>
        <v/>
      </c>
      <c r="D30" s="108" t="str">
        <f ca="1">+IF(J30&gt;0,VLOOKUP(C30&amp;H30&amp;I30,'（运营）数据源'!$A:$B,2,0),"")</f>
        <v/>
      </c>
      <c r="E30" s="108" t="str">
        <f ca="1">+IF(J30&gt;0,VLOOKUP(D30,'（运营）数据源'!$B:$H,7,0),"")</f>
        <v/>
      </c>
      <c r="F30" s="108" t="str">
        <f ca="1">+IF(J30&gt;0,VLOOKUP(D30,'（运营）数据源'!B:G,6,0),"")</f>
        <v/>
      </c>
      <c r="G30" s="105" t="str">
        <f ca="1">+IFERROR(VLOOKUP(D30,'（运营）数据源'!$B:$D,3,0),"")</f>
        <v/>
      </c>
      <c r="H30" s="109" t="str">
        <f ca="1" t="shared" si="4"/>
        <v>酒红</v>
      </c>
      <c r="I30" s="114" t="str">
        <f>+运营生产订单!$K$7</f>
        <v>5XL</v>
      </c>
      <c r="J30" s="105">
        <f ca="1">+SUMPRODUCT((运营生产订单!$A$9:$A$78=L30)*(运营生产订单!$C$7:$K$7=I30)*运营生产订单!$C$9:运营生产订单!$K$78)</f>
        <v>0</v>
      </c>
      <c r="K30" s="115" t="e">
        <f ca="1">VLOOKUP(D30,'（运营）数据源'!B:H,7,0)</f>
        <v>#N/A</v>
      </c>
      <c r="L30" s="67" t="str">
        <f ca="1" t="shared" si="5"/>
        <v>酒红 210#</v>
      </c>
    </row>
    <row r="31" s="36" customFormat="1" hidden="1" spans="1:12">
      <c r="A31" s="107" t="str">
        <f ca="1">IF(J31&gt;0,运营生产订单!$H$3,"")</f>
        <v/>
      </c>
      <c r="B31" s="105" t="str">
        <f ca="1">+IF(J31&gt;0,运营生产订单!$C$4,"")</f>
        <v/>
      </c>
      <c r="C31" s="105" t="str">
        <f ca="1">+IF(J31&gt;0,MID(运营生产订单!$C$3,FIND("-",运营生产订单!$C$3)+1,20),"")</f>
        <v/>
      </c>
      <c r="D31" s="108" t="str">
        <f ca="1">+IF(J31&gt;0,VLOOKUP(C31&amp;H31&amp;I31,'（运营）数据源'!$A:$B,2,0),"")</f>
        <v/>
      </c>
      <c r="E31" s="108" t="str">
        <f ca="1">+IF(J31&gt;0,VLOOKUP(D31,'（运营）数据源'!$B:$H,7,0),"")</f>
        <v/>
      </c>
      <c r="F31" s="108" t="str">
        <f ca="1">+IF(J31&gt;0,VLOOKUP(D31,'（运营）数据源'!B:G,6,0),"")</f>
        <v/>
      </c>
      <c r="G31" s="105" t="str">
        <f ca="1">+IFERROR(VLOOKUP(D31,'（运营）数据源'!$B:$D,3,0),"")</f>
        <v/>
      </c>
      <c r="H31" s="109" t="str">
        <f ca="1" t="shared" si="4"/>
        <v>豆沙红</v>
      </c>
      <c r="I31" s="114" t="str">
        <f>+运营生产订单!$C$7</f>
        <v>XS</v>
      </c>
      <c r="J31" s="105">
        <f ca="1">+SUMPRODUCT((运营生产订单!$A$9:$A$78=L31)*(运营生产订单!$C$7:$K$7=I31)*运营生产订单!$C$9:运营生产订单!$K$78)</f>
        <v>0</v>
      </c>
      <c r="K31" s="115" t="e">
        <f ca="1">VLOOKUP(D31,'（运营）数据源'!B:H,7,0)</f>
        <v>#N/A</v>
      </c>
      <c r="L31" s="67" t="str">
        <f ca="1" t="shared" si="5"/>
        <v>豆沙红 209#</v>
      </c>
    </row>
    <row r="32" s="36" customFormat="1" hidden="1" spans="1:12">
      <c r="A32" s="107" t="str">
        <f ca="1">IF(J32&gt;0,运营生产订单!$H$3,"")</f>
        <v/>
      </c>
      <c r="B32" s="105" t="str">
        <f ca="1">+IF(J32&gt;0,运营生产订单!$C$4,"")</f>
        <v/>
      </c>
      <c r="C32" s="105" t="str">
        <f ca="1">+IF(J32&gt;0,MID(运营生产订单!$C$3,FIND("-",运营生产订单!$C$3)+1,20),"")</f>
        <v/>
      </c>
      <c r="D32" s="108" t="str">
        <f ca="1">+IF(J32&gt;0,VLOOKUP(C32&amp;H32&amp;I32,'（运营）数据源'!$A:$B,2,0),"")</f>
        <v/>
      </c>
      <c r="E32" s="108" t="str">
        <f ca="1">+IF(J32&gt;0,VLOOKUP(D32,'（运营）数据源'!$B:$H,7,0),"")</f>
        <v/>
      </c>
      <c r="F32" s="108" t="str">
        <f ca="1">+IF(J32&gt;0,VLOOKUP(D32,'（运营）数据源'!B:G,6,0),"")</f>
        <v/>
      </c>
      <c r="G32" s="105" t="str">
        <f ca="1">+IFERROR(VLOOKUP(D32,'（运营）数据源'!$B:$D,3,0),"")</f>
        <v/>
      </c>
      <c r="H32" s="109" t="str">
        <f ca="1" t="shared" si="4"/>
        <v>豆沙红</v>
      </c>
      <c r="I32" s="114" t="str">
        <f>+运营生产订单!$D$7</f>
        <v>S</v>
      </c>
      <c r="J32" s="105">
        <f ca="1">+SUMPRODUCT((运营生产订单!$A$9:$A$78=L32)*(运营生产订单!$C$7:$K$7=I32)*运营生产订单!$C$9:运营生产订单!$K$78)</f>
        <v>0</v>
      </c>
      <c r="K32" s="115" t="e">
        <f ca="1">VLOOKUP(D32,'（运营）数据源'!B:H,7,0)</f>
        <v>#N/A</v>
      </c>
      <c r="L32" s="67" t="str">
        <f ca="1" t="shared" si="5"/>
        <v>豆沙红 209#</v>
      </c>
    </row>
    <row r="33" s="36" customFormat="1" hidden="1" spans="1:12">
      <c r="A33" s="107" t="str">
        <f ca="1">IF(J33&gt;0,运营生产订单!$H$3,"")</f>
        <v/>
      </c>
      <c r="B33" s="105" t="str">
        <f ca="1">+IF(J33&gt;0,运营生产订单!$C$4,"")</f>
        <v/>
      </c>
      <c r="C33" s="105" t="str">
        <f ca="1">+IF(J33&gt;0,MID(运营生产订单!$C$3,FIND("-",运营生产订单!$C$3)+1,20),"")</f>
        <v/>
      </c>
      <c r="D33" s="108" t="str">
        <f ca="1">+IF(J33&gt;0,VLOOKUP(C33&amp;H33&amp;I33,'（运营）数据源'!$A:$B,2,0),"")</f>
        <v/>
      </c>
      <c r="E33" s="108" t="str">
        <f ca="1">+IF(J33&gt;0,VLOOKUP(D33,'（运营）数据源'!$B:$H,7,0),"")</f>
        <v/>
      </c>
      <c r="F33" s="108" t="str">
        <f ca="1">+IF(J33&gt;0,VLOOKUP(D33,'（运营）数据源'!B:G,6,0),"")</f>
        <v/>
      </c>
      <c r="G33" s="105" t="str">
        <f ca="1">+IFERROR(VLOOKUP(D33,'（运营）数据源'!$B:$D,3,0),"")</f>
        <v/>
      </c>
      <c r="H33" s="109" t="str">
        <f ca="1" t="shared" si="4"/>
        <v>豆沙红</v>
      </c>
      <c r="I33" s="114" t="str">
        <f>+运营生产订单!$E$7</f>
        <v>M</v>
      </c>
      <c r="J33" s="105">
        <f ca="1">+SUMPRODUCT((运营生产订单!$A$9:$A$78=L33)*(运营生产订单!$C$7:$K$7=I33)*运营生产订单!$C$9:运营生产订单!$K$78)</f>
        <v>0</v>
      </c>
      <c r="K33" s="115" t="e">
        <f ca="1">VLOOKUP(D33,'（运营）数据源'!B:H,7,0)</f>
        <v>#N/A</v>
      </c>
      <c r="L33" s="67" t="str">
        <f ca="1" t="shared" si="5"/>
        <v>豆沙红 209#</v>
      </c>
    </row>
    <row r="34" s="36" customFormat="1" hidden="1" spans="1:12">
      <c r="A34" s="107" t="str">
        <f ca="1">IF(J34&gt;0,运营生产订单!$H$3,"")</f>
        <v/>
      </c>
      <c r="B34" s="105" t="str">
        <f ca="1">+IF(J34&gt;0,运营生产订单!$C$4,"")</f>
        <v/>
      </c>
      <c r="C34" s="105" t="str">
        <f ca="1">+IF(J34&gt;0,MID(运营生产订单!$C$3,FIND("-",运营生产订单!$C$3)+1,20),"")</f>
        <v/>
      </c>
      <c r="D34" s="108" t="str">
        <f ca="1">+IF(J34&gt;0,VLOOKUP(C34&amp;H34&amp;I34,'（运营）数据源'!$A:$B,2,0),"")</f>
        <v/>
      </c>
      <c r="E34" s="108" t="str">
        <f ca="1">+IF(J34&gt;0,VLOOKUP(D34,'（运营）数据源'!$B:$H,7,0),"")</f>
        <v/>
      </c>
      <c r="F34" s="108" t="str">
        <f ca="1">+IF(J34&gt;0,VLOOKUP(D34,'（运营）数据源'!B:G,6,0),"")</f>
        <v/>
      </c>
      <c r="G34" s="105" t="str">
        <f ca="1">+IFERROR(VLOOKUP(D34,'（运营）数据源'!$B:$D,3,0),"")</f>
        <v/>
      </c>
      <c r="H34" s="109" t="str">
        <f ca="1" t="shared" si="4"/>
        <v>豆沙红</v>
      </c>
      <c r="I34" s="114" t="str">
        <f>+运营生产订单!$F$7</f>
        <v>L</v>
      </c>
      <c r="J34" s="105">
        <f ca="1">+SUMPRODUCT((运营生产订单!$A$9:$A$78=L34)*(运营生产订单!$C$7:$K$7=I34)*运营生产订单!$C$9:运营生产订单!$K$78)</f>
        <v>0</v>
      </c>
      <c r="K34" s="115" t="e">
        <f ca="1">VLOOKUP(D34,'（运营）数据源'!B:H,7,0)</f>
        <v>#N/A</v>
      </c>
      <c r="L34" s="67" t="str">
        <f ca="1" t="shared" si="5"/>
        <v>豆沙红 209#</v>
      </c>
    </row>
    <row r="35" s="36" customFormat="1" spans="1:12">
      <c r="A35" s="107">
        <f ca="1">IF(J35&gt;0,运营生产订单!$H$3,"")</f>
        <v>45254</v>
      </c>
      <c r="B35" s="105" t="str">
        <f ca="1">+IF(J35&gt;0,运营生产订单!$C$4,"")</f>
        <v>PO231124TZ811</v>
      </c>
      <c r="C35" s="105" t="str">
        <f ca="1">+IF(J35&gt;0,MID(运营生产订单!$C$3,FIND("-",运营生产订单!$C$3)+1,20),"")</f>
        <v>TZ811</v>
      </c>
      <c r="D35" s="108" t="str">
        <f ca="1">+IF(J35&gt;0,VLOOKUP(C35&amp;H35&amp;I35,'（运营）数据源'!$A:$B,2,0),"")</f>
        <v>TZ811-Mauve-XL</v>
      </c>
      <c r="E35" s="108" t="str">
        <f ca="1">+IF(J35&gt;0,VLOOKUP(D35,'（运营）数据源'!$B:$H,7,0),"")</f>
        <v>剑邑布行</v>
      </c>
      <c r="F35" s="108" t="str">
        <f ca="1">+IF(J35&gt;0,VLOOKUP(D35,'（运营）数据源'!B:G,6,0),"")</f>
        <v>丝光棉</v>
      </c>
      <c r="G35" s="105" t="str">
        <f ca="1">+IFERROR(VLOOKUP(D35,'（运营）数据源'!$B:$D,3,0),"")</f>
        <v>豆沙红 209#</v>
      </c>
      <c r="H35" s="109" t="str">
        <f ca="1" t="shared" ref="H35:H44" si="6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豆沙红</v>
      </c>
      <c r="I35" s="114" t="str">
        <f>+运营生产订单!$G$7</f>
        <v>XL</v>
      </c>
      <c r="J35" s="105">
        <f ca="1">+SUMPRODUCT((运营生产订单!$A$9:$A$78=L35)*(运营生产订单!$C$7:$K$7=I35)*运营生产订单!$C$9:运营生产订单!$K$78)</f>
        <v>60</v>
      </c>
      <c r="K35" s="115" t="str">
        <f ca="1">VLOOKUP(D35,'（运营）数据源'!B:H,7,0)</f>
        <v>剑邑布行</v>
      </c>
      <c r="L35" s="67" t="str">
        <f ca="1" t="shared" ref="L35:L44" si="7">INDIRECT("运营生产订单!$A$"&amp;(INT((ROW()-4)/9)+9))</f>
        <v>豆沙红 209#</v>
      </c>
    </row>
    <row r="36" s="36" customFormat="1" spans="1:12">
      <c r="A36" s="107">
        <f ca="1">IF(J36&gt;0,运营生产订单!$H$3,"")</f>
        <v>45254</v>
      </c>
      <c r="B36" s="105" t="str">
        <f ca="1">+IF(J36&gt;0,运营生产订单!$C$4,"")</f>
        <v>PO231124TZ811</v>
      </c>
      <c r="C36" s="105" t="str">
        <f ca="1">+IF(J36&gt;0,MID(运营生产订单!$C$3,FIND("-",运营生产订单!$C$3)+1,20),"")</f>
        <v>TZ811</v>
      </c>
      <c r="D36" s="108" t="str">
        <f ca="1">+IF(J36&gt;0,VLOOKUP(C36&amp;H36&amp;I36,'（运营）数据源'!$A:$B,2,0),"")</f>
        <v>TZ811-Mauve-2XL</v>
      </c>
      <c r="E36" s="108" t="str">
        <f ca="1">+IF(J36&gt;0,VLOOKUP(D36,'（运营）数据源'!$B:$H,7,0),"")</f>
        <v>剑邑布行</v>
      </c>
      <c r="F36" s="108" t="str">
        <f ca="1">+IF(J36&gt;0,VLOOKUP(D36,'（运营）数据源'!B:G,6,0),"")</f>
        <v>丝光棉</v>
      </c>
      <c r="G36" s="105" t="str">
        <f ca="1">+IFERROR(VLOOKUP(D36,'（运营）数据源'!$B:$D,3,0),"")</f>
        <v>豆沙红 209#</v>
      </c>
      <c r="H36" s="109" t="str">
        <f ca="1" t="shared" si="6"/>
        <v>豆沙红</v>
      </c>
      <c r="I36" s="114" t="str">
        <f>+运营生产订单!$H$7</f>
        <v>2XL</v>
      </c>
      <c r="J36" s="105">
        <f ca="1">+SUMPRODUCT((运营生产订单!$A$9:$A$78=L36)*(运营生产订单!$C$7:$K$7=I36)*运营生产订单!$C$9:运营生产订单!$K$78)</f>
        <v>60</v>
      </c>
      <c r="K36" s="115" t="str">
        <f ca="1">VLOOKUP(D36,'（运营）数据源'!B:H,7,0)</f>
        <v>剑邑布行</v>
      </c>
      <c r="L36" s="67" t="str">
        <f ca="1" t="shared" si="7"/>
        <v>豆沙红 209#</v>
      </c>
    </row>
    <row r="37" s="36" customFormat="1" spans="1:12">
      <c r="A37" s="107">
        <f ca="1">IF(J37&gt;0,运营生产订单!$H$3,"")</f>
        <v>45254</v>
      </c>
      <c r="B37" s="105" t="str">
        <f ca="1">+IF(J37&gt;0,运营生产订单!$C$4,"")</f>
        <v>PO231124TZ811</v>
      </c>
      <c r="C37" s="105" t="str">
        <f ca="1">+IF(J37&gt;0,MID(运营生产订单!$C$3,FIND("-",运营生产订单!$C$3)+1,20),"")</f>
        <v>TZ811</v>
      </c>
      <c r="D37" s="108" t="str">
        <f ca="1">+IF(J37&gt;0,VLOOKUP(C37&amp;H37&amp;I37,'（运营）数据源'!$A:$B,2,0),"")</f>
        <v>TZ811-Mauve-3XL</v>
      </c>
      <c r="E37" s="108" t="str">
        <f ca="1">+IF(J37&gt;0,VLOOKUP(D37,'（运营）数据源'!$B:$H,7,0),"")</f>
        <v>剑邑布行</v>
      </c>
      <c r="F37" s="108" t="str">
        <f ca="1">+IF(J37&gt;0,VLOOKUP(D37,'（运营）数据源'!B:G,6,0),"")</f>
        <v>丝光棉</v>
      </c>
      <c r="G37" s="105" t="str">
        <f ca="1">+IFERROR(VLOOKUP(D37,'（运营）数据源'!$B:$D,3,0),"")</f>
        <v>豆沙红 209#</v>
      </c>
      <c r="H37" s="109" t="str">
        <f ca="1" t="shared" si="6"/>
        <v>豆沙红</v>
      </c>
      <c r="I37" s="114" t="str">
        <f>+运营生产订单!$I$7</f>
        <v>3XL</v>
      </c>
      <c r="J37" s="105">
        <f ca="1">+SUMPRODUCT((运营生产订单!$A$9:$A$78=L37)*(运营生产订单!$C$7:$K$7=I37)*运营生产订单!$C$9:运营生产订单!$K$78)</f>
        <v>60</v>
      </c>
      <c r="K37" s="115" t="str">
        <f ca="1">VLOOKUP(D37,'（运营）数据源'!B:H,7,0)</f>
        <v>剑邑布行</v>
      </c>
      <c r="L37" s="67" t="str">
        <f ca="1" t="shared" si="7"/>
        <v>豆沙红 209#</v>
      </c>
    </row>
    <row r="38" s="36" customFormat="1" spans="1:12">
      <c r="A38" s="107">
        <f ca="1">IF(J38&gt;0,运营生产订单!$H$3,"")</f>
        <v>45254</v>
      </c>
      <c r="B38" s="105" t="str">
        <f ca="1">+IF(J38&gt;0,运营生产订单!$C$4,"")</f>
        <v>PO231124TZ811</v>
      </c>
      <c r="C38" s="105" t="str">
        <f ca="1">+IF(J38&gt;0,MID(运营生产订单!$C$3,FIND("-",运营生产订单!$C$3)+1,20),"")</f>
        <v>TZ811</v>
      </c>
      <c r="D38" s="108" t="str">
        <f ca="1">+IF(J38&gt;0,VLOOKUP(C38&amp;H38&amp;I38,'（运营）数据源'!$A:$B,2,0),"")</f>
        <v>TZ811-Mauve-4XL</v>
      </c>
      <c r="E38" s="108" t="str">
        <f ca="1">+IF(J38&gt;0,VLOOKUP(D38,'（运营）数据源'!$B:$H,7,0),"")</f>
        <v>剑邑布行</v>
      </c>
      <c r="F38" s="108" t="str">
        <f ca="1">+IF(J38&gt;0,VLOOKUP(D38,'（运营）数据源'!B:G,6,0),"")</f>
        <v>丝光棉</v>
      </c>
      <c r="G38" s="105" t="str">
        <f ca="1">+IFERROR(VLOOKUP(D38,'（运营）数据源'!$B:$D,3,0),"")</f>
        <v>豆沙红 209#</v>
      </c>
      <c r="H38" s="109" t="str">
        <f ca="1" t="shared" si="6"/>
        <v>豆沙红</v>
      </c>
      <c r="I38" s="114" t="str">
        <f>+运营生产订单!$J$7</f>
        <v>4XL</v>
      </c>
      <c r="J38" s="105">
        <f ca="1">+SUMPRODUCT((运营生产订单!$A$9:$A$78=L38)*(运营生产订单!$C$7:$K$7=I38)*运营生产订单!$C$9:运营生产订单!$K$78)</f>
        <v>30</v>
      </c>
      <c r="K38" s="115" t="str">
        <f ca="1">VLOOKUP(D38,'（运营）数据源'!B:H,7,0)</f>
        <v>剑邑布行</v>
      </c>
      <c r="L38" s="67" t="str">
        <f ca="1" t="shared" si="7"/>
        <v>豆沙红 209#</v>
      </c>
    </row>
    <row r="39" s="36" customFormat="1" hidden="1" spans="1:12">
      <c r="A39" s="107" t="str">
        <f ca="1">IF(J39&gt;0,运营生产订单!$H$3,"")</f>
        <v/>
      </c>
      <c r="B39" s="105" t="str">
        <f ca="1">+IF(J39&gt;0,运营生产订单!$C$4,"")</f>
        <v/>
      </c>
      <c r="C39" s="105" t="str">
        <f ca="1">+IF(J39&gt;0,MID(运营生产订单!$C$3,FIND("-",运营生产订单!$C$3)+1,20),"")</f>
        <v/>
      </c>
      <c r="D39" s="108" t="str">
        <f ca="1">+IF(J39&gt;0,VLOOKUP(C39&amp;H39&amp;I39,'（运营）数据源'!$A:$B,2,0),"")</f>
        <v/>
      </c>
      <c r="E39" s="108" t="str">
        <f ca="1">+IF(J39&gt;0,VLOOKUP(D39,'（运营）数据源'!$B:$H,7,0),"")</f>
        <v/>
      </c>
      <c r="F39" s="108" t="str">
        <f ca="1">+IF(J39&gt;0,VLOOKUP(D39,'（运营）数据源'!B:G,6,0),"")</f>
        <v/>
      </c>
      <c r="G39" s="105" t="str">
        <f ca="1">+IFERROR(VLOOKUP(D39,'（运营）数据源'!$B:$D,3,0),"")</f>
        <v/>
      </c>
      <c r="H39" s="109" t="str">
        <f ca="1" t="shared" si="6"/>
        <v>豆沙红</v>
      </c>
      <c r="I39" s="114" t="str">
        <f>+运营生产订单!$K$7</f>
        <v>5XL</v>
      </c>
      <c r="J39" s="105">
        <f ca="1">+SUMPRODUCT((运营生产订单!$A$9:$A$78=L39)*(运营生产订单!$C$7:$K$7=I39)*运营生产订单!$C$9:运营生产订单!$K$78)</f>
        <v>0</v>
      </c>
      <c r="K39" s="115" t="e">
        <f ca="1">VLOOKUP(D39,'（运营）数据源'!B:H,7,0)</f>
        <v>#N/A</v>
      </c>
      <c r="L39" s="67" t="str">
        <f ca="1" t="shared" si="7"/>
        <v>豆沙红 209#</v>
      </c>
    </row>
    <row r="40" s="36" customFormat="1" hidden="1" spans="1:12">
      <c r="A40" s="107" t="str">
        <f ca="1">IF(J40&gt;0,运营生产订单!$H$3,"")</f>
        <v/>
      </c>
      <c r="B40" s="105" t="str">
        <f ca="1">+IF(J40&gt;0,运营生产订单!$C$4,"")</f>
        <v/>
      </c>
      <c r="C40" s="105" t="str">
        <f ca="1">+IF(J40&gt;0,MID(运营生产订单!$C$3,FIND("-",运营生产订单!$C$3)+1,20),"")</f>
        <v/>
      </c>
      <c r="D40" s="108" t="str">
        <f ca="1">+IF(J40&gt;0,VLOOKUP(C40&amp;H40&amp;I40,'（运营）数据源'!$A:$B,2,0),"")</f>
        <v/>
      </c>
      <c r="E40" s="108" t="str">
        <f ca="1">+IF(J40&gt;0,VLOOKUP(D40,'（运营）数据源'!$B:$H,7,0),"")</f>
        <v/>
      </c>
      <c r="F40" s="108" t="str">
        <f ca="1">+IF(J40&gt;0,VLOOKUP(D40,'（运营）数据源'!B:G,6,0),"")</f>
        <v/>
      </c>
      <c r="G40" s="105" t="str">
        <f ca="1">+IFERROR(VLOOKUP(D40,'（运营）数据源'!$B:$D,3,0),"")</f>
        <v/>
      </c>
      <c r="H40" s="109" t="str">
        <f ca="1" t="shared" si="6"/>
        <v>蓝绿</v>
      </c>
      <c r="I40" s="114" t="str">
        <f>+运营生产订单!$C$7</f>
        <v>XS</v>
      </c>
      <c r="J40" s="105">
        <f ca="1">+SUMPRODUCT((运营生产订单!$A$9:$A$78=L40)*(运营生产订单!$C$7:$K$7=I40)*运营生产订单!$C$9:运营生产订单!$K$78)</f>
        <v>0</v>
      </c>
      <c r="K40" s="115" t="e">
        <f ca="1">VLOOKUP(D40,'（运营）数据源'!B:H,7,0)</f>
        <v>#N/A</v>
      </c>
      <c r="L40" s="67" t="str">
        <f ca="1" t="shared" si="7"/>
        <v>蓝绿 213#</v>
      </c>
    </row>
    <row r="41" s="36" customFormat="1" hidden="1" spans="1:12">
      <c r="A41" s="107" t="str">
        <f ca="1">IF(J41&gt;0,运营生产订单!$H$3,"")</f>
        <v/>
      </c>
      <c r="B41" s="105" t="str">
        <f ca="1">+IF(J41&gt;0,运营生产订单!$C$4,"")</f>
        <v/>
      </c>
      <c r="C41" s="105" t="str">
        <f ca="1">+IF(J41&gt;0,MID(运营生产订单!$C$3,FIND("-",运营生产订单!$C$3)+1,20),"")</f>
        <v/>
      </c>
      <c r="D41" s="108" t="str">
        <f ca="1">+IF(J41&gt;0,VLOOKUP(C41&amp;H41&amp;I41,'（运营）数据源'!$A:$B,2,0),"")</f>
        <v/>
      </c>
      <c r="E41" s="108" t="str">
        <f ca="1">+IF(J41&gt;0,VLOOKUP(D41,'（运营）数据源'!$B:$H,7,0),"")</f>
        <v/>
      </c>
      <c r="F41" s="108" t="str">
        <f ca="1">+IF(J41&gt;0,VLOOKUP(D41,'（运营）数据源'!B:G,6,0),"")</f>
        <v/>
      </c>
      <c r="G41" s="105" t="str">
        <f ca="1">+IFERROR(VLOOKUP(D41,'（运营）数据源'!$B:$D,3,0),"")</f>
        <v/>
      </c>
      <c r="H41" s="109" t="str">
        <f ca="1" t="shared" si="6"/>
        <v>蓝绿</v>
      </c>
      <c r="I41" s="114" t="str">
        <f>+运营生产订单!$D$7</f>
        <v>S</v>
      </c>
      <c r="J41" s="105">
        <f ca="1">+SUMPRODUCT((运营生产订单!$A$9:$A$78=L41)*(运营生产订单!$C$7:$K$7=I41)*运营生产订单!$C$9:运营生产订单!$K$78)</f>
        <v>0</v>
      </c>
      <c r="K41" s="115" t="e">
        <f ca="1">VLOOKUP(D41,'（运营）数据源'!B:H,7,0)</f>
        <v>#N/A</v>
      </c>
      <c r="L41" s="67" t="str">
        <f ca="1" t="shared" si="7"/>
        <v>蓝绿 213#</v>
      </c>
    </row>
    <row r="42" s="36" customFormat="1" hidden="1" spans="1:12">
      <c r="A42" s="107" t="str">
        <f ca="1">IF(J42&gt;0,运营生产订单!$H$3,"")</f>
        <v/>
      </c>
      <c r="B42" s="105" t="str">
        <f ca="1">+IF(J42&gt;0,运营生产订单!$C$4,"")</f>
        <v/>
      </c>
      <c r="C42" s="105" t="str">
        <f ca="1">+IF(J42&gt;0,MID(运营生产订单!$C$3,FIND("-",运营生产订单!$C$3)+1,20),"")</f>
        <v/>
      </c>
      <c r="D42" s="108" t="str">
        <f ca="1">+IF(J42&gt;0,VLOOKUP(C42&amp;H42&amp;I42,'（运营）数据源'!$A:$B,2,0),"")</f>
        <v/>
      </c>
      <c r="E42" s="108" t="str">
        <f ca="1">+IF(J42&gt;0,VLOOKUP(D42,'（运营）数据源'!$B:$H,7,0),"")</f>
        <v/>
      </c>
      <c r="F42" s="108" t="str">
        <f ca="1">+IF(J42&gt;0,VLOOKUP(D42,'（运营）数据源'!B:G,6,0),"")</f>
        <v/>
      </c>
      <c r="G42" s="105" t="str">
        <f ca="1">+IFERROR(VLOOKUP(D42,'（运营）数据源'!$B:$D,3,0),"")</f>
        <v/>
      </c>
      <c r="H42" s="109" t="str">
        <f ca="1" t="shared" si="6"/>
        <v>蓝绿</v>
      </c>
      <c r="I42" s="114" t="str">
        <f>+运营生产订单!$E$7</f>
        <v>M</v>
      </c>
      <c r="J42" s="105">
        <f ca="1">+SUMPRODUCT((运营生产订单!$A$9:$A$78=L42)*(运营生产订单!$C$7:$K$7=I42)*运营生产订单!$C$9:运营生产订单!$K$78)</f>
        <v>0</v>
      </c>
      <c r="K42" s="115" t="e">
        <f ca="1">VLOOKUP(D42,'（运营）数据源'!B:H,7,0)</f>
        <v>#N/A</v>
      </c>
      <c r="L42" s="67" t="str">
        <f ca="1" t="shared" si="7"/>
        <v>蓝绿 213#</v>
      </c>
    </row>
    <row r="43" s="36" customFormat="1" hidden="1" spans="1:12">
      <c r="A43" s="107" t="str">
        <f ca="1">IF(J43&gt;0,运营生产订单!$H$3,"")</f>
        <v/>
      </c>
      <c r="B43" s="105" t="str">
        <f ca="1">+IF(J43&gt;0,运营生产订单!$C$4,"")</f>
        <v/>
      </c>
      <c r="C43" s="105" t="str">
        <f ca="1">+IF(J43&gt;0,MID(运营生产订单!$C$3,FIND("-",运营生产订单!$C$3)+1,20),"")</f>
        <v/>
      </c>
      <c r="D43" s="108" t="str">
        <f ca="1">+IF(J43&gt;0,VLOOKUP(C43&amp;H43&amp;I43,'（运营）数据源'!$A:$B,2,0),"")</f>
        <v/>
      </c>
      <c r="E43" s="108" t="str">
        <f ca="1">+IF(J43&gt;0,VLOOKUP(D43,'（运营）数据源'!$B:$H,7,0),"")</f>
        <v/>
      </c>
      <c r="F43" s="108" t="str">
        <f ca="1">+IF(J43&gt;0,VLOOKUP(D43,'（运营）数据源'!B:G,6,0),"")</f>
        <v/>
      </c>
      <c r="G43" s="105" t="str">
        <f ca="1">+IFERROR(VLOOKUP(D43,'（运营）数据源'!$B:$D,3,0),"")</f>
        <v/>
      </c>
      <c r="H43" s="109" t="str">
        <f ca="1" t="shared" si="6"/>
        <v>蓝绿</v>
      </c>
      <c r="I43" s="114" t="str">
        <f>+运营生产订单!$F$7</f>
        <v>L</v>
      </c>
      <c r="J43" s="105">
        <f ca="1">+SUMPRODUCT((运营生产订单!$A$9:$A$78=L43)*(运营生产订单!$C$7:$K$7=I43)*运营生产订单!$C$9:运营生产订单!$K$78)</f>
        <v>0</v>
      </c>
      <c r="K43" s="115" t="e">
        <f ca="1">VLOOKUP(D43,'（运营）数据源'!B:H,7,0)</f>
        <v>#N/A</v>
      </c>
      <c r="L43" s="67" t="str">
        <f ca="1" t="shared" si="7"/>
        <v>蓝绿 213#</v>
      </c>
    </row>
    <row r="44" s="36" customFormat="1" spans="1:12">
      <c r="A44" s="107">
        <f ca="1">IF(J44&gt;0,运营生产订单!$H$3,"")</f>
        <v>45254</v>
      </c>
      <c r="B44" s="105" t="str">
        <f ca="1">+IF(J44&gt;0,运营生产订单!$C$4,"")</f>
        <v>PO231124TZ811</v>
      </c>
      <c r="C44" s="105" t="str">
        <f ca="1">+IF(J44&gt;0,MID(运营生产订单!$C$3,FIND("-",运营生产订单!$C$3)+1,20),"")</f>
        <v>TZ811</v>
      </c>
      <c r="D44" s="108" t="str">
        <f ca="1">+IF(J44&gt;0,VLOOKUP(C44&amp;H44&amp;I44,'（运营）数据源'!$A:$B,2,0),"")</f>
        <v>TZ811-Light Green-XL</v>
      </c>
      <c r="E44" s="108" t="str">
        <f ca="1">+IF(J44&gt;0,VLOOKUP(D44,'（运营）数据源'!$B:$H,7,0),"")</f>
        <v>剑邑布行</v>
      </c>
      <c r="F44" s="108" t="str">
        <f ca="1">+IF(J44&gt;0,VLOOKUP(D44,'（运营）数据源'!B:G,6,0),"")</f>
        <v>丝光棉</v>
      </c>
      <c r="G44" s="105" t="str">
        <f ca="1">+IFERROR(VLOOKUP(D44,'（运营）数据源'!$B:$D,3,0),"")</f>
        <v>蓝绿 213#</v>
      </c>
      <c r="H44" s="109" t="str">
        <f ca="1" t="shared" si="6"/>
        <v>蓝绿</v>
      </c>
      <c r="I44" s="114" t="str">
        <f>+运营生产订单!$G$7</f>
        <v>XL</v>
      </c>
      <c r="J44" s="105">
        <f ca="1">+SUMPRODUCT((运营生产订单!$A$9:$A$78=L44)*(运营生产订单!$C$7:$K$7=I44)*运营生产订单!$C$9:运营生产订单!$K$78)</f>
        <v>30</v>
      </c>
      <c r="K44" s="115" t="str">
        <f ca="1">VLOOKUP(D44,'（运营）数据源'!B:H,7,0)</f>
        <v>剑邑布行</v>
      </c>
      <c r="L44" s="67" t="str">
        <f ca="1" t="shared" si="7"/>
        <v>蓝绿 213#</v>
      </c>
    </row>
    <row r="45" s="36" customFormat="1" hidden="1" spans="1:12">
      <c r="A45" s="107" t="str">
        <f ca="1">IF(J45&gt;0,运营生产订单!$H$3,"")</f>
        <v/>
      </c>
      <c r="B45" s="105" t="str">
        <f ca="1">+IF(J45&gt;0,运营生产订单!$C$4,"")</f>
        <v/>
      </c>
      <c r="C45" s="105" t="str">
        <f ca="1">+IF(J45&gt;0,MID(运营生产订单!$C$3,FIND("-",运营生产订单!$C$3)+1,20),"")</f>
        <v/>
      </c>
      <c r="D45" s="108" t="str">
        <f ca="1">+IF(J45&gt;0,VLOOKUP(C45&amp;H45&amp;I45,'（运营）数据源'!$A:$B,2,0),"")</f>
        <v/>
      </c>
      <c r="E45" s="108" t="str">
        <f ca="1">+IF(J45&gt;0,VLOOKUP(D45,'（运营）数据源'!$B:$H,7,0),"")</f>
        <v/>
      </c>
      <c r="F45" s="108" t="str">
        <f ca="1">+IF(J45&gt;0,VLOOKUP(D45,'（运营）数据源'!B:G,6,0),"")</f>
        <v/>
      </c>
      <c r="G45" s="105" t="str">
        <f ca="1">+IFERROR(VLOOKUP(D45,'（运营）数据源'!$B:$D,3,0),"")</f>
        <v/>
      </c>
      <c r="H45" s="109" t="str">
        <f ca="1" t="shared" ref="H45:H54" si="8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蓝绿</v>
      </c>
      <c r="I45" s="114" t="str">
        <f>+运营生产订单!$H$7</f>
        <v>2XL</v>
      </c>
      <c r="J45" s="105">
        <f ca="1">+SUMPRODUCT((运营生产订单!$A$9:$A$78=L45)*(运营生产订单!$C$7:$K$7=I45)*运营生产订单!$C$9:运营生产订单!$K$78)</f>
        <v>0</v>
      </c>
      <c r="K45" s="115" t="e">
        <f ca="1">VLOOKUP(D45,'（运营）数据源'!B:H,7,0)</f>
        <v>#N/A</v>
      </c>
      <c r="L45" s="67" t="str">
        <f ca="1" t="shared" ref="L45:L54" si="9">INDIRECT("运营生产订单!$A$"&amp;(INT((ROW()-4)/9)+9))</f>
        <v>蓝绿 213#</v>
      </c>
    </row>
    <row r="46" s="36" customFormat="1" spans="1:12">
      <c r="A46" s="107">
        <f ca="1">IF(J46&gt;0,运营生产订单!$H$3,"")</f>
        <v>45254</v>
      </c>
      <c r="B46" s="105" t="str">
        <f ca="1">+IF(J46&gt;0,运营生产订单!$C$4,"")</f>
        <v>PO231124TZ811</v>
      </c>
      <c r="C46" s="105" t="str">
        <f ca="1">+IF(J46&gt;0,MID(运营生产订单!$C$3,FIND("-",运营生产订单!$C$3)+1,20),"")</f>
        <v>TZ811</v>
      </c>
      <c r="D46" s="108" t="str">
        <f ca="1">+IF(J46&gt;0,VLOOKUP(C46&amp;H46&amp;I46,'（运营）数据源'!$A:$B,2,0),"")</f>
        <v>TZ811-Light Green-3XL</v>
      </c>
      <c r="E46" s="108" t="str">
        <f ca="1">+IF(J46&gt;0,VLOOKUP(D46,'（运营）数据源'!$B:$H,7,0),"")</f>
        <v>剑邑布行</v>
      </c>
      <c r="F46" s="108" t="str">
        <f ca="1">+IF(J46&gt;0,VLOOKUP(D46,'（运营）数据源'!B:G,6,0),"")</f>
        <v>丝光棉</v>
      </c>
      <c r="G46" s="105" t="str">
        <f ca="1">+IFERROR(VLOOKUP(D46,'（运营）数据源'!$B:$D,3,0),"")</f>
        <v>蓝绿 213#</v>
      </c>
      <c r="H46" s="109" t="str">
        <f ca="1" t="shared" si="8"/>
        <v>蓝绿</v>
      </c>
      <c r="I46" s="114" t="str">
        <f>+运营生产订单!$I$7</f>
        <v>3XL</v>
      </c>
      <c r="J46" s="105">
        <f ca="1">+SUMPRODUCT((运营生产订单!$A$9:$A$78=L46)*(运营生产订单!$C$7:$K$7=I46)*运营生产订单!$C$9:运营生产订单!$K$78)</f>
        <v>60</v>
      </c>
      <c r="K46" s="115" t="str">
        <f ca="1">VLOOKUP(D46,'（运营）数据源'!B:H,7,0)</f>
        <v>剑邑布行</v>
      </c>
      <c r="L46" s="67" t="str">
        <f ca="1" t="shared" si="9"/>
        <v>蓝绿 213#</v>
      </c>
    </row>
    <row r="47" s="36" customFormat="1" hidden="1" spans="1:12">
      <c r="A47" s="107" t="str">
        <f ca="1">IF(J47&gt;0,运营生产订单!$H$3,"")</f>
        <v/>
      </c>
      <c r="B47" s="105" t="str">
        <f ca="1">+IF(J47&gt;0,运营生产订单!$C$4,"")</f>
        <v/>
      </c>
      <c r="C47" s="105" t="str">
        <f ca="1">+IF(J47&gt;0,MID(运营生产订单!$C$3,FIND("-",运营生产订单!$C$3)+1,20),"")</f>
        <v/>
      </c>
      <c r="D47" s="108" t="str">
        <f ca="1">+IF(J47&gt;0,VLOOKUP(C47&amp;H47&amp;I47,'（运营）数据源'!$A:$B,2,0),"")</f>
        <v/>
      </c>
      <c r="E47" s="108" t="str">
        <f ca="1">+IF(J47&gt;0,VLOOKUP(D47,'（运营）数据源'!$B:$H,7,0),"")</f>
        <v/>
      </c>
      <c r="F47" s="108" t="str">
        <f ca="1">+IF(J47&gt;0,VLOOKUP(D47,'（运营）数据源'!B:G,6,0),"")</f>
        <v/>
      </c>
      <c r="G47" s="105" t="str">
        <f ca="1">+IFERROR(VLOOKUP(D47,'（运营）数据源'!$B:$D,3,0),"")</f>
        <v/>
      </c>
      <c r="H47" s="109" t="str">
        <f ca="1" t="shared" si="8"/>
        <v>蓝绿</v>
      </c>
      <c r="I47" s="114" t="str">
        <f>+运营生产订单!$J$7</f>
        <v>4XL</v>
      </c>
      <c r="J47" s="105">
        <f ca="1">+SUMPRODUCT((运营生产订单!$A$9:$A$78=L47)*(运营生产订单!$C$7:$K$7=I47)*运营生产订单!$C$9:运营生产订单!$K$78)</f>
        <v>0</v>
      </c>
      <c r="K47" s="115" t="e">
        <f ca="1">VLOOKUP(D47,'（运营）数据源'!B:H,7,0)</f>
        <v>#N/A</v>
      </c>
      <c r="L47" s="67" t="str">
        <f ca="1" t="shared" si="9"/>
        <v>蓝绿 213#</v>
      </c>
    </row>
    <row r="48" s="36" customFormat="1" spans="1:12">
      <c r="A48" s="107">
        <f ca="1">IF(J48&gt;0,运营生产订单!$H$3,"")</f>
        <v>45254</v>
      </c>
      <c r="B48" s="105" t="str">
        <f ca="1">+IF(J48&gt;0,运营生产订单!$C$4,"")</f>
        <v>PO231124TZ811</v>
      </c>
      <c r="C48" s="105" t="str">
        <f ca="1">+IF(J48&gt;0,MID(运营生产订单!$C$3,FIND("-",运营生产订单!$C$3)+1,20),"")</f>
        <v>TZ811</v>
      </c>
      <c r="D48" s="108" t="str">
        <f ca="1">+IF(J48&gt;0,VLOOKUP(C48&amp;H48&amp;I48,'（运营）数据源'!$A:$B,2,0),"")</f>
        <v>TZ811-Light Green-5XL</v>
      </c>
      <c r="E48" s="108" t="str">
        <f ca="1">+IF(J48&gt;0,VLOOKUP(D48,'（运营）数据源'!$B:$H,7,0),"")</f>
        <v>剑邑布行</v>
      </c>
      <c r="F48" s="108" t="str">
        <f ca="1">+IF(J48&gt;0,VLOOKUP(D48,'（运营）数据源'!B:G,6,0),"")</f>
        <v>丝光棉</v>
      </c>
      <c r="G48" s="105" t="str">
        <f ca="1">+IFERROR(VLOOKUP(D48,'（运营）数据源'!$B:$D,3,0),"")</f>
        <v>蓝绿 213#</v>
      </c>
      <c r="H48" s="109" t="str">
        <f ca="1" t="shared" si="8"/>
        <v>蓝绿</v>
      </c>
      <c r="I48" s="114" t="str">
        <f>+运营生产订单!$K$7</f>
        <v>5XL</v>
      </c>
      <c r="J48" s="105">
        <f ca="1">+SUMPRODUCT((运营生产订单!$A$9:$A$78=L48)*(运营生产订单!$C$7:$K$7=I48)*运营生产订单!$C$9:运营生产订单!$K$78)</f>
        <v>30</v>
      </c>
      <c r="K48" s="115" t="str">
        <f ca="1">VLOOKUP(D48,'（运营）数据源'!B:H,7,0)</f>
        <v>剑邑布行</v>
      </c>
      <c r="L48" s="67" t="str">
        <f ca="1" t="shared" si="9"/>
        <v>蓝绿 213#</v>
      </c>
    </row>
    <row r="49" s="36" customFormat="1" hidden="1" spans="1:12">
      <c r="A49" s="107" t="str">
        <f ca="1">IF(J49&gt;0,运营生产订单!$H$3,"")</f>
        <v/>
      </c>
      <c r="B49" s="105" t="str">
        <f ca="1">+IF(J49&gt;0,运营生产订单!$C$4,"")</f>
        <v/>
      </c>
      <c r="C49" s="105" t="str">
        <f ca="1">+IF(J49&gt;0,MID(运营生产订单!$C$3,FIND("-",运营生产订单!$C$3)+1,20),"")</f>
        <v/>
      </c>
      <c r="D49" s="108" t="str">
        <f ca="1">+IF(J49&gt;0,VLOOKUP(C49&amp;H49&amp;I49,'（运营）数据源'!$A:$B,2,0),"")</f>
        <v/>
      </c>
      <c r="E49" s="108" t="str">
        <f ca="1">+IF(J49&gt;0,VLOOKUP(D49,'（运营）数据源'!$B:$H,7,0),"")</f>
        <v/>
      </c>
      <c r="F49" s="108" t="str">
        <f ca="1">+IF(J49&gt;0,VLOOKUP(D49,'（运营）数据源'!B:G,6,0),"")</f>
        <v/>
      </c>
      <c r="G49" s="105" t="str">
        <f ca="1">+IFERROR(VLOOKUP(D49,'（运营）数据源'!$B:$D,3,0),"")</f>
        <v/>
      </c>
      <c r="H49" s="109" t="str">
        <f ca="1" t="shared" si="8"/>
        <v>军绿</v>
      </c>
      <c r="I49" s="114" t="str">
        <f>+运营生产订单!$C$7</f>
        <v>XS</v>
      </c>
      <c r="J49" s="105">
        <f ca="1">+SUMPRODUCT((运营生产订单!$A$9:$A$78=L49)*(运营生产订单!$C$7:$K$7=I49)*运营生产订单!$C$9:运营生产订单!$K$78)</f>
        <v>0</v>
      </c>
      <c r="K49" s="115" t="e">
        <f ca="1">VLOOKUP(D49,'（运营）数据源'!B:H,7,0)</f>
        <v>#N/A</v>
      </c>
      <c r="L49" s="67" t="str">
        <f ca="1" t="shared" si="9"/>
        <v>军绿 165#</v>
      </c>
    </row>
    <row r="50" s="36" customFormat="1" hidden="1" spans="1:12">
      <c r="A50" s="107" t="str">
        <f ca="1">IF(J50&gt;0,运营生产订单!$H$3,"")</f>
        <v/>
      </c>
      <c r="B50" s="105" t="str">
        <f ca="1">+IF(J50&gt;0,运营生产订单!$C$4,"")</f>
        <v/>
      </c>
      <c r="C50" s="105" t="str">
        <f ca="1">+IF(J50&gt;0,MID(运营生产订单!$C$3,FIND("-",运营生产订单!$C$3)+1,20),"")</f>
        <v/>
      </c>
      <c r="D50" s="108" t="str">
        <f ca="1">+IF(J50&gt;0,VLOOKUP(C50&amp;H50&amp;I50,'（运营）数据源'!$A:$B,2,0),"")</f>
        <v/>
      </c>
      <c r="E50" s="108" t="str">
        <f ca="1">+IF(J50&gt;0,VLOOKUP(D50,'（运营）数据源'!$B:$H,7,0),"")</f>
        <v/>
      </c>
      <c r="F50" s="108" t="str">
        <f ca="1">+IF(J50&gt;0,VLOOKUP(D50,'（运营）数据源'!B:G,6,0),"")</f>
        <v/>
      </c>
      <c r="G50" s="105" t="str">
        <f ca="1">+IFERROR(VLOOKUP(D50,'（运营）数据源'!$B:$D,3,0),"")</f>
        <v/>
      </c>
      <c r="H50" s="109" t="str">
        <f ca="1" t="shared" si="8"/>
        <v>军绿</v>
      </c>
      <c r="I50" s="114" t="str">
        <f>+运营生产订单!$D$7</f>
        <v>S</v>
      </c>
      <c r="J50" s="105">
        <f ca="1">+SUMPRODUCT((运营生产订单!$A$9:$A$78=L50)*(运营生产订单!$C$7:$K$7=I50)*运营生产订单!$C$9:运营生产订单!$K$78)</f>
        <v>0</v>
      </c>
      <c r="K50" s="115" t="e">
        <f ca="1">VLOOKUP(D50,'（运营）数据源'!B:H,7,0)</f>
        <v>#N/A</v>
      </c>
      <c r="L50" s="67" t="str">
        <f ca="1" t="shared" si="9"/>
        <v>军绿 165#</v>
      </c>
    </row>
    <row r="51" s="36" customFormat="1" hidden="1" spans="1:12">
      <c r="A51" s="107" t="str">
        <f ca="1">IF(J51&gt;0,运营生产订单!$H$3,"")</f>
        <v/>
      </c>
      <c r="B51" s="105" t="str">
        <f ca="1">+IF(J51&gt;0,运营生产订单!$C$4,"")</f>
        <v/>
      </c>
      <c r="C51" s="105" t="str">
        <f ca="1">+IF(J51&gt;0,MID(运营生产订单!$C$3,FIND("-",运营生产订单!$C$3)+1,20),"")</f>
        <v/>
      </c>
      <c r="D51" s="108" t="str">
        <f ca="1">+IF(J51&gt;0,VLOOKUP(C51&amp;H51&amp;I51,'（运营）数据源'!$A:$B,2,0),"")</f>
        <v/>
      </c>
      <c r="E51" s="108" t="str">
        <f ca="1">+IF(J51&gt;0,VLOOKUP(D51,'（运营）数据源'!$B:$H,7,0),"")</f>
        <v/>
      </c>
      <c r="F51" s="108" t="str">
        <f ca="1">+IF(J51&gt;0,VLOOKUP(D51,'（运营）数据源'!B:G,6,0),"")</f>
        <v/>
      </c>
      <c r="G51" s="105" t="str">
        <f ca="1">+IFERROR(VLOOKUP(D51,'（运营）数据源'!$B:$D,3,0),"")</f>
        <v/>
      </c>
      <c r="H51" s="109" t="str">
        <f ca="1" t="shared" si="8"/>
        <v>军绿</v>
      </c>
      <c r="I51" s="114" t="str">
        <f>+运营生产订单!$E$7</f>
        <v>M</v>
      </c>
      <c r="J51" s="105">
        <f ca="1">+SUMPRODUCT((运营生产订单!$A$9:$A$78=L51)*(运营生产订单!$C$7:$K$7=I51)*运营生产订单!$C$9:运营生产订单!$K$78)</f>
        <v>0</v>
      </c>
      <c r="K51" s="115" t="e">
        <f ca="1">VLOOKUP(D51,'（运营）数据源'!B:H,7,0)</f>
        <v>#N/A</v>
      </c>
      <c r="L51" s="67" t="str">
        <f ca="1" t="shared" si="9"/>
        <v>军绿 165#</v>
      </c>
    </row>
    <row r="52" s="36" customFormat="1" hidden="1" spans="1:12">
      <c r="A52" s="107" t="str">
        <f ca="1">IF(J52&gt;0,运营生产订单!$H$3,"")</f>
        <v/>
      </c>
      <c r="B52" s="105" t="str">
        <f ca="1">+IF(J52&gt;0,运营生产订单!$C$4,"")</f>
        <v/>
      </c>
      <c r="C52" s="105" t="str">
        <f ca="1">+IF(J52&gt;0,MID(运营生产订单!$C$3,FIND("-",运营生产订单!$C$3)+1,20),"")</f>
        <v/>
      </c>
      <c r="D52" s="108" t="str">
        <f ca="1">+IF(J52&gt;0,VLOOKUP(C52&amp;H52&amp;I52,'（运营）数据源'!$A:$B,2,0),"")</f>
        <v/>
      </c>
      <c r="E52" s="108" t="str">
        <f ca="1">+IF(J52&gt;0,VLOOKUP(D52,'（运营）数据源'!$B:$H,7,0),"")</f>
        <v/>
      </c>
      <c r="F52" s="108" t="str">
        <f ca="1">+IF(J52&gt;0,VLOOKUP(D52,'（运营）数据源'!B:G,6,0),"")</f>
        <v/>
      </c>
      <c r="G52" s="105" t="str">
        <f ca="1">+IFERROR(VLOOKUP(D52,'（运营）数据源'!$B:$D,3,0),"")</f>
        <v/>
      </c>
      <c r="H52" s="109" t="str">
        <f ca="1" t="shared" si="8"/>
        <v>军绿</v>
      </c>
      <c r="I52" s="114" t="str">
        <f>+运营生产订单!$F$7</f>
        <v>L</v>
      </c>
      <c r="J52" s="105">
        <f ca="1">+SUMPRODUCT((运营生产订单!$A$9:$A$78=L52)*(运营生产订单!$C$7:$K$7=I52)*运营生产订单!$C$9:运营生产订单!$K$78)</f>
        <v>0</v>
      </c>
      <c r="K52" s="115" t="e">
        <f ca="1">VLOOKUP(D52,'（运营）数据源'!B:H,7,0)</f>
        <v>#N/A</v>
      </c>
      <c r="L52" s="67" t="str">
        <f ca="1" t="shared" si="9"/>
        <v>军绿 165#</v>
      </c>
    </row>
    <row r="53" s="36" customFormat="1" hidden="1" spans="1:12">
      <c r="A53" s="107" t="str">
        <f ca="1">IF(J53&gt;0,运营生产订单!$H$3,"")</f>
        <v/>
      </c>
      <c r="B53" s="105" t="str">
        <f ca="1">+IF(J53&gt;0,运营生产订单!$C$4,"")</f>
        <v/>
      </c>
      <c r="C53" s="105" t="str">
        <f ca="1">+IF(J53&gt;0,MID(运营生产订单!$C$3,FIND("-",运营生产订单!$C$3)+1,20),"")</f>
        <v/>
      </c>
      <c r="D53" s="108" t="str">
        <f ca="1">+IF(J53&gt;0,VLOOKUP(C53&amp;H53&amp;I53,'（运营）数据源'!$A:$B,2,0),"")</f>
        <v/>
      </c>
      <c r="E53" s="108" t="str">
        <f ca="1">+IF(J53&gt;0,VLOOKUP(D53,'（运营）数据源'!$B:$H,7,0),"")</f>
        <v/>
      </c>
      <c r="F53" s="108" t="str">
        <f ca="1">+IF(J53&gt;0,VLOOKUP(D53,'（运营）数据源'!B:G,6,0),"")</f>
        <v/>
      </c>
      <c r="G53" s="105" t="str">
        <f ca="1">+IFERROR(VLOOKUP(D53,'（运营）数据源'!$B:$D,3,0),"")</f>
        <v/>
      </c>
      <c r="H53" s="109" t="str">
        <f ca="1" t="shared" si="8"/>
        <v>军绿</v>
      </c>
      <c r="I53" s="114" t="str">
        <f>+运营生产订单!$G$7</f>
        <v>XL</v>
      </c>
      <c r="J53" s="105">
        <f ca="1">+SUMPRODUCT((运营生产订单!$A$9:$A$78=L53)*(运营生产订单!$C$7:$K$7=I53)*运营生产订单!$C$9:运营生产订单!$K$78)</f>
        <v>0</v>
      </c>
      <c r="K53" s="115" t="e">
        <f ca="1">VLOOKUP(D53,'（运营）数据源'!B:H,7,0)</f>
        <v>#N/A</v>
      </c>
      <c r="L53" s="67" t="str">
        <f ca="1" t="shared" si="9"/>
        <v>军绿 165#</v>
      </c>
    </row>
    <row r="54" s="36" customFormat="1" spans="1:12">
      <c r="A54" s="107">
        <f ca="1">IF(J54&gt;0,运营生产订单!$H$3,"")</f>
        <v>45254</v>
      </c>
      <c r="B54" s="105" t="str">
        <f ca="1">+IF(J54&gt;0,运营生产订单!$C$4,"")</f>
        <v>PO231124TZ811</v>
      </c>
      <c r="C54" s="105" t="str">
        <f ca="1">+IF(J54&gt;0,MID(运营生产订单!$C$3,FIND("-",运营生产订单!$C$3)+1,20),"")</f>
        <v>TZ811</v>
      </c>
      <c r="D54" s="108" t="str">
        <f ca="1">+IF(J54&gt;0,VLOOKUP(C54&amp;H54&amp;I54,'（运营）数据源'!$A:$B,2,0),"")</f>
        <v>TZ811-Amry Green-2XL</v>
      </c>
      <c r="E54" s="108" t="str">
        <f ca="1">+IF(J54&gt;0,VLOOKUP(D54,'（运营）数据源'!$B:$H,7,0),"")</f>
        <v>剑邑布行</v>
      </c>
      <c r="F54" s="108" t="str">
        <f ca="1">+IF(J54&gt;0,VLOOKUP(D54,'（运营）数据源'!B:G,6,0),"")</f>
        <v>丝光棉</v>
      </c>
      <c r="G54" s="105" t="str">
        <f ca="1">+IFERROR(VLOOKUP(D54,'（运营）数据源'!$B:$D,3,0),"")</f>
        <v>军绿 165#</v>
      </c>
      <c r="H54" s="109" t="str">
        <f ca="1" t="shared" si="8"/>
        <v>军绿</v>
      </c>
      <c r="I54" s="114" t="str">
        <f>+运营生产订单!$H$7</f>
        <v>2XL</v>
      </c>
      <c r="J54" s="105">
        <f ca="1">+SUMPRODUCT((运营生产订单!$A$9:$A$78=L54)*(运营生产订单!$C$7:$K$7=I54)*运营生产订单!$C$9:运营生产订单!$K$78)</f>
        <v>120</v>
      </c>
      <c r="K54" s="115" t="str">
        <f ca="1">VLOOKUP(D54,'（运营）数据源'!B:H,7,0)</f>
        <v>剑邑布行</v>
      </c>
      <c r="L54" s="67" t="str">
        <f ca="1" t="shared" si="9"/>
        <v>军绿 165#</v>
      </c>
    </row>
    <row r="55" s="36" customFormat="1" spans="1:12">
      <c r="A55" s="107">
        <f ca="1">IF(J55&gt;0,运营生产订单!$H$3,"")</f>
        <v>45254</v>
      </c>
      <c r="B55" s="105" t="str">
        <f ca="1">+IF(J55&gt;0,运营生产订单!$C$4,"")</f>
        <v>PO231124TZ811</v>
      </c>
      <c r="C55" s="105" t="str">
        <f ca="1">+IF(J55&gt;0,MID(运营生产订单!$C$3,FIND("-",运营生产订单!$C$3)+1,20),"")</f>
        <v>TZ811</v>
      </c>
      <c r="D55" s="108" t="str">
        <f ca="1">+IF(J55&gt;0,VLOOKUP(C55&amp;H55&amp;I55,'（运营）数据源'!$A:$B,2,0),"")</f>
        <v>TZ811-Amry Green-3XL</v>
      </c>
      <c r="E55" s="108" t="str">
        <f ca="1">+IF(J55&gt;0,VLOOKUP(D55,'（运营）数据源'!$B:$H,7,0),"")</f>
        <v>剑邑布行</v>
      </c>
      <c r="F55" s="108" t="str">
        <f ca="1">+IF(J55&gt;0,VLOOKUP(D55,'（运营）数据源'!B:G,6,0),"")</f>
        <v>丝光棉</v>
      </c>
      <c r="G55" s="105" t="str">
        <f ca="1">+IFERROR(VLOOKUP(D55,'（运营）数据源'!$B:$D,3,0),"")</f>
        <v>军绿 165#</v>
      </c>
      <c r="H55" s="109" t="str">
        <f ca="1" t="shared" ref="H55:H64" si="10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军绿</v>
      </c>
      <c r="I55" s="114" t="str">
        <f>+运营生产订单!$I$7</f>
        <v>3XL</v>
      </c>
      <c r="J55" s="105">
        <f ca="1">+SUMPRODUCT((运营生产订单!$A$9:$A$78=L55)*(运营生产订单!$C$7:$K$7=I55)*运营生产订单!$C$9:运营生产订单!$K$78)</f>
        <v>30</v>
      </c>
      <c r="K55" s="115" t="str">
        <f ca="1">VLOOKUP(D55,'（运营）数据源'!B:H,7,0)</f>
        <v>剑邑布行</v>
      </c>
      <c r="L55" s="67" t="str">
        <f ca="1" t="shared" ref="L55:L64" si="11">INDIRECT("运营生产订单!$A$"&amp;(INT((ROW()-4)/9)+9))</f>
        <v>军绿 165#</v>
      </c>
    </row>
    <row r="56" s="36" customFormat="1" hidden="1" spans="1:12">
      <c r="A56" s="107" t="str">
        <f ca="1">IF(J56&gt;0,运营生产订单!$H$3,"")</f>
        <v/>
      </c>
      <c r="B56" s="105" t="str">
        <f ca="1">+IF(J56&gt;0,运营生产订单!$C$4,"")</f>
        <v/>
      </c>
      <c r="C56" s="105" t="str">
        <f ca="1">+IF(J56&gt;0,MID(运营生产订单!$C$3,FIND("-",运营生产订单!$C$3)+1,20),"")</f>
        <v/>
      </c>
      <c r="D56" s="108" t="str">
        <f ca="1">+IF(J56&gt;0,VLOOKUP(C56&amp;H56&amp;I56,'（运营）数据源'!$A:$B,2,0),"")</f>
        <v/>
      </c>
      <c r="E56" s="108" t="str">
        <f ca="1">+IF(J56&gt;0,VLOOKUP(D56,'（运营）数据源'!$B:$H,7,0),"")</f>
        <v/>
      </c>
      <c r="F56" s="108" t="str">
        <f ca="1">+IF(J56&gt;0,VLOOKUP(D56,'（运营）数据源'!B:G,6,0),"")</f>
        <v/>
      </c>
      <c r="G56" s="105" t="str">
        <f ca="1">+IFERROR(VLOOKUP(D56,'（运营）数据源'!$B:$D,3,0),"")</f>
        <v/>
      </c>
      <c r="H56" s="109" t="str">
        <f ca="1" t="shared" si="10"/>
        <v>军绿</v>
      </c>
      <c r="I56" s="114" t="str">
        <f>+运营生产订单!$J$7</f>
        <v>4XL</v>
      </c>
      <c r="J56" s="105">
        <f ca="1">+SUMPRODUCT((运营生产订单!$A$9:$A$78=L56)*(运营生产订单!$C$7:$K$7=I56)*运营生产订单!$C$9:运营生产订单!$K$78)</f>
        <v>0</v>
      </c>
      <c r="K56" s="115" t="e">
        <f ca="1">VLOOKUP(D56,'（运营）数据源'!B:H,7,0)</f>
        <v>#N/A</v>
      </c>
      <c r="L56" s="67" t="str">
        <f ca="1" t="shared" si="11"/>
        <v>军绿 165#</v>
      </c>
    </row>
    <row r="57" s="36" customFormat="1" spans="1:12">
      <c r="A57" s="107">
        <f ca="1">IF(J57&gt;0,运营生产订单!$H$3,"")</f>
        <v>45254</v>
      </c>
      <c r="B57" s="105" t="str">
        <f ca="1">+IF(J57&gt;0,运营生产订单!$C$4,"")</f>
        <v>PO231124TZ811</v>
      </c>
      <c r="C57" s="105" t="str">
        <f ca="1">+IF(J57&gt;0,MID(运营生产订单!$C$3,FIND("-",运营生产订单!$C$3)+1,20),"")</f>
        <v>TZ811</v>
      </c>
      <c r="D57" s="108" t="str">
        <f ca="1">+IF(J57&gt;0,VLOOKUP(C57&amp;H57&amp;I57,'（运营）数据源'!$A:$B,2,0),"")</f>
        <v>TZ811-Amry Green-5XL</v>
      </c>
      <c r="E57" s="108" t="str">
        <f ca="1">+IF(J57&gt;0,VLOOKUP(D57,'（运营）数据源'!$B:$H,7,0),"")</f>
        <v>剑邑布行</v>
      </c>
      <c r="F57" s="108" t="str">
        <f ca="1">+IF(J57&gt;0,VLOOKUP(D57,'（运营）数据源'!B:G,6,0),"")</f>
        <v>丝光棉</v>
      </c>
      <c r="G57" s="105" t="str">
        <f ca="1">+IFERROR(VLOOKUP(D57,'（运营）数据源'!$B:$D,3,0),"")</f>
        <v>军绿 165#</v>
      </c>
      <c r="H57" s="109" t="str">
        <f ca="1" t="shared" si="10"/>
        <v>军绿</v>
      </c>
      <c r="I57" s="114" t="str">
        <f>+运营生产订单!$K$7</f>
        <v>5XL</v>
      </c>
      <c r="J57" s="105">
        <f ca="1">+SUMPRODUCT((运营生产订单!$A$9:$A$78=L57)*(运营生产订单!$C$7:$K$7=I57)*运营生产订单!$C$9:运营生产订单!$K$78)</f>
        <v>30</v>
      </c>
      <c r="K57" s="115" t="str">
        <f ca="1">VLOOKUP(D57,'（运营）数据源'!B:H,7,0)</f>
        <v>剑邑布行</v>
      </c>
      <c r="L57" s="67" t="str">
        <f ca="1" t="shared" si="11"/>
        <v>军绿 165#</v>
      </c>
    </row>
    <row r="58" s="36" customFormat="1" hidden="1" spans="1:12">
      <c r="A58" s="107" t="str">
        <f ca="1">IF(J58&gt;0,运营生产订单!$H$3,"")</f>
        <v/>
      </c>
      <c r="B58" s="105" t="str">
        <f ca="1">+IF(J58&gt;0,运营生产订单!$C$4,"")</f>
        <v/>
      </c>
      <c r="C58" s="105" t="str">
        <f ca="1">+IF(J58&gt;0,MID(运营生产订单!$C$3,FIND("-",运营生产订单!$C$3)+1,20),"")</f>
        <v/>
      </c>
      <c r="D58" s="108" t="str">
        <f ca="1">+IF(J58&gt;0,VLOOKUP(C58&amp;H58&amp;I58,'（运营）数据源'!$A:$B,2,0),"")</f>
        <v/>
      </c>
      <c r="E58" s="108" t="str">
        <f ca="1">+IF(J58&gt;0,VLOOKUP(D58,'（运营）数据源'!$B:$H,7,0),"")</f>
        <v/>
      </c>
      <c r="F58" s="108" t="str">
        <f ca="1">+IF(J58&gt;0,VLOOKUP(D58,'（运营）数据源'!B:G,6,0),"")</f>
        <v/>
      </c>
      <c r="G58" s="105" t="str">
        <f ca="1">+IFERROR(VLOOKUP(D58,'（运营）数据源'!$B:$D,3,0),"")</f>
        <v/>
      </c>
      <c r="H58" s="109" t="str">
        <f ca="1" t="shared" si="10"/>
        <v>尼罗蓝</v>
      </c>
      <c r="I58" s="114" t="str">
        <f>+运营生产订单!$C$7</f>
        <v>XS</v>
      </c>
      <c r="J58" s="105">
        <f ca="1">+SUMPRODUCT((运营生产订单!$A$9:$A$78=L58)*(运营生产订单!$C$7:$K$7=I58)*运营生产订单!$C$9:运营生产订单!$K$78)</f>
        <v>0</v>
      </c>
      <c r="K58" s="115" t="e">
        <f ca="1">VLOOKUP(D58,'（运营）数据源'!B:H,7,0)</f>
        <v>#N/A</v>
      </c>
      <c r="L58" s="67" t="str">
        <f ca="1" t="shared" si="11"/>
        <v>尼罗蓝 54#</v>
      </c>
    </row>
    <row r="59" s="36" customFormat="1" hidden="1" spans="1:12">
      <c r="A59" s="107" t="str">
        <f ca="1">IF(J59&gt;0,运营生产订单!$H$3,"")</f>
        <v/>
      </c>
      <c r="B59" s="105" t="str">
        <f ca="1">+IF(J59&gt;0,运营生产订单!$C$4,"")</f>
        <v/>
      </c>
      <c r="C59" s="105" t="str">
        <f ca="1">+IF(J59&gt;0,MID(运营生产订单!$C$3,FIND("-",运营生产订单!$C$3)+1,20),"")</f>
        <v/>
      </c>
      <c r="D59" s="108" t="str">
        <f ca="1">+IF(J59&gt;0,VLOOKUP(C59&amp;H59&amp;I59,'（运营）数据源'!$A:$B,2,0),"")</f>
        <v/>
      </c>
      <c r="E59" s="108" t="str">
        <f ca="1">+IF(J59&gt;0,VLOOKUP(D59,'（运营）数据源'!$B:$H,7,0),"")</f>
        <v/>
      </c>
      <c r="F59" s="108" t="str">
        <f ca="1">+IF(J59&gt;0,VLOOKUP(D59,'（运营）数据源'!B:G,6,0),"")</f>
        <v/>
      </c>
      <c r="G59" s="105" t="str">
        <f ca="1">+IFERROR(VLOOKUP(D59,'（运营）数据源'!$B:$D,3,0),"")</f>
        <v/>
      </c>
      <c r="H59" s="109" t="str">
        <f ca="1" t="shared" si="10"/>
        <v>尼罗蓝</v>
      </c>
      <c r="I59" s="114" t="str">
        <f>+运营生产订单!$D$7</f>
        <v>S</v>
      </c>
      <c r="J59" s="105">
        <f ca="1">+SUMPRODUCT((运营生产订单!$A$9:$A$78=L59)*(运营生产订单!$C$7:$K$7=I59)*运营生产订单!$C$9:运营生产订单!$K$78)</f>
        <v>0</v>
      </c>
      <c r="K59" s="115" t="e">
        <f ca="1">VLOOKUP(D59,'（运营）数据源'!B:H,7,0)</f>
        <v>#N/A</v>
      </c>
      <c r="L59" s="67" t="str">
        <f ca="1" t="shared" si="11"/>
        <v>尼罗蓝 54#</v>
      </c>
    </row>
    <row r="60" s="36" customFormat="1" hidden="1" spans="1:12">
      <c r="A60" s="107" t="str">
        <f ca="1">IF(J60&gt;0,运营生产订单!$H$3,"")</f>
        <v/>
      </c>
      <c r="B60" s="105" t="str">
        <f ca="1">+IF(J60&gt;0,运营生产订单!$C$4,"")</f>
        <v/>
      </c>
      <c r="C60" s="105" t="str">
        <f ca="1">+IF(J60&gt;0,MID(运营生产订单!$C$3,FIND("-",运营生产订单!$C$3)+1,20),"")</f>
        <v/>
      </c>
      <c r="D60" s="108" t="str">
        <f ca="1">+IF(J60&gt;0,VLOOKUP(C60&amp;H60&amp;I60,'（运营）数据源'!$A:$B,2,0),"")</f>
        <v/>
      </c>
      <c r="E60" s="108" t="str">
        <f ca="1">+IF(J60&gt;0,VLOOKUP(D60,'（运营）数据源'!$B:$H,7,0),"")</f>
        <v/>
      </c>
      <c r="F60" s="108" t="str">
        <f ca="1">+IF(J60&gt;0,VLOOKUP(D60,'（运营）数据源'!B:G,6,0),"")</f>
        <v/>
      </c>
      <c r="G60" s="105" t="str">
        <f ca="1">+IFERROR(VLOOKUP(D60,'（运营）数据源'!$B:$D,3,0),"")</f>
        <v/>
      </c>
      <c r="H60" s="109" t="str">
        <f ca="1" t="shared" si="10"/>
        <v>尼罗蓝</v>
      </c>
      <c r="I60" s="114" t="str">
        <f>+运营生产订单!$E$7</f>
        <v>M</v>
      </c>
      <c r="J60" s="105">
        <f ca="1">+SUMPRODUCT((运营生产订单!$A$9:$A$78=L60)*(运营生产订单!$C$7:$K$7=I60)*运营生产订单!$C$9:运营生产订单!$K$78)</f>
        <v>0</v>
      </c>
      <c r="K60" s="115" t="e">
        <f ca="1">VLOOKUP(D60,'（运营）数据源'!B:H,7,0)</f>
        <v>#N/A</v>
      </c>
      <c r="L60" s="67" t="str">
        <f ca="1" t="shared" si="11"/>
        <v>尼罗蓝 54#</v>
      </c>
    </row>
    <row r="61" s="36" customFormat="1" hidden="1" spans="1:12">
      <c r="A61" s="107" t="str">
        <f ca="1">IF(J61&gt;0,运营生产订单!$H$3,"")</f>
        <v/>
      </c>
      <c r="B61" s="105" t="str">
        <f ca="1">+IF(J61&gt;0,运营生产订单!$C$4,"")</f>
        <v/>
      </c>
      <c r="C61" s="105" t="str">
        <f ca="1">+IF(J61&gt;0,MID(运营生产订单!$C$3,FIND("-",运营生产订单!$C$3)+1,20),"")</f>
        <v/>
      </c>
      <c r="D61" s="108" t="str">
        <f ca="1">+IF(J61&gt;0,VLOOKUP(C61&amp;H61&amp;I61,'（运营）数据源'!$A:$B,2,0),"")</f>
        <v/>
      </c>
      <c r="E61" s="108" t="str">
        <f ca="1">+IF(J61&gt;0,VLOOKUP(D61,'（运营）数据源'!$B:$H,7,0),"")</f>
        <v/>
      </c>
      <c r="F61" s="108" t="str">
        <f ca="1">+IF(J61&gt;0,VLOOKUP(D61,'（运营）数据源'!B:G,6,0),"")</f>
        <v/>
      </c>
      <c r="G61" s="105" t="str">
        <f ca="1">+IFERROR(VLOOKUP(D61,'（运营）数据源'!$B:$D,3,0),"")</f>
        <v/>
      </c>
      <c r="H61" s="109" t="str">
        <f ca="1" t="shared" si="10"/>
        <v>尼罗蓝</v>
      </c>
      <c r="I61" s="114" t="str">
        <f>+运营生产订单!$F$7</f>
        <v>L</v>
      </c>
      <c r="J61" s="105">
        <f ca="1">+SUMPRODUCT((运营生产订单!$A$9:$A$78=L61)*(运营生产订单!$C$7:$K$7=I61)*运营生产订单!$C$9:运营生产订单!$K$78)</f>
        <v>0</v>
      </c>
      <c r="K61" s="115" t="e">
        <f ca="1">VLOOKUP(D61,'（运营）数据源'!B:H,7,0)</f>
        <v>#N/A</v>
      </c>
      <c r="L61" s="67" t="str">
        <f ca="1" t="shared" si="11"/>
        <v>尼罗蓝 54#</v>
      </c>
    </row>
    <row r="62" s="36" customFormat="1" hidden="1" spans="1:12">
      <c r="A62" s="107" t="str">
        <f ca="1">IF(J62&gt;0,运营生产订单!$H$3,"")</f>
        <v/>
      </c>
      <c r="B62" s="105" t="str">
        <f ca="1">+IF(J62&gt;0,运营生产订单!$C$4,"")</f>
        <v/>
      </c>
      <c r="C62" s="105" t="str">
        <f ca="1">+IF(J62&gt;0,MID(运营生产订单!$C$3,FIND("-",运营生产订单!$C$3)+1,20),"")</f>
        <v/>
      </c>
      <c r="D62" s="108" t="str">
        <f ca="1">+IF(J62&gt;0,VLOOKUP(C62&amp;H62&amp;I62,'（运营）数据源'!$A:$B,2,0),"")</f>
        <v/>
      </c>
      <c r="E62" s="108" t="str">
        <f ca="1">+IF(J62&gt;0,VLOOKUP(D62,'（运营）数据源'!$B:$H,7,0),"")</f>
        <v/>
      </c>
      <c r="F62" s="108" t="str">
        <f ca="1">+IF(J62&gt;0,VLOOKUP(D62,'（运营）数据源'!B:G,6,0),"")</f>
        <v/>
      </c>
      <c r="G62" s="105" t="str">
        <f ca="1">+IFERROR(VLOOKUP(D62,'（运营）数据源'!$B:$D,3,0),"")</f>
        <v/>
      </c>
      <c r="H62" s="109" t="str">
        <f ca="1" t="shared" si="10"/>
        <v>尼罗蓝</v>
      </c>
      <c r="I62" s="114" t="str">
        <f>+运营生产订单!$G$7</f>
        <v>XL</v>
      </c>
      <c r="J62" s="105">
        <f ca="1">+SUMPRODUCT((运营生产订单!$A$9:$A$78=L62)*(运营生产订单!$C$7:$K$7=I62)*运营生产订单!$C$9:运营生产订单!$K$78)</f>
        <v>0</v>
      </c>
      <c r="K62" s="115" t="e">
        <f ca="1">VLOOKUP(D62,'（运营）数据源'!B:H,7,0)</f>
        <v>#N/A</v>
      </c>
      <c r="L62" s="67" t="str">
        <f ca="1" t="shared" si="11"/>
        <v>尼罗蓝 54#</v>
      </c>
    </row>
    <row r="63" s="36" customFormat="1" hidden="1" spans="1:12">
      <c r="A63" s="107" t="str">
        <f ca="1">IF(J63&gt;0,运营生产订单!$H$3,"")</f>
        <v/>
      </c>
      <c r="B63" s="105" t="str">
        <f ca="1">+IF(J63&gt;0,运营生产订单!$C$4,"")</f>
        <v/>
      </c>
      <c r="C63" s="105" t="str">
        <f ca="1">+IF(J63&gt;0,MID(运营生产订单!$C$3,FIND("-",运营生产订单!$C$3)+1,20),"")</f>
        <v/>
      </c>
      <c r="D63" s="108" t="str">
        <f ca="1">+IF(J63&gt;0,VLOOKUP(C63&amp;H63&amp;I63,'（运营）数据源'!$A:$B,2,0),"")</f>
        <v/>
      </c>
      <c r="E63" s="108" t="str">
        <f ca="1">+IF(J63&gt;0,VLOOKUP(D63,'（运营）数据源'!$B:$H,7,0),"")</f>
        <v/>
      </c>
      <c r="F63" s="108" t="str">
        <f ca="1">+IF(J63&gt;0,VLOOKUP(D63,'（运营）数据源'!B:G,6,0),"")</f>
        <v/>
      </c>
      <c r="G63" s="105" t="str">
        <f ca="1">+IFERROR(VLOOKUP(D63,'（运营）数据源'!$B:$D,3,0),"")</f>
        <v/>
      </c>
      <c r="H63" s="109" t="s">
        <v>157</v>
      </c>
      <c r="I63" s="114" t="str">
        <f>+运营生产订单!$H$7</f>
        <v>2XL</v>
      </c>
      <c r="J63" s="105">
        <f ca="1">+SUMPRODUCT((运营生产订单!$A$9:$A$78=L63)*(运营生产订单!$C$7:$K$7=I63)*运营生产订单!$C$9:运营生产订单!$K$78)</f>
        <v>0</v>
      </c>
      <c r="K63" s="115" t="e">
        <f ca="1">VLOOKUP(D63,'（运营）数据源'!B:H,7,0)</f>
        <v>#N/A</v>
      </c>
      <c r="L63" s="67" t="str">
        <f ca="1" t="shared" si="11"/>
        <v>尼罗蓝 54#</v>
      </c>
    </row>
    <row r="64" s="36" customFormat="1" spans="1:12">
      <c r="A64" s="107">
        <f ca="1">IF(J64&gt;0,运营生产订单!$H$3,"")</f>
        <v>45254</v>
      </c>
      <c r="B64" s="105" t="str">
        <f ca="1">+IF(J64&gt;0,运营生产订单!$C$4,"")</f>
        <v>PO231124TZ811</v>
      </c>
      <c r="C64" s="105" t="str">
        <f ca="1">+IF(J64&gt;0,MID(运营生产订单!$C$3,FIND("-",运营生产订单!$C$3)+1,20),"")</f>
        <v>TZ811</v>
      </c>
      <c r="D64" s="108" t="str">
        <f ca="1">+IF(J64&gt;0,VLOOKUP(C64&amp;H64&amp;I64,'（运营）数据源'!$A:$B,2,0),"")</f>
        <v>TZ811-Nile Blue-3XL</v>
      </c>
      <c r="E64" s="108" t="str">
        <f ca="1">+IF(J64&gt;0,VLOOKUP(D64,'（运营）数据源'!$B:$H,7,0),"")</f>
        <v>剑邑布行</v>
      </c>
      <c r="F64" s="108" t="str">
        <f ca="1">+IF(J64&gt;0,VLOOKUP(D64,'（运营）数据源'!B:G,6,0),"")</f>
        <v>丝光棉</v>
      </c>
      <c r="G64" s="105" t="str">
        <f ca="1">+IFERROR(VLOOKUP(D64,'（运营）数据源'!$B:$D,3,0),"")</f>
        <v>尼罗蓝 54#</v>
      </c>
      <c r="H64" s="109" t="str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尼罗蓝</v>
      </c>
      <c r="I64" s="114" t="str">
        <f>+运营生产订单!$I$7</f>
        <v>3XL</v>
      </c>
      <c r="J64" s="105">
        <f ca="1">+SUMPRODUCT((运营生产订单!$A$9:$A$78=L64)*(运营生产订单!$C$7:$K$7=I64)*运营生产订单!$C$9:运营生产订单!$K$78)</f>
        <v>30</v>
      </c>
      <c r="K64" s="115" t="str">
        <f ca="1">VLOOKUP(D64,'（运营）数据源'!B:H,7,0)</f>
        <v>剑邑布行</v>
      </c>
      <c r="L64" s="67" t="str">
        <f ca="1" t="shared" si="11"/>
        <v>尼罗蓝 54#</v>
      </c>
    </row>
    <row r="65" s="36" customFormat="1" hidden="1" spans="1:12">
      <c r="A65" s="107" t="str">
        <f ca="1">IF(J65&gt;0,运营生产订单!$H$3,"")</f>
        <v/>
      </c>
      <c r="B65" s="105" t="str">
        <f ca="1">+IF(J65&gt;0,运营生产订单!$C$4,"")</f>
        <v/>
      </c>
      <c r="C65" s="105" t="str">
        <f ca="1">+IF(J65&gt;0,MID(运营生产订单!$C$3,FIND("-",运营生产订单!$C$3)+1,20),"")</f>
        <v/>
      </c>
      <c r="D65" s="108" t="str">
        <f ca="1">+IF(J65&gt;0,VLOOKUP(C65&amp;H65&amp;I65,'（运营）数据源'!$A:$B,2,0),"")</f>
        <v/>
      </c>
      <c r="E65" s="108" t="str">
        <f ca="1">+IF(J65&gt;0,VLOOKUP(D65,'（运营）数据源'!$B:$H,7,0),"")</f>
        <v/>
      </c>
      <c r="F65" s="108" t="str">
        <f ca="1">+IF(J65&gt;0,VLOOKUP(D65,'（运营）数据源'!B:G,6,0),"")</f>
        <v/>
      </c>
      <c r="G65" s="105" t="str">
        <f ca="1">+IFERROR(VLOOKUP(D65,'（运营）数据源'!$B:$D,3,0),"")</f>
        <v/>
      </c>
      <c r="H65" s="109" t="str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尼罗蓝</v>
      </c>
      <c r="I65" s="114" t="str">
        <f>+运营生产订单!$J$7</f>
        <v>4XL</v>
      </c>
      <c r="J65" s="105">
        <f ca="1">+SUMPRODUCT((运营生产订单!$A$9:$A$78=L65)*(运营生产订单!$C$7:$K$7=I65)*运营生产订单!$C$9:运营生产订单!$K$78)</f>
        <v>0</v>
      </c>
      <c r="K65" s="115" t="e">
        <f ca="1">VLOOKUP(D65,'（运营）数据源'!B:H,7,0)</f>
        <v>#N/A</v>
      </c>
      <c r="L65" s="67" t="str">
        <f ca="1" t="shared" ref="L65:L74" si="12">INDIRECT("运营生产订单!$A$"&amp;(INT((ROW()-4)/9)+9))</f>
        <v>尼罗蓝 54#</v>
      </c>
    </row>
    <row r="66" s="36" customFormat="1" spans="1:12">
      <c r="A66" s="107">
        <f ca="1">IF(J66&gt;0,运营生产订单!$H$3,"")</f>
        <v>45254</v>
      </c>
      <c r="B66" s="105" t="str">
        <f ca="1">+IF(J66&gt;0,运营生产订单!$C$4,"")</f>
        <v>PO231124TZ811</v>
      </c>
      <c r="C66" s="105" t="str">
        <f ca="1">+IF(J66&gt;0,MID(运营生产订单!$C$3,FIND("-",运营生产订单!$C$3)+1,20),"")</f>
        <v>TZ811</v>
      </c>
      <c r="D66" s="108" t="str">
        <f ca="1">+IF(J66&gt;0,VLOOKUP(C66&amp;H66&amp;I66,'（运营）数据源'!$A:$B,2,0),"")</f>
        <v>TZ811-Nile Blue-5XL</v>
      </c>
      <c r="E66" s="108" t="str">
        <f ca="1">+IF(J66&gt;0,VLOOKUP(D66,'（运营）数据源'!$B:$H,7,0),"")</f>
        <v>剑邑布行</v>
      </c>
      <c r="F66" s="108" t="str">
        <f ca="1">+IF(J66&gt;0,VLOOKUP(D66,'（运营）数据源'!B:G,6,0),"")</f>
        <v>丝光棉</v>
      </c>
      <c r="G66" s="105" t="str">
        <f ca="1">+IFERROR(VLOOKUP(D66,'（运营）数据源'!$B:$D,3,0),"")</f>
        <v>尼罗蓝 54#</v>
      </c>
      <c r="H66" s="109" t="str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尼罗蓝</v>
      </c>
      <c r="I66" s="114" t="str">
        <f>+运营生产订单!$K$7</f>
        <v>5XL</v>
      </c>
      <c r="J66" s="105">
        <f ca="1">+SUMPRODUCT((运营生产订单!$A$9:$A$78=L66)*(运营生产订单!$C$7:$K$7=I66)*运营生产订单!$C$9:运营生产订单!$K$78)</f>
        <v>30</v>
      </c>
      <c r="K66" s="115" t="str">
        <f ca="1">VLOOKUP(D66,'（运营）数据源'!B:H,7,0)</f>
        <v>剑邑布行</v>
      </c>
      <c r="L66" s="67" t="str">
        <f ca="1" t="shared" si="12"/>
        <v>尼罗蓝 54#</v>
      </c>
    </row>
    <row r="67" s="36" customFormat="1" hidden="1" spans="1:12">
      <c r="A67" s="107" t="str">
        <f ca="1">IF(J67&gt;0,运营生产订单!$H$3,"")</f>
        <v/>
      </c>
      <c r="B67" s="105" t="str">
        <f ca="1">+IF(J67&gt;0,运营生产订单!$C$4,"")</f>
        <v/>
      </c>
      <c r="C67" s="105" t="str">
        <f ca="1">+IF(J67&gt;0,MID(运营生产订单!$C$3,FIND("-",运营生产订单!$C$3)+1,20),"")</f>
        <v/>
      </c>
      <c r="D67" s="108" t="str">
        <f ca="1">+IF(J67&gt;0,VLOOKUP(C67&amp;H67&amp;I67,'（运营）数据源'!$A:$B,2,0),"")</f>
        <v/>
      </c>
      <c r="E67" s="108" t="str">
        <f ca="1">+IF(J67&gt;0,VLOOKUP(D67,'（运营）数据源'!$B:$H,7,0),"")</f>
        <v/>
      </c>
      <c r="F67" s="108" t="str">
        <f ca="1">+IF(J67&gt;0,VLOOKUP(D67,'（运营）数据源'!B:G,6,0),"")</f>
        <v/>
      </c>
      <c r="G67" s="105" t="str">
        <f ca="1">+IFERROR(VLOOKUP(D67,'（运营）数据源'!$B:$D,3,0),"")</f>
        <v/>
      </c>
      <c r="H67" s="109" t="str">
        <f ca="1" t="shared" ref="H65:H75" si="13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贝加蓝</v>
      </c>
      <c r="I67" s="114" t="str">
        <f>+运营生产订单!$C$7</f>
        <v>XS</v>
      </c>
      <c r="J67" s="105">
        <f ca="1">+SUMPRODUCT((运营生产订单!$A$9:$A$78=L67)*(运营生产订单!$C$7:$K$7=I67)*运营生产订单!$C$9:运营生产订单!$K$78)</f>
        <v>0</v>
      </c>
      <c r="K67" s="115" t="e">
        <f ca="1">VLOOKUP(D67,'（运营）数据源'!B:H,7,0)</f>
        <v>#N/A</v>
      </c>
      <c r="L67" s="67" t="str">
        <f ca="1" t="shared" si="12"/>
        <v>贝加蓝 176#</v>
      </c>
    </row>
    <row r="68" s="36" customFormat="1" hidden="1" spans="1:12">
      <c r="A68" s="107" t="str">
        <f ca="1">IF(J68&gt;0,运营生产订单!$H$3,"")</f>
        <v/>
      </c>
      <c r="B68" s="105" t="str">
        <f ca="1">+IF(J68&gt;0,运营生产订单!$C$4,"")</f>
        <v/>
      </c>
      <c r="C68" s="105" t="str">
        <f ca="1">+IF(J68&gt;0,MID(运营生产订单!$C$3,FIND("-",运营生产订单!$C$3)+1,20),"")</f>
        <v/>
      </c>
      <c r="D68" s="108" t="str">
        <f ca="1">+IF(J68&gt;0,VLOOKUP(C68&amp;H68&amp;I68,'（运营）数据源'!$A:$B,2,0),"")</f>
        <v/>
      </c>
      <c r="E68" s="108" t="str">
        <f ca="1">+IF(J68&gt;0,VLOOKUP(D68,'（运营）数据源'!$B:$H,7,0),"")</f>
        <v/>
      </c>
      <c r="F68" s="108" t="str">
        <f ca="1">+IF(J68&gt;0,VLOOKUP(D68,'（运营）数据源'!B:G,6,0),"")</f>
        <v/>
      </c>
      <c r="G68" s="105" t="str">
        <f ca="1">+IFERROR(VLOOKUP(D68,'（运营）数据源'!$B:$D,3,0),"")</f>
        <v/>
      </c>
      <c r="H68" s="109" t="str">
        <f ca="1" t="shared" si="13"/>
        <v>贝加蓝</v>
      </c>
      <c r="I68" s="114" t="str">
        <f>+运营生产订单!$D$7</f>
        <v>S</v>
      </c>
      <c r="J68" s="105">
        <f ca="1">+SUMPRODUCT((运营生产订单!$A$9:$A$78=L68)*(运营生产订单!$C$7:$K$7=I68)*运营生产订单!$C$9:运营生产订单!$K$78)</f>
        <v>0</v>
      </c>
      <c r="K68" s="115" t="e">
        <f ca="1">VLOOKUP(D68,'（运营）数据源'!B:H,7,0)</f>
        <v>#N/A</v>
      </c>
      <c r="L68" s="67" t="str">
        <f ca="1" t="shared" si="12"/>
        <v>贝加蓝 176#</v>
      </c>
    </row>
    <row r="69" s="36" customFormat="1" hidden="1" spans="1:12">
      <c r="A69" s="107" t="str">
        <f ca="1">IF(J69&gt;0,运营生产订单!$H$3,"")</f>
        <v/>
      </c>
      <c r="B69" s="105" t="str">
        <f ca="1">+IF(J69&gt;0,运营生产订单!$C$4,"")</f>
        <v/>
      </c>
      <c r="C69" s="105" t="str">
        <f ca="1">+IF(J69&gt;0,MID(运营生产订单!$C$3,FIND("-",运营生产订单!$C$3)+1,20),"")</f>
        <v/>
      </c>
      <c r="D69" s="108" t="str">
        <f ca="1">+IF(J69&gt;0,VLOOKUP(C69&amp;H69&amp;I69,'（运营）数据源'!$A:$B,2,0),"")</f>
        <v/>
      </c>
      <c r="E69" s="108" t="str">
        <f ca="1">+IF(J69&gt;0,VLOOKUP(D69,'（运营）数据源'!$B:$H,7,0),"")</f>
        <v/>
      </c>
      <c r="F69" s="108" t="str">
        <f ca="1">+IF(J69&gt;0,VLOOKUP(D69,'（运营）数据源'!B:G,6,0),"")</f>
        <v/>
      </c>
      <c r="G69" s="105" t="str">
        <f ca="1">+IFERROR(VLOOKUP(D69,'（运营）数据源'!$B:$D,3,0),"")</f>
        <v/>
      </c>
      <c r="H69" s="109" t="str">
        <f ca="1" t="shared" si="13"/>
        <v>贝加蓝</v>
      </c>
      <c r="I69" s="114" t="str">
        <f>+运营生产订单!$E$7</f>
        <v>M</v>
      </c>
      <c r="J69" s="105">
        <f ca="1">+SUMPRODUCT((运营生产订单!$A$9:$A$78=L69)*(运营生产订单!$C$7:$K$7=I69)*运营生产订单!$C$9:运营生产订单!$K$78)</f>
        <v>0</v>
      </c>
      <c r="K69" s="115" t="e">
        <f ca="1">VLOOKUP(D69,'（运营）数据源'!B:H,7,0)</f>
        <v>#N/A</v>
      </c>
      <c r="L69" s="67" t="str">
        <f ca="1" t="shared" si="12"/>
        <v>贝加蓝 176#</v>
      </c>
    </row>
    <row r="70" s="36" customFormat="1" hidden="1" spans="1:12">
      <c r="A70" s="107" t="str">
        <f ca="1">IF(J70&gt;0,运营生产订单!$H$3,"")</f>
        <v/>
      </c>
      <c r="B70" s="105" t="str">
        <f ca="1">+IF(J70&gt;0,运营生产订单!$C$4,"")</f>
        <v/>
      </c>
      <c r="C70" s="105" t="str">
        <f ca="1">+IF(J70&gt;0,MID(运营生产订单!$C$3,FIND("-",运营生产订单!$C$3)+1,20),"")</f>
        <v/>
      </c>
      <c r="D70" s="108" t="str">
        <f ca="1">+IF(J70&gt;0,VLOOKUP(C70&amp;H70&amp;I70,'（运营）数据源'!$A:$B,2,0),"")</f>
        <v/>
      </c>
      <c r="E70" s="108" t="str">
        <f ca="1">+IF(J70&gt;0,VLOOKUP(D70,'（运营）数据源'!$B:$H,7,0),"")</f>
        <v/>
      </c>
      <c r="F70" s="108" t="str">
        <f ca="1">+IF(J70&gt;0,VLOOKUP(D70,'（运营）数据源'!B:G,6,0),"")</f>
        <v/>
      </c>
      <c r="G70" s="105" t="str">
        <f ca="1">+IFERROR(VLOOKUP(D70,'（运营）数据源'!$B:$D,3,0),"")</f>
        <v/>
      </c>
      <c r="H70" s="109" t="str">
        <f ca="1" t="shared" si="13"/>
        <v>贝加蓝</v>
      </c>
      <c r="I70" s="114" t="str">
        <f>+运营生产订单!$F$7</f>
        <v>L</v>
      </c>
      <c r="J70" s="105">
        <f ca="1">+SUMPRODUCT((运营生产订单!$A$9:$A$78=L70)*(运营生产订单!$C$7:$K$7=I70)*运营生产订单!$C$9:运营生产订单!$K$78)</f>
        <v>0</v>
      </c>
      <c r="K70" s="115" t="e">
        <f ca="1">VLOOKUP(D70,'（运营）数据源'!B:H,7,0)</f>
        <v>#N/A</v>
      </c>
      <c r="L70" s="67" t="str">
        <f ca="1" t="shared" si="12"/>
        <v>贝加蓝 176#</v>
      </c>
    </row>
    <row r="71" s="36" customFormat="1" hidden="1" spans="1:12">
      <c r="A71" s="107" t="str">
        <f ca="1">IF(J71&gt;0,运营生产订单!$H$3,"")</f>
        <v/>
      </c>
      <c r="B71" s="105" t="str">
        <f ca="1">+IF(J71&gt;0,运营生产订单!$C$4,"")</f>
        <v/>
      </c>
      <c r="C71" s="105" t="str">
        <f ca="1">+IF(J71&gt;0,MID(运营生产订单!$C$3,FIND("-",运营生产订单!$C$3)+1,20),"")</f>
        <v/>
      </c>
      <c r="D71" s="108" t="str">
        <f ca="1">+IF(J71&gt;0,VLOOKUP(C71&amp;H71&amp;I71,'（运营）数据源'!$A:$B,2,0),"")</f>
        <v/>
      </c>
      <c r="E71" s="108" t="str">
        <f ca="1">+IF(J71&gt;0,VLOOKUP(D71,'（运营）数据源'!$B:$H,7,0),"")</f>
        <v/>
      </c>
      <c r="F71" s="108" t="str">
        <f ca="1">+IF(J71&gt;0,VLOOKUP(D71,'（运营）数据源'!B:G,6,0),"")</f>
        <v/>
      </c>
      <c r="G71" s="105" t="str">
        <f ca="1">+IFERROR(VLOOKUP(D71,'（运营）数据源'!$B:$D,3,0),"")</f>
        <v/>
      </c>
      <c r="H71" s="109" t="str">
        <f ca="1" t="shared" si="13"/>
        <v>贝加蓝</v>
      </c>
      <c r="I71" s="114" t="str">
        <f>+运营生产订单!$G$7</f>
        <v>XL</v>
      </c>
      <c r="J71" s="105">
        <f ca="1">+SUMPRODUCT((运营生产订单!$A$9:$A$78=L71)*(运营生产订单!$C$7:$K$7=I71)*运营生产订单!$C$9:运营生产订单!$K$78)</f>
        <v>0</v>
      </c>
      <c r="K71" s="115" t="e">
        <f ca="1">VLOOKUP(D71,'（运营）数据源'!B:H,7,0)</f>
        <v>#N/A</v>
      </c>
      <c r="L71" s="67" t="str">
        <f ca="1" t="shared" si="12"/>
        <v>贝加蓝 176#</v>
      </c>
    </row>
    <row r="72" s="36" customFormat="1" hidden="1" spans="1:12">
      <c r="A72" s="107" t="str">
        <f ca="1">IF(J72&gt;0,运营生产订单!$H$3,"")</f>
        <v/>
      </c>
      <c r="B72" s="105" t="str">
        <f ca="1">+IF(J72&gt;0,运营生产订单!$C$4,"")</f>
        <v/>
      </c>
      <c r="C72" s="105" t="str">
        <f ca="1">+IF(J72&gt;0,MID(运营生产订单!$C$3,FIND("-",运营生产订单!$C$3)+1,20),"")</f>
        <v/>
      </c>
      <c r="D72" s="108" t="str">
        <f ca="1">+IF(J72&gt;0,VLOOKUP(C72&amp;H72&amp;I72,'（运营）数据源'!$A:$B,2,0),"")</f>
        <v/>
      </c>
      <c r="E72" s="108" t="str">
        <f ca="1">+IF(J72&gt;0,VLOOKUP(D72,'（运营）数据源'!$B:$H,7,0),"")</f>
        <v/>
      </c>
      <c r="F72" s="108" t="str">
        <f ca="1">+IF(J72&gt;0,VLOOKUP(D72,'（运营）数据源'!B:G,6,0),"")</f>
        <v/>
      </c>
      <c r="G72" s="105" t="str">
        <f ca="1">+IFERROR(VLOOKUP(D72,'（运营）数据源'!$B:$D,3,0),"")</f>
        <v/>
      </c>
      <c r="H72" s="109" t="str">
        <f ca="1" t="shared" si="13"/>
        <v>贝加蓝</v>
      </c>
      <c r="I72" s="114" t="str">
        <f>+运营生产订单!$H$7</f>
        <v>2XL</v>
      </c>
      <c r="J72" s="105">
        <f ca="1">+SUMPRODUCT((运营生产订单!$A$9:$A$78=L72)*(运营生产订单!$C$7:$K$7=I72)*运营生产订单!$C$9:运营生产订单!$K$78)</f>
        <v>0</v>
      </c>
      <c r="K72" s="115" t="e">
        <f ca="1">VLOOKUP(D72,'（运营）数据源'!B:H,7,0)</f>
        <v>#N/A</v>
      </c>
      <c r="L72" s="67" t="str">
        <f ca="1" t="shared" si="12"/>
        <v>贝加蓝 176#</v>
      </c>
    </row>
    <row r="73" s="36" customFormat="1" spans="1:12">
      <c r="A73" s="107">
        <f ca="1">IF(J73&gt;0,运营生产订单!$H$3,"")</f>
        <v>45254</v>
      </c>
      <c r="B73" s="105" t="str">
        <f ca="1">+IF(J73&gt;0,运营生产订单!$C$4,"")</f>
        <v>PO231124TZ811</v>
      </c>
      <c r="C73" s="105" t="str">
        <f ca="1">+IF(J73&gt;0,MID(运营生产订单!$C$3,FIND("-",运营生产订单!$C$3)+1,20),"")</f>
        <v>TZ811</v>
      </c>
      <c r="D73" s="108" t="str">
        <f ca="1">+IF(J73&gt;0,VLOOKUP(C73&amp;H73&amp;I73,'（运营）数据源'!$A:$B,2,0),"")</f>
        <v>TZ811-Berga Blue-3XL</v>
      </c>
      <c r="E73" s="108" t="str">
        <f ca="1">+IF(J73&gt;0,VLOOKUP(D73,'（运营）数据源'!$B:$H,7,0),"")</f>
        <v>剑邑布行</v>
      </c>
      <c r="F73" s="108" t="str">
        <f ca="1">+IF(J73&gt;0,VLOOKUP(D73,'（运营）数据源'!B:G,6,0),"")</f>
        <v>丝光棉</v>
      </c>
      <c r="G73" s="105" t="str">
        <f ca="1">+IFERROR(VLOOKUP(D73,'（运营）数据源'!$B:$D,3,0),"")</f>
        <v>贝加蓝 176#</v>
      </c>
      <c r="H73" s="109" t="str">
        <f ca="1" t="shared" si="13"/>
        <v>贝加蓝</v>
      </c>
      <c r="I73" s="114" t="str">
        <f>+运营生产订单!$I$7</f>
        <v>3XL</v>
      </c>
      <c r="J73" s="105">
        <f ca="1">+SUMPRODUCT((运营生产订单!$A$9:$A$78=L73)*(运营生产订单!$C$7:$K$7=I73)*运营生产订单!$C$9:运营生产订单!$K$78)</f>
        <v>60</v>
      </c>
      <c r="K73" s="115" t="str">
        <f ca="1">VLOOKUP(D73,'（运营）数据源'!B:H,7,0)</f>
        <v>剑邑布行</v>
      </c>
      <c r="L73" s="67" t="str">
        <f ca="1" t="shared" si="12"/>
        <v>贝加蓝 176#</v>
      </c>
    </row>
    <row r="74" s="36" customFormat="1" spans="1:12">
      <c r="A74" s="107">
        <f ca="1">IF(J74&gt;0,运营生产订单!$H$3,"")</f>
        <v>45254</v>
      </c>
      <c r="B74" s="105" t="str">
        <f ca="1">+IF(J74&gt;0,运营生产订单!$C$4,"")</f>
        <v>PO231124TZ811</v>
      </c>
      <c r="C74" s="105" t="str">
        <f ca="1">+IF(J74&gt;0,MID(运营生产订单!$C$3,FIND("-",运营生产订单!$C$3)+1,20),"")</f>
        <v>TZ811</v>
      </c>
      <c r="D74" s="108" t="str">
        <f ca="1">+IF(J74&gt;0,VLOOKUP(C74&amp;H74&amp;I74,'（运营）数据源'!$A:$B,2,0),"")</f>
        <v>TZ811-Berga Blue-4XL</v>
      </c>
      <c r="E74" s="108" t="str">
        <f ca="1">+IF(J74&gt;0,VLOOKUP(D74,'（运营）数据源'!$B:$H,7,0),"")</f>
        <v>剑邑布行</v>
      </c>
      <c r="F74" s="108" t="str">
        <f ca="1">+IF(J74&gt;0,VLOOKUP(D74,'（运营）数据源'!B:G,6,0),"")</f>
        <v>丝光棉</v>
      </c>
      <c r="G74" s="105" t="str">
        <f ca="1">+IFERROR(VLOOKUP(D74,'（运营）数据源'!$B:$D,3,0),"")</f>
        <v>贝加蓝 176#</v>
      </c>
      <c r="H74" s="109" t="str">
        <f ca="1" t="shared" si="13"/>
        <v>贝加蓝</v>
      </c>
      <c r="I74" s="114" t="str">
        <f>+运营生产订单!$J$7</f>
        <v>4XL</v>
      </c>
      <c r="J74" s="105">
        <f ca="1">+SUMPRODUCT((运营生产订单!$A$9:$A$78=L74)*(运营生产订单!$C$7:$K$7=I74)*运营生产订单!$C$9:运营生产订单!$K$78)</f>
        <v>30</v>
      </c>
      <c r="K74" s="115" t="str">
        <f ca="1">VLOOKUP(D74,'（运营）数据源'!B:H,7,0)</f>
        <v>剑邑布行</v>
      </c>
      <c r="L74" s="67" t="str">
        <f ca="1" t="shared" si="12"/>
        <v>贝加蓝 176#</v>
      </c>
    </row>
    <row r="75" s="36" customFormat="1" spans="1:12">
      <c r="A75" s="107">
        <f ca="1">IF(J75&gt;0,运营生产订单!$H$3,"")</f>
        <v>45254</v>
      </c>
      <c r="B75" s="105" t="str">
        <f ca="1">+IF(J75&gt;0,运营生产订单!$C$4,"")</f>
        <v>PO231124TZ811</v>
      </c>
      <c r="C75" s="105" t="str">
        <f ca="1">+IF(J75&gt;0,MID(运营生产订单!$C$3,FIND("-",运营生产订单!$C$3)+1,20),"")</f>
        <v>TZ811</v>
      </c>
      <c r="D75" s="108" t="str">
        <f ca="1">+IF(J75&gt;0,VLOOKUP(C75&amp;H75&amp;I75,'（运营）数据源'!$A:$B,2,0),"")</f>
        <v>TZ811-Berga Blue-5XL</v>
      </c>
      <c r="E75" s="108" t="str">
        <f ca="1">+IF(J75&gt;0,VLOOKUP(D75,'（运营）数据源'!$B:$H,7,0),"")</f>
        <v>剑邑布行</v>
      </c>
      <c r="F75" s="108" t="str">
        <f ca="1">+IF(J75&gt;0,VLOOKUP(D75,'（运营）数据源'!B:G,6,0),"")</f>
        <v>丝光棉</v>
      </c>
      <c r="G75" s="105" t="str">
        <f ca="1">+IFERROR(VLOOKUP(D75,'（运营）数据源'!$B:$D,3,0),"")</f>
        <v>贝加蓝 176#</v>
      </c>
      <c r="H75" s="109" t="str">
        <f ca="1" t="shared" si="13"/>
        <v>贝加蓝</v>
      </c>
      <c r="I75" s="114" t="str">
        <f>+运营生产订单!$K$7</f>
        <v>5XL</v>
      </c>
      <c r="J75" s="105">
        <f ca="1">+SUMPRODUCT((运营生产订单!$A$9:$A$78=L75)*(运营生产订单!$C$7:$K$7=I75)*运营生产订单!$C$9:运营生产订单!$K$78)</f>
        <v>30</v>
      </c>
      <c r="K75" s="115" t="str">
        <f ca="1">VLOOKUP(D75,'（运营）数据源'!B:H,7,0)</f>
        <v>剑邑布行</v>
      </c>
      <c r="L75" s="67" t="str">
        <f ca="1" t="shared" ref="L75:L84" si="14">INDIRECT("运营生产订单!$A$"&amp;(INT((ROW()-4)/9)+9))</f>
        <v>贝加蓝 176#</v>
      </c>
    </row>
    <row r="76" s="36" customFormat="1" hidden="1" spans="1:12">
      <c r="A76" s="107" t="str">
        <f ca="1">IF(J76&gt;0,运营生产订单!$H$3,"")</f>
        <v/>
      </c>
      <c r="B76" s="105" t="str">
        <f ca="1">+IF(J76&gt;0,运营生产订单!$C$4,"")</f>
        <v/>
      </c>
      <c r="C76" s="105" t="str">
        <f ca="1">+IF(J76&gt;0,MID(运营生产订单!$C$3,FIND("-",运营生产订单!$C$3)+1,20),"")</f>
        <v/>
      </c>
      <c r="D76" s="108" t="str">
        <f ca="1">+IF(J76&gt;0,VLOOKUP(C76&amp;H76&amp;I76,'（运营）数据源'!$A:$B,2,0),"")</f>
        <v/>
      </c>
      <c r="E76" s="108" t="str">
        <f ca="1">+IF(J76&gt;0,VLOOKUP(D76,'（运营）数据源'!$B:$H,7,0),"")</f>
        <v/>
      </c>
      <c r="F76" s="108" t="str">
        <f ca="1">+IF(J76&gt;0,VLOOKUP(D76,'（运营）数据源'!B:G,6,0),"")</f>
        <v/>
      </c>
      <c r="G76" s="105" t="str">
        <f ca="1">+IFERROR(VLOOKUP(D76,'（运营）数据源'!$B:$D,3,0),"")</f>
        <v/>
      </c>
      <c r="H76" s="109" t="str">
        <f ca="1" t="shared" ref="H75:H84" si="15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大红</v>
      </c>
      <c r="I76" s="114" t="str">
        <f>+运营生产订单!$C$7</f>
        <v>XS</v>
      </c>
      <c r="J76" s="105">
        <f ca="1">+SUMPRODUCT((运营生产订单!$A$9:$A$78=L76)*(运营生产订单!$C$7:$K$7=I76)*运营生产订单!$C$9:运营生产订单!$K$78)</f>
        <v>0</v>
      </c>
      <c r="K76" s="115" t="e">
        <f ca="1">VLOOKUP(D76,'（运营）数据源'!B:H,7,0)</f>
        <v>#N/A</v>
      </c>
      <c r="L76" s="67" t="str">
        <f ca="1" t="shared" si="14"/>
        <v>大红 190#</v>
      </c>
    </row>
    <row r="77" s="36" customFormat="1" hidden="1" spans="1:12">
      <c r="A77" s="107" t="str">
        <f ca="1">IF(J77&gt;0,运营生产订单!$H$3,"")</f>
        <v/>
      </c>
      <c r="B77" s="105" t="str">
        <f ca="1">+IF(J77&gt;0,运营生产订单!$C$4,"")</f>
        <v/>
      </c>
      <c r="C77" s="105" t="str">
        <f ca="1">+IF(J77&gt;0,MID(运营生产订单!$C$3,FIND("-",运营生产订单!$C$3)+1,20),"")</f>
        <v/>
      </c>
      <c r="D77" s="108" t="str">
        <f ca="1">+IF(J77&gt;0,VLOOKUP(C77&amp;H77&amp;I77,'（运营）数据源'!$A:$B,2,0),"")</f>
        <v/>
      </c>
      <c r="E77" s="108" t="str">
        <f ca="1">+IF(J77&gt;0,VLOOKUP(D77,'（运营）数据源'!$B:$H,7,0),"")</f>
        <v/>
      </c>
      <c r="F77" s="108" t="str">
        <f ca="1">+IF(J77&gt;0,VLOOKUP(D77,'（运营）数据源'!B:G,6,0),"")</f>
        <v/>
      </c>
      <c r="G77" s="105" t="str">
        <f ca="1">+IFERROR(VLOOKUP(D77,'（运营）数据源'!$B:$D,3,0),"")</f>
        <v/>
      </c>
      <c r="H77" s="109" t="str">
        <f ca="1" t="shared" si="15"/>
        <v>大红</v>
      </c>
      <c r="I77" s="114" t="str">
        <f>+运营生产订单!$D$7</f>
        <v>S</v>
      </c>
      <c r="J77" s="105">
        <f ca="1">+SUMPRODUCT((运营生产订单!$A$9:$A$78=L77)*(运营生产订单!$C$7:$K$7=I77)*运营生产订单!$C$9:运营生产订单!$K$78)</f>
        <v>0</v>
      </c>
      <c r="K77" s="115" t="e">
        <f ca="1">VLOOKUP(D77,'（运营）数据源'!B:H,7,0)</f>
        <v>#N/A</v>
      </c>
      <c r="L77" s="67" t="str">
        <f ca="1" t="shared" si="14"/>
        <v>大红 190#</v>
      </c>
    </row>
    <row r="78" s="36" customFormat="1" hidden="1" spans="1:12">
      <c r="A78" s="107" t="str">
        <f ca="1">IF(J78&gt;0,运营生产订单!$H$3,"")</f>
        <v/>
      </c>
      <c r="B78" s="105" t="str">
        <f ca="1">+IF(J78&gt;0,运营生产订单!$C$4,"")</f>
        <v/>
      </c>
      <c r="C78" s="105" t="str">
        <f ca="1">+IF(J78&gt;0,MID(运营生产订单!$C$3,FIND("-",运营生产订单!$C$3)+1,20),"")</f>
        <v/>
      </c>
      <c r="D78" s="108" t="str">
        <f ca="1">+IF(J78&gt;0,VLOOKUP(C78&amp;H78&amp;I78,'（运营）数据源'!$A:$B,2,0),"")</f>
        <v/>
      </c>
      <c r="E78" s="108" t="str">
        <f ca="1">+IF(J78&gt;0,VLOOKUP(D78,'（运营）数据源'!$B:$H,7,0),"")</f>
        <v/>
      </c>
      <c r="F78" s="108" t="str">
        <f ca="1">+IF(J78&gt;0,VLOOKUP(D78,'（运营）数据源'!B:G,6,0),"")</f>
        <v/>
      </c>
      <c r="G78" s="105" t="str">
        <f ca="1">+IFERROR(VLOOKUP(D78,'（运营）数据源'!$B:$D,3,0),"")</f>
        <v/>
      </c>
      <c r="H78" s="109" t="str">
        <f ca="1" t="shared" si="15"/>
        <v>大红</v>
      </c>
      <c r="I78" s="114" t="str">
        <f>+运营生产订单!$E$7</f>
        <v>M</v>
      </c>
      <c r="J78" s="105">
        <f ca="1">+SUMPRODUCT((运营生产订单!$A$9:$A$78=L78)*(运营生产订单!$C$7:$K$7=I78)*运营生产订单!$C$9:运营生产订单!$K$78)</f>
        <v>0</v>
      </c>
      <c r="K78" s="115" t="e">
        <f ca="1">VLOOKUP(D78,'（运营）数据源'!B:H,7,0)</f>
        <v>#N/A</v>
      </c>
      <c r="L78" s="67" t="str">
        <f ca="1" t="shared" si="14"/>
        <v>大红 190#</v>
      </c>
    </row>
    <row r="79" s="36" customFormat="1" hidden="1" spans="1:12">
      <c r="A79" s="107" t="str">
        <f ca="1">IF(J79&gt;0,运营生产订单!$H$3,"")</f>
        <v/>
      </c>
      <c r="B79" s="105" t="str">
        <f ca="1">+IF(J79&gt;0,运营生产订单!$C$4,"")</f>
        <v/>
      </c>
      <c r="C79" s="105" t="str">
        <f ca="1">+IF(J79&gt;0,MID(运营生产订单!$C$3,FIND("-",运营生产订单!$C$3)+1,20),"")</f>
        <v/>
      </c>
      <c r="D79" s="108" t="str">
        <f ca="1">+IF(J79&gt;0,VLOOKUP(C79&amp;H79&amp;I79,'（运营）数据源'!$A:$B,2,0),"")</f>
        <v/>
      </c>
      <c r="E79" s="108" t="str">
        <f ca="1">+IF(J79&gt;0,VLOOKUP(D79,'（运营）数据源'!$B:$H,7,0),"")</f>
        <v/>
      </c>
      <c r="F79" s="108" t="str">
        <f ca="1">+IF(J79&gt;0,VLOOKUP(D79,'（运营）数据源'!B:G,6,0),"")</f>
        <v/>
      </c>
      <c r="G79" s="105" t="str">
        <f ca="1">+IFERROR(VLOOKUP(D79,'（运营）数据源'!$B:$D,3,0),"")</f>
        <v/>
      </c>
      <c r="H79" s="109" t="str">
        <f ca="1" t="shared" si="15"/>
        <v>大红</v>
      </c>
      <c r="I79" s="114" t="str">
        <f>+运营生产订单!$F$7</f>
        <v>L</v>
      </c>
      <c r="J79" s="105">
        <f ca="1">+SUMPRODUCT((运营生产订单!$A$9:$A$78=L79)*(运营生产订单!$C$7:$K$7=I79)*运营生产订单!$C$9:运营生产订单!$K$78)</f>
        <v>0</v>
      </c>
      <c r="K79" s="115" t="e">
        <f ca="1">VLOOKUP(D79,'（运营）数据源'!B:H,7,0)</f>
        <v>#N/A</v>
      </c>
      <c r="L79" s="67" t="str">
        <f ca="1" t="shared" si="14"/>
        <v>大红 190#</v>
      </c>
    </row>
    <row r="80" s="36" customFormat="1" spans="1:12">
      <c r="A80" s="107">
        <f ca="1">IF(J80&gt;0,运营生产订单!$H$3,"")</f>
        <v>45254</v>
      </c>
      <c r="B80" s="105" t="str">
        <f ca="1">+IF(J80&gt;0,运营生产订单!$C$4,"")</f>
        <v>PO231124TZ811</v>
      </c>
      <c r="C80" s="105" t="str">
        <f ca="1">+IF(J80&gt;0,MID(运营生产订单!$C$3,FIND("-",运营生产订单!$C$3)+1,20),"")</f>
        <v>TZ811</v>
      </c>
      <c r="D80" s="108" t="str">
        <f ca="1">+IF(J80&gt;0,VLOOKUP(C80&amp;H80&amp;I80,'（运营）数据源'!$A:$B,2,0),"")</f>
        <v>TZ811-Big Red-XL</v>
      </c>
      <c r="E80" s="108" t="str">
        <f ca="1">+IF(J80&gt;0,VLOOKUP(D80,'（运营）数据源'!$B:$H,7,0),"")</f>
        <v>剑邑布行</v>
      </c>
      <c r="F80" s="108" t="str">
        <f ca="1">+IF(J80&gt;0,VLOOKUP(D80,'（运营）数据源'!B:G,6,0),"")</f>
        <v>丝光棉</v>
      </c>
      <c r="G80" s="105" t="str">
        <f ca="1">+IFERROR(VLOOKUP(D80,'（运营）数据源'!$B:$D,3,0),"")</f>
        <v>大红 190#</v>
      </c>
      <c r="H80" s="109" t="str">
        <f ca="1" t="shared" si="15"/>
        <v>大红</v>
      </c>
      <c r="I80" s="114" t="str">
        <f>+运营生产订单!$G$7</f>
        <v>XL</v>
      </c>
      <c r="J80" s="105">
        <f ca="1">+SUMPRODUCT((运营生产订单!$A$9:$A$78=L80)*(运营生产订单!$C$7:$K$7=I80)*运营生产订单!$C$9:运营生产订单!$K$78)</f>
        <v>60</v>
      </c>
      <c r="K80" s="115" t="str">
        <f ca="1">VLOOKUP(D80,'（运营）数据源'!B:H,7,0)</f>
        <v>剑邑布行</v>
      </c>
      <c r="L80" s="67" t="str">
        <f ca="1" t="shared" si="14"/>
        <v>大红 190#</v>
      </c>
    </row>
    <row r="81" s="36" customFormat="1" spans="1:12">
      <c r="A81" s="107">
        <f ca="1">IF(J81&gt;0,运营生产订单!$H$3,"")</f>
        <v>45254</v>
      </c>
      <c r="B81" s="105" t="str">
        <f ca="1">+IF(J81&gt;0,运营生产订单!$C$4,"")</f>
        <v>PO231124TZ811</v>
      </c>
      <c r="C81" s="105" t="str">
        <f ca="1">+IF(J81&gt;0,MID(运营生产订单!$C$3,FIND("-",运营生产订单!$C$3)+1,20),"")</f>
        <v>TZ811</v>
      </c>
      <c r="D81" s="108" t="str">
        <f ca="1">+IF(J81&gt;0,VLOOKUP(C81&amp;H81&amp;I81,'（运营）数据源'!$A:$B,2,0),"")</f>
        <v>TZ811-Big Red-2XL</v>
      </c>
      <c r="E81" s="108" t="str">
        <f ca="1">+IF(J81&gt;0,VLOOKUP(D81,'（运营）数据源'!$B:$H,7,0),"")</f>
        <v>剑邑布行</v>
      </c>
      <c r="F81" s="108" t="str">
        <f ca="1">+IF(J81&gt;0,VLOOKUP(D81,'（运营）数据源'!B:G,6,0),"")</f>
        <v>丝光棉</v>
      </c>
      <c r="G81" s="105" t="str">
        <f ca="1">+IFERROR(VLOOKUP(D81,'（运营）数据源'!$B:$D,3,0),"")</f>
        <v>大红 190#</v>
      </c>
      <c r="H81" s="109" t="str">
        <f ca="1" t="shared" si="15"/>
        <v>大红</v>
      </c>
      <c r="I81" s="114" t="str">
        <f>+运营生产订单!$H$7</f>
        <v>2XL</v>
      </c>
      <c r="J81" s="105">
        <f ca="1">+SUMPRODUCT((运营生产订单!$A$9:$A$78=L81)*(运营生产订单!$C$7:$K$7=I81)*运营生产订单!$C$9:运营生产订单!$K$78)</f>
        <v>120</v>
      </c>
      <c r="K81" s="115" t="str">
        <f ca="1">VLOOKUP(D81,'（运营）数据源'!B:H,7,0)</f>
        <v>剑邑布行</v>
      </c>
      <c r="L81" s="67" t="str">
        <f ca="1" t="shared" si="14"/>
        <v>大红 190#</v>
      </c>
    </row>
    <row r="82" s="36" customFormat="1" spans="1:12">
      <c r="A82" s="107">
        <f ca="1">IF(J82&gt;0,运营生产订单!$H$3,"")</f>
        <v>45254</v>
      </c>
      <c r="B82" s="105" t="str">
        <f ca="1">+IF(J82&gt;0,运营生产订单!$C$4,"")</f>
        <v>PO231124TZ811</v>
      </c>
      <c r="C82" s="105" t="str">
        <f ca="1">+IF(J82&gt;0,MID(运营生产订单!$C$3,FIND("-",运营生产订单!$C$3)+1,20),"")</f>
        <v>TZ811</v>
      </c>
      <c r="D82" s="108" t="str">
        <f ca="1">+IF(J82&gt;0,VLOOKUP(C82&amp;H82&amp;I82,'（运营）数据源'!$A:$B,2,0),"")</f>
        <v>TZ811-Big Red-3XL</v>
      </c>
      <c r="E82" s="108" t="str">
        <f ca="1">+IF(J82&gt;0,VLOOKUP(D82,'（运营）数据源'!$B:$H,7,0),"")</f>
        <v>剑邑布行</v>
      </c>
      <c r="F82" s="108" t="str">
        <f ca="1">+IF(J82&gt;0,VLOOKUP(D82,'（运营）数据源'!B:G,6,0),"")</f>
        <v>丝光棉</v>
      </c>
      <c r="G82" s="105" t="str">
        <f ca="1">+IFERROR(VLOOKUP(D82,'（运营）数据源'!$B:$D,3,0),"")</f>
        <v>大红 190#</v>
      </c>
      <c r="H82" s="109" t="str">
        <f ca="1" t="shared" si="15"/>
        <v>大红</v>
      </c>
      <c r="I82" s="114" t="str">
        <f>+运营生产订单!$I$7</f>
        <v>3XL</v>
      </c>
      <c r="J82" s="105">
        <f ca="1">+SUMPRODUCT((运营生产订单!$A$9:$A$78=L82)*(运营生产订单!$C$7:$K$7=I82)*运营生产订单!$C$9:运营生产订单!$K$78)</f>
        <v>120</v>
      </c>
      <c r="K82" s="115" t="str">
        <f ca="1">VLOOKUP(D82,'（运营）数据源'!B:H,7,0)</f>
        <v>剑邑布行</v>
      </c>
      <c r="L82" s="67" t="str">
        <f ca="1" t="shared" si="14"/>
        <v>大红 190#</v>
      </c>
    </row>
    <row r="83" s="36" customFormat="1" spans="1:12">
      <c r="A83" s="107">
        <f ca="1">IF(J83&gt;0,运营生产订单!$H$3,"")</f>
        <v>45254</v>
      </c>
      <c r="B83" s="105" t="str">
        <f ca="1">+IF(J83&gt;0,运营生产订单!$C$4,"")</f>
        <v>PO231124TZ811</v>
      </c>
      <c r="C83" s="105" t="str">
        <f ca="1">+IF(J83&gt;0,MID(运营生产订单!$C$3,FIND("-",运营生产订单!$C$3)+1,20),"")</f>
        <v>TZ811</v>
      </c>
      <c r="D83" s="108" t="str">
        <f ca="1">+IF(J83&gt;0,VLOOKUP(C83&amp;H83&amp;I83,'（运营）数据源'!$A:$B,2,0),"")</f>
        <v>TZ811-Big Red-4XL</v>
      </c>
      <c r="E83" s="108" t="str">
        <f ca="1">+IF(J83&gt;0,VLOOKUP(D83,'（运营）数据源'!$B:$H,7,0),"")</f>
        <v>剑邑布行</v>
      </c>
      <c r="F83" s="108" t="str">
        <f ca="1">+IF(J83&gt;0,VLOOKUP(D83,'（运营）数据源'!B:G,6,0),"")</f>
        <v>丝光棉</v>
      </c>
      <c r="G83" s="105" t="str">
        <f ca="1">+IFERROR(VLOOKUP(D83,'（运营）数据源'!$B:$D,3,0),"")</f>
        <v>大红 190#</v>
      </c>
      <c r="H83" s="109" t="str">
        <f ca="1" t="shared" si="15"/>
        <v>大红</v>
      </c>
      <c r="I83" s="114" t="str">
        <f>+运营生产订单!$J$7</f>
        <v>4XL</v>
      </c>
      <c r="J83" s="105">
        <f ca="1">+SUMPRODUCT((运营生产订单!$A$9:$A$78=L83)*(运营生产订单!$C$7:$K$7=I83)*运营生产订单!$C$9:运营生产订单!$K$78)</f>
        <v>60</v>
      </c>
      <c r="K83" s="115" t="str">
        <f ca="1">VLOOKUP(D83,'（运营）数据源'!B:H,7,0)</f>
        <v>剑邑布行</v>
      </c>
      <c r="L83" s="67" t="str">
        <f ca="1" t="shared" si="14"/>
        <v>大红 190#</v>
      </c>
    </row>
    <row r="84" s="36" customFormat="1" spans="1:12">
      <c r="A84" s="107">
        <f ca="1">IF(J84&gt;0,运营生产订单!$H$3,"")</f>
        <v>45254</v>
      </c>
      <c r="B84" s="105" t="str">
        <f ca="1">+IF(J84&gt;0,运营生产订单!$C$4,"")</f>
        <v>PO231124TZ811</v>
      </c>
      <c r="C84" s="105" t="str">
        <f ca="1">+IF(J84&gt;0,MID(运营生产订单!$C$3,FIND("-",运营生产订单!$C$3)+1,20),"")</f>
        <v>TZ811</v>
      </c>
      <c r="D84" s="108" t="str">
        <f ca="1">+IF(J84&gt;0,VLOOKUP(C84&amp;H84&amp;I84,'（运营）数据源'!$A:$B,2,0),"")</f>
        <v>TZ811-Big Red-5XL</v>
      </c>
      <c r="E84" s="108" t="str">
        <f ca="1">+IF(J84&gt;0,VLOOKUP(D84,'（运营）数据源'!$B:$H,7,0),"")</f>
        <v>剑邑布行</v>
      </c>
      <c r="F84" s="108" t="str">
        <f ca="1">+IF(J84&gt;0,VLOOKUP(D84,'（运营）数据源'!B:G,6,0),"")</f>
        <v>丝光棉</v>
      </c>
      <c r="G84" s="105" t="str">
        <f ca="1">+IFERROR(VLOOKUP(D84,'（运营）数据源'!$B:$D,3,0),"")</f>
        <v>大红 190#</v>
      </c>
      <c r="H84" s="109" t="str">
        <f ca="1" t="shared" si="15"/>
        <v>大红</v>
      </c>
      <c r="I84" s="114" t="str">
        <f>+运营生产订单!$K$7</f>
        <v>5XL</v>
      </c>
      <c r="J84" s="105">
        <f ca="1">+SUMPRODUCT((运营生产订单!$A$9:$A$78=L84)*(运营生产订单!$C$7:$K$7=I84)*运营生产订单!$C$9:运营生产订单!$K$78)</f>
        <v>60</v>
      </c>
      <c r="K84" s="115" t="str">
        <f ca="1">VLOOKUP(D84,'（运营）数据源'!B:H,7,0)</f>
        <v>剑邑布行</v>
      </c>
      <c r="L84" s="67" t="str">
        <f ca="1" t="shared" si="14"/>
        <v>大红 190#</v>
      </c>
    </row>
    <row r="85" s="36" customFormat="1" hidden="1" spans="1:12">
      <c r="A85" s="107" t="str">
        <f ca="1">IF(J85&gt;0,运营生产订单!$H$3,"")</f>
        <v/>
      </c>
      <c r="B85" s="105" t="str">
        <f ca="1">+IF(J85&gt;0,运营生产订单!$C$4,"")</f>
        <v/>
      </c>
      <c r="C85" s="105" t="str">
        <f ca="1">+IF(J85&gt;0,MID(运营生产订单!$C$3,FIND("-",运营生产订单!$C$3)+1,20),"")</f>
        <v/>
      </c>
      <c r="D85" s="108" t="str">
        <f ca="1">+IF(J85&gt;0,VLOOKUP(C85&amp;H85&amp;I85,'（运营）数据源'!$A:$B,2,0),"")</f>
        <v/>
      </c>
      <c r="E85" s="108" t="str">
        <f ca="1">+IF(J85&gt;0,VLOOKUP(D85,'（运营）数据源'!$B:$H,7,0),"")</f>
        <v/>
      </c>
      <c r="F85" s="108" t="str">
        <f ca="1">+IF(J85&gt;0,VLOOKUP(D85,'（运营）数据源'!B:G,6,0),"")</f>
        <v/>
      </c>
      <c r="G85" s="105" t="str">
        <f ca="1">+IFERROR(VLOOKUP(D85,'（运营）数据源'!$B:$D,3,0),"")</f>
        <v/>
      </c>
      <c r="H85" s="109" t="str">
        <f ca="1" t="shared" ref="H85:H94" si="16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紫灰</v>
      </c>
      <c r="I85" s="114" t="str">
        <f>+运营生产订单!$C$7</f>
        <v>XS</v>
      </c>
      <c r="J85" s="105">
        <f ca="1">+SUMPRODUCT((运营生产订单!$A$9:$A$78=L85)*(运营生产订单!$C$7:$K$7=I85)*运营生产订单!$C$9:运营生产订单!$K$78)</f>
        <v>0</v>
      </c>
      <c r="K85" s="115" t="e">
        <f ca="1">VLOOKUP(D85,'（运营）数据源'!B:H,7,0)</f>
        <v>#N/A</v>
      </c>
      <c r="L85" s="67" t="str">
        <f ca="1" t="shared" ref="L85:L94" si="17">INDIRECT("运营生产订单!$A$"&amp;(INT((ROW()-4)/9)+9))</f>
        <v>紫灰 195#</v>
      </c>
    </row>
    <row r="86" s="36" customFormat="1" hidden="1" spans="1:12">
      <c r="A86" s="107" t="str">
        <f ca="1">IF(J86&gt;0,运营生产订单!$H$3,"")</f>
        <v/>
      </c>
      <c r="B86" s="105" t="str">
        <f ca="1">+IF(J86&gt;0,运营生产订单!$C$4,"")</f>
        <v/>
      </c>
      <c r="C86" s="105" t="str">
        <f ca="1">+IF(J86&gt;0,MID(运营生产订单!$C$3,FIND("-",运营生产订单!$C$3)+1,20),"")</f>
        <v/>
      </c>
      <c r="D86" s="108" t="str">
        <f ca="1">+IF(J86&gt;0,VLOOKUP(C86&amp;H86&amp;I86,'（运营）数据源'!$A:$B,2,0),"")</f>
        <v/>
      </c>
      <c r="E86" s="108" t="str">
        <f ca="1">+IF(J86&gt;0,VLOOKUP(D86,'（运营）数据源'!$B:$H,7,0),"")</f>
        <v/>
      </c>
      <c r="F86" s="108" t="str">
        <f ca="1">+IF(J86&gt;0,VLOOKUP(D86,'（运营）数据源'!B:G,6,0),"")</f>
        <v/>
      </c>
      <c r="G86" s="105" t="str">
        <f ca="1">+IFERROR(VLOOKUP(D86,'（运营）数据源'!$B:$D,3,0),"")</f>
        <v/>
      </c>
      <c r="H86" s="109" t="str">
        <f ca="1" t="shared" si="16"/>
        <v>紫灰</v>
      </c>
      <c r="I86" s="114" t="str">
        <f>+运营生产订单!$D$7</f>
        <v>S</v>
      </c>
      <c r="J86" s="105">
        <f ca="1">+SUMPRODUCT((运营生产订单!$A$9:$A$78=L86)*(运营生产订单!$C$7:$K$7=I86)*运营生产订单!$C$9:运营生产订单!$K$78)</f>
        <v>0</v>
      </c>
      <c r="K86" s="115" t="e">
        <f ca="1">VLOOKUP(D86,'（运营）数据源'!B:H,7,0)</f>
        <v>#N/A</v>
      </c>
      <c r="L86" s="67" t="str">
        <f ca="1" t="shared" si="17"/>
        <v>紫灰 195#</v>
      </c>
    </row>
    <row r="87" s="36" customFormat="1" hidden="1" spans="1:12">
      <c r="A87" s="107" t="str">
        <f ca="1">IF(J87&gt;0,运营生产订单!$H$3,"")</f>
        <v/>
      </c>
      <c r="B87" s="105" t="str">
        <f ca="1">+IF(J87&gt;0,运营生产订单!$C$4,"")</f>
        <v/>
      </c>
      <c r="C87" s="105" t="str">
        <f ca="1">+IF(J87&gt;0,MID(运营生产订单!$C$3,FIND("-",运营生产订单!$C$3)+1,20),"")</f>
        <v/>
      </c>
      <c r="D87" s="108" t="str">
        <f ca="1">+IF(J87&gt;0,VLOOKUP(C87&amp;H87&amp;I87,'（运营）数据源'!$A:$B,2,0),"")</f>
        <v/>
      </c>
      <c r="E87" s="108" t="str">
        <f ca="1">+IF(J87&gt;0,VLOOKUP(D87,'（运营）数据源'!$B:$H,7,0),"")</f>
        <v/>
      </c>
      <c r="F87" s="108" t="str">
        <f ca="1">+IF(J87&gt;0,VLOOKUP(D87,'（运营）数据源'!B:G,6,0),"")</f>
        <v/>
      </c>
      <c r="G87" s="105" t="str">
        <f ca="1">+IFERROR(VLOOKUP(D87,'（运营）数据源'!$B:$D,3,0),"")</f>
        <v/>
      </c>
      <c r="H87" s="109" t="str">
        <f ca="1" t="shared" si="16"/>
        <v>紫灰</v>
      </c>
      <c r="I87" s="114" t="str">
        <f>+运营生产订单!$E$7</f>
        <v>M</v>
      </c>
      <c r="J87" s="105">
        <f ca="1">+SUMPRODUCT((运营生产订单!$A$9:$A$78=L87)*(运营生产订单!$C$7:$K$7=I87)*运营生产订单!$C$9:运营生产订单!$K$78)</f>
        <v>0</v>
      </c>
      <c r="K87" s="115" t="e">
        <f ca="1">VLOOKUP(D87,'（运营）数据源'!B:H,7,0)</f>
        <v>#N/A</v>
      </c>
      <c r="L87" s="67" t="str">
        <f ca="1" t="shared" si="17"/>
        <v>紫灰 195#</v>
      </c>
    </row>
    <row r="88" s="36" customFormat="1" hidden="1" spans="1:12">
      <c r="A88" s="107" t="str">
        <f ca="1">IF(J88&gt;0,运营生产订单!$H$3,"")</f>
        <v/>
      </c>
      <c r="B88" s="105" t="str">
        <f ca="1">+IF(J88&gt;0,运营生产订单!$C$4,"")</f>
        <v/>
      </c>
      <c r="C88" s="105" t="str">
        <f ca="1">+IF(J88&gt;0,MID(运营生产订单!$C$3,FIND("-",运营生产订单!$C$3)+1,20),"")</f>
        <v/>
      </c>
      <c r="D88" s="108" t="str">
        <f ca="1">+IF(J88&gt;0,VLOOKUP(C88&amp;H88&amp;I88,'（运营）数据源'!$A:$B,2,0),"")</f>
        <v/>
      </c>
      <c r="E88" s="108" t="str">
        <f ca="1">+IF(J88&gt;0,VLOOKUP(D88,'（运营）数据源'!$B:$H,7,0),"")</f>
        <v/>
      </c>
      <c r="F88" s="108" t="str">
        <f ca="1">+IF(J88&gt;0,VLOOKUP(D88,'（运营）数据源'!B:G,6,0),"")</f>
        <v/>
      </c>
      <c r="G88" s="105" t="str">
        <f ca="1">+IFERROR(VLOOKUP(D88,'（运营）数据源'!$B:$D,3,0),"")</f>
        <v/>
      </c>
      <c r="H88" s="109" t="str">
        <f ca="1" t="shared" si="16"/>
        <v>紫灰</v>
      </c>
      <c r="I88" s="114" t="str">
        <f>+运营生产订单!$F$7</f>
        <v>L</v>
      </c>
      <c r="J88" s="105">
        <f ca="1">+SUMPRODUCT((运营生产订单!$A$9:$A$78=L88)*(运营生产订单!$C$7:$K$7=I88)*运营生产订单!$C$9:运营生产订单!$K$78)</f>
        <v>0</v>
      </c>
      <c r="K88" s="115" t="e">
        <f ca="1">VLOOKUP(D88,'（运营）数据源'!B:H,7,0)</f>
        <v>#N/A</v>
      </c>
      <c r="L88" s="67" t="str">
        <f ca="1" t="shared" si="17"/>
        <v>紫灰 195#</v>
      </c>
    </row>
    <row r="89" s="36" customFormat="1" spans="1:12">
      <c r="A89" s="107">
        <f ca="1">IF(J89&gt;0,运营生产订单!$H$3,"")</f>
        <v>45254</v>
      </c>
      <c r="B89" s="105" t="str">
        <f ca="1">+IF(J89&gt;0,运营生产订单!$C$4,"")</f>
        <v>PO231124TZ811</v>
      </c>
      <c r="C89" s="105" t="str">
        <f ca="1">+IF(J89&gt;0,MID(运营生产订单!$C$3,FIND("-",运营生产订单!$C$3)+1,20),"")</f>
        <v>TZ811</v>
      </c>
      <c r="D89" s="108" t="str">
        <f ca="1">+IF(J89&gt;0,VLOOKUP(C89&amp;H89&amp;I89,'（运营）数据源'!$A:$B,2,0),"")</f>
        <v>TZ811-Purple Grey-XL</v>
      </c>
      <c r="E89" s="108" t="str">
        <f ca="1">+IF(J89&gt;0,VLOOKUP(D89,'（运营）数据源'!$B:$H,7,0),"")</f>
        <v>剑邑布行</v>
      </c>
      <c r="F89" s="108" t="str">
        <f ca="1">+IF(J89&gt;0,VLOOKUP(D89,'（运营）数据源'!B:G,6,0),"")</f>
        <v>丝光棉</v>
      </c>
      <c r="G89" s="105" t="str">
        <f ca="1">+IFERROR(VLOOKUP(D89,'（运营）数据源'!$B:$D,3,0),"")</f>
        <v>紫灰 195#</v>
      </c>
      <c r="H89" s="109" t="str">
        <f ca="1" t="shared" si="16"/>
        <v>紫灰</v>
      </c>
      <c r="I89" s="114" t="str">
        <f>+运营生产订单!$G$7</f>
        <v>XL</v>
      </c>
      <c r="J89" s="105">
        <f ca="1">+SUMPRODUCT((运营生产订单!$A$9:$A$78=L89)*(运营生产订单!$C$7:$K$7=I89)*运营生产订单!$C$9:运营生产订单!$K$78)</f>
        <v>60</v>
      </c>
      <c r="K89" s="115" t="str">
        <f ca="1">VLOOKUP(D89,'（运营）数据源'!B:H,7,0)</f>
        <v>剑邑布行</v>
      </c>
      <c r="L89" s="67" t="str">
        <f ca="1" t="shared" si="17"/>
        <v>紫灰 195#</v>
      </c>
    </row>
    <row r="90" s="36" customFormat="1" spans="1:12">
      <c r="A90" s="107">
        <f ca="1">IF(J90&gt;0,运营生产订单!$H$3,"")</f>
        <v>45254</v>
      </c>
      <c r="B90" s="105" t="str">
        <f ca="1">+IF(J90&gt;0,运营生产订单!$C$4,"")</f>
        <v>PO231124TZ811</v>
      </c>
      <c r="C90" s="105" t="str">
        <f ca="1">+IF(J90&gt;0,MID(运营生产订单!$C$3,FIND("-",运营生产订单!$C$3)+1,20),"")</f>
        <v>TZ811</v>
      </c>
      <c r="D90" s="108" t="str">
        <f ca="1">+IF(J90&gt;0,VLOOKUP(C90&amp;H90&amp;I90,'（运营）数据源'!$A:$B,2,0),"")</f>
        <v>TZ811-Purple Grey-2XL</v>
      </c>
      <c r="E90" s="108" t="str">
        <f ca="1">+IF(J90&gt;0,VLOOKUP(D90,'（运营）数据源'!$B:$H,7,0),"")</f>
        <v>剑邑布行</v>
      </c>
      <c r="F90" s="108" t="str">
        <f ca="1">+IF(J90&gt;0,VLOOKUP(D90,'（运营）数据源'!B:G,6,0),"")</f>
        <v>丝光棉</v>
      </c>
      <c r="G90" s="105" t="str">
        <f ca="1">+IFERROR(VLOOKUP(D90,'（运营）数据源'!$B:$D,3,0),"")</f>
        <v>紫灰 195#</v>
      </c>
      <c r="H90" s="109" t="str">
        <f ca="1" t="shared" si="16"/>
        <v>紫灰</v>
      </c>
      <c r="I90" s="114" t="str">
        <f>+运营生产订单!$H$7</f>
        <v>2XL</v>
      </c>
      <c r="J90" s="105">
        <f ca="1">+SUMPRODUCT((运营生产订单!$A$9:$A$78=L90)*(运营生产订单!$C$7:$K$7=I90)*运营生产订单!$C$9:运营生产订单!$K$78)</f>
        <v>120</v>
      </c>
      <c r="K90" s="115" t="str">
        <f ca="1">VLOOKUP(D90,'（运营）数据源'!B:H,7,0)</f>
        <v>剑邑布行</v>
      </c>
      <c r="L90" s="67" t="str">
        <f ca="1" t="shared" si="17"/>
        <v>紫灰 195#</v>
      </c>
    </row>
    <row r="91" s="36" customFormat="1" spans="1:12">
      <c r="A91" s="107">
        <f ca="1">IF(J91&gt;0,运营生产订单!$H$3,"")</f>
        <v>45254</v>
      </c>
      <c r="B91" s="105" t="str">
        <f ca="1">+IF(J91&gt;0,运营生产订单!$C$4,"")</f>
        <v>PO231124TZ811</v>
      </c>
      <c r="C91" s="105" t="str">
        <f ca="1">+IF(J91&gt;0,MID(运营生产订单!$C$3,FIND("-",运营生产订单!$C$3)+1,20),"")</f>
        <v>TZ811</v>
      </c>
      <c r="D91" s="108" t="str">
        <f ca="1">+IF(J91&gt;0,VLOOKUP(C91&amp;H91&amp;I91,'（运营）数据源'!$A:$B,2,0),"")</f>
        <v>TZ811-Purple Grey-3XL</v>
      </c>
      <c r="E91" s="108" t="str">
        <f ca="1">+IF(J91&gt;0,VLOOKUP(D91,'（运营）数据源'!$B:$H,7,0),"")</f>
        <v>剑邑布行</v>
      </c>
      <c r="F91" s="108" t="str">
        <f ca="1">+IF(J91&gt;0,VLOOKUP(D91,'（运营）数据源'!B:G,6,0),"")</f>
        <v>丝光棉</v>
      </c>
      <c r="G91" s="105" t="str">
        <f ca="1">+IFERROR(VLOOKUP(D91,'（运营）数据源'!$B:$D,3,0),"")</f>
        <v>紫灰 195#</v>
      </c>
      <c r="H91" s="109" t="str">
        <f ca="1" t="shared" si="16"/>
        <v>紫灰</v>
      </c>
      <c r="I91" s="114" t="str">
        <f>+运营生产订单!$I$7</f>
        <v>3XL</v>
      </c>
      <c r="J91" s="105">
        <f ca="1">+SUMPRODUCT((运营生产订单!$A$9:$A$78=L91)*(运营生产订单!$C$7:$K$7=I91)*运营生产订单!$C$9:运营生产订单!$K$78)</f>
        <v>120</v>
      </c>
      <c r="K91" s="115" t="str">
        <f ca="1">VLOOKUP(D91,'（运营）数据源'!B:H,7,0)</f>
        <v>剑邑布行</v>
      </c>
      <c r="L91" s="67" t="str">
        <f ca="1" t="shared" si="17"/>
        <v>紫灰 195#</v>
      </c>
    </row>
    <row r="92" s="36" customFormat="1" spans="1:12">
      <c r="A92" s="107">
        <f ca="1">IF(J92&gt;0,运营生产订单!$H$3,"")</f>
        <v>45254</v>
      </c>
      <c r="B92" s="105" t="str">
        <f ca="1">+IF(J92&gt;0,运营生产订单!$C$4,"")</f>
        <v>PO231124TZ811</v>
      </c>
      <c r="C92" s="105" t="str">
        <f ca="1">+IF(J92&gt;0,MID(运营生产订单!$C$3,FIND("-",运营生产订单!$C$3)+1,20),"")</f>
        <v>TZ811</v>
      </c>
      <c r="D92" s="108" t="str">
        <f ca="1">+IF(J92&gt;0,VLOOKUP(C92&amp;H92&amp;I92,'（运营）数据源'!$A:$B,2,0),"")</f>
        <v>TZ811-Purple Grey-4XL</v>
      </c>
      <c r="E92" s="108" t="str">
        <f ca="1">+IF(J92&gt;0,VLOOKUP(D92,'（运营）数据源'!$B:$H,7,0),"")</f>
        <v>剑邑布行</v>
      </c>
      <c r="F92" s="108" t="str">
        <f ca="1">+IF(J92&gt;0,VLOOKUP(D92,'（运营）数据源'!B:G,6,0),"")</f>
        <v>丝光棉</v>
      </c>
      <c r="G92" s="105" t="str">
        <f ca="1">+IFERROR(VLOOKUP(D92,'（运营）数据源'!$B:$D,3,0),"")</f>
        <v>紫灰 195#</v>
      </c>
      <c r="H92" s="109" t="str">
        <f ca="1" t="shared" si="16"/>
        <v>紫灰</v>
      </c>
      <c r="I92" s="114" t="str">
        <f>+运营生产订单!$J$7</f>
        <v>4XL</v>
      </c>
      <c r="J92" s="105">
        <f ca="1">+SUMPRODUCT((运营生产订单!$A$9:$A$78=L92)*(运营生产订单!$C$7:$K$7=I92)*运营生产订单!$C$9:运营生产订单!$K$78)</f>
        <v>60</v>
      </c>
      <c r="K92" s="115" t="str">
        <f ca="1">VLOOKUP(D92,'（运营）数据源'!B:H,7,0)</f>
        <v>剑邑布行</v>
      </c>
      <c r="L92" s="67" t="str">
        <f ca="1" t="shared" si="17"/>
        <v>紫灰 195#</v>
      </c>
    </row>
    <row r="93" s="36" customFormat="1" spans="1:12">
      <c r="A93" s="107">
        <f ca="1">IF(J93&gt;0,运营生产订单!$H$3,"")</f>
        <v>45254</v>
      </c>
      <c r="B93" s="105" t="str">
        <f ca="1">+IF(J93&gt;0,运营生产订单!$C$4,"")</f>
        <v>PO231124TZ811</v>
      </c>
      <c r="C93" s="105" t="str">
        <f ca="1">+IF(J93&gt;0,MID(运营生产订单!$C$3,FIND("-",运营生产订单!$C$3)+1,20),"")</f>
        <v>TZ811</v>
      </c>
      <c r="D93" s="108" t="str">
        <f ca="1">+IF(J93&gt;0,VLOOKUP(C93&amp;H93&amp;I93,'（运营）数据源'!$A:$B,2,0),"")</f>
        <v>TZ811-Purple Grey-5XL</v>
      </c>
      <c r="E93" s="108" t="str">
        <f ca="1">+IF(J93&gt;0,VLOOKUP(D93,'（运营）数据源'!$B:$H,7,0),"")</f>
        <v>剑邑布行</v>
      </c>
      <c r="F93" s="108" t="str">
        <f ca="1">+IF(J93&gt;0,VLOOKUP(D93,'（运营）数据源'!B:G,6,0),"")</f>
        <v>丝光棉</v>
      </c>
      <c r="G93" s="105" t="str">
        <f ca="1">+IFERROR(VLOOKUP(D93,'（运营）数据源'!$B:$D,3,0),"")</f>
        <v>紫灰 195#</v>
      </c>
      <c r="H93" s="109" t="str">
        <f ca="1" t="shared" si="16"/>
        <v>紫灰</v>
      </c>
      <c r="I93" s="114" t="str">
        <f>+运营生产订单!$K$7</f>
        <v>5XL</v>
      </c>
      <c r="J93" s="105">
        <f ca="1">+SUMPRODUCT((运营生产订单!$A$9:$A$78=L93)*(运营生产订单!$C$7:$K$7=I93)*运营生产订单!$C$9:运营生产订单!$K$78)</f>
        <v>60</v>
      </c>
      <c r="K93" s="115" t="str">
        <f ca="1">VLOOKUP(D93,'（运营）数据源'!B:H,7,0)</f>
        <v>剑邑布行</v>
      </c>
      <c r="L93" s="67" t="str">
        <f ca="1" t="shared" si="17"/>
        <v>紫灰 195#</v>
      </c>
    </row>
    <row r="94" s="36" customFormat="1" hidden="1" spans="1:12">
      <c r="A94" s="107" t="str">
        <f ca="1">IF(J94&gt;0,运营生产订单!$H$3,"")</f>
        <v/>
      </c>
      <c r="B94" s="105" t="str">
        <f ca="1">+IF(J94&gt;0,运营生产订单!$C$4,"")</f>
        <v/>
      </c>
      <c r="C94" s="105" t="str">
        <f ca="1">+IF(J94&gt;0,MID(运营生产订单!$C$3,FIND("-",运营生产订单!$C$3)+1,20),"")</f>
        <v/>
      </c>
      <c r="D94" s="108" t="str">
        <f ca="1">+IF(J94&gt;0,VLOOKUP(C94&amp;H94&amp;I94,'（运营）数据源'!$A:$B,2,0),"")</f>
        <v/>
      </c>
      <c r="E94" s="108" t="str">
        <f ca="1">+IF(J94&gt;0,VLOOKUP(D94,'（运营）数据源'!$B:$H,7,0),"")</f>
        <v/>
      </c>
      <c r="F94" s="108" t="str">
        <f ca="1">+IF(J94&gt;0,VLOOKUP(D94,'（运营）数据源'!B:G,6,0),"")</f>
        <v/>
      </c>
      <c r="G94" s="105" t="str">
        <f ca="1">+IFERROR(VLOOKUP(D94,'（运营）数据源'!$B:$D,3,0),"")</f>
        <v/>
      </c>
      <c r="H94" s="109">
        <f ca="1" t="shared" ref="H94:H103" si="18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94" s="114" t="str">
        <f>+运营生产订单!$C$7</f>
        <v>XS</v>
      </c>
      <c r="J94" s="105">
        <f ca="1">+SUMPRODUCT((运营生产订单!$A$9:$A$78=L94)*(运营生产订单!$C$7:$K$7=I94)*运营生产订单!$C$9:运营生产订单!$K$78)</f>
        <v>0</v>
      </c>
      <c r="K94" s="115" t="e">
        <f ca="1">VLOOKUP(D94,'（运营）数据源'!B:H,7,0)</f>
        <v>#N/A</v>
      </c>
      <c r="L94" s="67">
        <f ca="1" t="shared" si="17"/>
        <v>0</v>
      </c>
    </row>
    <row r="95" s="36" customFormat="1" hidden="1" spans="1:12">
      <c r="A95" s="107" t="str">
        <f ca="1">IF(J95&gt;0,运营生产订单!$H$3,"")</f>
        <v/>
      </c>
      <c r="B95" s="105" t="str">
        <f ca="1">+IF(J95&gt;0,运营生产订单!$C$4,"")</f>
        <v/>
      </c>
      <c r="C95" s="105" t="str">
        <f ca="1">+IF(J95&gt;0,MID(运营生产订单!$C$3,FIND("-",运营生产订单!$C$3)+1,20),"")</f>
        <v/>
      </c>
      <c r="D95" s="108" t="str">
        <f ca="1">+IF(J95&gt;0,VLOOKUP(C95&amp;H95&amp;I95,'（运营）数据源'!$A:$B,2,0),"")</f>
        <v/>
      </c>
      <c r="E95" s="108" t="str">
        <f ca="1">+IF(J95&gt;0,VLOOKUP(D95,'（运营）数据源'!$B:$H,7,0),"")</f>
        <v/>
      </c>
      <c r="F95" s="108" t="str">
        <f ca="1">+IF(J95&gt;0,VLOOKUP(D95,'（运营）数据源'!B:G,6,0),"")</f>
        <v/>
      </c>
      <c r="G95" s="105" t="str">
        <f ca="1">+IFERROR(VLOOKUP(D95,'（运营）数据源'!$B:$D,3,0),"")</f>
        <v/>
      </c>
      <c r="H95" s="109">
        <f ca="1" t="shared" si="18"/>
        <v>0</v>
      </c>
      <c r="I95" s="114" t="str">
        <f>+运营生产订单!$D$7</f>
        <v>S</v>
      </c>
      <c r="J95" s="105">
        <f ca="1">+SUMPRODUCT((运营生产订单!$A$9:$A$78=L95)*(运营生产订单!$C$7:$K$7=I95)*运营生产订单!$C$9:运营生产订单!$K$78)</f>
        <v>0</v>
      </c>
      <c r="K95" s="115" t="e">
        <f ca="1">VLOOKUP(D95,'（运营）数据源'!B:H,7,0)</f>
        <v>#N/A</v>
      </c>
      <c r="L95" s="67">
        <f ca="1" t="shared" ref="L95:L104" si="19">INDIRECT("运营生产订单!$A$"&amp;(INT((ROW()-4)/9)+9))</f>
        <v>0</v>
      </c>
    </row>
    <row r="96" s="36" customFormat="1" hidden="1" spans="1:12">
      <c r="A96" s="107" t="str">
        <f ca="1">IF(J96&gt;0,运营生产订单!$H$3,"")</f>
        <v/>
      </c>
      <c r="B96" s="105" t="str">
        <f ca="1">+IF(J96&gt;0,运营生产订单!$C$4,"")</f>
        <v/>
      </c>
      <c r="C96" s="105" t="str">
        <f ca="1">+IF(J96&gt;0,MID(运营生产订单!$C$3,FIND("-",运营生产订单!$C$3)+1,20),"")</f>
        <v/>
      </c>
      <c r="D96" s="108" t="str">
        <f ca="1">+IF(J96&gt;0,VLOOKUP(C96&amp;H96&amp;I96,'（运营）数据源'!$A:$B,2,0),"")</f>
        <v/>
      </c>
      <c r="E96" s="108" t="str">
        <f ca="1">+IF(J96&gt;0,VLOOKUP(D96,'（运营）数据源'!$B:$H,7,0),"")</f>
        <v/>
      </c>
      <c r="F96" s="108" t="str">
        <f ca="1">+IF(J96&gt;0,VLOOKUP(D96,'（运营）数据源'!B:G,6,0),"")</f>
        <v/>
      </c>
      <c r="G96" s="105" t="str">
        <f ca="1">+IFERROR(VLOOKUP(D96,'（运营）数据源'!$B:$D,3,0),"")</f>
        <v/>
      </c>
      <c r="H96" s="109">
        <f ca="1" t="shared" si="18"/>
        <v>0</v>
      </c>
      <c r="I96" s="114" t="str">
        <f>+运营生产订单!$E$7</f>
        <v>M</v>
      </c>
      <c r="J96" s="105">
        <f ca="1">+SUMPRODUCT((运营生产订单!$A$9:$A$78=L96)*(运营生产订单!$C$7:$K$7=I96)*运营生产订单!$C$9:运营生产订单!$K$78)</f>
        <v>0</v>
      </c>
      <c r="K96" s="115" t="e">
        <f ca="1">VLOOKUP(D96,'（运营）数据源'!B:H,7,0)</f>
        <v>#N/A</v>
      </c>
      <c r="L96" s="67">
        <f ca="1" t="shared" si="19"/>
        <v>0</v>
      </c>
    </row>
    <row r="97" s="36" customFormat="1" hidden="1" spans="1:12">
      <c r="A97" s="107" t="str">
        <f ca="1">IF(J97&gt;0,运营生产订单!$H$3,"")</f>
        <v/>
      </c>
      <c r="B97" s="105" t="str">
        <f ca="1">+IF(J97&gt;0,运营生产订单!$C$4,"")</f>
        <v/>
      </c>
      <c r="C97" s="105" t="str">
        <f ca="1">+IF(J97&gt;0,MID(运营生产订单!$C$3,FIND("-",运营生产订单!$C$3)+1,20),"")</f>
        <v/>
      </c>
      <c r="D97" s="108" t="str">
        <f ca="1">+IF(J97&gt;0,VLOOKUP(C97&amp;H97&amp;I97,'（运营）数据源'!$A:$B,2,0),"")</f>
        <v/>
      </c>
      <c r="E97" s="108" t="str">
        <f ca="1">+IF(J97&gt;0,VLOOKUP(D97,'（运营）数据源'!$B:$H,7,0),"")</f>
        <v/>
      </c>
      <c r="F97" s="108" t="str">
        <f ca="1">+IF(J97&gt;0,VLOOKUP(D97,'（运营）数据源'!B:G,6,0),"")</f>
        <v/>
      </c>
      <c r="G97" s="105" t="str">
        <f ca="1">+IFERROR(VLOOKUP(D97,'（运营）数据源'!$B:$D,3,0),"")</f>
        <v/>
      </c>
      <c r="H97" s="109">
        <f ca="1" t="shared" si="18"/>
        <v>0</v>
      </c>
      <c r="I97" s="114" t="str">
        <f>+运营生产订单!$F$7</f>
        <v>L</v>
      </c>
      <c r="J97" s="105">
        <f ca="1">+SUMPRODUCT((运营生产订单!$A$9:$A$78=L97)*(运营生产订单!$C$7:$K$7=I97)*运营生产订单!$C$9:运营生产订单!$K$78)</f>
        <v>0</v>
      </c>
      <c r="K97" s="115" t="e">
        <f ca="1">VLOOKUP(D97,'（运营）数据源'!B:H,7,0)</f>
        <v>#N/A</v>
      </c>
      <c r="L97" s="67">
        <f ca="1" t="shared" si="19"/>
        <v>0</v>
      </c>
    </row>
    <row r="98" s="36" customFormat="1" hidden="1" spans="1:12">
      <c r="A98" s="107" t="str">
        <f ca="1">IF(J98&gt;0,运营生产订单!$H$3,"")</f>
        <v/>
      </c>
      <c r="B98" s="105" t="str">
        <f ca="1">+IF(J98&gt;0,运营生产订单!$C$4,"")</f>
        <v/>
      </c>
      <c r="C98" s="105" t="str">
        <f ca="1">+IF(J98&gt;0,MID(运营生产订单!$C$3,FIND("-",运营生产订单!$C$3)+1,20),"")</f>
        <v/>
      </c>
      <c r="D98" s="108" t="str">
        <f ca="1">+IF(J98&gt;0,VLOOKUP(C98&amp;H98&amp;I98,'（运营）数据源'!$A:$B,2,0),"")</f>
        <v/>
      </c>
      <c r="E98" s="108" t="str">
        <f ca="1">+IF(J98&gt;0,VLOOKUP(D98,'（运营）数据源'!$B:$H,7,0),"")</f>
        <v/>
      </c>
      <c r="F98" s="108" t="str">
        <f ca="1">+IF(J98&gt;0,VLOOKUP(D98,'（运营）数据源'!B:G,6,0),"")</f>
        <v/>
      </c>
      <c r="G98" s="105" t="str">
        <f ca="1">+IFERROR(VLOOKUP(D98,'（运营）数据源'!$B:$D,3,0),"")</f>
        <v/>
      </c>
      <c r="H98" s="109">
        <f ca="1" t="shared" si="18"/>
        <v>0</v>
      </c>
      <c r="I98" s="114" t="str">
        <f>+运营生产订单!$G$7</f>
        <v>XL</v>
      </c>
      <c r="J98" s="105">
        <f ca="1">+SUMPRODUCT((运营生产订单!$A$9:$A$78=L98)*(运营生产订单!$C$7:$K$7=I98)*运营生产订单!$C$9:运营生产订单!$K$78)</f>
        <v>0</v>
      </c>
      <c r="K98" s="115" t="e">
        <f ca="1">VLOOKUP(D98,'（运营）数据源'!B:H,7,0)</f>
        <v>#N/A</v>
      </c>
      <c r="L98" s="67">
        <f ca="1" t="shared" si="19"/>
        <v>0</v>
      </c>
    </row>
    <row r="99" s="36" customFormat="1" hidden="1" spans="1:12">
      <c r="A99" s="107" t="str">
        <f ca="1">IF(J99&gt;0,运营生产订单!$H$3,"")</f>
        <v/>
      </c>
      <c r="B99" s="105" t="str">
        <f ca="1">+IF(J99&gt;0,运营生产订单!$C$4,"")</f>
        <v/>
      </c>
      <c r="C99" s="105" t="str">
        <f ca="1">+IF(J99&gt;0,MID(运营生产订单!$C$3,FIND("-",运营生产订单!$C$3)+1,20),"")</f>
        <v/>
      </c>
      <c r="D99" s="108" t="str">
        <f ca="1">+IF(J99&gt;0,VLOOKUP(C99&amp;H99&amp;I99,'（运营）数据源'!$A:$B,2,0),"")</f>
        <v/>
      </c>
      <c r="E99" s="108" t="str">
        <f ca="1">+IF(J99&gt;0,VLOOKUP(D99,'（运营）数据源'!$B:$H,7,0),"")</f>
        <v/>
      </c>
      <c r="F99" s="108" t="str">
        <f ca="1">+IF(J99&gt;0,VLOOKUP(D99,'（运营）数据源'!B:G,6,0),"")</f>
        <v/>
      </c>
      <c r="G99" s="105" t="str">
        <f ca="1">+IFERROR(VLOOKUP(D99,'（运营）数据源'!$B:$D,3,0),"")</f>
        <v/>
      </c>
      <c r="H99" s="109">
        <f ca="1" t="shared" si="18"/>
        <v>0</v>
      </c>
      <c r="I99" s="114" t="str">
        <f>+运营生产订单!$H$7</f>
        <v>2XL</v>
      </c>
      <c r="J99" s="105">
        <f ca="1">+SUMPRODUCT((运营生产订单!$A$9:$A$78=L99)*(运营生产订单!$C$7:$K$7=I99)*运营生产订单!$C$9:运营生产订单!$K$78)</f>
        <v>0</v>
      </c>
      <c r="K99" s="115" t="e">
        <f ca="1">VLOOKUP(D99,'（运营）数据源'!B:H,7,0)</f>
        <v>#N/A</v>
      </c>
      <c r="L99" s="67">
        <f ca="1" t="shared" si="19"/>
        <v>0</v>
      </c>
    </row>
    <row r="100" s="36" customFormat="1" hidden="1" spans="1:12">
      <c r="A100" s="107" t="str">
        <f ca="1">IF(J100&gt;0,运营生产订单!$H$3,"")</f>
        <v/>
      </c>
      <c r="B100" s="105" t="str">
        <f ca="1">+IF(J100&gt;0,运营生产订单!$C$4,"")</f>
        <v/>
      </c>
      <c r="C100" s="105" t="str">
        <f ca="1">+IF(J100&gt;0,MID(运营生产订单!$C$3,FIND("-",运营生产订单!$C$3)+1,20),"")</f>
        <v/>
      </c>
      <c r="D100" s="108" t="str">
        <f ca="1">+IF(J100&gt;0,VLOOKUP(C100&amp;H100&amp;I100,'（运营）数据源'!$A:$B,2,0),"")</f>
        <v/>
      </c>
      <c r="E100" s="108" t="str">
        <f ca="1">+IF(J100&gt;0,VLOOKUP(D100,'（运营）数据源'!$B:$H,7,0),"")</f>
        <v/>
      </c>
      <c r="F100" s="108" t="str">
        <f ca="1">+IF(J100&gt;0,VLOOKUP(D100,'（运营）数据源'!B:G,6,0),"")</f>
        <v/>
      </c>
      <c r="G100" s="105" t="str">
        <f ca="1">+IFERROR(VLOOKUP(D100,'（运营）数据源'!$B:$D,3,0),"")</f>
        <v/>
      </c>
      <c r="H100" s="109">
        <f ca="1" t="shared" si="18"/>
        <v>0</v>
      </c>
      <c r="I100" s="114" t="str">
        <f>+运营生产订单!$I$7</f>
        <v>3XL</v>
      </c>
      <c r="J100" s="105">
        <f ca="1">+SUMPRODUCT((运营生产订单!$A$9:$A$78=L100)*(运营生产订单!$C$7:$K$7=I100)*运营生产订单!$C$9:运营生产订单!$K$78)</f>
        <v>0</v>
      </c>
      <c r="K100" s="115" t="e">
        <f ca="1">VLOOKUP(D100,'（运营）数据源'!B:H,7,0)</f>
        <v>#N/A</v>
      </c>
      <c r="L100" s="67">
        <f ca="1" t="shared" si="19"/>
        <v>0</v>
      </c>
    </row>
    <row r="101" s="36" customFormat="1" hidden="1" spans="1:12">
      <c r="A101" s="107" t="str">
        <f ca="1">IF(J101&gt;0,运营生产订单!$H$3,"")</f>
        <v/>
      </c>
      <c r="B101" s="105" t="str">
        <f ca="1">+IF(J101&gt;0,运营生产订单!$C$4,"")</f>
        <v/>
      </c>
      <c r="C101" s="105" t="str">
        <f ca="1">+IF(J101&gt;0,MID(运营生产订单!$C$3,FIND("-",运营生产订单!$C$3)+1,20),"")</f>
        <v/>
      </c>
      <c r="D101" s="108" t="str">
        <f ca="1">+IF(J101&gt;0,VLOOKUP(C101&amp;H101&amp;I101,'（运营）数据源'!$A:$B,2,0),"")</f>
        <v/>
      </c>
      <c r="E101" s="108" t="str">
        <f ca="1">+IF(J101&gt;0,VLOOKUP(D101,'（运营）数据源'!$B:$H,7,0),"")</f>
        <v/>
      </c>
      <c r="F101" s="108" t="str">
        <f ca="1">+IF(J101&gt;0,VLOOKUP(D101,'（运营）数据源'!B:G,6,0),"")</f>
        <v/>
      </c>
      <c r="G101" s="105" t="str">
        <f ca="1">+IFERROR(VLOOKUP(D101,'（运营）数据源'!$B:$D,3,0),"")</f>
        <v/>
      </c>
      <c r="H101" s="109">
        <f ca="1" t="shared" si="18"/>
        <v>0</v>
      </c>
      <c r="I101" s="114" t="str">
        <f>+运营生产订单!$J$7</f>
        <v>4XL</v>
      </c>
      <c r="J101" s="105">
        <f ca="1">+SUMPRODUCT((运营生产订单!$A$9:$A$78=L101)*(运营生产订单!$C$7:$K$7=I101)*运营生产订单!$C$9:运营生产订单!$K$78)</f>
        <v>0</v>
      </c>
      <c r="K101" s="115" t="e">
        <f ca="1">VLOOKUP(D101,'（运营）数据源'!B:H,7,0)</f>
        <v>#N/A</v>
      </c>
      <c r="L101" s="67">
        <f ca="1" t="shared" si="19"/>
        <v>0</v>
      </c>
    </row>
    <row r="102" s="36" customFormat="1" hidden="1" spans="1:12">
      <c r="A102" s="107" t="str">
        <f ca="1">IF(J102&gt;0,运营生产订单!$H$3,"")</f>
        <v/>
      </c>
      <c r="B102" s="105" t="str">
        <f ca="1">+IF(J102&gt;0,运营生产订单!$C$4,"")</f>
        <v/>
      </c>
      <c r="C102" s="105" t="str">
        <f ca="1">+IF(J102&gt;0,MID(运营生产订单!$C$3,FIND("-",运营生产订单!$C$3)+1,20),"")</f>
        <v/>
      </c>
      <c r="D102" s="108" t="str">
        <f ca="1">+IF(J102&gt;0,VLOOKUP(C102&amp;H102&amp;I102,'（运营）数据源'!$A:$B,2,0),"")</f>
        <v/>
      </c>
      <c r="E102" s="108" t="str">
        <f ca="1">+IF(J102&gt;0,VLOOKUP(D102,'（运营）数据源'!$B:$H,7,0),"")</f>
        <v/>
      </c>
      <c r="F102" s="108" t="str">
        <f ca="1">+IF(J102&gt;0,VLOOKUP(D102,'（运营）数据源'!B:G,6,0),"")</f>
        <v/>
      </c>
      <c r="G102" s="105" t="str">
        <f ca="1">+IFERROR(VLOOKUP(D102,'（运营）数据源'!$B:$D,3,0),"")</f>
        <v/>
      </c>
      <c r="H102" s="109">
        <f ca="1" t="shared" si="18"/>
        <v>0</v>
      </c>
      <c r="I102" s="114" t="str">
        <f>+运营生产订单!$K$7</f>
        <v>5XL</v>
      </c>
      <c r="J102" s="105">
        <f ca="1">+SUMPRODUCT((运营生产订单!$A$9:$A$78=L102)*(运营生产订单!$C$7:$K$7=I102)*运营生产订单!$C$9:运营生产订单!$K$78)</f>
        <v>0</v>
      </c>
      <c r="K102" s="115" t="e">
        <f ca="1">VLOOKUP(D102,'（运营）数据源'!B:H,7,0)</f>
        <v>#N/A</v>
      </c>
      <c r="L102" s="67">
        <f ca="1" t="shared" si="19"/>
        <v>0</v>
      </c>
    </row>
    <row r="103" s="36" customFormat="1" hidden="1" spans="1:12">
      <c r="A103" s="107" t="str">
        <f ca="1">IF(J103&gt;0,运营生产订单!$H$3,"")</f>
        <v/>
      </c>
      <c r="B103" s="105" t="str">
        <f ca="1">+IF(J103&gt;0,运营生产订单!$C$4,"")</f>
        <v/>
      </c>
      <c r="C103" s="105" t="str">
        <f ca="1">+IF(J103&gt;0,MID(运营生产订单!$C$3,FIND("-",运营生产订单!$C$3)+1,20),"")</f>
        <v/>
      </c>
      <c r="D103" s="108" t="str">
        <f ca="1">+IF(J103&gt;0,VLOOKUP(C103&amp;H103&amp;I103,'（运营）数据源'!$A:$B,2,0),"")</f>
        <v/>
      </c>
      <c r="E103" s="108" t="str">
        <f ca="1">+IF(J103&gt;0,VLOOKUP(D103,'（运营）数据源'!$B:$H,7,0),"")</f>
        <v/>
      </c>
      <c r="F103" s="108" t="str">
        <f ca="1">+IF(J103&gt;0,VLOOKUP(D103,'（运营）数据源'!B:G,6,0),"")</f>
        <v/>
      </c>
      <c r="G103" s="105" t="str">
        <f ca="1">+IFERROR(VLOOKUP(D103,'（运营）数据源'!$B:$D,3,0),"")</f>
        <v/>
      </c>
      <c r="H103" s="109">
        <f ca="1" t="shared" si="18"/>
        <v>0</v>
      </c>
      <c r="I103" s="114" t="str">
        <f>+运营生产订单!$C$7</f>
        <v>XS</v>
      </c>
      <c r="J103" s="105">
        <f ca="1">+SUMPRODUCT((运营生产订单!$A$9:$A$78=L103)*(运营生产订单!$C$7:$K$7=I103)*运营生产订单!$C$9:运营生产订单!$K$78)</f>
        <v>0</v>
      </c>
      <c r="K103" s="115" t="e">
        <f ca="1">VLOOKUP(D103,'（运营）数据源'!B:H,7,0)</f>
        <v>#N/A</v>
      </c>
      <c r="L103" s="67">
        <f ca="1" t="shared" si="19"/>
        <v>0</v>
      </c>
    </row>
    <row r="104" s="36" customFormat="1" hidden="1" spans="1:12">
      <c r="A104" s="107" t="str">
        <f ca="1">IF(J104&gt;0,运营生产订单!$H$3,"")</f>
        <v/>
      </c>
      <c r="B104" s="105" t="str">
        <f ca="1">+IF(J104&gt;0,运营生产订单!$C$4,"")</f>
        <v/>
      </c>
      <c r="C104" s="105" t="str">
        <f ca="1">+IF(J104&gt;0,MID(运营生产订单!$C$3,FIND("-",运营生产订单!$C$3)+1,20),"")</f>
        <v/>
      </c>
      <c r="D104" s="108" t="str">
        <f ca="1">+IF(J104&gt;0,VLOOKUP(C104&amp;H104&amp;I104,'（运营）数据源'!$A:$B,2,0),"")</f>
        <v/>
      </c>
      <c r="E104" s="108" t="str">
        <f ca="1">+IF(J104&gt;0,VLOOKUP(D104,'（运营）数据源'!$B:$H,7,0),"")</f>
        <v/>
      </c>
      <c r="F104" s="108" t="str">
        <f ca="1">+IF(J104&gt;0,VLOOKUP(D104,'（运营）数据源'!B:G,6,0),"")</f>
        <v/>
      </c>
      <c r="G104" s="105" t="str">
        <f ca="1">+IFERROR(VLOOKUP(D104,'（运营）数据源'!$B:$D,3,0),"")</f>
        <v/>
      </c>
      <c r="H104" s="109"/>
      <c r="I104" s="114" t="str">
        <f>+运营生产订单!$D$7</f>
        <v>S</v>
      </c>
      <c r="J104" s="105">
        <f ca="1">+SUMPRODUCT((运营生产订单!$A$9:$A$78=L104)*(运营生产订单!$C$7:$K$7=I104)*运营生产订单!$C$9:运营生产订单!$K$78)</f>
        <v>0</v>
      </c>
      <c r="K104" s="115" t="e">
        <f ca="1">VLOOKUP(D104,'（运营）数据源'!B:H,7,0)</f>
        <v>#N/A</v>
      </c>
      <c r="L104" s="67">
        <f ca="1" t="shared" si="19"/>
        <v>0</v>
      </c>
    </row>
    <row r="105" s="36" customFormat="1" hidden="1" spans="1:12">
      <c r="A105" s="107" t="str">
        <f ca="1">IF(J105&gt;0,运营生产订单!$H$3,"")</f>
        <v/>
      </c>
      <c r="B105" s="105" t="str">
        <f ca="1">+IF(J105&gt;0,运营生产订单!$C$4,"")</f>
        <v/>
      </c>
      <c r="C105" s="105" t="str">
        <f ca="1">+IF(J105&gt;0,MID(运营生产订单!$C$3,FIND("-",运营生产订单!$C$3)+1,20),"")</f>
        <v/>
      </c>
      <c r="D105" s="108" t="str">
        <f ca="1">+IF(J105&gt;0,VLOOKUP(C105&amp;H105&amp;I105,'（运营）数据源'!$A:$B,2,0),"")</f>
        <v/>
      </c>
      <c r="E105" s="108" t="str">
        <f ca="1">+IF(J105&gt;0,VLOOKUP(D105,'（运营）数据源'!$B:$H,7,0),"")</f>
        <v/>
      </c>
      <c r="F105" s="108" t="str">
        <f ca="1">+IF(J105&gt;0,VLOOKUP(D105,'（运营）数据源'!B:G,6,0),"")</f>
        <v/>
      </c>
      <c r="G105" s="105" t="str">
        <f ca="1">+IFERROR(VLOOKUP(D105,'（运营）数据源'!$B:$D,3,0),"")</f>
        <v/>
      </c>
      <c r="H105" s="109"/>
      <c r="I105" s="114" t="str">
        <f>+运营生产订单!$E$7</f>
        <v>M</v>
      </c>
      <c r="J105" s="105">
        <f ca="1">+SUMPRODUCT((运营生产订单!$A$9:$A$78=L105)*(运营生产订单!$C$7:$K$7=I105)*运营生产订单!$C$9:运营生产订单!$K$78)</f>
        <v>0</v>
      </c>
      <c r="K105" s="115" t="e">
        <f ca="1">VLOOKUP(D105,'（运营）数据源'!B:H,7,0)</f>
        <v>#N/A</v>
      </c>
      <c r="L105" s="67">
        <f ca="1" t="shared" ref="L105:L114" si="20">INDIRECT("运营生产订单!$A$"&amp;(INT((ROW()-4)/9)+9))</f>
        <v>0</v>
      </c>
    </row>
    <row r="106" s="36" customFormat="1" hidden="1" spans="1:12">
      <c r="A106" s="107" t="str">
        <f ca="1">IF(J106&gt;0,运营生产订单!$H$3,"")</f>
        <v/>
      </c>
      <c r="B106" s="105" t="str">
        <f ca="1">+IF(J106&gt;0,运营生产订单!$C$4,"")</f>
        <v/>
      </c>
      <c r="C106" s="105" t="str">
        <f ca="1">+IF(J106&gt;0,MID(运营生产订单!$C$3,FIND("-",运营生产订单!$C$3)+1,20),"")</f>
        <v/>
      </c>
      <c r="D106" s="108" t="str">
        <f ca="1">+IF(J106&gt;0,VLOOKUP(C106&amp;H106&amp;I106,'（运营）数据源'!$A:$B,2,0),"")</f>
        <v/>
      </c>
      <c r="E106" s="108" t="str">
        <f ca="1">+IF(J106&gt;0,VLOOKUP(D106,'（运营）数据源'!$B:$H,7,0),"")</f>
        <v/>
      </c>
      <c r="F106" s="108" t="str">
        <f ca="1">+IF(J106&gt;0,VLOOKUP(D106,'（运营）数据源'!B:G,6,0),"")</f>
        <v/>
      </c>
      <c r="G106" s="105" t="str">
        <f ca="1">+IFERROR(VLOOKUP(D106,'（运营）数据源'!$B:$D,3,0),"")</f>
        <v/>
      </c>
      <c r="H106" s="109"/>
      <c r="I106" s="114" t="str">
        <f>+运营生产订单!$F$7</f>
        <v>L</v>
      </c>
      <c r="J106" s="105">
        <f ca="1">+SUMPRODUCT((运营生产订单!$A$9:$A$78=L106)*(运营生产订单!$C$7:$K$7=I106)*运营生产订单!$C$9:运营生产订单!$K$78)</f>
        <v>0</v>
      </c>
      <c r="K106" s="115" t="e">
        <f ca="1">VLOOKUP(D106,'（运营）数据源'!B:H,7,0)</f>
        <v>#N/A</v>
      </c>
      <c r="L106" s="67">
        <f ca="1" t="shared" si="20"/>
        <v>0</v>
      </c>
    </row>
    <row r="107" s="36" customFormat="1" hidden="1" spans="1:12">
      <c r="A107" s="107" t="str">
        <f ca="1">IF(J107&gt;0,运营生产订单!$H$3,"")</f>
        <v/>
      </c>
      <c r="B107" s="105" t="str">
        <f ca="1">+IF(J107&gt;0,运营生产订单!$C$4,"")</f>
        <v/>
      </c>
      <c r="C107" s="105" t="str">
        <f ca="1">+IF(J107&gt;0,MID(运营生产订单!$C$3,FIND("-",运营生产订单!$C$3)+1,20),"")</f>
        <v/>
      </c>
      <c r="D107" s="108" t="str">
        <f ca="1">+IF(J107&gt;0,VLOOKUP(C107&amp;H107&amp;I107,'（运营）数据源'!$A:$B,2,0),"")</f>
        <v/>
      </c>
      <c r="E107" s="108" t="str">
        <f ca="1">+IF(J107&gt;0,VLOOKUP(D107,'（运营）数据源'!$B:$H,7,0),"")</f>
        <v/>
      </c>
      <c r="F107" s="108" t="str">
        <f ca="1">+IF(J107&gt;0,VLOOKUP(D107,'（运营）数据源'!B:G,6,0),"")</f>
        <v/>
      </c>
      <c r="G107" s="105" t="str">
        <f ca="1">+IFERROR(VLOOKUP(D107,'（运营）数据源'!$B:$D,3,0),"")</f>
        <v/>
      </c>
      <c r="H107" s="109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107" s="114" t="str">
        <f>+运营生产订单!$G$7</f>
        <v>XL</v>
      </c>
      <c r="J107" s="105">
        <f ca="1">+SUMPRODUCT((运营生产订单!$A$9:$A$78=L107)*(运营生产订单!$C$7:$K$7=I107)*运营生产订单!$C$9:运营生产订单!$K$78)</f>
        <v>0</v>
      </c>
      <c r="K107" s="115" t="e">
        <f ca="1">VLOOKUP(D107,'（运营）数据源'!B:H,7,0)</f>
        <v>#N/A</v>
      </c>
      <c r="L107" s="67">
        <f ca="1" t="shared" si="20"/>
        <v>0</v>
      </c>
    </row>
    <row r="108" s="36" customFormat="1" hidden="1" spans="1:12">
      <c r="A108" s="107" t="str">
        <f ca="1">IF(J108&gt;0,运营生产订单!$H$3,"")</f>
        <v/>
      </c>
      <c r="B108" s="105" t="str">
        <f ca="1">+IF(J108&gt;0,运营生产订单!$C$4,"")</f>
        <v/>
      </c>
      <c r="C108" s="105" t="str">
        <f ca="1">+IF(J108&gt;0,MID(运营生产订单!$C$3,FIND("-",运营生产订单!$C$3)+1,20),"")</f>
        <v/>
      </c>
      <c r="D108" s="108" t="str">
        <f ca="1">+IF(J108&gt;0,VLOOKUP(C108&amp;H108&amp;I108,'（运营）数据源'!$A:$B,2,0),"")</f>
        <v/>
      </c>
      <c r="E108" s="108" t="str">
        <f ca="1">+IF(J108&gt;0,VLOOKUP(D108,'（运营）数据源'!$B:$H,7,0),"")</f>
        <v/>
      </c>
      <c r="F108" s="108" t="str">
        <f ca="1">+IF(J108&gt;0,VLOOKUP(D108,'（运营）数据源'!B:G,6,0),"")</f>
        <v/>
      </c>
      <c r="G108" s="105" t="str">
        <f ca="1">+IFERROR(VLOOKUP(D108,'（运营）数据源'!$B:$D,3,0),"")</f>
        <v/>
      </c>
      <c r="H108" s="109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108" s="114" t="str">
        <f>+运营生产订单!$H$7</f>
        <v>2XL</v>
      </c>
      <c r="J108" s="105">
        <f ca="1">+SUMPRODUCT((运营生产订单!$A$9:$A$78=L108)*(运营生产订单!$C$7:$K$7=I108)*运营生产订单!$C$9:运营生产订单!$K$78)</f>
        <v>0</v>
      </c>
      <c r="K108" s="115" t="e">
        <f ca="1">VLOOKUP(D108,'（运营）数据源'!B:H,7,0)</f>
        <v>#N/A</v>
      </c>
      <c r="L108" s="67">
        <f ca="1" t="shared" si="20"/>
        <v>0</v>
      </c>
    </row>
    <row r="109" s="36" customFormat="1" hidden="1" spans="1:12">
      <c r="A109" s="107" t="str">
        <f ca="1">IF(J109&gt;0,运营生产订单!$H$3,"")</f>
        <v/>
      </c>
      <c r="B109" s="105" t="str">
        <f ca="1">+IF(J109&gt;0,运营生产订单!$C$4,"")</f>
        <v/>
      </c>
      <c r="C109" s="105" t="str">
        <f ca="1">+IF(J109&gt;0,MID(运营生产订单!$C$3,FIND("-",运营生产订单!$C$3)+1,20),"")</f>
        <v/>
      </c>
      <c r="D109" s="108" t="str">
        <f ca="1">+IF(J109&gt;0,VLOOKUP(C109&amp;H109&amp;I109,'（运营）数据源'!$A:$B,2,0),"")</f>
        <v/>
      </c>
      <c r="E109" s="108" t="str">
        <f ca="1">+IF(J109&gt;0,VLOOKUP(D109,'（运营）数据源'!$B:$H,7,0),"")</f>
        <v/>
      </c>
      <c r="F109" s="108" t="str">
        <f ca="1">+IF(J109&gt;0,VLOOKUP(D109,'（运营）数据源'!B:G,6,0),"")</f>
        <v/>
      </c>
      <c r="G109" s="105" t="str">
        <f ca="1">+IFERROR(VLOOKUP(D109,'（运营）数据源'!$B:$D,3,0),"")</f>
        <v/>
      </c>
      <c r="H109" s="109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109" s="114" t="str">
        <f>+运营生产订单!$I$7</f>
        <v>3XL</v>
      </c>
      <c r="J109" s="105">
        <f ca="1">+SUMPRODUCT((运营生产订单!$A$9:$A$78=L109)*(运营生产订单!$C$7:$K$7=I109)*运营生产订单!$C$9:运营生产订单!$K$78)</f>
        <v>0</v>
      </c>
      <c r="K109" s="115" t="e">
        <f ca="1">VLOOKUP(D109,'（运营）数据源'!B:H,7,0)</f>
        <v>#N/A</v>
      </c>
      <c r="L109" s="67">
        <f ca="1" t="shared" si="20"/>
        <v>0</v>
      </c>
    </row>
    <row r="110" s="36" customFormat="1" hidden="1" spans="1:12">
      <c r="A110" s="107" t="str">
        <f ca="1">IF(J110&gt;0,运营生产订单!$H$3,"")</f>
        <v/>
      </c>
      <c r="B110" s="105" t="str">
        <f ca="1">+IF(J110&gt;0,运营生产订单!$C$4,"")</f>
        <v/>
      </c>
      <c r="C110" s="105" t="str">
        <f ca="1">+IF(J110&gt;0,MID(运营生产订单!$C$3,FIND("-",运营生产订单!$C$3)+1,20),"")</f>
        <v/>
      </c>
      <c r="D110" s="108" t="str">
        <f ca="1">+IF(J110&gt;0,VLOOKUP(C110&amp;H110&amp;I110,'（运营）数据源'!$A:$B,2,0),"")</f>
        <v/>
      </c>
      <c r="E110" s="108" t="str">
        <f ca="1">+IF(J110&gt;0,VLOOKUP(D110,'（运营）数据源'!$B:$H,7,0),"")</f>
        <v/>
      </c>
      <c r="F110" s="108" t="str">
        <f ca="1">+IF(J110&gt;0,VLOOKUP(D110,'（运营）数据源'!B:G,6,0),"")</f>
        <v/>
      </c>
      <c r="G110" s="105" t="str">
        <f ca="1">+IFERROR(VLOOKUP(D110,'（运营）数据源'!$B:$D,3,0),"")</f>
        <v/>
      </c>
      <c r="H110" s="109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110" s="114" t="str">
        <f>+运营生产订单!$J$7</f>
        <v>4XL</v>
      </c>
      <c r="J110" s="105">
        <f ca="1">+SUMPRODUCT((运营生产订单!$A$9:$A$78=L110)*(运营生产订单!$C$7:$K$7=I110)*运营生产订单!$C$9:运营生产订单!$K$78)</f>
        <v>0</v>
      </c>
      <c r="K110" s="115" t="e">
        <f ca="1">VLOOKUP(D110,'（运营）数据源'!B:H,7,0)</f>
        <v>#N/A</v>
      </c>
      <c r="L110" s="67">
        <f ca="1" t="shared" si="20"/>
        <v>0</v>
      </c>
    </row>
    <row r="111" s="36" customFormat="1" hidden="1" spans="1:12">
      <c r="A111" s="107" t="str">
        <f ca="1">IF(J111&gt;0,运营生产订单!$H$3,"")</f>
        <v/>
      </c>
      <c r="B111" s="105" t="str">
        <f ca="1">+IF(J111&gt;0,运营生产订单!$C$4,"")</f>
        <v/>
      </c>
      <c r="C111" s="105" t="str">
        <f ca="1">+IF(J111&gt;0,MID(运营生产订单!$C$3,FIND("-",运营生产订单!$C$3)+1,20),"")</f>
        <v/>
      </c>
      <c r="D111" s="108" t="str">
        <f ca="1">+IF(J111&gt;0,VLOOKUP(C111&amp;H111&amp;I111,'（运营）数据源'!$A:$B,2,0),"")</f>
        <v/>
      </c>
      <c r="E111" s="108" t="str">
        <f ca="1">+IF(J111&gt;0,VLOOKUP(D111,'（运营）数据源'!$B:$H,7,0),"")</f>
        <v/>
      </c>
      <c r="F111" s="108" t="str">
        <f ca="1">+IF(J111&gt;0,VLOOKUP(D111,'（运营）数据源'!B:G,6,0),"")</f>
        <v/>
      </c>
      <c r="G111" s="105" t="str">
        <f ca="1">+IFERROR(VLOOKUP(D111,'（运营）数据源'!$B:$D,3,0),"")</f>
        <v/>
      </c>
      <c r="H111" s="109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111" s="114" t="str">
        <f>+运营生产订单!$K$7</f>
        <v>5XL</v>
      </c>
      <c r="J111" s="105">
        <f ca="1">+SUMPRODUCT((运营生产订单!$A$9:$A$78=L111)*(运营生产订单!$C$7:$K$7=I111)*运营生产订单!$C$9:运营生产订单!$K$78)</f>
        <v>0</v>
      </c>
      <c r="K111" s="115" t="e">
        <f ca="1">VLOOKUP(D111,'（运营）数据源'!B:H,7,0)</f>
        <v>#N/A</v>
      </c>
      <c r="L111" s="67">
        <f ca="1" t="shared" si="20"/>
        <v>0</v>
      </c>
    </row>
    <row r="112" s="36" customFormat="1" hidden="1" spans="1:12">
      <c r="A112" s="107" t="str">
        <f ca="1">IF(J112&gt;0,运营生产订单!$H$3,"")</f>
        <v/>
      </c>
      <c r="B112" s="105" t="str">
        <f ca="1">+IF(J112&gt;0,运营生产订单!$C$4,"")</f>
        <v/>
      </c>
      <c r="C112" s="105" t="str">
        <f ca="1">+IF(J112&gt;0,MID(运营生产订单!$C$3,FIND("-",运营生产订单!$C$3)+1,20),"")</f>
        <v/>
      </c>
      <c r="D112" s="108" t="str">
        <f ca="1">+IF(J112&gt;0,VLOOKUP(C112&amp;H112&amp;I112,'（运营）数据源'!$A:$B,2,0),"")</f>
        <v/>
      </c>
      <c r="E112" s="108" t="str">
        <f ca="1">+IF(J112&gt;0,VLOOKUP(D112,'（运营）数据源'!$B:$H,7,0),"")</f>
        <v/>
      </c>
      <c r="F112" s="108" t="str">
        <f ca="1">+IF(J112&gt;0,VLOOKUP(D112,'（运营）数据源'!B:G,6,0),"")</f>
        <v/>
      </c>
      <c r="G112" s="105" t="str">
        <f ca="1">+IFERROR(VLOOKUP(D112,'（运营）数据源'!$B:$D,3,0),"")</f>
        <v/>
      </c>
      <c r="H112" s="109"/>
      <c r="I112" s="114" t="str">
        <f>+运营生产订单!$C$7</f>
        <v>XS</v>
      </c>
      <c r="J112" s="105">
        <f ca="1">+SUMPRODUCT((运营生产订单!$A$9:$A$78=L112)*(运营生产订单!$C$7:$K$7=I112)*运营生产订单!$C$9:运营生产订单!$K$78)</f>
        <v>0</v>
      </c>
      <c r="K112" s="115" t="e">
        <f ca="1">VLOOKUP(D112,'（运营）数据源'!B:H,7,0)</f>
        <v>#N/A</v>
      </c>
      <c r="L112" s="67">
        <f ca="1" t="shared" si="20"/>
        <v>0</v>
      </c>
    </row>
    <row r="113" s="36" customFormat="1" hidden="1" spans="1:12">
      <c r="A113" s="107" t="str">
        <f ca="1">IF(J113&gt;0,运营生产订单!$H$3,"")</f>
        <v/>
      </c>
      <c r="B113" s="105" t="str">
        <f ca="1">+IF(J113&gt;0,运营生产订单!$C$4,"")</f>
        <v/>
      </c>
      <c r="C113" s="105" t="str">
        <f ca="1">+IF(J113&gt;0,MID(运营生产订单!$C$3,FIND("-",运营生产订单!$C$3)+1,20),"")</f>
        <v/>
      </c>
      <c r="D113" s="108" t="str">
        <f ca="1">+IF(J113&gt;0,VLOOKUP(C113&amp;H113&amp;I113,'（运营）数据源'!$A:$B,2,0),"")</f>
        <v/>
      </c>
      <c r="E113" s="108" t="str">
        <f ca="1">+IF(J113&gt;0,VLOOKUP(D113,'（运营）数据源'!$B:$H,7,0),"")</f>
        <v/>
      </c>
      <c r="F113" s="108" t="str">
        <f ca="1">+IF(J113&gt;0,VLOOKUP(D113,'（运营）数据源'!B:G,6,0),"")</f>
        <v/>
      </c>
      <c r="G113" s="105" t="str">
        <f ca="1">+IFERROR(VLOOKUP(D113,'（运营）数据源'!$B:$D,3,0),"")</f>
        <v/>
      </c>
      <c r="H113" s="109"/>
      <c r="I113" s="114" t="str">
        <f>+运营生产订单!$D$7</f>
        <v>S</v>
      </c>
      <c r="J113" s="105">
        <f ca="1">+SUMPRODUCT((运营生产订单!$A$9:$A$78=L113)*(运营生产订单!$C$7:$K$7=I113)*运营生产订单!$C$9:运营生产订单!$K$78)</f>
        <v>0</v>
      </c>
      <c r="K113" s="115" t="e">
        <f ca="1">VLOOKUP(D113,'（运营）数据源'!B:H,7,0)</f>
        <v>#N/A</v>
      </c>
      <c r="L113" s="67">
        <f ca="1" t="shared" si="20"/>
        <v>0</v>
      </c>
    </row>
    <row r="114" s="36" customFormat="1" hidden="1" spans="1:12">
      <c r="A114" s="107" t="str">
        <f ca="1">IF(J114&gt;0,运营生产订单!$H$3,"")</f>
        <v/>
      </c>
      <c r="B114" s="105" t="str">
        <f ca="1">+IF(J114&gt;0,运营生产订单!$C$4,"")</f>
        <v/>
      </c>
      <c r="C114" s="105" t="str">
        <f ca="1">+IF(J114&gt;0,MID(运营生产订单!$C$3,FIND("-",运营生产订单!$C$3)+1,20),"")</f>
        <v/>
      </c>
      <c r="D114" s="108" t="str">
        <f ca="1">+IF(J114&gt;0,VLOOKUP(C114&amp;H114&amp;I114,'（运营）数据源'!$A:$B,2,0),"")</f>
        <v/>
      </c>
      <c r="E114" s="108" t="str">
        <f ca="1">+IF(J114&gt;0,VLOOKUP(D114,'（运营）数据源'!$B:$H,7,0),"")</f>
        <v/>
      </c>
      <c r="F114" s="108" t="str">
        <f ca="1">+IF(J114&gt;0,VLOOKUP(D114,'（运营）数据源'!B:G,6,0),"")</f>
        <v/>
      </c>
      <c r="G114" s="105" t="str">
        <f ca="1">+IFERROR(VLOOKUP(D114,'（运营）数据源'!$B:$D,3,0),"")</f>
        <v/>
      </c>
      <c r="H114" s="109"/>
      <c r="I114" s="114" t="str">
        <f>+运营生产订单!$E$7</f>
        <v>M</v>
      </c>
      <c r="J114" s="105">
        <f ca="1">+SUMPRODUCT((运营生产订单!$A$9:$A$78=L114)*(运营生产订单!$C$7:$K$7=I114)*运营生产订单!$C$9:运营生产订单!$K$78)</f>
        <v>0</v>
      </c>
      <c r="K114" s="115" t="e">
        <f ca="1">VLOOKUP(D114,'（运营）数据源'!B:H,7,0)</f>
        <v>#N/A</v>
      </c>
      <c r="L114" s="67">
        <f ca="1" t="shared" si="20"/>
        <v>0</v>
      </c>
    </row>
    <row r="115" s="36" customFormat="1" hidden="1" spans="1:12">
      <c r="A115" s="107" t="str">
        <f ca="1">IF(J115&gt;0,运营生产订单!$H$3,"")</f>
        <v/>
      </c>
      <c r="B115" s="105" t="str">
        <f ca="1">+IF(J115&gt;0,运营生产订单!$C$4,"")</f>
        <v/>
      </c>
      <c r="C115" s="105" t="str">
        <f ca="1">+IF(J115&gt;0,MID(运营生产订单!$C$3,FIND("-",运营生产订单!$C$3)+1,20),"")</f>
        <v/>
      </c>
      <c r="D115" s="108" t="str">
        <f ca="1">+IF(J115&gt;0,VLOOKUP(C115&amp;H115&amp;I115,'（运营）数据源'!$A:$B,2,0),"")</f>
        <v/>
      </c>
      <c r="E115" s="108" t="str">
        <f ca="1">+IF(J115&gt;0,VLOOKUP(D115,'（运营）数据源'!$B:$H,7,0),"")</f>
        <v/>
      </c>
      <c r="F115" s="108" t="str">
        <f ca="1">+IF(J115&gt;0,VLOOKUP(D115,'（运营）数据源'!B:G,6,0),"")</f>
        <v/>
      </c>
      <c r="G115" s="105" t="str">
        <f ca="1">+IFERROR(VLOOKUP(D115,'（运营）数据源'!$B:$D,3,0),"")</f>
        <v/>
      </c>
      <c r="H115" s="109">
        <f ca="1" t="shared" ref="H115:H120" si="2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115" s="114" t="str">
        <f>+运营生产订单!$F$7</f>
        <v>L</v>
      </c>
      <c r="J115" s="105">
        <f ca="1">+SUMPRODUCT((运营生产订单!$A$9:$A$78=L115)*(运营生产订单!$C$7:$K$7=I115)*运营生产订单!$C$9:运营生产订单!$K$78)</f>
        <v>0</v>
      </c>
      <c r="K115" s="115" t="e">
        <f ca="1">VLOOKUP(D115,'（运营）数据源'!B:H,7,0)</f>
        <v>#N/A</v>
      </c>
      <c r="L115" s="67">
        <f ca="1" t="shared" ref="L115:L124" si="22">INDIRECT("运营生产订单!$A$"&amp;(INT((ROW()-4)/9)+9))</f>
        <v>0</v>
      </c>
    </row>
    <row r="116" s="36" customFormat="1" hidden="1" spans="1:12">
      <c r="A116" s="107" t="str">
        <f ca="1">IF(J116&gt;0,运营生产订单!$H$3,"")</f>
        <v/>
      </c>
      <c r="B116" s="105" t="str">
        <f ca="1">+IF(J116&gt;0,运营生产订单!$C$4,"")</f>
        <v/>
      </c>
      <c r="C116" s="105" t="str">
        <f ca="1">+IF(J116&gt;0,MID(运营生产订单!$C$3,FIND("-",运营生产订单!$C$3)+1,20),"")</f>
        <v/>
      </c>
      <c r="D116" s="108" t="str">
        <f ca="1">+IF(J116&gt;0,VLOOKUP(C116&amp;H116&amp;I116,'（运营）数据源'!$A:$B,2,0),"")</f>
        <v/>
      </c>
      <c r="E116" s="108" t="str">
        <f ca="1">+IF(J116&gt;0,VLOOKUP(D116,'（运营）数据源'!$B:$H,7,0),"")</f>
        <v/>
      </c>
      <c r="F116" s="108" t="str">
        <f ca="1">+IF(J116&gt;0,VLOOKUP(D116,'（运营）数据源'!B:G,6,0),"")</f>
        <v/>
      </c>
      <c r="G116" s="105" t="str">
        <f ca="1">+IFERROR(VLOOKUP(D116,'（运营）数据源'!$B:$D,3,0),"")</f>
        <v/>
      </c>
      <c r="H116" s="109">
        <f ca="1" t="shared" si="21"/>
        <v>0</v>
      </c>
      <c r="I116" s="114" t="str">
        <f>+运营生产订单!$G$7</f>
        <v>XL</v>
      </c>
      <c r="J116" s="105">
        <f ca="1">+SUMPRODUCT((运营生产订单!$A$9:$A$78=L116)*(运营生产订单!$C$7:$K$7=I116)*运营生产订单!$C$9:运营生产订单!$K$78)</f>
        <v>0</v>
      </c>
      <c r="K116" s="115" t="e">
        <f ca="1">VLOOKUP(D116,'（运营）数据源'!B:H,7,0)</f>
        <v>#N/A</v>
      </c>
      <c r="L116" s="67">
        <f ca="1" t="shared" si="22"/>
        <v>0</v>
      </c>
    </row>
    <row r="117" s="36" customFormat="1" hidden="1" spans="1:12">
      <c r="A117" s="107" t="str">
        <f ca="1">IF(J117&gt;0,运营生产订单!$H$3,"")</f>
        <v/>
      </c>
      <c r="B117" s="105" t="str">
        <f ca="1">+IF(J117&gt;0,运营生产订单!$C$4,"")</f>
        <v/>
      </c>
      <c r="C117" s="105" t="str">
        <f ca="1">+IF(J117&gt;0,MID(运营生产订单!$C$3,FIND("-",运营生产订单!$C$3)+1,20),"")</f>
        <v/>
      </c>
      <c r="D117" s="108" t="str">
        <f ca="1">+IF(J117&gt;0,VLOOKUP(C117&amp;H117&amp;I117,'（运营）数据源'!$A:$B,2,0),"")</f>
        <v/>
      </c>
      <c r="E117" s="108" t="str">
        <f ca="1">+IF(J117&gt;0,VLOOKUP(D117,'（运营）数据源'!$B:$H,7,0),"")</f>
        <v/>
      </c>
      <c r="F117" s="108" t="str">
        <f ca="1">+IF(J117&gt;0,VLOOKUP(D117,'（运营）数据源'!B:G,6,0),"")</f>
        <v/>
      </c>
      <c r="G117" s="105" t="str">
        <f ca="1">+IFERROR(VLOOKUP(D117,'（运营）数据源'!$B:$D,3,0),"")</f>
        <v/>
      </c>
      <c r="H117" s="109">
        <f ca="1" t="shared" si="21"/>
        <v>0</v>
      </c>
      <c r="I117" s="114" t="str">
        <f>+运营生产订单!$H$7</f>
        <v>2XL</v>
      </c>
      <c r="J117" s="105">
        <f ca="1">+SUMPRODUCT((运营生产订单!$A$9:$A$78=L117)*(运营生产订单!$C$7:$K$7=I117)*运营生产订单!$C$9:运营生产订单!$K$78)</f>
        <v>0</v>
      </c>
      <c r="K117" s="115" t="e">
        <f ca="1">VLOOKUP(D117,'（运营）数据源'!B:H,7,0)</f>
        <v>#N/A</v>
      </c>
      <c r="L117" s="67">
        <f ca="1" t="shared" si="22"/>
        <v>0</v>
      </c>
    </row>
    <row r="118" s="36" customFormat="1" hidden="1" spans="1:12">
      <c r="A118" s="107" t="str">
        <f ca="1">IF(J118&gt;0,运营生产订单!$H$3,"")</f>
        <v/>
      </c>
      <c r="B118" s="105" t="str">
        <f ca="1">+IF(J118&gt;0,运营生产订单!$C$4,"")</f>
        <v/>
      </c>
      <c r="C118" s="105" t="str">
        <f ca="1">+IF(J118&gt;0,MID(运营生产订单!$C$3,FIND("-",运营生产订单!$C$3)+1,20),"")</f>
        <v/>
      </c>
      <c r="D118" s="108" t="str">
        <f ca="1">+IF(J118&gt;0,VLOOKUP(C118&amp;H118&amp;I118,'（运营）数据源'!$A:$B,2,0),"")</f>
        <v/>
      </c>
      <c r="E118" s="108" t="str">
        <f ca="1">+IF(J118&gt;0,VLOOKUP(D118,'（运营）数据源'!$B:$H,7,0),"")</f>
        <v/>
      </c>
      <c r="F118" s="108" t="str">
        <f ca="1">+IF(J118&gt;0,VLOOKUP(D118,'（运营）数据源'!B:G,6,0),"")</f>
        <v/>
      </c>
      <c r="G118" s="105" t="str">
        <f ca="1">+IFERROR(VLOOKUP(D118,'（运营）数据源'!$B:$D,3,0),"")</f>
        <v/>
      </c>
      <c r="H118" s="109">
        <f ca="1" t="shared" si="21"/>
        <v>0</v>
      </c>
      <c r="I118" s="114" t="str">
        <f>+运营生产订单!$I$7</f>
        <v>3XL</v>
      </c>
      <c r="J118" s="105">
        <f ca="1">+SUMPRODUCT((运营生产订单!$A$9:$A$78=L118)*(运营生产订单!$C$7:$K$7=I118)*运营生产订单!$C$9:运营生产订单!$K$78)</f>
        <v>0</v>
      </c>
      <c r="K118" s="115" t="e">
        <f ca="1">VLOOKUP(D118,'（运营）数据源'!B:H,7,0)</f>
        <v>#N/A</v>
      </c>
      <c r="L118" s="67">
        <f ca="1" t="shared" si="22"/>
        <v>0</v>
      </c>
    </row>
    <row r="119" s="36" customFormat="1" hidden="1" spans="1:12">
      <c r="A119" s="107" t="str">
        <f ca="1">IF(J119&gt;0,运营生产订单!$H$3,"")</f>
        <v/>
      </c>
      <c r="B119" s="105" t="str">
        <f ca="1">+IF(J119&gt;0,运营生产订单!$C$4,"")</f>
        <v/>
      </c>
      <c r="C119" s="105" t="str">
        <f ca="1">+IF(J119&gt;0,MID(运营生产订单!$C$3,FIND("-",运营生产订单!$C$3)+1,20),"")</f>
        <v/>
      </c>
      <c r="D119" s="108" t="str">
        <f ca="1">+IF(J119&gt;0,VLOOKUP(C119&amp;H119&amp;I119,'（运营）数据源'!$A:$B,2,0),"")</f>
        <v/>
      </c>
      <c r="E119" s="108" t="str">
        <f ca="1">+IF(J119&gt;0,VLOOKUP(D119,'（运营）数据源'!$B:$H,7,0),"")</f>
        <v/>
      </c>
      <c r="F119" s="108" t="str">
        <f ca="1">+IF(J119&gt;0,VLOOKUP(D119,'（运营）数据源'!B:G,6,0),"")</f>
        <v/>
      </c>
      <c r="G119" s="105" t="str">
        <f ca="1">+IFERROR(VLOOKUP(D119,'（运营）数据源'!$B:$D,3,0),"")</f>
        <v/>
      </c>
      <c r="H119" s="109">
        <f ca="1" t="shared" si="21"/>
        <v>0</v>
      </c>
      <c r="I119" s="114" t="str">
        <f>+运营生产订单!$J$7</f>
        <v>4XL</v>
      </c>
      <c r="J119" s="105">
        <f ca="1">+SUMPRODUCT((运营生产订单!$A$9:$A$78=L119)*(运营生产订单!$C$7:$K$7=I119)*运营生产订单!$C$9:运营生产订单!$K$78)</f>
        <v>0</v>
      </c>
      <c r="K119" s="115" t="e">
        <f ca="1">VLOOKUP(D119,'（运营）数据源'!B:H,7,0)</f>
        <v>#N/A</v>
      </c>
      <c r="L119" s="67">
        <f ca="1" t="shared" si="22"/>
        <v>0</v>
      </c>
    </row>
    <row r="120" s="36" customFormat="1" hidden="1" spans="1:12">
      <c r="A120" s="107" t="str">
        <f ca="1">IF(J120&gt;0,运营生产订单!$H$3,"")</f>
        <v/>
      </c>
      <c r="B120" s="105" t="str">
        <f ca="1">+IF(J120&gt;0,运营生产订单!$C$4,"")</f>
        <v/>
      </c>
      <c r="C120" s="105" t="str">
        <f ca="1">+IF(J120&gt;0,MID(运营生产订单!$C$3,FIND("-",运营生产订单!$C$3)+1,20),"")</f>
        <v/>
      </c>
      <c r="D120" s="108" t="str">
        <f ca="1">+IF(J120&gt;0,VLOOKUP(C120&amp;H120&amp;I120,'（运营）数据源'!$A:$B,2,0),"")</f>
        <v/>
      </c>
      <c r="E120" s="108" t="str">
        <f ca="1">+IF(J120&gt;0,VLOOKUP(D120,'（运营）数据源'!$B:$H,7,0),"")</f>
        <v/>
      </c>
      <c r="F120" s="108" t="str">
        <f ca="1">+IF(J120&gt;0,VLOOKUP(D120,'（运营）数据源'!B:G,6,0),"")</f>
        <v/>
      </c>
      <c r="G120" s="105" t="str">
        <f ca="1">+IFERROR(VLOOKUP(D120,'（运营）数据源'!$B:$D,3,0),"")</f>
        <v/>
      </c>
      <c r="H120" s="109">
        <f ca="1" t="shared" si="21"/>
        <v>0</v>
      </c>
      <c r="I120" s="114" t="str">
        <f>+运营生产订单!$K$7</f>
        <v>5XL</v>
      </c>
      <c r="J120" s="105">
        <f ca="1">+SUMPRODUCT((运营生产订单!$A$9:$A$78=L120)*(运营生产订单!$C$7:$K$7=I120)*运营生产订单!$C$9:运营生产订单!$K$78)</f>
        <v>0</v>
      </c>
      <c r="K120" s="115" t="e">
        <f ca="1">VLOOKUP(D120,'（运营）数据源'!B:H,7,0)</f>
        <v>#N/A</v>
      </c>
      <c r="L120" s="67">
        <f ca="1" t="shared" si="22"/>
        <v>0</v>
      </c>
    </row>
    <row r="121" s="36" customFormat="1" hidden="1" spans="1:12">
      <c r="A121" s="107" t="str">
        <f ca="1">IF(J121&gt;0,运营生产订单!$H$3,"")</f>
        <v/>
      </c>
      <c r="B121" s="105" t="str">
        <f ca="1">+IF(J121&gt;0,运营生产订单!$C$4,"")</f>
        <v/>
      </c>
      <c r="C121" s="105" t="str">
        <f ca="1">+IF(J121&gt;0,MID(运营生产订单!$C$3,FIND("-",运营生产订单!$C$3)+1,20),"")</f>
        <v/>
      </c>
      <c r="D121" s="108" t="str">
        <f ca="1">+IF(J121&gt;0,VLOOKUP(C121&amp;H121&amp;I121,'（运营）数据源'!$A:$B,2,0),"")</f>
        <v/>
      </c>
      <c r="E121" s="108" t="str">
        <f ca="1">+IF(J121&gt;0,VLOOKUP(D121,'（运营）数据源'!$B:$H,7,0),"")</f>
        <v/>
      </c>
      <c r="F121" s="108" t="str">
        <f ca="1">+IF(J121&gt;0,VLOOKUP(D121,'（运营）数据源'!B:G,6,0),"")</f>
        <v/>
      </c>
      <c r="G121" s="105" t="str">
        <f ca="1">+IFERROR(VLOOKUP(D121,'（运营）数据源'!$B:$D,3,0),"")</f>
        <v/>
      </c>
      <c r="H121" s="109"/>
      <c r="I121" s="114" t="str">
        <f>+运营生产订单!$C$7</f>
        <v>XS</v>
      </c>
      <c r="J121" s="105">
        <f ca="1">+SUMPRODUCT((运营生产订单!$A$9:$A$78=L121)*(运营生产订单!$C$7:$K$7=I121)*运营生产订单!$C$9:运营生产订单!$K$78)</f>
        <v>0</v>
      </c>
      <c r="K121" s="115" t="e">
        <f ca="1">VLOOKUP(D121,'（运营）数据源'!B:H,7,0)</f>
        <v>#N/A</v>
      </c>
      <c r="L121" s="67">
        <f ca="1" t="shared" si="22"/>
        <v>0</v>
      </c>
    </row>
    <row r="122" s="36" customFormat="1" hidden="1" spans="1:12">
      <c r="A122" s="107" t="str">
        <f ca="1">IF(J122&gt;0,运营生产订单!$H$3,"")</f>
        <v/>
      </c>
      <c r="B122" s="105" t="str">
        <f ca="1">+IF(J122&gt;0,运营生产订单!$C$4,"")</f>
        <v/>
      </c>
      <c r="C122" s="105" t="str">
        <f ca="1">+IF(J122&gt;0,MID(运营生产订单!$C$3,FIND("-",运营生产订单!$C$3)+1,20),"")</f>
        <v/>
      </c>
      <c r="D122" s="108" t="str">
        <f ca="1">+IF(J122&gt;0,VLOOKUP(C122&amp;H122&amp;I122,'（运营）数据源'!$A:$B,2,0),"")</f>
        <v/>
      </c>
      <c r="E122" s="108" t="str">
        <f ca="1">+IF(J122&gt;0,VLOOKUP(D122,'（运营）数据源'!$B:$H,7,0),"")</f>
        <v/>
      </c>
      <c r="F122" s="108" t="str">
        <f ca="1">+IF(J122&gt;0,VLOOKUP(D122,'（运营）数据源'!B:G,6,0),"")</f>
        <v/>
      </c>
      <c r="G122" s="105" t="str">
        <f ca="1">+IFERROR(VLOOKUP(D122,'（运营）数据源'!$B:$D,3,0),"")</f>
        <v/>
      </c>
      <c r="H122" s="109"/>
      <c r="I122" s="114" t="str">
        <f>+运营生产订单!$D$7</f>
        <v>S</v>
      </c>
      <c r="J122" s="105">
        <f ca="1">+SUMPRODUCT((运营生产订单!$A$9:$A$78=L122)*(运营生产订单!$C$7:$K$7=I122)*运营生产订单!$C$9:运营生产订单!$K$78)</f>
        <v>0</v>
      </c>
      <c r="K122" s="115" t="e">
        <f ca="1">VLOOKUP(D122,'（运营）数据源'!B:H,7,0)</f>
        <v>#N/A</v>
      </c>
      <c r="L122" s="67">
        <f ca="1" t="shared" si="22"/>
        <v>0</v>
      </c>
    </row>
    <row r="123" s="36" customFormat="1" hidden="1" spans="1:12">
      <c r="A123" s="107" t="str">
        <f ca="1">IF(J123&gt;0,运营生产订单!$H$3,"")</f>
        <v/>
      </c>
      <c r="B123" s="105" t="str">
        <f ca="1">+IF(J123&gt;0,运营生产订单!$C$4,"")</f>
        <v/>
      </c>
      <c r="C123" s="105" t="str">
        <f ca="1">+IF(J123&gt;0,MID(运营生产订单!$C$3,FIND("-",运营生产订单!$C$3)+1,20),"")</f>
        <v/>
      </c>
      <c r="D123" s="108" t="str">
        <f ca="1">+IF(J123&gt;0,VLOOKUP(C123&amp;H123&amp;I123,'（运营）数据源'!$A:$B,2,0),"")</f>
        <v/>
      </c>
      <c r="E123" s="108" t="str">
        <f ca="1">+IF(J123&gt;0,VLOOKUP(D123,'（运营）数据源'!$B:$H,7,0),"")</f>
        <v/>
      </c>
      <c r="F123" s="108" t="str">
        <f ca="1">+IF(J123&gt;0,VLOOKUP(D123,'（运营）数据源'!B:G,6,0),"")</f>
        <v/>
      </c>
      <c r="G123" s="105" t="str">
        <f ca="1">+IFERROR(VLOOKUP(D123,'（运营）数据源'!$B:$D,3,0),"")</f>
        <v/>
      </c>
      <c r="H123" s="109"/>
      <c r="I123" s="114" t="str">
        <f>+运营生产订单!$E$7</f>
        <v>M</v>
      </c>
      <c r="J123" s="105">
        <f ca="1">+SUMPRODUCT((运营生产订单!$A$9:$A$78=L123)*(运营生产订单!$C$7:$K$7=I123)*运营生产订单!$C$9:运营生产订单!$K$78)</f>
        <v>0</v>
      </c>
      <c r="K123" s="115" t="e">
        <f ca="1">VLOOKUP(D123,'（运营）数据源'!B:H,7,0)</f>
        <v>#N/A</v>
      </c>
      <c r="L123" s="67">
        <f ca="1" t="shared" si="22"/>
        <v>0</v>
      </c>
    </row>
    <row r="124" s="36" customFormat="1" hidden="1" spans="1:12">
      <c r="A124" s="107" t="str">
        <f ca="1">IF(J124&gt;0,运营生产订单!$H$3,"")</f>
        <v/>
      </c>
      <c r="B124" s="105" t="str">
        <f ca="1">+IF(J124&gt;0,运营生产订单!$C$4,"")</f>
        <v/>
      </c>
      <c r="C124" s="105" t="str">
        <f ca="1">+IF(J124&gt;0,MID(运营生产订单!$C$3,FIND("-",运营生产订单!$C$3)+1,20),"")</f>
        <v/>
      </c>
      <c r="D124" s="108" t="str">
        <f ca="1">+IF(J124&gt;0,VLOOKUP(C124&amp;H124&amp;I124,'（运营）数据源'!$A:$B,2,0),"")</f>
        <v/>
      </c>
      <c r="E124" s="108" t="str">
        <f ca="1">+IF(J124&gt;0,VLOOKUP(D124,'（运营）数据源'!$B:$H,7,0),"")</f>
        <v/>
      </c>
      <c r="F124" s="108" t="str">
        <f ca="1">+IF(J124&gt;0,VLOOKUP(D124,'（运营）数据源'!B:G,6,0),"")</f>
        <v/>
      </c>
      <c r="G124" s="105" t="str">
        <f ca="1">+IFERROR(VLOOKUP(D124,'（运营）数据源'!$B:$D,3,0),"")</f>
        <v/>
      </c>
      <c r="H124" s="109"/>
      <c r="I124" s="114" t="str">
        <f>+运营生产订单!$F$7</f>
        <v>L</v>
      </c>
      <c r="J124" s="105">
        <f ca="1">+SUMPRODUCT((运营生产订单!$A$9:$A$78=L124)*(运营生产订单!$C$7:$K$7=I124)*运营生产订单!$C$9:运营生产订单!$K$78)</f>
        <v>0</v>
      </c>
      <c r="K124" s="115" t="e">
        <f ca="1">VLOOKUP(D124,'（运营）数据源'!B:H,7,0)</f>
        <v>#N/A</v>
      </c>
      <c r="L124" s="67">
        <f ca="1" t="shared" si="22"/>
        <v>0</v>
      </c>
    </row>
    <row r="125" s="36" customFormat="1" hidden="1" spans="1:12">
      <c r="A125" s="107" t="str">
        <f ca="1">IF(J125&gt;0,运营生产订单!$H$3,"")</f>
        <v/>
      </c>
      <c r="B125" s="105" t="str">
        <f ca="1">+IF(J125&gt;0,运营生产订单!$C$4,"")</f>
        <v/>
      </c>
      <c r="C125" s="105" t="str">
        <f ca="1">+IF(J125&gt;0,MID(运营生产订单!$C$3,FIND("-",运营生产订单!$C$3)+1,20),"")</f>
        <v/>
      </c>
      <c r="D125" s="108" t="str">
        <f ca="1">+IF(J125&gt;0,VLOOKUP(C125&amp;H125&amp;I125,'（运营）数据源'!$A:$B,2,0),"")</f>
        <v/>
      </c>
      <c r="E125" s="108" t="str">
        <f ca="1">+IF(J125&gt;0,VLOOKUP(D125,'（运营）数据源'!$B:$H,7,0),"")</f>
        <v/>
      </c>
      <c r="F125" s="108" t="str">
        <f ca="1">+IF(J125&gt;0,VLOOKUP(D125,'（运营）数据源'!B:G,6,0),"")</f>
        <v/>
      </c>
      <c r="G125" s="105" t="str">
        <f ca="1">+IFERROR(VLOOKUP(D125,'（运营）数据源'!$B:$D,3,0),"")</f>
        <v/>
      </c>
      <c r="H125" s="109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125" s="114" t="str">
        <f>+运营生产订单!$G$7</f>
        <v>XL</v>
      </c>
      <c r="J125" s="105">
        <f ca="1">+SUMPRODUCT((运营生产订单!$A$9:$A$78=L125)*(运营生产订单!$C$7:$K$7=I125)*运营生产订单!$C$9:运营生产订单!$K$78)</f>
        <v>0</v>
      </c>
      <c r="K125" s="115" t="e">
        <f ca="1">VLOOKUP(D125,'（运营）数据源'!B:H,7,0)</f>
        <v>#N/A</v>
      </c>
      <c r="L125" s="67">
        <f ca="1" t="shared" ref="L125:L134" si="23">INDIRECT("运营生产订单!$A$"&amp;(INT((ROW()-4)/9)+9))</f>
        <v>0</v>
      </c>
    </row>
    <row r="126" s="36" customFormat="1" hidden="1" spans="1:12">
      <c r="A126" s="107" t="str">
        <f ca="1">IF(J126&gt;0,运营生产订单!$H$3,"")</f>
        <v/>
      </c>
      <c r="B126" s="105" t="str">
        <f ca="1">+IF(J126&gt;0,运营生产订单!$C$4,"")</f>
        <v/>
      </c>
      <c r="C126" s="105" t="str">
        <f ca="1">+IF(J126&gt;0,MID(运营生产订单!$C$3,FIND("-",运营生产订单!$C$3)+1,20),"")</f>
        <v/>
      </c>
      <c r="D126" s="108" t="str">
        <f ca="1">+IF(J126&gt;0,VLOOKUP(C126&amp;H126&amp;I126,'（运营）数据源'!$A:$B,2,0),"")</f>
        <v/>
      </c>
      <c r="E126" s="108" t="str">
        <f ca="1">+IF(J126&gt;0,VLOOKUP(D126,'（运营）数据源'!$B:$H,7,0),"")</f>
        <v/>
      </c>
      <c r="F126" s="108" t="str">
        <f ca="1">+IF(J126&gt;0,VLOOKUP(D126,'（运营）数据源'!B:G,6,0),"")</f>
        <v/>
      </c>
      <c r="G126" s="105" t="str">
        <f ca="1">+IFERROR(VLOOKUP(D126,'（运营）数据源'!$B:$D,3,0),"")</f>
        <v/>
      </c>
      <c r="H126" s="109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126" s="114" t="str">
        <f>+运营生产订单!$H$7</f>
        <v>2XL</v>
      </c>
      <c r="J126" s="105">
        <f ca="1">+SUMPRODUCT((运营生产订单!$A$9:$A$78=L126)*(运营生产订单!$C$7:$K$7=I126)*运营生产订单!$C$9:运营生产订单!$K$78)</f>
        <v>0</v>
      </c>
      <c r="K126" s="115" t="e">
        <f ca="1">VLOOKUP(D126,'（运营）数据源'!B:H,7,0)</f>
        <v>#N/A</v>
      </c>
      <c r="L126" s="67">
        <f ca="1" t="shared" si="23"/>
        <v>0</v>
      </c>
    </row>
    <row r="127" s="36" customFormat="1" hidden="1" spans="1:12">
      <c r="A127" s="107" t="str">
        <f ca="1">IF(J127&gt;0,运营生产订单!$H$3,"")</f>
        <v/>
      </c>
      <c r="B127" s="105" t="str">
        <f ca="1">+IF(J127&gt;0,运营生产订单!$C$4,"")</f>
        <v/>
      </c>
      <c r="C127" s="105" t="str">
        <f ca="1">+IF(J127&gt;0,MID(运营生产订单!$C$3,FIND("-",运营生产订单!$C$3)+1,20),"")</f>
        <v/>
      </c>
      <c r="D127" s="108" t="str">
        <f ca="1">+IF(J127&gt;0,VLOOKUP(C127&amp;H127&amp;I127,'（运营）数据源'!$A:$B,2,0),"")</f>
        <v/>
      </c>
      <c r="E127" s="108" t="str">
        <f ca="1">+IF(J127&gt;0,VLOOKUP(D127,'（运营）数据源'!$B:$H,7,0),"")</f>
        <v/>
      </c>
      <c r="F127" s="108" t="str">
        <f ca="1">+IF(J127&gt;0,VLOOKUP(D127,'（运营）数据源'!B:G,6,0),"")</f>
        <v/>
      </c>
      <c r="G127" s="105" t="str">
        <f ca="1">+IFERROR(VLOOKUP(D127,'（运营）数据源'!$B:$D,3,0),"")</f>
        <v/>
      </c>
      <c r="H127" s="109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127" s="114" t="str">
        <f>+运营生产订单!$I$7</f>
        <v>3XL</v>
      </c>
      <c r="J127" s="105">
        <f ca="1">+SUMPRODUCT((运营生产订单!$A$9:$A$78=L127)*(运营生产订单!$C$7:$K$7=I127)*运营生产订单!$C$9:运营生产订单!$K$78)</f>
        <v>0</v>
      </c>
      <c r="K127" s="115" t="e">
        <f ca="1">VLOOKUP(D127,'（运营）数据源'!B:H,7,0)</f>
        <v>#N/A</v>
      </c>
      <c r="L127" s="67">
        <f ca="1" t="shared" si="23"/>
        <v>0</v>
      </c>
    </row>
    <row r="128" s="36" customFormat="1" hidden="1" spans="1:12">
      <c r="A128" s="107" t="str">
        <f ca="1">IF(J128&gt;0,运营生产订单!$H$3,"")</f>
        <v/>
      </c>
      <c r="B128" s="105" t="str">
        <f ca="1">+IF(J128&gt;0,运营生产订单!$C$4,"")</f>
        <v/>
      </c>
      <c r="C128" s="105" t="str">
        <f ca="1">+IF(J128&gt;0,MID(运营生产订单!$C$3,FIND("-",运营生产订单!$C$3)+1,20),"")</f>
        <v/>
      </c>
      <c r="D128" s="108" t="str">
        <f ca="1">+IF(J128&gt;0,VLOOKUP(C128&amp;H128&amp;I128,'（运营）数据源'!$A:$B,2,0),"")</f>
        <v/>
      </c>
      <c r="E128" s="108" t="str">
        <f ca="1">+IF(J128&gt;0,VLOOKUP(D128,'（运营）数据源'!$B:$H,7,0),"")</f>
        <v/>
      </c>
      <c r="F128" s="108" t="str">
        <f ca="1">+IF(J128&gt;0,VLOOKUP(D128,'（运营）数据源'!B:G,6,0),"")</f>
        <v/>
      </c>
      <c r="G128" s="105" t="str">
        <f ca="1">+IFERROR(VLOOKUP(D128,'（运营）数据源'!$B:$D,3,0),"")</f>
        <v/>
      </c>
      <c r="H128" s="109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128" s="114" t="str">
        <f>+运营生产订单!$J$7</f>
        <v>4XL</v>
      </c>
      <c r="J128" s="105">
        <f ca="1">+SUMPRODUCT((运营生产订单!$A$9:$A$78=L128)*(运营生产订单!$C$7:$K$7=I128)*运营生产订单!$C$9:运营生产订单!$K$78)</f>
        <v>0</v>
      </c>
      <c r="K128" s="115" t="e">
        <f ca="1">VLOOKUP(D128,'（运营）数据源'!B:H,7,0)</f>
        <v>#N/A</v>
      </c>
      <c r="L128" s="67">
        <f ca="1" t="shared" si="23"/>
        <v>0</v>
      </c>
    </row>
    <row r="129" s="36" customFormat="1" hidden="1" spans="1:12">
      <c r="A129" s="107" t="str">
        <f ca="1">IF(J129&gt;0,运营生产订单!$H$3,"")</f>
        <v/>
      </c>
      <c r="B129" s="105" t="str">
        <f ca="1">+IF(J129&gt;0,运营生产订单!$C$4,"")</f>
        <v/>
      </c>
      <c r="C129" s="105" t="str">
        <f ca="1">+IF(J129&gt;0,MID(运营生产订单!$C$3,FIND("-",运营生产订单!$C$3)+1,20),"")</f>
        <v/>
      </c>
      <c r="D129" s="108" t="str">
        <f ca="1">+IF(J129&gt;0,VLOOKUP(C129&amp;H129&amp;I129,'（运营）数据源'!$A:$B,2,0),"")</f>
        <v/>
      </c>
      <c r="E129" s="108" t="str">
        <f ca="1">+IF(J129&gt;0,VLOOKUP(D129,'（运营）数据源'!$B:$H,7,0),"")</f>
        <v/>
      </c>
      <c r="F129" s="108" t="str">
        <f ca="1">+IF(J129&gt;0,VLOOKUP(D129,'（运营）数据源'!B:G,6,0),"")</f>
        <v/>
      </c>
      <c r="G129" s="105" t="str">
        <f ca="1">+IFERROR(VLOOKUP(D129,'（运营）数据源'!$B:$D,3,0),"")</f>
        <v/>
      </c>
      <c r="H129" s="109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129" s="114" t="str">
        <f>+运营生产订单!$K$7</f>
        <v>5XL</v>
      </c>
      <c r="J129" s="105">
        <f ca="1">+SUMPRODUCT((运营生产订单!$A$9:$A$78=L129)*(运营生产订单!$C$7:$K$7=I129)*运营生产订单!$C$9:运营生产订单!$K$78)</f>
        <v>0</v>
      </c>
      <c r="K129" s="115" t="e">
        <f ca="1">VLOOKUP(D129,'（运营）数据源'!B:H,7,0)</f>
        <v>#N/A</v>
      </c>
      <c r="L129" s="67">
        <f ca="1" t="shared" si="23"/>
        <v>0</v>
      </c>
    </row>
    <row r="130" s="36" customFormat="1" hidden="1" spans="1:12">
      <c r="A130" s="107" t="str">
        <f ca="1">IF(J130&gt;0,运营生产订单!$H$3,"")</f>
        <v/>
      </c>
      <c r="B130" s="105" t="str">
        <f ca="1">+IF(J130&gt;0,运营生产订单!$C$4,"")</f>
        <v/>
      </c>
      <c r="C130" s="105" t="str">
        <f ca="1">+IF(J130&gt;0,MID(运营生产订单!$C$3,FIND("-",运营生产订单!$C$3)+1,20),"")</f>
        <v/>
      </c>
      <c r="D130" s="108" t="str">
        <f ca="1">+IF(J130&gt;0,VLOOKUP(C130&amp;H130&amp;I130,'（运营）数据源'!$A:$B,2,0),"")</f>
        <v/>
      </c>
      <c r="E130" s="108" t="str">
        <f ca="1">+IF(J130&gt;0,VLOOKUP(D130,'（运营）数据源'!$B:$H,7,0),"")</f>
        <v/>
      </c>
      <c r="F130" s="108" t="str">
        <f ca="1">+IF(J130&gt;0,VLOOKUP(D130,'（运营）数据源'!B:G,6,0),"")</f>
        <v/>
      </c>
      <c r="G130" s="105" t="str">
        <f ca="1">+IFERROR(VLOOKUP(D130,'（运营）数据源'!$B:$D,3,0),"")</f>
        <v/>
      </c>
      <c r="H130" s="109"/>
      <c r="I130" s="114" t="str">
        <f>+运营生产订单!$C$7</f>
        <v>XS</v>
      </c>
      <c r="J130" s="105">
        <f ca="1">+SUMPRODUCT((运营生产订单!$A$9:$A$78=L130)*(运营生产订单!$C$7:$K$7=I130)*运营生产订单!$C$9:运营生产订单!$K$78)</f>
        <v>0</v>
      </c>
      <c r="K130" s="115" t="e">
        <f ca="1">VLOOKUP(D130,'（运营）数据源'!B:H,7,0)</f>
        <v>#N/A</v>
      </c>
      <c r="L130" s="67">
        <f ca="1" t="shared" si="23"/>
        <v>0</v>
      </c>
    </row>
    <row r="131" s="36" customFormat="1" hidden="1" spans="1:12">
      <c r="A131" s="107" t="str">
        <f ca="1">IF(J131&gt;0,运营生产订单!$H$3,"")</f>
        <v/>
      </c>
      <c r="B131" s="105" t="str">
        <f ca="1">+IF(J131&gt;0,运营生产订单!$C$4,"")</f>
        <v/>
      </c>
      <c r="C131" s="105" t="str">
        <f ca="1">+IF(J131&gt;0,MID(运营生产订单!$C$3,FIND("-",运营生产订单!$C$3)+1,20),"")</f>
        <v/>
      </c>
      <c r="D131" s="108" t="str">
        <f ca="1">+IF(J131&gt;0,VLOOKUP(C131&amp;H131&amp;I131,'（运营）数据源'!$A:$B,2,0),"")</f>
        <v/>
      </c>
      <c r="E131" s="108" t="str">
        <f ca="1">+IF(J131&gt;0,VLOOKUP(D131,'（运营）数据源'!$B:$H,7,0),"")</f>
        <v/>
      </c>
      <c r="F131" s="108" t="str">
        <f ca="1">+IF(J131&gt;0,VLOOKUP(D131,'（运营）数据源'!B:G,6,0),"")</f>
        <v/>
      </c>
      <c r="G131" s="105" t="str">
        <f ca="1">+IFERROR(VLOOKUP(D131,'（运营）数据源'!$B:$D,3,0),"")</f>
        <v/>
      </c>
      <c r="H131" s="109"/>
      <c r="I131" s="114" t="str">
        <f>+运营生产订单!$D$7</f>
        <v>S</v>
      </c>
      <c r="J131" s="105">
        <f ca="1">+SUMPRODUCT((运营生产订单!$A$9:$A$78=L131)*(运营生产订单!$C$7:$K$7=I131)*运营生产订单!$C$9:运营生产订单!$K$78)</f>
        <v>0</v>
      </c>
      <c r="K131" s="115" t="e">
        <f ca="1">VLOOKUP(D131,'（运营）数据源'!B:H,7,0)</f>
        <v>#N/A</v>
      </c>
      <c r="L131" s="67">
        <f ca="1" t="shared" si="23"/>
        <v>0</v>
      </c>
    </row>
    <row r="132" s="36" customFormat="1" hidden="1" spans="1:12">
      <c r="A132" s="107" t="str">
        <f ca="1">IF(J132&gt;0,运营生产订单!$H$3,"")</f>
        <v/>
      </c>
      <c r="B132" s="105" t="str">
        <f ca="1">+IF(J132&gt;0,运营生产订单!$C$4,"")</f>
        <v/>
      </c>
      <c r="C132" s="105" t="str">
        <f ca="1">+IF(J132&gt;0,MID(运营生产订单!$C$3,FIND("-",运营生产订单!$C$3)+1,20),"")</f>
        <v/>
      </c>
      <c r="D132" s="108" t="str">
        <f ca="1">+IF(J132&gt;0,VLOOKUP(C132&amp;H132&amp;I132,'（运营）数据源'!$A:$B,2,0),"")</f>
        <v/>
      </c>
      <c r="E132" s="108" t="str">
        <f ca="1">+IF(J132&gt;0,VLOOKUP(D132,'（运营）数据源'!$B:$H,7,0),"")</f>
        <v/>
      </c>
      <c r="F132" s="108" t="str">
        <f ca="1">+IF(J132&gt;0,VLOOKUP(D132,'（运营）数据源'!B:G,6,0),"")</f>
        <v/>
      </c>
      <c r="G132" s="105" t="str">
        <f ca="1">+IFERROR(VLOOKUP(D132,'（运营）数据源'!$B:$D,3,0),"")</f>
        <v/>
      </c>
      <c r="H132" s="109"/>
      <c r="I132" s="114" t="str">
        <f>+运营生产订单!$E$7</f>
        <v>M</v>
      </c>
      <c r="J132" s="105">
        <f ca="1">+SUMPRODUCT((运营生产订单!$A$9:$A$78=L132)*(运营生产订单!$C$7:$K$7=I132)*运营生产订单!$C$9:运营生产订单!$K$78)</f>
        <v>0</v>
      </c>
      <c r="K132" s="115" t="e">
        <f ca="1">VLOOKUP(D132,'（运营）数据源'!B:H,7,0)</f>
        <v>#N/A</v>
      </c>
      <c r="L132" s="67">
        <f ca="1" t="shared" si="23"/>
        <v>0</v>
      </c>
    </row>
    <row r="133" s="36" customFormat="1" hidden="1" spans="1:12">
      <c r="A133" s="107" t="str">
        <f ca="1">IF(J133&gt;0,运营生产订单!$H$3,"")</f>
        <v/>
      </c>
      <c r="B133" s="105" t="str">
        <f ca="1">+IF(J133&gt;0,运营生产订单!$C$4,"")</f>
        <v/>
      </c>
      <c r="C133" s="105" t="str">
        <f ca="1">+IF(J133&gt;0,MID(运营生产订单!$C$3,FIND("-",运营生产订单!$C$3)+1,20),"")</f>
        <v/>
      </c>
      <c r="D133" s="108" t="str">
        <f ca="1">+IF(J133&gt;0,VLOOKUP(C133&amp;H133&amp;I133,'（运营）数据源'!$A:$B,2,0),"")</f>
        <v/>
      </c>
      <c r="E133" s="108" t="str">
        <f ca="1">+IF(J133&gt;0,VLOOKUP(D133,'（运营）数据源'!$B:$H,7,0),"")</f>
        <v/>
      </c>
      <c r="F133" s="108" t="str">
        <f ca="1">+IF(J133&gt;0,VLOOKUP(D133,'（运营）数据源'!B:G,6,0),"")</f>
        <v/>
      </c>
      <c r="G133" s="105" t="str">
        <f ca="1">+IFERROR(VLOOKUP(D133,'（运营）数据源'!$B:$D,3,0),"")</f>
        <v/>
      </c>
      <c r="H133" s="109"/>
      <c r="I133" s="114" t="str">
        <f>+运营生产订单!$F$7</f>
        <v>L</v>
      </c>
      <c r="J133" s="105">
        <f ca="1">+SUMPRODUCT((运营生产订单!$A$9:$A$78=L133)*(运营生产订单!$C$7:$K$7=I133)*运营生产订单!$C$9:运营生产订单!$K$78)</f>
        <v>0</v>
      </c>
      <c r="K133" s="115" t="e">
        <f ca="1">VLOOKUP(D133,'（运营）数据源'!B:H,7,0)</f>
        <v>#N/A</v>
      </c>
      <c r="L133" s="67">
        <f ca="1" t="shared" si="23"/>
        <v>0</v>
      </c>
    </row>
    <row r="134" s="36" customFormat="1" hidden="1" spans="1:12">
      <c r="A134" s="107" t="str">
        <f ca="1">IF(J134&gt;0,运营生产订单!$H$3,"")</f>
        <v/>
      </c>
      <c r="B134" s="105" t="str">
        <f ca="1">+IF(J134&gt;0,运营生产订单!$C$4,"")</f>
        <v/>
      </c>
      <c r="C134" s="105" t="str">
        <f ca="1">+IF(J134&gt;0,MID(运营生产订单!$C$3,FIND("-",运营生产订单!$C$3)+1,20),"")</f>
        <v/>
      </c>
      <c r="D134" s="108" t="str">
        <f ca="1">+IF(J134&gt;0,VLOOKUP(C134&amp;H134&amp;I134,'（运营）数据源'!$A:$B,2,0),"")</f>
        <v/>
      </c>
      <c r="E134" s="108" t="str">
        <f ca="1">+IF(J134&gt;0,VLOOKUP(D134,'（运营）数据源'!$B:$H,7,0),"")</f>
        <v/>
      </c>
      <c r="F134" s="108" t="str">
        <f ca="1">+IF(J134&gt;0,VLOOKUP(D134,'（运营）数据源'!B:G,6,0),"")</f>
        <v/>
      </c>
      <c r="G134" s="105" t="str">
        <f ca="1">+IFERROR(VLOOKUP(D134,'（运营）数据源'!$B:$D,3,0),"")</f>
        <v/>
      </c>
      <c r="H134" s="109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134" s="114" t="str">
        <f>+运营生产订单!$G$7</f>
        <v>XL</v>
      </c>
      <c r="J134" s="105">
        <f ca="1">+SUMPRODUCT((运营生产订单!$A$9:$A$78=L134)*(运营生产订单!$C$7:$K$7=I134)*运营生产订单!$C$9:运营生产订单!$K$78)</f>
        <v>0</v>
      </c>
      <c r="K134" s="115" t="e">
        <f ca="1">VLOOKUP(D134,'（运营）数据源'!B:H,7,0)</f>
        <v>#N/A</v>
      </c>
      <c r="L134" s="67">
        <f ca="1" t="shared" si="23"/>
        <v>0</v>
      </c>
    </row>
    <row r="135" s="36" customFormat="1" hidden="1" spans="1:12">
      <c r="A135" s="107" t="str">
        <f ca="1">IF(J135&gt;0,运营生产订单!$H$3,"")</f>
        <v/>
      </c>
      <c r="B135" s="105" t="str">
        <f ca="1">+IF(J135&gt;0,运营生产订单!$C$4,"")</f>
        <v/>
      </c>
      <c r="C135" s="105" t="str">
        <f ca="1">+IF(J135&gt;0,MID(运营生产订单!$C$3,FIND("-",运营生产订单!$C$3)+1,20),"")</f>
        <v/>
      </c>
      <c r="D135" s="108" t="str">
        <f ca="1">+IF(J135&gt;0,VLOOKUP(C135&amp;H135&amp;I135,'（运营）数据源'!$A:$B,2,0),"")</f>
        <v/>
      </c>
      <c r="E135" s="108" t="str">
        <f ca="1">+IF(J135&gt;0,VLOOKUP(D135,'（运营）数据源'!$B:$H,7,0),"")</f>
        <v/>
      </c>
      <c r="F135" s="108" t="str">
        <f ca="1">+IF(J135&gt;0,VLOOKUP(D135,'（运营）数据源'!B:G,6,0),"")</f>
        <v/>
      </c>
      <c r="G135" s="105" t="str">
        <f ca="1">+IFERROR(VLOOKUP(D135,'（运营）数据源'!$B:$D,3,0),"")</f>
        <v/>
      </c>
      <c r="H135" s="109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135" s="114" t="str">
        <f>+运营生产订单!$H$7</f>
        <v>2XL</v>
      </c>
      <c r="J135" s="105">
        <f ca="1">+SUMPRODUCT((运营生产订单!$A$9:$A$78=L135)*(运营生产订单!$C$7:$K$7=I135)*运营生产订单!$C$9:运营生产订单!$K$78)</f>
        <v>0</v>
      </c>
      <c r="K135" s="115" t="e">
        <f ca="1">VLOOKUP(D135,'（运营）数据源'!B:H,7,0)</f>
        <v>#N/A</v>
      </c>
      <c r="L135" s="67">
        <f ca="1" t="shared" ref="L135:L144" si="24">INDIRECT("运营生产订单!$A$"&amp;(INT((ROW()-4)/9)+9))</f>
        <v>0</v>
      </c>
    </row>
    <row r="136" s="36" customFormat="1" hidden="1" spans="1:12">
      <c r="A136" s="107" t="str">
        <f ca="1">IF(J136&gt;0,运营生产订单!$H$3,"")</f>
        <v/>
      </c>
      <c r="B136" s="105" t="str">
        <f ca="1">+IF(J136&gt;0,运营生产订单!$C$4,"")</f>
        <v/>
      </c>
      <c r="C136" s="105" t="str">
        <f ca="1">+IF(J136&gt;0,MID(运营生产订单!$C$3,FIND("-",运营生产订单!$C$3)+1,20),"")</f>
        <v/>
      </c>
      <c r="D136" s="108" t="str">
        <f ca="1">+IF(J136&gt;0,VLOOKUP(C136&amp;H136&amp;I136,'（运营）数据源'!$A:$B,2,0),"")</f>
        <v/>
      </c>
      <c r="E136" s="108" t="str">
        <f ca="1">+IF(J136&gt;0,VLOOKUP(D136,'（运营）数据源'!$B:$H,7,0),"")</f>
        <v/>
      </c>
      <c r="F136" s="108" t="str">
        <f ca="1">+IF(J136&gt;0,VLOOKUP(D136,'（运营）数据源'!B:G,6,0),"")</f>
        <v/>
      </c>
      <c r="G136" s="105" t="str">
        <f ca="1">+IFERROR(VLOOKUP(D136,'（运营）数据源'!$B:$D,3,0),"")</f>
        <v/>
      </c>
      <c r="H136" s="109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136" s="114" t="str">
        <f>+运营生产订单!$I$7</f>
        <v>3XL</v>
      </c>
      <c r="J136" s="105">
        <f ca="1">+SUMPRODUCT((运营生产订单!$A$9:$A$78=L136)*(运营生产订单!$C$7:$K$7=I136)*运营生产订单!$C$9:运营生产订单!$K$78)</f>
        <v>0</v>
      </c>
      <c r="K136" s="115" t="e">
        <f ca="1">VLOOKUP(D136,'（运营）数据源'!B:H,7,0)</f>
        <v>#N/A</v>
      </c>
      <c r="L136" s="67">
        <f ca="1" t="shared" si="24"/>
        <v>0</v>
      </c>
    </row>
    <row r="137" s="36" customFormat="1" hidden="1" spans="1:12">
      <c r="A137" s="107" t="str">
        <f ca="1">IF(J137&gt;0,运营生产订单!$H$3,"")</f>
        <v/>
      </c>
      <c r="B137" s="105" t="str">
        <f ca="1">+IF(J137&gt;0,运营生产订单!$C$4,"")</f>
        <v/>
      </c>
      <c r="C137" s="105" t="str">
        <f ca="1">+IF(J137&gt;0,MID(运营生产订单!$C$3,FIND("-",运营生产订单!$C$3)+1,20),"")</f>
        <v/>
      </c>
      <c r="D137" s="108" t="str">
        <f ca="1">+IF(J137&gt;0,VLOOKUP(C137&amp;H137&amp;I137,'（运营）数据源'!$A:$B,2,0),"")</f>
        <v/>
      </c>
      <c r="E137" s="108" t="str">
        <f ca="1">+IF(J137&gt;0,VLOOKUP(D137,'（运营）数据源'!$B:$H,7,0),"")</f>
        <v/>
      </c>
      <c r="F137" s="108" t="str">
        <f ca="1">+IF(J137&gt;0,VLOOKUP(D137,'（运营）数据源'!B:G,6,0),"")</f>
        <v/>
      </c>
      <c r="G137" s="105" t="str">
        <f ca="1">+IFERROR(VLOOKUP(D137,'（运营）数据源'!$B:$D,3,0),"")</f>
        <v/>
      </c>
      <c r="H137" s="109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137" s="114" t="str">
        <f>+运营生产订单!$J$7</f>
        <v>4XL</v>
      </c>
      <c r="J137" s="105">
        <f ca="1">+SUMPRODUCT((运营生产订单!$A$9:$A$78=L137)*(运营生产订单!$C$7:$K$7=I137)*运营生产订单!$C$9:运营生产订单!$K$78)</f>
        <v>0</v>
      </c>
      <c r="K137" s="115" t="e">
        <f ca="1">VLOOKUP(D137,'（运营）数据源'!B:H,7,0)</f>
        <v>#N/A</v>
      </c>
      <c r="L137" s="67">
        <f ca="1" t="shared" si="24"/>
        <v>0</v>
      </c>
    </row>
    <row r="138" s="36" customFormat="1" hidden="1" spans="1:12">
      <c r="A138" s="107" t="str">
        <f ca="1">IF(J138&gt;0,运营生产订单!$H$3,"")</f>
        <v/>
      </c>
      <c r="B138" s="105" t="str">
        <f ca="1">+IF(J138&gt;0,运营生产订单!$C$4,"")</f>
        <v/>
      </c>
      <c r="C138" s="105" t="str">
        <f ca="1">+IF(J138&gt;0,MID(运营生产订单!$C$3,FIND("-",运营生产订单!$C$3)+1,20),"")</f>
        <v/>
      </c>
      <c r="D138" s="108" t="str">
        <f ca="1">+IF(J138&gt;0,VLOOKUP(C138&amp;H138&amp;I138,'（运营）数据源'!$A:$B,2,0),"")</f>
        <v/>
      </c>
      <c r="E138" s="108" t="str">
        <f ca="1">+IF(J138&gt;0,VLOOKUP(D138,'（运营）数据源'!$B:$H,7,0),"")</f>
        <v/>
      </c>
      <c r="F138" s="108" t="str">
        <f ca="1">+IF(J138&gt;0,VLOOKUP(D138,'（运营）数据源'!B:G,6,0),"")</f>
        <v/>
      </c>
      <c r="G138" s="105" t="str">
        <f ca="1">+IFERROR(VLOOKUP(D138,'（运营）数据源'!$B:$D,3,0),"")</f>
        <v/>
      </c>
      <c r="H138" s="109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138" s="114" t="str">
        <f>+运营生产订单!$K$7</f>
        <v>5XL</v>
      </c>
      <c r="J138" s="105">
        <f ca="1">+SUMPRODUCT((运营生产订单!$A$9:$A$78=L138)*(运营生产订单!$C$7:$K$7=I138)*运营生产订单!$C$9:运营生产订单!$K$78)</f>
        <v>0</v>
      </c>
      <c r="K138" s="115" t="e">
        <f ca="1">VLOOKUP(D138,'（运营）数据源'!B:H,7,0)</f>
        <v>#N/A</v>
      </c>
      <c r="L138" s="67">
        <f ca="1" t="shared" si="24"/>
        <v>0</v>
      </c>
    </row>
    <row r="139" s="36" customFormat="1" hidden="1" spans="1:12">
      <c r="A139" s="107" t="str">
        <f ca="1">IF(J139&gt;0,运营生产订单!$H$3,"")</f>
        <v/>
      </c>
      <c r="B139" s="105" t="str">
        <f ca="1">+IF(J139&gt;0,运营生产订单!$C$4,"")</f>
        <v/>
      </c>
      <c r="C139" s="105" t="str">
        <f ca="1">+IF(J139&gt;0,MID(运营生产订单!$C$3,FIND("-",运营生产订单!$C$3)+1,20),"")</f>
        <v/>
      </c>
      <c r="D139" s="108" t="str">
        <f ca="1">+IF(J139&gt;0,VLOOKUP(C139&amp;H139&amp;I139,'（运营）数据源'!$A:$B,2,0),"")</f>
        <v/>
      </c>
      <c r="E139" s="108" t="str">
        <f ca="1">+IF(J139&gt;0,VLOOKUP(D139,'（运营）数据源'!$B:$H,7,0),"")</f>
        <v/>
      </c>
      <c r="F139" s="108" t="str">
        <f ca="1">+IF(J139&gt;0,VLOOKUP(D139,'（运营）数据源'!B:G,6,0),"")</f>
        <v/>
      </c>
      <c r="G139" s="105" t="str">
        <f ca="1">+IFERROR(VLOOKUP(D139,'（运营）数据源'!$B:$D,3,0),"")</f>
        <v/>
      </c>
      <c r="H139" s="109"/>
      <c r="I139" s="114" t="str">
        <f>+运营生产订单!$C$7</f>
        <v>XS</v>
      </c>
      <c r="J139" s="105">
        <f ca="1">+SUMPRODUCT((运营生产订单!$A$9:$A$78=L139)*(运营生产订单!$C$7:$K$7=I139)*运营生产订单!$C$9:运营生产订单!$K$78)</f>
        <v>0</v>
      </c>
      <c r="K139" s="115" t="e">
        <f ca="1">VLOOKUP(D139,'（运营）数据源'!B:H,7,0)</f>
        <v>#N/A</v>
      </c>
      <c r="L139" s="67">
        <f ca="1" t="shared" si="24"/>
        <v>0</v>
      </c>
    </row>
    <row r="140" s="36" customFormat="1" hidden="1" spans="1:12">
      <c r="A140" s="107" t="str">
        <f ca="1">IF(J140&gt;0,运营生产订单!$H$3,"")</f>
        <v/>
      </c>
      <c r="B140" s="105" t="str">
        <f ca="1">+IF(J140&gt;0,运营生产订单!$C$4,"")</f>
        <v/>
      </c>
      <c r="C140" s="105" t="str">
        <f ca="1">+IF(J140&gt;0,MID(运营生产订单!$C$3,FIND("-",运营生产订单!$C$3)+1,20),"")</f>
        <v/>
      </c>
      <c r="D140" s="108" t="str">
        <f ca="1">+IF(J140&gt;0,VLOOKUP(C140&amp;H140&amp;I140,'（运营）数据源'!$A:$B,2,0),"")</f>
        <v/>
      </c>
      <c r="E140" s="108" t="str">
        <f ca="1">+IF(J140&gt;0,VLOOKUP(D140,'（运营）数据源'!$B:$H,7,0),"")</f>
        <v/>
      </c>
      <c r="F140" s="108" t="str">
        <f ca="1">+IF(J140&gt;0,VLOOKUP(D140,'（运营）数据源'!B:G,6,0),"")</f>
        <v/>
      </c>
      <c r="G140" s="105" t="str">
        <f ca="1">+IFERROR(VLOOKUP(D140,'（运营）数据源'!$B:$D,3,0),"")</f>
        <v/>
      </c>
      <c r="H140" s="109"/>
      <c r="I140" s="114" t="str">
        <f>+运营生产订单!$D$7</f>
        <v>S</v>
      </c>
      <c r="J140" s="105">
        <f ca="1">+SUMPRODUCT((运营生产订单!$A$9:$A$78=L140)*(运营生产订单!$C$7:$K$7=I140)*运营生产订单!$C$9:运营生产订单!$K$78)</f>
        <v>0</v>
      </c>
      <c r="K140" s="115" t="e">
        <f ca="1">VLOOKUP(D140,'（运营）数据源'!B:H,7,0)</f>
        <v>#N/A</v>
      </c>
      <c r="L140" s="67">
        <f ca="1" t="shared" si="24"/>
        <v>0</v>
      </c>
    </row>
    <row r="141" s="36" customFormat="1" hidden="1" spans="1:12">
      <c r="A141" s="107" t="str">
        <f ca="1">IF(J141&gt;0,运营生产订单!$H$3,"")</f>
        <v/>
      </c>
      <c r="B141" s="105" t="str">
        <f ca="1">+IF(J141&gt;0,运营生产订单!$C$4,"")</f>
        <v/>
      </c>
      <c r="C141" s="105" t="str">
        <f ca="1">+IF(J141&gt;0,MID(运营生产订单!$C$3,FIND("-",运营生产订单!$C$3)+1,20),"")</f>
        <v/>
      </c>
      <c r="D141" s="108" t="str">
        <f ca="1">+IF(J141&gt;0,VLOOKUP(C141&amp;H141&amp;I141,'（运营）数据源'!$A:$B,2,0),"")</f>
        <v/>
      </c>
      <c r="E141" s="108" t="str">
        <f ca="1">+IF(J141&gt;0,VLOOKUP(D141,'（运营）数据源'!$B:$H,7,0),"")</f>
        <v/>
      </c>
      <c r="F141" s="108" t="str">
        <f ca="1">+IF(J141&gt;0,VLOOKUP(D141,'（运营）数据源'!B:G,6,0),"")</f>
        <v/>
      </c>
      <c r="G141" s="105" t="str">
        <f ca="1">+IFERROR(VLOOKUP(D141,'（运营）数据源'!$B:$D,3,0),"")</f>
        <v/>
      </c>
      <c r="H141" s="109"/>
      <c r="I141" s="114" t="str">
        <f>+运营生产订单!$E$7</f>
        <v>M</v>
      </c>
      <c r="J141" s="105">
        <f ca="1">+SUMPRODUCT((运营生产订单!$A$9:$A$78=L141)*(运营生产订单!$C$7:$K$7=I141)*运营生产订单!$C$9:运营生产订单!$K$78)</f>
        <v>0</v>
      </c>
      <c r="K141" s="115" t="e">
        <f ca="1">VLOOKUP(D141,'（运营）数据源'!B:H,7,0)</f>
        <v>#N/A</v>
      </c>
      <c r="L141" s="67">
        <f ca="1" t="shared" si="24"/>
        <v>0</v>
      </c>
    </row>
    <row r="142" s="36" customFormat="1" hidden="1" spans="1:12">
      <c r="A142" s="107" t="str">
        <f ca="1">IF(J142&gt;0,运营生产订单!$H$3,"")</f>
        <v/>
      </c>
      <c r="B142" s="105" t="str">
        <f ca="1">+IF(J142&gt;0,运营生产订单!$C$4,"")</f>
        <v/>
      </c>
      <c r="C142" s="105" t="str">
        <f ca="1">+IF(J142&gt;0,MID(运营生产订单!$C$3,FIND("-",运营生产订单!$C$3)+1,20),"")</f>
        <v/>
      </c>
      <c r="D142" s="108" t="str">
        <f ca="1">+IF(J142&gt;0,VLOOKUP(C142&amp;H142&amp;I142,'（运营）数据源'!$A:$B,2,0),"")</f>
        <v/>
      </c>
      <c r="E142" s="108" t="str">
        <f ca="1">+IF(J142&gt;0,VLOOKUP(D142,'（运营）数据源'!$B:$H,7,0),"")</f>
        <v/>
      </c>
      <c r="F142" s="108" t="str">
        <f ca="1">+IF(J142&gt;0,VLOOKUP(D142,'（运营）数据源'!B:G,6,0),"")</f>
        <v/>
      </c>
      <c r="G142" s="105" t="str">
        <f ca="1">+IFERROR(VLOOKUP(D142,'（运营）数据源'!$B:$D,3,0),"")</f>
        <v/>
      </c>
      <c r="H142" s="109"/>
      <c r="I142" s="114" t="str">
        <f>+运营生产订单!$F$7</f>
        <v>L</v>
      </c>
      <c r="J142" s="105">
        <f ca="1">+SUMPRODUCT((运营生产订单!$A$9:$A$78=L142)*(运营生产订单!$C$7:$K$7=I142)*运营生产订单!$C$9:运营生产订单!$K$78)</f>
        <v>0</v>
      </c>
      <c r="K142" s="115" t="e">
        <f ca="1">VLOOKUP(D142,'（运营）数据源'!B:H,7,0)</f>
        <v>#N/A</v>
      </c>
      <c r="L142" s="67">
        <f ca="1" t="shared" si="24"/>
        <v>0</v>
      </c>
    </row>
    <row r="143" s="36" customFormat="1" hidden="1" spans="1:12">
      <c r="A143" s="107" t="str">
        <f ca="1">IF(J143&gt;0,运营生产订单!$H$3,"")</f>
        <v/>
      </c>
      <c r="B143" s="105" t="str">
        <f ca="1">+IF(J143&gt;0,运营生产订单!$C$4,"")</f>
        <v/>
      </c>
      <c r="C143" s="105" t="str">
        <f ca="1">+IF(J143&gt;0,MID(运营生产订单!$C$3,FIND("-",运营生产订单!$C$3)+1,20),"")</f>
        <v/>
      </c>
      <c r="D143" s="108" t="str">
        <f ca="1">+IF(J143&gt;0,VLOOKUP(C143&amp;H143&amp;I143,'（运营）数据源'!$A:$B,2,0),"")</f>
        <v/>
      </c>
      <c r="E143" s="108" t="str">
        <f ca="1">+IF(J143&gt;0,VLOOKUP(D143,'（运营）数据源'!$B:$H,7,0),"")</f>
        <v/>
      </c>
      <c r="F143" s="108" t="str">
        <f ca="1">+IF(J143&gt;0,VLOOKUP(D143,'（运营）数据源'!B:G,6,0),"")</f>
        <v/>
      </c>
      <c r="G143" s="105" t="str">
        <f ca="1">+IFERROR(VLOOKUP(D143,'（运营）数据源'!$B:$D,3,0),"")</f>
        <v/>
      </c>
      <c r="H143" s="109"/>
      <c r="I143" s="114" t="str">
        <f>+运营生产订单!$G$7</f>
        <v>XL</v>
      </c>
      <c r="J143" s="105">
        <f ca="1">+SUMPRODUCT((运营生产订单!$A$9:$A$78=L143)*(运营生产订单!$C$7:$K$7=I143)*运营生产订单!$C$9:运营生产订单!$K$78)</f>
        <v>0</v>
      </c>
      <c r="K143" s="115" t="e">
        <f ca="1">VLOOKUP(D143,'（运营）数据源'!B:H,7,0)</f>
        <v>#N/A</v>
      </c>
      <c r="L143" s="67">
        <f ca="1" t="shared" si="24"/>
        <v>0</v>
      </c>
    </row>
    <row r="144" s="36" customFormat="1" hidden="1" spans="1:12">
      <c r="A144" s="107" t="str">
        <f ca="1">IF(J144&gt;0,运营生产订单!$H$3,"")</f>
        <v/>
      </c>
      <c r="B144" s="105" t="str">
        <f ca="1">+IF(J144&gt;0,运营生产订单!$C$4,"")</f>
        <v/>
      </c>
      <c r="C144" s="105" t="str">
        <f ca="1">+IF(J144&gt;0,MID(运营生产订单!$C$3,FIND("-",运营生产订单!$C$3)+1,20),"")</f>
        <v/>
      </c>
      <c r="D144" s="108" t="str">
        <f ca="1">+IF(J144&gt;0,VLOOKUP(C144&amp;H144&amp;I144,'（运营）数据源'!$A:$B,2,0),"")</f>
        <v/>
      </c>
      <c r="E144" s="108" t="str">
        <f ca="1">+IF(J144&gt;0,VLOOKUP(D144,'（运营）数据源'!$B:$H,7,0),"")</f>
        <v/>
      </c>
      <c r="F144" s="108" t="str">
        <f ca="1">+IF(J144&gt;0,VLOOKUP(D144,'（运营）数据源'!B:G,6,0),"")</f>
        <v/>
      </c>
      <c r="G144" s="105" t="str">
        <f ca="1">+IFERROR(VLOOKUP(D144,'（运营）数据源'!$B:$D,3,0),"")</f>
        <v/>
      </c>
      <c r="H144" s="109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144" s="114" t="str">
        <f>+运营生产订单!$H$7</f>
        <v>2XL</v>
      </c>
      <c r="J144" s="105">
        <f ca="1">+SUMPRODUCT((运营生产订单!$A$9:$A$78=L144)*(运营生产订单!$C$7:$K$7=I144)*运营生产订单!$C$9:运营生产订单!$K$78)</f>
        <v>0</v>
      </c>
      <c r="K144" s="115" t="e">
        <f ca="1">VLOOKUP(D144,'（运营）数据源'!B:H,7,0)</f>
        <v>#N/A</v>
      </c>
      <c r="L144" s="67">
        <f ca="1" t="shared" si="24"/>
        <v>0</v>
      </c>
    </row>
    <row r="145" s="36" customFormat="1" hidden="1" spans="1:12">
      <c r="A145" s="107" t="str">
        <f ca="1">IF(J145&gt;0,运营生产订单!$H$3,"")</f>
        <v/>
      </c>
      <c r="B145" s="105" t="str">
        <f ca="1">+IF(J145&gt;0,运营生产订单!$C$4,"")</f>
        <v/>
      </c>
      <c r="C145" s="105" t="str">
        <f ca="1">+IF(J145&gt;0,MID(运营生产订单!$C$3,FIND("-",运营生产订单!$C$3)+1,20),"")</f>
        <v/>
      </c>
      <c r="D145" s="108" t="str">
        <f ca="1">+IF(J145&gt;0,VLOOKUP(C145&amp;H145&amp;I145,'（运营）数据源'!$A:$B,2,0),"")</f>
        <v/>
      </c>
      <c r="E145" s="108" t="str">
        <f ca="1">+IF(J145&gt;0,VLOOKUP(D145,'（运营）数据源'!$B:$H,7,0),"")</f>
        <v/>
      </c>
      <c r="F145" s="108" t="str">
        <f ca="1">+IF(J145&gt;0,VLOOKUP(D145,'（运营）数据源'!B:G,6,0),"")</f>
        <v/>
      </c>
      <c r="G145" s="105" t="str">
        <f ca="1">+IFERROR(VLOOKUP(D145,'（运营）数据源'!$B:$D,3,0),"")</f>
        <v/>
      </c>
      <c r="H145" s="109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145" s="114" t="str">
        <f>+运营生产订单!$I$7</f>
        <v>3XL</v>
      </c>
      <c r="J145" s="105">
        <f ca="1">+SUMPRODUCT((运营生产订单!$A$9:$A$78=L145)*(运营生产订单!$C$7:$K$7=I145)*运营生产订单!$C$9:运营生产订单!$K$78)</f>
        <v>0</v>
      </c>
      <c r="K145" s="115" t="e">
        <f ca="1">VLOOKUP(D145,'（运营）数据源'!B:H,7,0)</f>
        <v>#N/A</v>
      </c>
      <c r="L145" s="67">
        <f ca="1" t="shared" ref="L145:L154" si="25">INDIRECT("运营生产订单!$A$"&amp;(INT((ROW()-4)/9)+9))</f>
        <v>0</v>
      </c>
    </row>
    <row r="146" s="36" customFormat="1" hidden="1" spans="1:12">
      <c r="A146" s="107" t="str">
        <f ca="1">IF(J146&gt;0,运营生产订单!$H$3,"")</f>
        <v/>
      </c>
      <c r="B146" s="105" t="str">
        <f ca="1">+IF(J146&gt;0,运营生产订单!$C$4,"")</f>
        <v/>
      </c>
      <c r="C146" s="105" t="str">
        <f ca="1">+IF(J146&gt;0,MID(运营生产订单!$C$3,FIND("-",运营生产订单!$C$3)+1,20),"")</f>
        <v/>
      </c>
      <c r="D146" s="108" t="str">
        <f ca="1">+IF(J146&gt;0,VLOOKUP(C146&amp;H146&amp;I146,'（运营）数据源'!$A:$B,2,0),"")</f>
        <v/>
      </c>
      <c r="E146" s="108" t="str">
        <f ca="1">+IF(J146&gt;0,VLOOKUP(D146,'（运营）数据源'!$B:$H,7,0),"")</f>
        <v/>
      </c>
      <c r="F146" s="108" t="str">
        <f ca="1">+IF(J146&gt;0,VLOOKUP(D146,'（运营）数据源'!B:G,6,0),"")</f>
        <v/>
      </c>
      <c r="G146" s="105" t="str">
        <f ca="1">+IFERROR(VLOOKUP(D146,'（运营）数据源'!$B:$D,3,0),"")</f>
        <v/>
      </c>
      <c r="H146" s="109"/>
      <c r="I146" s="114" t="str">
        <f>+运营生产订单!$J$7</f>
        <v>4XL</v>
      </c>
      <c r="J146" s="105">
        <f ca="1">+SUMPRODUCT((运营生产订单!$A$9:$A$78=L146)*(运营生产订单!$C$7:$K$7=I146)*运营生产订单!$C$9:运营生产订单!$K$78)</f>
        <v>0</v>
      </c>
      <c r="K146" s="115" t="e">
        <f ca="1">VLOOKUP(D146,'（运营）数据源'!B:H,7,0)</f>
        <v>#N/A</v>
      </c>
      <c r="L146" s="67">
        <f ca="1" t="shared" si="25"/>
        <v>0</v>
      </c>
    </row>
    <row r="147" s="36" customFormat="1" hidden="1" spans="1:12">
      <c r="A147" s="107" t="str">
        <f ca="1">IF(J147&gt;0,运营生产订单!$H$3,"")</f>
        <v/>
      </c>
      <c r="B147" s="105" t="str">
        <f ca="1">+IF(J147&gt;0,运营生产订单!$C$4,"")</f>
        <v/>
      </c>
      <c r="C147" s="105" t="str">
        <f ca="1">+IF(J147&gt;0,MID(运营生产订单!$C$3,FIND("-",运营生产订单!$C$3)+1,20),"")</f>
        <v/>
      </c>
      <c r="D147" s="108" t="str">
        <f ca="1">+IF(J147&gt;0,VLOOKUP(C147&amp;H147&amp;I147,'（运营）数据源'!$A:$B,2,0),"")</f>
        <v/>
      </c>
      <c r="E147" s="108" t="str">
        <f ca="1">+IF(J147&gt;0,VLOOKUP(D147,'（运营）数据源'!$B:$H,7,0),"")</f>
        <v/>
      </c>
      <c r="F147" s="108" t="str">
        <f ca="1">+IF(J147&gt;0,VLOOKUP(D147,'（运营）数据源'!B:G,6,0),"")</f>
        <v/>
      </c>
      <c r="G147" s="105" t="str">
        <f ca="1">+IFERROR(VLOOKUP(D147,'（运营）数据源'!$B:$D,3,0),"")</f>
        <v/>
      </c>
      <c r="H147" s="109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147" s="114" t="str">
        <f>+运营生产订单!$K$7</f>
        <v>5XL</v>
      </c>
      <c r="J147" s="105">
        <f ca="1">+SUMPRODUCT((运营生产订单!$A$9:$A$78=L147)*(运营生产订单!$C$7:$K$7=I147)*运营生产订单!$C$9:运营生产订单!$K$78)</f>
        <v>0</v>
      </c>
      <c r="K147" s="115" t="e">
        <f ca="1">VLOOKUP(D147,'（运营）数据源'!B:H,7,0)</f>
        <v>#N/A</v>
      </c>
      <c r="L147" s="67">
        <f ca="1" t="shared" si="25"/>
        <v>0</v>
      </c>
    </row>
    <row r="148" s="36" customFormat="1" hidden="1" spans="1:12">
      <c r="A148" s="107" t="str">
        <f ca="1">IF(J148&gt;0,运营生产订单!$H$3,"")</f>
        <v/>
      </c>
      <c r="B148" s="105" t="str">
        <f ca="1">+IF(J148&gt;0,运营生产订单!$C$4,"")</f>
        <v/>
      </c>
      <c r="C148" s="105" t="str">
        <f ca="1">+IF(J148&gt;0,MID(运营生产订单!$C$3,FIND("-",运营生产订单!$C$3)+1,20),"")</f>
        <v/>
      </c>
      <c r="D148" s="108" t="str">
        <f ca="1">+IF(J148&gt;0,VLOOKUP(C148&amp;H148&amp;I148,'（运营）数据源'!$A:$B,2,0),"")</f>
        <v/>
      </c>
      <c r="E148" s="108" t="str">
        <f ca="1">+IF(J148&gt;0,VLOOKUP(D148,'（运营）数据源'!$B:$H,7,0),"")</f>
        <v/>
      </c>
      <c r="F148" s="108" t="str">
        <f ca="1">+IF(J148&gt;0,VLOOKUP(D148,'（运营）数据源'!B:G,6,0),"")</f>
        <v/>
      </c>
      <c r="G148" s="105" t="str">
        <f ca="1">+IFERROR(VLOOKUP(D148,'（运营）数据源'!$B:$D,3,0),"")</f>
        <v/>
      </c>
      <c r="H148" s="109"/>
      <c r="I148" s="114" t="str">
        <f>+运营生产订单!$C$7</f>
        <v>XS</v>
      </c>
      <c r="J148" s="105">
        <f ca="1">+SUMPRODUCT((运营生产订单!$A$9:$A$78=L148)*(运营生产订单!$C$7:$K$7=I148)*运营生产订单!$C$9:运营生产订单!$K$78)</f>
        <v>0</v>
      </c>
      <c r="K148" s="115" t="e">
        <f ca="1">VLOOKUP(D148,'（运营）数据源'!B:H,7,0)</f>
        <v>#N/A</v>
      </c>
      <c r="L148" s="67">
        <f ca="1" t="shared" si="25"/>
        <v>0</v>
      </c>
    </row>
    <row r="149" s="36" customFormat="1" hidden="1" spans="1:12">
      <c r="A149" s="107" t="str">
        <f ca="1">IF(J149&gt;0,运营生产订单!$H$3,"")</f>
        <v/>
      </c>
      <c r="B149" s="105" t="str">
        <f ca="1">+IF(J149&gt;0,运营生产订单!$C$4,"")</f>
        <v/>
      </c>
      <c r="C149" s="105" t="str">
        <f ca="1">+IF(J149&gt;0,MID(运营生产订单!$C$3,FIND("-",运营生产订单!$C$3)+1,20),"")</f>
        <v/>
      </c>
      <c r="D149" s="108" t="str">
        <f ca="1">+IF(J149&gt;0,VLOOKUP(C149&amp;H149&amp;I149,'（运营）数据源'!$A:$B,2,0),"")</f>
        <v/>
      </c>
      <c r="E149" s="108" t="str">
        <f ca="1">+IF(J149&gt;0,VLOOKUP(D149,'（运营）数据源'!$B:$H,7,0),"")</f>
        <v/>
      </c>
      <c r="F149" s="108" t="str">
        <f ca="1">+IF(J149&gt;0,VLOOKUP(D149,'（运营）数据源'!B:G,6,0),"")</f>
        <v/>
      </c>
      <c r="G149" s="105" t="str">
        <f ca="1">+IFERROR(VLOOKUP(D149,'（运营）数据源'!$B:$D,3,0),"")</f>
        <v/>
      </c>
      <c r="H149" s="109"/>
      <c r="I149" s="114" t="str">
        <f>+运营生产订单!$D$7</f>
        <v>S</v>
      </c>
      <c r="J149" s="105">
        <f ca="1">+SUMPRODUCT((运营生产订单!$A$9:$A$78=L149)*(运营生产订单!$C$7:$K$7=I149)*运营生产订单!$C$9:运营生产订单!$K$78)</f>
        <v>0</v>
      </c>
      <c r="K149" s="115" t="e">
        <f ca="1">VLOOKUP(D149,'（运营）数据源'!B:H,7,0)</f>
        <v>#N/A</v>
      </c>
      <c r="L149" s="67">
        <f ca="1" t="shared" si="25"/>
        <v>0</v>
      </c>
    </row>
    <row r="150" s="36" customFormat="1" hidden="1" spans="1:12">
      <c r="A150" s="107" t="str">
        <f ca="1">IF(J150&gt;0,运营生产订单!$H$3,"")</f>
        <v/>
      </c>
      <c r="B150" s="105" t="str">
        <f ca="1">+IF(J150&gt;0,运营生产订单!$C$4,"")</f>
        <v/>
      </c>
      <c r="C150" s="105" t="str">
        <f ca="1">+IF(J150&gt;0,MID(运营生产订单!$C$3,FIND("-",运营生产订单!$C$3)+1,20),"")</f>
        <v/>
      </c>
      <c r="D150" s="108" t="str">
        <f ca="1">+IF(J150&gt;0,VLOOKUP(C150&amp;H150&amp;I150,'（运营）数据源'!$A:$B,2,0),"")</f>
        <v/>
      </c>
      <c r="E150" s="108" t="str">
        <f ca="1">+IF(J150&gt;0,VLOOKUP(D150,'（运营）数据源'!$B:$H,7,0),"")</f>
        <v/>
      </c>
      <c r="F150" s="108" t="str">
        <f ca="1">+IF(J150&gt;0,VLOOKUP(D150,'（运营）数据源'!B:G,6,0),"")</f>
        <v/>
      </c>
      <c r="G150" s="105" t="str">
        <f ca="1">+IFERROR(VLOOKUP(D150,'（运营）数据源'!$B:$D,3,0),"")</f>
        <v/>
      </c>
      <c r="H150" s="109"/>
      <c r="I150" s="114" t="str">
        <f>+运营生产订单!$E$7</f>
        <v>M</v>
      </c>
      <c r="J150" s="105">
        <f ca="1">+SUMPRODUCT((运营生产订单!$A$9:$A$78=L150)*(运营生产订单!$C$7:$K$7=I150)*运营生产订单!$C$9:运营生产订单!$K$78)</f>
        <v>0</v>
      </c>
      <c r="K150" s="115" t="e">
        <f ca="1">VLOOKUP(D150,'（运营）数据源'!B:H,7,0)</f>
        <v>#N/A</v>
      </c>
      <c r="L150" s="67">
        <f ca="1" t="shared" si="25"/>
        <v>0</v>
      </c>
    </row>
    <row r="151" s="36" customFormat="1" hidden="1" spans="1:12">
      <c r="A151" s="107" t="str">
        <f ca="1">IF(J151&gt;0,运营生产订单!$H$3,"")</f>
        <v/>
      </c>
      <c r="B151" s="105" t="str">
        <f ca="1">+IF(J151&gt;0,运营生产订单!$C$4,"")</f>
        <v/>
      </c>
      <c r="C151" s="105" t="str">
        <f ca="1">+IF(J151&gt;0,MID(运营生产订单!$C$3,FIND("-",运营生产订单!$C$3)+1,20),"")</f>
        <v/>
      </c>
      <c r="D151" s="108" t="str">
        <f ca="1">+IF(J151&gt;0,VLOOKUP(C151&amp;H151&amp;I151,'（运营）数据源'!$A:$B,2,0),"")</f>
        <v/>
      </c>
      <c r="E151" s="108" t="str">
        <f ca="1">+IF(J151&gt;0,VLOOKUP(D151,'（运营）数据源'!$B:$H,7,0),"")</f>
        <v/>
      </c>
      <c r="F151" s="108" t="str">
        <f ca="1">+IF(J151&gt;0,VLOOKUP(D151,'（运营）数据源'!B:G,6,0),"")</f>
        <v/>
      </c>
      <c r="G151" s="105" t="str">
        <f ca="1">+IFERROR(VLOOKUP(D151,'（运营）数据源'!$B:$D,3,0),"")</f>
        <v/>
      </c>
      <c r="H151" s="109"/>
      <c r="I151" s="114" t="str">
        <f>+运营生产订单!$F$7</f>
        <v>L</v>
      </c>
      <c r="J151" s="105">
        <f ca="1">+SUMPRODUCT((运营生产订单!$A$9:$A$78=L151)*(运营生产订单!$C$7:$K$7=I151)*运营生产订单!$C$9:运营生产订单!$K$78)</f>
        <v>0</v>
      </c>
      <c r="K151" s="115" t="e">
        <f ca="1">VLOOKUP(D151,'（运营）数据源'!B:H,7,0)</f>
        <v>#N/A</v>
      </c>
      <c r="L151" s="67">
        <f ca="1" t="shared" si="25"/>
        <v>0</v>
      </c>
    </row>
    <row r="152" s="36" customFormat="1" hidden="1" spans="1:12">
      <c r="A152" s="107" t="str">
        <f ca="1">IF(J152&gt;0,运营生产订单!$H$3,"")</f>
        <v/>
      </c>
      <c r="B152" s="105" t="str">
        <f ca="1">+IF(J152&gt;0,运营生产订单!$C$4,"")</f>
        <v/>
      </c>
      <c r="C152" s="105" t="str">
        <f ca="1">+IF(J152&gt;0,MID(运营生产订单!$C$3,FIND("-",运营生产订单!$C$3)+1,20),"")</f>
        <v/>
      </c>
      <c r="D152" s="108" t="str">
        <f ca="1">+IF(J152&gt;0,VLOOKUP(C152&amp;H152&amp;I152,'（运营）数据源'!$A:$B,2,0),"")</f>
        <v/>
      </c>
      <c r="E152" s="108" t="str">
        <f ca="1">+IF(J152&gt;0,VLOOKUP(D152,'（运营）数据源'!$B:$H,7,0),"")</f>
        <v/>
      </c>
      <c r="F152" s="108" t="str">
        <f ca="1">+IF(J152&gt;0,VLOOKUP(D152,'（运营）数据源'!B:G,6,0),"")</f>
        <v/>
      </c>
      <c r="G152" s="105" t="str">
        <f ca="1">+IFERROR(VLOOKUP(D152,'（运营）数据源'!$B:$D,3,0),"")</f>
        <v/>
      </c>
      <c r="H152" s="109"/>
      <c r="I152" s="114" t="str">
        <f>+运营生产订单!$G$7</f>
        <v>XL</v>
      </c>
      <c r="J152" s="105">
        <f ca="1">+SUMPRODUCT((运营生产订单!$A$9:$A$78=L152)*(运营生产订单!$C$7:$K$7=I152)*运营生产订单!$C$9:运营生产订单!$K$78)</f>
        <v>0</v>
      </c>
      <c r="K152" s="115" t="e">
        <f ca="1">VLOOKUP(D152,'（运营）数据源'!B:H,7,0)</f>
        <v>#N/A</v>
      </c>
      <c r="L152" s="67">
        <f ca="1" t="shared" si="25"/>
        <v>0</v>
      </c>
    </row>
    <row r="153" s="36" customFormat="1" hidden="1" spans="1:12">
      <c r="A153" s="107" t="str">
        <f ca="1">IF(J153&gt;0,运营生产订单!$H$3,"")</f>
        <v/>
      </c>
      <c r="B153" s="105" t="str">
        <f ca="1">+IF(J153&gt;0,运营生产订单!$C$4,"")</f>
        <v/>
      </c>
      <c r="C153" s="105" t="str">
        <f ca="1">+IF(J153&gt;0,MID(运营生产订单!$C$3,FIND("-",运营生产订单!$C$3)+1,20),"")</f>
        <v/>
      </c>
      <c r="D153" s="108" t="str">
        <f ca="1">+IF(J153&gt;0,VLOOKUP(C153&amp;H153&amp;I153,'（运营）数据源'!$A:$B,2,0),"")</f>
        <v/>
      </c>
      <c r="E153" s="108" t="str">
        <f ca="1">+IF(J153&gt;0,VLOOKUP(D153,'（运营）数据源'!$B:$H,7,0),"")</f>
        <v/>
      </c>
      <c r="F153" s="108" t="str">
        <f ca="1">+IF(J153&gt;0,VLOOKUP(D153,'（运营）数据源'!B:G,6,0),"")</f>
        <v/>
      </c>
      <c r="G153" s="105" t="str">
        <f ca="1">+IFERROR(VLOOKUP(D153,'（运营）数据源'!$B:$D,3,0),"")</f>
        <v/>
      </c>
      <c r="H153" s="109"/>
      <c r="I153" s="114" t="str">
        <f>+运营生产订单!$H$7</f>
        <v>2XL</v>
      </c>
      <c r="J153" s="105">
        <f ca="1">+SUMPRODUCT((运营生产订单!$A$9:$A$78=L153)*(运营生产订单!$C$7:$K$7=I153)*运营生产订单!$C$9:运营生产订单!$K$78)</f>
        <v>0</v>
      </c>
      <c r="K153" s="115" t="e">
        <f ca="1">VLOOKUP(D153,'（运营）数据源'!B:H,7,0)</f>
        <v>#N/A</v>
      </c>
      <c r="L153" s="67">
        <f ca="1" t="shared" si="25"/>
        <v>0</v>
      </c>
    </row>
    <row r="154" s="36" customFormat="1" hidden="1" spans="1:12">
      <c r="A154" s="107" t="str">
        <f ca="1">IF(J154&gt;0,运营生产订单!$H$3,"")</f>
        <v/>
      </c>
      <c r="B154" s="105" t="str">
        <f ca="1">+IF(J154&gt;0,运营生产订单!$C$4,"")</f>
        <v/>
      </c>
      <c r="C154" s="105" t="str">
        <f ca="1">+IF(J154&gt;0,MID(运营生产订单!$C$3,FIND("-",运营生产订单!$C$3)+1,20),"")</f>
        <v/>
      </c>
      <c r="D154" s="108" t="str">
        <f ca="1">+IF(J154&gt;0,VLOOKUP(C154&amp;H154&amp;I154,'（运营）数据源'!$A:$B,2,0),"")</f>
        <v/>
      </c>
      <c r="E154" s="108" t="str">
        <f ca="1">+IF(J154&gt;0,VLOOKUP(D154,'（运营）数据源'!$B:$H,7,0),"")</f>
        <v/>
      </c>
      <c r="F154" s="108" t="str">
        <f ca="1">+IF(J154&gt;0,VLOOKUP(D154,'（运营）数据源'!B:G,6,0),"")</f>
        <v/>
      </c>
      <c r="G154" s="105" t="str">
        <f ca="1">+IFERROR(VLOOKUP(D154,'（运营）数据源'!$B:$D,3,0),"")</f>
        <v/>
      </c>
      <c r="H154" s="109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154" s="114" t="str">
        <f>+运营生产订单!$I$7</f>
        <v>3XL</v>
      </c>
      <c r="J154" s="105">
        <f ca="1">+SUMPRODUCT((运营生产订单!$A$9:$A$78=L154)*(运营生产订单!$C$7:$K$7=I154)*运营生产订单!$C$9:运营生产订单!$K$78)</f>
        <v>0</v>
      </c>
      <c r="K154" s="115" t="e">
        <f ca="1">VLOOKUP(D154,'（运营）数据源'!B:H,7,0)</f>
        <v>#N/A</v>
      </c>
      <c r="L154" s="67">
        <f ca="1" t="shared" si="25"/>
        <v>0</v>
      </c>
    </row>
    <row r="155" s="36" customFormat="1" hidden="1" spans="1:12">
      <c r="A155" s="107" t="str">
        <f ca="1">IF(J155&gt;0,运营生产订单!$H$3,"")</f>
        <v/>
      </c>
      <c r="B155" s="105" t="str">
        <f ca="1">+IF(J155&gt;0,运营生产订单!$C$4,"")</f>
        <v/>
      </c>
      <c r="C155" s="105" t="str">
        <f ca="1">+IF(J155&gt;0,MID(运营生产订单!$C$3,FIND("-",运营生产订单!$C$3)+1,20),"")</f>
        <v/>
      </c>
      <c r="D155" s="108" t="str">
        <f ca="1">+IF(J155&gt;0,VLOOKUP(C155&amp;H155&amp;I155,'（运营）数据源'!$A:$B,2,0),"")</f>
        <v/>
      </c>
      <c r="E155" s="108" t="str">
        <f ca="1">+IF(J155&gt;0,VLOOKUP(D155,'（运营）数据源'!$B:$H,7,0),"")</f>
        <v/>
      </c>
      <c r="F155" s="108" t="str">
        <f ca="1">+IF(J155&gt;0,VLOOKUP(D155,'（运营）数据源'!B:G,6,0),"")</f>
        <v/>
      </c>
      <c r="G155" s="105" t="str">
        <f ca="1">+IFERROR(VLOOKUP(D155,'（运营）数据源'!$B:$D,3,0),"")</f>
        <v/>
      </c>
      <c r="H155" s="109"/>
      <c r="I155" s="114" t="str">
        <f>+运营生产订单!$J$7</f>
        <v>4XL</v>
      </c>
      <c r="J155" s="105">
        <f ca="1">+SUMPRODUCT((运营生产订单!$A$9:$A$78=L155)*(运营生产订单!$C$7:$K$7=I155)*运营生产订单!$C$9:运营生产订单!$K$78)</f>
        <v>0</v>
      </c>
      <c r="K155" s="115" t="e">
        <f ca="1">VLOOKUP(D155,'（运营）数据源'!B:H,7,0)</f>
        <v>#N/A</v>
      </c>
      <c r="L155" s="67">
        <f ca="1" t="shared" ref="L155:L164" si="26">INDIRECT("运营生产订单!$A$"&amp;(INT((ROW()-4)/9)+9))</f>
        <v>0</v>
      </c>
    </row>
    <row r="156" s="36" customFormat="1" hidden="1" spans="1:12">
      <c r="A156" s="107" t="str">
        <f ca="1">IF(J156&gt;0,运营生产订单!$H$3,"")</f>
        <v/>
      </c>
      <c r="B156" s="105" t="str">
        <f ca="1">+IF(J156&gt;0,运营生产订单!$C$4,"")</f>
        <v/>
      </c>
      <c r="C156" s="105" t="str">
        <f ca="1">+IF(J156&gt;0,MID(运营生产订单!$C$3,FIND("-",运营生产订单!$C$3)+1,20),"")</f>
        <v/>
      </c>
      <c r="D156" s="108" t="str">
        <f ca="1">+IF(J156&gt;0,VLOOKUP(C156&amp;H156&amp;I156,'（运营）数据源'!$A:$B,2,0),"")</f>
        <v/>
      </c>
      <c r="E156" s="108" t="str">
        <f ca="1">+IF(J156&gt;0,VLOOKUP(D156,'（运营）数据源'!$B:$H,7,0),"")</f>
        <v/>
      </c>
      <c r="F156" s="108" t="str">
        <f ca="1">+IF(J156&gt;0,VLOOKUP(D156,'（运营）数据源'!B:G,6,0),"")</f>
        <v/>
      </c>
      <c r="G156" s="105" t="str">
        <f ca="1">+IFERROR(VLOOKUP(D156,'（运营）数据源'!$B:$D,3,0),"")</f>
        <v/>
      </c>
      <c r="H156" s="109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156" s="114" t="str">
        <f>+运营生产订单!$K$7</f>
        <v>5XL</v>
      </c>
      <c r="J156" s="105">
        <f ca="1">+SUMPRODUCT((运营生产订单!$A$9:$A$78=L156)*(运营生产订单!$C$7:$K$7=I156)*运营生产订单!$C$9:运营生产订单!$K$78)</f>
        <v>0</v>
      </c>
      <c r="K156" s="115" t="e">
        <f ca="1">VLOOKUP(D156,'（运营）数据源'!B:H,7,0)</f>
        <v>#N/A</v>
      </c>
      <c r="L156" s="67">
        <f ca="1" t="shared" si="26"/>
        <v>0</v>
      </c>
    </row>
    <row r="157" s="36" customFormat="1" hidden="1" spans="1:12">
      <c r="A157" s="107" t="str">
        <f ca="1">IF(J157&gt;0,运营生产订单!$H$3,"")</f>
        <v/>
      </c>
      <c r="B157" s="105" t="str">
        <f ca="1">+IF(J157&gt;0,运营生产订单!$C$4,"")</f>
        <v/>
      </c>
      <c r="C157" s="105" t="str">
        <f ca="1">+IF(J157&gt;0,MID(运营生产订单!$C$3,FIND("-",运营生产订单!$C$3)+1,20),"")</f>
        <v/>
      </c>
      <c r="D157" s="108" t="str">
        <f ca="1">+IF(J157&gt;0,VLOOKUP(C157&amp;H157&amp;I157,'（运营）数据源'!$A:$B,2,0),"")</f>
        <v/>
      </c>
      <c r="E157" s="108" t="str">
        <f ca="1">+IF(J157&gt;0,VLOOKUP(D157,'（运营）数据源'!$B:$H,7,0),"")</f>
        <v/>
      </c>
      <c r="F157" s="108" t="str">
        <f ca="1">+IF(J157&gt;0,VLOOKUP(D157,'（运营）数据源'!B:G,6,0),"")</f>
        <v/>
      </c>
      <c r="G157" s="105" t="str">
        <f ca="1">+IFERROR(VLOOKUP(D157,'（运营）数据源'!$B:$D,3,0),"")</f>
        <v/>
      </c>
      <c r="H157" s="109"/>
      <c r="I157" s="114" t="str">
        <f>+运营生产订单!$C$7</f>
        <v>XS</v>
      </c>
      <c r="J157" s="105">
        <f ca="1">+SUMPRODUCT((运营生产订单!$A$9:$A$78=L157)*(运营生产订单!$C$7:$K$7=I157)*运营生产订单!$C$9:运营生产订单!$K$78)</f>
        <v>0</v>
      </c>
      <c r="K157" s="115" t="e">
        <f ca="1">VLOOKUP(D157,'（运营）数据源'!B:H,7,0)</f>
        <v>#N/A</v>
      </c>
      <c r="L157" s="67">
        <f ca="1" t="shared" si="26"/>
        <v>0</v>
      </c>
    </row>
    <row r="158" s="36" customFormat="1" hidden="1" spans="1:12">
      <c r="A158" s="107" t="str">
        <f ca="1">IF(J158&gt;0,运营生产订单!$H$3,"")</f>
        <v/>
      </c>
      <c r="B158" s="105" t="str">
        <f ca="1">+IF(J158&gt;0,运营生产订单!$C$4,"")</f>
        <v/>
      </c>
      <c r="C158" s="105" t="str">
        <f ca="1">+IF(J158&gt;0,MID(运营生产订单!$C$3,FIND("-",运营生产订单!$C$3)+1,20),"")</f>
        <v/>
      </c>
      <c r="D158" s="108" t="str">
        <f ca="1">+IF(J158&gt;0,VLOOKUP(C158&amp;H158&amp;I158,'（运营）数据源'!$A:$B,2,0),"")</f>
        <v/>
      </c>
      <c r="E158" s="108" t="str">
        <f ca="1">+IF(J158&gt;0,VLOOKUP(D158,'（运营）数据源'!$B:$H,7,0),"")</f>
        <v/>
      </c>
      <c r="F158" s="108" t="str">
        <f ca="1">+IF(J158&gt;0,VLOOKUP(D158,'（运营）数据源'!B:G,6,0),"")</f>
        <v/>
      </c>
      <c r="G158" s="105" t="str">
        <f ca="1">+IFERROR(VLOOKUP(D158,'（运营）数据源'!$B:$D,3,0),"")</f>
        <v/>
      </c>
      <c r="H158" s="109"/>
      <c r="I158" s="114" t="str">
        <f>+运营生产订单!$D$7</f>
        <v>S</v>
      </c>
      <c r="J158" s="105">
        <f ca="1">+SUMPRODUCT((运营生产订单!$A$9:$A$78=L158)*(运营生产订单!$C$7:$K$7=I158)*运营生产订单!$C$9:运营生产订单!$K$78)</f>
        <v>0</v>
      </c>
      <c r="K158" s="115" t="e">
        <f ca="1">VLOOKUP(D158,'（运营）数据源'!B:H,7,0)</f>
        <v>#N/A</v>
      </c>
      <c r="L158" s="67">
        <f ca="1" t="shared" si="26"/>
        <v>0</v>
      </c>
    </row>
    <row r="159" s="36" customFormat="1" hidden="1" spans="1:12">
      <c r="A159" s="107" t="str">
        <f ca="1">IF(J159&gt;0,运营生产订单!$H$3,"")</f>
        <v/>
      </c>
      <c r="B159" s="105" t="str">
        <f ca="1">+IF(J159&gt;0,运营生产订单!$C$4,"")</f>
        <v/>
      </c>
      <c r="C159" s="105" t="str">
        <f ca="1">+IF(J159&gt;0,MID(运营生产订单!$C$3,FIND("-",运营生产订单!$C$3)+1,20),"")</f>
        <v/>
      </c>
      <c r="D159" s="108" t="str">
        <f ca="1">+IF(J159&gt;0,VLOOKUP(C159&amp;H159&amp;I159,'（运营）数据源'!$A:$B,2,0),"")</f>
        <v/>
      </c>
      <c r="E159" s="108" t="str">
        <f ca="1">+IF(J159&gt;0,VLOOKUP(D159,'（运营）数据源'!$B:$H,7,0),"")</f>
        <v/>
      </c>
      <c r="F159" s="108" t="str">
        <f ca="1">+IF(J159&gt;0,VLOOKUP(D159,'（运营）数据源'!B:G,6,0),"")</f>
        <v/>
      </c>
      <c r="G159" s="105" t="str">
        <f ca="1">+IFERROR(VLOOKUP(D159,'（运营）数据源'!$B:$D,3,0),"")</f>
        <v/>
      </c>
      <c r="H159" s="109"/>
      <c r="I159" s="114" t="str">
        <f>+运营生产订单!$E$7</f>
        <v>M</v>
      </c>
      <c r="J159" s="105">
        <f ca="1">+SUMPRODUCT((运营生产订单!$A$9:$A$78=L159)*(运营生产订单!$C$7:$K$7=I159)*运营生产订单!$C$9:运营生产订单!$K$78)</f>
        <v>0</v>
      </c>
      <c r="K159" s="115" t="e">
        <f ca="1">VLOOKUP(D159,'（运营）数据源'!B:H,7,0)</f>
        <v>#N/A</v>
      </c>
      <c r="L159" s="67">
        <f ca="1" t="shared" si="26"/>
        <v>0</v>
      </c>
    </row>
    <row r="160" s="36" customFormat="1" hidden="1" spans="1:12">
      <c r="A160" s="107" t="str">
        <f ca="1">IF(J160&gt;0,运营生产订单!$H$3,"")</f>
        <v/>
      </c>
      <c r="B160" s="105" t="str">
        <f ca="1">+IF(J160&gt;0,运营生产订单!$C$4,"")</f>
        <v/>
      </c>
      <c r="C160" s="105" t="str">
        <f ca="1">+IF(J160&gt;0,MID(运营生产订单!$C$3,FIND("-",运营生产订单!$C$3)+1,20),"")</f>
        <v/>
      </c>
      <c r="D160" s="108" t="str">
        <f ca="1">+IF(J160&gt;0,VLOOKUP(C160&amp;H160&amp;I160,'（运营）数据源'!$A:$B,2,0),"")</f>
        <v/>
      </c>
      <c r="E160" s="108" t="str">
        <f ca="1">+IF(J160&gt;0,VLOOKUP(D160,'（运营）数据源'!$B:$H,7,0),"")</f>
        <v/>
      </c>
      <c r="F160" s="108" t="str">
        <f ca="1">+IF(J160&gt;0,VLOOKUP(D160,'（运营）数据源'!B:G,6,0),"")</f>
        <v/>
      </c>
      <c r="G160" s="105" t="str">
        <f ca="1">+IFERROR(VLOOKUP(D160,'（运营）数据源'!$B:$D,3,0),"")</f>
        <v/>
      </c>
      <c r="H160" s="109"/>
      <c r="I160" s="114" t="str">
        <f>+运营生产订单!$F$7</f>
        <v>L</v>
      </c>
      <c r="J160" s="105">
        <f ca="1">+SUMPRODUCT((运营生产订单!$A$9:$A$78=L160)*(运营生产订单!$C$7:$K$7=I160)*运营生产订单!$C$9:运营生产订单!$K$78)</f>
        <v>0</v>
      </c>
      <c r="K160" s="115" t="e">
        <f ca="1">VLOOKUP(D160,'（运营）数据源'!B:H,7,0)</f>
        <v>#N/A</v>
      </c>
      <c r="L160" s="67">
        <f ca="1" t="shared" si="26"/>
        <v>0</v>
      </c>
    </row>
    <row r="161" s="36" customFormat="1" hidden="1" spans="1:12">
      <c r="A161" s="107" t="str">
        <f ca="1">IF(J161&gt;0,运营生产订单!$H$3,"")</f>
        <v/>
      </c>
      <c r="B161" s="105" t="str">
        <f ca="1">+IF(J161&gt;0,运营生产订单!$C$4,"")</f>
        <v/>
      </c>
      <c r="C161" s="105" t="str">
        <f ca="1">+IF(J161&gt;0,MID(运营生产订单!$C$3,FIND("-",运营生产订单!$C$3)+1,20),"")</f>
        <v/>
      </c>
      <c r="D161" s="108" t="str">
        <f ca="1">+IF(J161&gt;0,VLOOKUP(C161&amp;H161&amp;I161,'（运营）数据源'!$A:$B,2,0),"")</f>
        <v/>
      </c>
      <c r="E161" s="108" t="str">
        <f ca="1">+IF(J161&gt;0,VLOOKUP(D161,'（运营）数据源'!$B:$H,7,0),"")</f>
        <v/>
      </c>
      <c r="F161" s="108" t="str">
        <f ca="1">+IF(J161&gt;0,VLOOKUP(D161,'（运营）数据源'!B:G,6,0),"")</f>
        <v/>
      </c>
      <c r="G161" s="105" t="str">
        <f ca="1">+IFERROR(VLOOKUP(D161,'（运营）数据源'!$B:$D,3,0),"")</f>
        <v/>
      </c>
      <c r="H161" s="109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161" s="114" t="str">
        <f>+运营生产订单!$G$7</f>
        <v>XL</v>
      </c>
      <c r="J161" s="105">
        <f ca="1">+SUMPRODUCT((运营生产订单!$A$9:$A$78=L161)*(运营生产订单!$C$7:$K$7=I161)*运营生产订单!$C$9:运营生产订单!$K$78)</f>
        <v>0</v>
      </c>
      <c r="K161" s="115" t="e">
        <f ca="1">VLOOKUP(D161,'（运营）数据源'!B:H,7,0)</f>
        <v>#N/A</v>
      </c>
      <c r="L161" s="67">
        <f ca="1" t="shared" si="26"/>
        <v>0</v>
      </c>
    </row>
    <row r="162" s="36" customFormat="1" hidden="1" spans="1:12">
      <c r="A162" s="107" t="str">
        <f ca="1">IF(J162&gt;0,运营生产订单!$H$3,"")</f>
        <v/>
      </c>
      <c r="B162" s="105" t="str">
        <f ca="1">+IF(J162&gt;0,运营生产订单!$C$4,"")</f>
        <v/>
      </c>
      <c r="C162" s="105" t="str">
        <f ca="1">+IF(J162&gt;0,MID(运营生产订单!$C$3,FIND("-",运营生产订单!$C$3)+1,20),"")</f>
        <v/>
      </c>
      <c r="D162" s="108" t="str">
        <f ca="1">+IF(J162&gt;0,VLOOKUP(C162&amp;H162&amp;I162,'（运营）数据源'!$A:$B,2,0),"")</f>
        <v/>
      </c>
      <c r="E162" s="108" t="str">
        <f ca="1">+IF(J162&gt;0,VLOOKUP(D162,'（运营）数据源'!$B:$H,7,0),"")</f>
        <v/>
      </c>
      <c r="F162" s="108" t="str">
        <f ca="1">+IF(J162&gt;0,VLOOKUP(D162,'（运营）数据源'!B:G,6,0),"")</f>
        <v/>
      </c>
      <c r="G162" s="105" t="str">
        <f ca="1">+IFERROR(VLOOKUP(D162,'（运营）数据源'!$B:$D,3,0),"")</f>
        <v/>
      </c>
      <c r="H162" s="109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162" s="114" t="str">
        <f>+运营生产订单!$H$7</f>
        <v>2XL</v>
      </c>
      <c r="J162" s="105">
        <f ca="1">+SUMPRODUCT((运营生产订单!$A$9:$A$78=L162)*(运营生产订单!$C$7:$K$7=I162)*运营生产订单!$C$9:运营生产订单!$K$78)</f>
        <v>0</v>
      </c>
      <c r="K162" s="115" t="e">
        <f ca="1">VLOOKUP(D162,'（运营）数据源'!B:H,7,0)</f>
        <v>#N/A</v>
      </c>
      <c r="L162" s="67">
        <f ca="1" t="shared" si="26"/>
        <v>0</v>
      </c>
    </row>
    <row r="163" s="36" customFormat="1" hidden="1" spans="1:12">
      <c r="A163" s="107" t="str">
        <f ca="1">IF(J163&gt;0,运营生产订单!$H$3,"")</f>
        <v/>
      </c>
      <c r="B163" s="105" t="str">
        <f ca="1">+IF(J163&gt;0,运营生产订单!$C$4,"")</f>
        <v/>
      </c>
      <c r="C163" s="105" t="str">
        <f ca="1">+IF(J163&gt;0,MID(运营生产订单!$C$3,FIND("-",运营生产订单!$C$3)+1,20),"")</f>
        <v/>
      </c>
      <c r="D163" s="108" t="str">
        <f ca="1">+IF(J163&gt;0,VLOOKUP(C163&amp;H163&amp;I163,'（运营）数据源'!$A:$B,2,0),"")</f>
        <v/>
      </c>
      <c r="E163" s="108" t="str">
        <f ca="1">+IF(J163&gt;0,VLOOKUP(D163,'（运营）数据源'!$B:$H,7,0),"")</f>
        <v/>
      </c>
      <c r="F163" s="108" t="str">
        <f ca="1">+IF(J163&gt;0,VLOOKUP(D163,'（运营）数据源'!B:G,6,0),"")</f>
        <v/>
      </c>
      <c r="G163" s="105" t="str">
        <f ca="1">+IFERROR(VLOOKUP(D163,'（运营）数据源'!$B:$D,3,0),"")</f>
        <v/>
      </c>
      <c r="H163" s="109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163" s="114" t="str">
        <f>+运营生产订单!$I$7</f>
        <v>3XL</v>
      </c>
      <c r="J163" s="105">
        <f ca="1">+SUMPRODUCT((运营生产订单!$A$9:$A$78=L163)*(运营生产订单!$C$7:$K$7=I163)*运营生产订单!$C$9:运营生产订单!$K$78)</f>
        <v>0</v>
      </c>
      <c r="K163" s="115" t="e">
        <f ca="1">VLOOKUP(D163,'（运营）数据源'!B:H,7,0)</f>
        <v>#N/A</v>
      </c>
      <c r="L163" s="67">
        <f ca="1" t="shared" si="26"/>
        <v>0</v>
      </c>
    </row>
    <row r="164" s="36" customFormat="1" hidden="1" spans="1:12">
      <c r="A164" s="107" t="str">
        <f ca="1">IF(J164&gt;0,运营生产订单!$H$3,"")</f>
        <v/>
      </c>
      <c r="B164" s="105" t="str">
        <f ca="1">+IF(J164&gt;0,运营生产订单!$C$4,"")</f>
        <v/>
      </c>
      <c r="C164" s="105" t="str">
        <f ca="1">+IF(J164&gt;0,MID(运营生产订单!$C$3,FIND("-",运营生产订单!$C$3)+1,20),"")</f>
        <v/>
      </c>
      <c r="D164" s="108" t="str">
        <f ca="1">+IF(J164&gt;0,VLOOKUP(C164&amp;H164&amp;I164,'（运营）数据源'!$A:$B,2,0),"")</f>
        <v/>
      </c>
      <c r="E164" s="108" t="str">
        <f ca="1">+IF(J164&gt;0,VLOOKUP(D164,'（运营）数据源'!$B:$H,7,0),"")</f>
        <v/>
      </c>
      <c r="F164" s="108" t="str">
        <f ca="1">+IF(J164&gt;0,VLOOKUP(D164,'（运营）数据源'!B:G,6,0),"")</f>
        <v/>
      </c>
      <c r="G164" s="105" t="str">
        <f ca="1">+IFERROR(VLOOKUP(D164,'（运营）数据源'!$B:$D,3,0),"")</f>
        <v/>
      </c>
      <c r="H164" s="109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164" s="114" t="str">
        <f>+运营生产订单!$J$7</f>
        <v>4XL</v>
      </c>
      <c r="J164" s="105">
        <f ca="1">+SUMPRODUCT((运营生产订单!$A$9:$A$78=L164)*(运营生产订单!$C$7:$K$7=I164)*运营生产订单!$C$9:运营生产订单!$K$78)</f>
        <v>0</v>
      </c>
      <c r="K164" s="115" t="e">
        <f ca="1">VLOOKUP(D164,'（运营）数据源'!B:H,7,0)</f>
        <v>#N/A</v>
      </c>
      <c r="L164" s="67">
        <f ca="1" t="shared" si="26"/>
        <v>0</v>
      </c>
    </row>
    <row r="165" s="36" customFormat="1" hidden="1" spans="1:12">
      <c r="A165" s="107" t="str">
        <f ca="1">IF(J165&gt;0,运营生产订单!$H$3,"")</f>
        <v/>
      </c>
      <c r="B165" s="105" t="str">
        <f ca="1">+IF(J165&gt;0,运营生产订单!$C$4,"")</f>
        <v/>
      </c>
      <c r="C165" s="105" t="str">
        <f ca="1">+IF(J165&gt;0,MID(运营生产订单!$C$3,FIND("-",运营生产订单!$C$3)+1,20),"")</f>
        <v/>
      </c>
      <c r="D165" s="108" t="str">
        <f ca="1">+IF(J165&gt;0,VLOOKUP(C165&amp;H165&amp;I165,'（运营）数据源'!$A:$B,2,0),"")</f>
        <v/>
      </c>
      <c r="E165" s="108" t="str">
        <f ca="1">+IF(J165&gt;0,VLOOKUP(D165,'（运营）数据源'!$B:$H,7,0),"")</f>
        <v/>
      </c>
      <c r="F165" s="108" t="str">
        <f ca="1">+IF(J165&gt;0,VLOOKUP(D165,'（运营）数据源'!B:G,6,0),"")</f>
        <v/>
      </c>
      <c r="G165" s="105" t="str">
        <f ca="1">+IFERROR(VLOOKUP(D165,'（运营）数据源'!$B:$D,3,0),"")</f>
        <v/>
      </c>
      <c r="H165" s="109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165" s="114" t="str">
        <f>+运营生产订单!$K$7</f>
        <v>5XL</v>
      </c>
      <c r="J165" s="105">
        <f ca="1">+SUMPRODUCT((运营生产订单!$A$9:$A$78=L165)*(运营生产订单!$C$7:$K$7=I165)*运营生产订单!$C$9:运营生产订单!$K$78)</f>
        <v>0</v>
      </c>
      <c r="K165" s="115" t="e">
        <f ca="1">VLOOKUP(D165,'（运营）数据源'!B:H,7,0)</f>
        <v>#N/A</v>
      </c>
      <c r="L165" s="67">
        <f ca="1" t="shared" ref="L165:L174" si="27">INDIRECT("运营生产订单!$A$"&amp;(INT((ROW()-4)/9)+9))</f>
        <v>0</v>
      </c>
    </row>
    <row r="166" s="36" customFormat="1" hidden="1" spans="1:12">
      <c r="A166" s="107" t="str">
        <f ca="1">IF(J166&gt;0,运营生产订单!$H$3,"")</f>
        <v/>
      </c>
      <c r="B166" s="105" t="str">
        <f ca="1">+IF(J166&gt;0,运营生产订单!$C$4,"")</f>
        <v/>
      </c>
      <c r="C166" s="105" t="str">
        <f ca="1">+IF(J166&gt;0,MID(运营生产订单!$C$3,FIND("-",运营生产订单!$C$3)+1,20),"")</f>
        <v/>
      </c>
      <c r="D166" s="108" t="str">
        <f ca="1">+IF(J166&gt;0,VLOOKUP(C166&amp;H166&amp;I166,'（运营）数据源'!$A:$B,2,0),"")</f>
        <v/>
      </c>
      <c r="E166" s="108" t="str">
        <f ca="1">+IF(J166&gt;0,VLOOKUP(D166,'（运营）数据源'!$B:$H,7,0),"")</f>
        <v/>
      </c>
      <c r="F166" s="108" t="str">
        <f ca="1">+IF(J166&gt;0,VLOOKUP(D166,'（运营）数据源'!B:G,6,0),"")</f>
        <v/>
      </c>
      <c r="G166" s="105" t="str">
        <f ca="1">+IFERROR(VLOOKUP(D166,'（运营）数据源'!$B:$D,3,0),"")</f>
        <v/>
      </c>
      <c r="H166" s="109"/>
      <c r="I166" s="114" t="str">
        <f>+运营生产订单!$C$7</f>
        <v>XS</v>
      </c>
      <c r="J166" s="105">
        <f ca="1">+SUMPRODUCT((运营生产订单!$A$9:$A$78=L166)*(运营生产订单!$C$7:$K$7=I166)*运营生产订单!$C$9:运营生产订单!$K$78)</f>
        <v>0</v>
      </c>
      <c r="K166" s="115" t="e">
        <f ca="1">VLOOKUP(D166,'（运营）数据源'!B:H,7,0)</f>
        <v>#N/A</v>
      </c>
      <c r="L166" s="67">
        <f ca="1" t="shared" si="27"/>
        <v>0</v>
      </c>
    </row>
    <row r="167" s="36" customFormat="1" hidden="1" spans="1:12">
      <c r="A167" s="107" t="str">
        <f ca="1">IF(J167&gt;0,运营生产订单!$H$3,"")</f>
        <v/>
      </c>
      <c r="B167" s="105" t="str">
        <f ca="1">+IF(J167&gt;0,运营生产订单!$C$4,"")</f>
        <v/>
      </c>
      <c r="C167" s="105" t="str">
        <f ca="1">+IF(J167&gt;0,MID(运营生产订单!$C$3,FIND("-",运营生产订单!$C$3)+1,20),"")</f>
        <v/>
      </c>
      <c r="D167" s="108" t="str">
        <f ca="1">+IF(J167&gt;0,VLOOKUP(C167&amp;H167&amp;I167,'（运营）数据源'!$A:$B,2,0),"")</f>
        <v/>
      </c>
      <c r="E167" s="108" t="str">
        <f ca="1">+IF(J167&gt;0,VLOOKUP(D167,'（运营）数据源'!$B:$H,7,0),"")</f>
        <v/>
      </c>
      <c r="F167" s="108" t="str">
        <f ca="1">+IF(J167&gt;0,VLOOKUP(D167,'（运营）数据源'!B:G,6,0),"")</f>
        <v/>
      </c>
      <c r="G167" s="105" t="str">
        <f ca="1">+IFERROR(VLOOKUP(D167,'（运营）数据源'!$B:$D,3,0),"")</f>
        <v/>
      </c>
      <c r="H167" s="109"/>
      <c r="I167" s="114" t="str">
        <f>+运营生产订单!$D$7</f>
        <v>S</v>
      </c>
      <c r="J167" s="105">
        <f ca="1">+SUMPRODUCT((运营生产订单!$A$9:$A$78=L167)*(运营生产订单!$C$7:$K$7=I167)*运营生产订单!$C$9:运营生产订单!$K$78)</f>
        <v>0</v>
      </c>
      <c r="K167" s="115" t="e">
        <f ca="1">VLOOKUP(D167,'（运营）数据源'!B:H,7,0)</f>
        <v>#N/A</v>
      </c>
      <c r="L167" s="67">
        <f ca="1" t="shared" si="27"/>
        <v>0</v>
      </c>
    </row>
    <row r="168" s="36" customFormat="1" hidden="1" spans="1:12">
      <c r="A168" s="107" t="str">
        <f ca="1">IF(J168&gt;0,运营生产订单!$H$3,"")</f>
        <v/>
      </c>
      <c r="B168" s="105" t="str">
        <f ca="1">+IF(J168&gt;0,运营生产订单!$C$4,"")</f>
        <v/>
      </c>
      <c r="C168" s="105" t="str">
        <f ca="1">+IF(J168&gt;0,MID(运营生产订单!$C$3,FIND("-",运营生产订单!$C$3)+1,20),"")</f>
        <v/>
      </c>
      <c r="D168" s="108" t="str">
        <f ca="1">+IF(J168&gt;0,VLOOKUP(C168&amp;H168&amp;I168,'（运营）数据源'!$A:$B,2,0),"")</f>
        <v/>
      </c>
      <c r="E168" s="108" t="str">
        <f ca="1">+IF(J168&gt;0,VLOOKUP(D168,'（运营）数据源'!$B:$H,7,0),"")</f>
        <v/>
      </c>
      <c r="F168" s="108" t="str">
        <f ca="1">+IF(J168&gt;0,VLOOKUP(D168,'（运营）数据源'!B:G,6,0),"")</f>
        <v/>
      </c>
      <c r="G168" s="105" t="str">
        <f ca="1">+IFERROR(VLOOKUP(D168,'（运营）数据源'!$B:$D,3,0),"")</f>
        <v/>
      </c>
      <c r="H168" s="109"/>
      <c r="I168" s="114" t="str">
        <f>+运营生产订单!$E$7</f>
        <v>M</v>
      </c>
      <c r="J168" s="105">
        <f ca="1">+SUMPRODUCT((运营生产订单!$A$9:$A$78=L168)*(运营生产订单!$C$7:$K$7=I168)*运营生产订单!$C$9:运营生产订单!$K$78)</f>
        <v>0</v>
      </c>
      <c r="K168" s="115" t="e">
        <f ca="1">VLOOKUP(D168,'（运营）数据源'!B:H,7,0)</f>
        <v>#N/A</v>
      </c>
      <c r="L168" s="67">
        <f ca="1" t="shared" si="27"/>
        <v>0</v>
      </c>
    </row>
    <row r="169" s="36" customFormat="1" hidden="1" spans="1:12">
      <c r="A169" s="107" t="str">
        <f ca="1">IF(J169&gt;0,运营生产订单!$H$3,"")</f>
        <v/>
      </c>
      <c r="B169" s="105" t="str">
        <f ca="1">+IF(J169&gt;0,运营生产订单!$C$4,"")</f>
        <v/>
      </c>
      <c r="C169" s="105" t="str">
        <f ca="1">+IF(J169&gt;0,MID(运营生产订单!$C$3,FIND("-",运营生产订单!$C$3)+1,20),"")</f>
        <v/>
      </c>
      <c r="D169" s="108" t="str">
        <f ca="1">+IF(J169&gt;0,VLOOKUP(C169&amp;H169&amp;I169,'（运营）数据源'!$A:$B,2,0),"")</f>
        <v/>
      </c>
      <c r="E169" s="108" t="str">
        <f ca="1">+IF(J169&gt;0,VLOOKUP(D169,'（运营）数据源'!$B:$H,7,0),"")</f>
        <v/>
      </c>
      <c r="F169" s="108" t="str">
        <f ca="1">+IF(J169&gt;0,VLOOKUP(D169,'（运营）数据源'!B:G,6,0),"")</f>
        <v/>
      </c>
      <c r="G169" s="105" t="str">
        <f ca="1">+IFERROR(VLOOKUP(D169,'（运营）数据源'!$B:$D,3,0),"")</f>
        <v/>
      </c>
      <c r="H169" s="109"/>
      <c r="I169" s="114" t="str">
        <f>+运营生产订单!$F$7</f>
        <v>L</v>
      </c>
      <c r="J169" s="105">
        <f ca="1">+SUMPRODUCT((运营生产订单!$A$9:$A$78=L169)*(运营生产订单!$C$7:$K$7=I169)*运营生产订单!$C$9:运营生产订单!$K$78)</f>
        <v>0</v>
      </c>
      <c r="K169" s="115" t="e">
        <f ca="1">VLOOKUP(D169,'（运营）数据源'!B:H,7,0)</f>
        <v>#N/A</v>
      </c>
      <c r="L169" s="67">
        <f ca="1" t="shared" si="27"/>
        <v>0</v>
      </c>
    </row>
    <row r="170" s="36" customFormat="1" hidden="1" spans="1:12">
      <c r="A170" s="107" t="str">
        <f ca="1">IF(J170&gt;0,运营生产订单!$H$3,"")</f>
        <v/>
      </c>
      <c r="B170" s="105" t="str">
        <f ca="1">+IF(J170&gt;0,运营生产订单!$C$4,"")</f>
        <v/>
      </c>
      <c r="C170" s="105" t="str">
        <f ca="1">+IF(J170&gt;0,MID(运营生产订单!$C$3,FIND("-",运营生产订单!$C$3)+1,20),"")</f>
        <v/>
      </c>
      <c r="D170" s="108" t="str">
        <f ca="1">+IF(J170&gt;0,VLOOKUP(C170&amp;H170&amp;I170,'（运营）数据源'!$A:$B,2,0),"")</f>
        <v/>
      </c>
      <c r="E170" s="108" t="str">
        <f ca="1">+IF(J170&gt;0,VLOOKUP(D170,'（运营）数据源'!$B:$H,7,0),"")</f>
        <v/>
      </c>
      <c r="F170" s="108" t="str">
        <f ca="1">+IF(J170&gt;0,VLOOKUP(D170,'（运营）数据源'!B:G,6,0),"")</f>
        <v/>
      </c>
      <c r="G170" s="105" t="str">
        <f ca="1">+IFERROR(VLOOKUP(D170,'（运营）数据源'!$B:$D,3,0),"")</f>
        <v/>
      </c>
      <c r="H170" s="109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170" s="114" t="str">
        <f>+运营生产订单!$G$7</f>
        <v>XL</v>
      </c>
      <c r="J170" s="105">
        <f ca="1">+SUMPRODUCT((运营生产订单!$A$9:$A$78=L170)*(运营生产订单!$C$7:$K$7=I170)*运营生产订单!$C$9:运营生产订单!$K$78)</f>
        <v>0</v>
      </c>
      <c r="K170" s="115" t="e">
        <f ca="1">VLOOKUP(D170,'（运营）数据源'!B:H,7,0)</f>
        <v>#N/A</v>
      </c>
      <c r="L170" s="67">
        <f ca="1" t="shared" si="27"/>
        <v>0</v>
      </c>
    </row>
    <row r="171" s="36" customFormat="1" hidden="1" spans="1:12">
      <c r="A171" s="107" t="str">
        <f ca="1">IF(J171&gt;0,运营生产订单!$H$3,"")</f>
        <v/>
      </c>
      <c r="B171" s="105" t="str">
        <f ca="1">+IF(J171&gt;0,运营生产订单!$C$4,"")</f>
        <v/>
      </c>
      <c r="C171" s="105" t="str">
        <f ca="1">+IF(J171&gt;0,MID(运营生产订单!$C$3,FIND("-",运营生产订单!$C$3)+1,20),"")</f>
        <v/>
      </c>
      <c r="D171" s="108" t="str">
        <f ca="1">+IF(J171&gt;0,VLOOKUP(C171&amp;H171&amp;I171,'（运营）数据源'!$A:$B,2,0),"")</f>
        <v/>
      </c>
      <c r="E171" s="108" t="str">
        <f ca="1">+IF(J171&gt;0,VLOOKUP(D171,'（运营）数据源'!$B:$H,7,0),"")</f>
        <v/>
      </c>
      <c r="F171" s="108" t="str">
        <f ca="1">+IF(J171&gt;0,VLOOKUP(D171,'（运营）数据源'!B:G,6,0),"")</f>
        <v/>
      </c>
      <c r="G171" s="105" t="str">
        <f ca="1">+IFERROR(VLOOKUP(D171,'（运营）数据源'!$B:$D,3,0),"")</f>
        <v/>
      </c>
      <c r="H171" s="109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171" s="114" t="str">
        <f>+运营生产订单!$H$7</f>
        <v>2XL</v>
      </c>
      <c r="J171" s="105">
        <f ca="1">+SUMPRODUCT((运营生产订单!$A$9:$A$78=L171)*(运营生产订单!$C$7:$K$7=I171)*运营生产订单!$C$9:运营生产订单!$K$78)</f>
        <v>0</v>
      </c>
      <c r="K171" s="115" t="e">
        <f ca="1">VLOOKUP(D171,'（运营）数据源'!B:H,7,0)</f>
        <v>#N/A</v>
      </c>
      <c r="L171" s="67">
        <f ca="1" t="shared" si="27"/>
        <v>0</v>
      </c>
    </row>
    <row r="172" s="36" customFormat="1" hidden="1" spans="1:12">
      <c r="A172" s="107" t="str">
        <f ca="1">IF(J172&gt;0,运营生产订单!$H$3,"")</f>
        <v/>
      </c>
      <c r="B172" s="105" t="str">
        <f ca="1">+IF(J172&gt;0,运营生产订单!$C$4,"")</f>
        <v/>
      </c>
      <c r="C172" s="105" t="str">
        <f ca="1">+IF(J172&gt;0,MID(运营生产订单!$C$3,FIND("-",运营生产订单!$C$3)+1,20),"")</f>
        <v/>
      </c>
      <c r="D172" s="108" t="str">
        <f ca="1">+IF(J172&gt;0,VLOOKUP(C172&amp;H172&amp;I172,'（运营）数据源'!$A:$B,2,0),"")</f>
        <v/>
      </c>
      <c r="E172" s="108" t="str">
        <f ca="1">+IF(J172&gt;0,VLOOKUP(D172,'（运营）数据源'!$B:$H,7,0),"")</f>
        <v/>
      </c>
      <c r="F172" s="108" t="str">
        <f ca="1">+IF(J172&gt;0,VLOOKUP(D172,'（运营）数据源'!B:G,6,0),"")</f>
        <v/>
      </c>
      <c r="G172" s="105" t="str">
        <f ca="1">+IFERROR(VLOOKUP(D172,'（运营）数据源'!$B:$D,3,0),"")</f>
        <v/>
      </c>
      <c r="H172" s="109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172" s="114" t="str">
        <f>+运营生产订单!$I$7</f>
        <v>3XL</v>
      </c>
      <c r="J172" s="105">
        <f ca="1">+SUMPRODUCT((运营生产订单!$A$9:$A$78=L172)*(运营生产订单!$C$7:$K$7=I172)*运营生产订单!$C$9:运营生产订单!$K$78)</f>
        <v>0</v>
      </c>
      <c r="K172" s="115" t="e">
        <f ca="1">VLOOKUP(D172,'（运营）数据源'!B:H,7,0)</f>
        <v>#N/A</v>
      </c>
      <c r="L172" s="67">
        <f ca="1" t="shared" si="27"/>
        <v>0</v>
      </c>
    </row>
    <row r="173" s="36" customFormat="1" hidden="1" spans="1:12">
      <c r="A173" s="107" t="str">
        <f ca="1">IF(J173&gt;0,运营生产订单!$H$3,"")</f>
        <v/>
      </c>
      <c r="B173" s="105" t="str">
        <f ca="1">+IF(J173&gt;0,运营生产订单!$C$4,"")</f>
        <v/>
      </c>
      <c r="C173" s="105" t="str">
        <f ca="1">+IF(J173&gt;0,MID(运营生产订单!$C$3,FIND("-",运营生产订单!$C$3)+1,20),"")</f>
        <v/>
      </c>
      <c r="D173" s="108" t="str">
        <f ca="1">+IF(J173&gt;0,VLOOKUP(C173&amp;H173&amp;I173,'（运营）数据源'!$A:$B,2,0),"")</f>
        <v/>
      </c>
      <c r="E173" s="108" t="str">
        <f ca="1">+IF(J173&gt;0,VLOOKUP(D173,'（运营）数据源'!$B:$H,7,0),"")</f>
        <v/>
      </c>
      <c r="F173" s="108" t="str">
        <f ca="1">+IF(J173&gt;0,VLOOKUP(D173,'（运营）数据源'!B:G,6,0),"")</f>
        <v/>
      </c>
      <c r="G173" s="105" t="str">
        <f ca="1">+IFERROR(VLOOKUP(D173,'（运营）数据源'!$B:$D,3,0),"")</f>
        <v/>
      </c>
      <c r="H173" s="109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173" s="114" t="str">
        <f>+运营生产订单!$J$7</f>
        <v>4XL</v>
      </c>
      <c r="J173" s="105">
        <f ca="1">+SUMPRODUCT((运营生产订单!$A$9:$A$78=L173)*(运营生产订单!$C$7:$K$7=I173)*运营生产订单!$C$9:运营生产订单!$K$78)</f>
        <v>0</v>
      </c>
      <c r="K173" s="115" t="e">
        <f ca="1">VLOOKUP(D173,'（运营）数据源'!B:H,7,0)</f>
        <v>#N/A</v>
      </c>
      <c r="L173" s="67">
        <f ca="1" t="shared" si="27"/>
        <v>0</v>
      </c>
    </row>
    <row r="174" s="36" customFormat="1" hidden="1" spans="1:12">
      <c r="A174" s="107" t="str">
        <f ca="1">IF(J174&gt;0,运营生产订单!$H$3,"")</f>
        <v/>
      </c>
      <c r="B174" s="105" t="str">
        <f ca="1">+IF(J174&gt;0,运营生产订单!$C$4,"")</f>
        <v/>
      </c>
      <c r="C174" s="105" t="str">
        <f ca="1">+IF(J174&gt;0,MID(运营生产订单!$C$3,FIND("-",运营生产订单!$C$3)+1,20),"")</f>
        <v/>
      </c>
      <c r="D174" s="108" t="str">
        <f ca="1">+IF(J174&gt;0,VLOOKUP(C174&amp;H174&amp;I174,'（运营）数据源'!$A:$B,2,0),"")</f>
        <v/>
      </c>
      <c r="E174" s="108" t="str">
        <f ca="1">+IF(J174&gt;0,VLOOKUP(D174,'（运营）数据源'!$B:$H,7,0),"")</f>
        <v/>
      </c>
      <c r="F174" s="108" t="str">
        <f ca="1">+IF(J174&gt;0,VLOOKUP(D174,'（运营）数据源'!B:G,6,0),"")</f>
        <v/>
      </c>
      <c r="G174" s="105" t="str">
        <f ca="1">+IFERROR(VLOOKUP(D174,'（运营）数据源'!$B:$D,3,0),"")</f>
        <v/>
      </c>
      <c r="H174" s="109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174" s="114" t="str">
        <f>+运营生产订单!$K$7</f>
        <v>5XL</v>
      </c>
      <c r="J174" s="105">
        <f ca="1">+SUMPRODUCT((运营生产订单!$A$9:$A$78=L174)*(运营生产订单!$C$7:$K$7=I174)*运营生产订单!$C$9:运营生产订单!$K$78)</f>
        <v>0</v>
      </c>
      <c r="K174" s="115" t="e">
        <f ca="1">VLOOKUP(D174,'（运营）数据源'!B:H,7,0)</f>
        <v>#N/A</v>
      </c>
      <c r="L174" s="67">
        <f ca="1" t="shared" si="27"/>
        <v>0</v>
      </c>
    </row>
    <row r="175" s="36" customFormat="1" hidden="1" spans="1:12">
      <c r="A175" s="107" t="str">
        <f ca="1">IF(J175&gt;0,运营生产订单!$H$3,"")</f>
        <v/>
      </c>
      <c r="B175" s="105" t="str">
        <f ca="1">+IF(J175&gt;0,运营生产订单!$C$4,"")</f>
        <v/>
      </c>
      <c r="C175" s="105" t="str">
        <f ca="1">+IF(J175&gt;0,MID(运营生产订单!$C$3,FIND("-",运营生产订单!$C$3)+1,20),"")</f>
        <v/>
      </c>
      <c r="D175" s="108" t="str">
        <f ca="1">+IF(J175&gt;0,VLOOKUP(C175&amp;H175&amp;I175,'（运营）数据源'!$A:$B,2,0),"")</f>
        <v/>
      </c>
      <c r="E175" s="108" t="str">
        <f ca="1">+IF(J175&gt;0,VLOOKUP(D175,'（运营）数据源'!$B:$H,7,0),"")</f>
        <v/>
      </c>
      <c r="F175" s="108" t="str">
        <f ca="1">+IF(J175&gt;0,VLOOKUP(D175,'（运营）数据源'!B:G,6,0),"")</f>
        <v/>
      </c>
      <c r="G175" s="105" t="str">
        <f ca="1">+IFERROR(VLOOKUP(D175,'（运营）数据源'!$B:$D,3,0),"")</f>
        <v/>
      </c>
      <c r="H175" s="109"/>
      <c r="I175" s="114" t="str">
        <f>+运营生产订单!$C$7</f>
        <v>XS</v>
      </c>
      <c r="J175" s="105">
        <f ca="1">+SUMPRODUCT((运营生产订单!$A$9:$A$78=L175)*(运营生产订单!$C$7:$K$7=I175)*运营生产订单!$C$9:运营生产订单!$K$78)</f>
        <v>0</v>
      </c>
      <c r="K175" s="115" t="e">
        <f ca="1">VLOOKUP(D175,'（运营）数据源'!B:H,7,0)</f>
        <v>#N/A</v>
      </c>
      <c r="L175" s="67">
        <f ca="1" t="shared" ref="L175:L184" si="28">INDIRECT("运营生产订单!$A$"&amp;(INT((ROW()-4)/9)+9))</f>
        <v>0</v>
      </c>
    </row>
    <row r="176" s="36" customFormat="1" hidden="1" spans="1:12">
      <c r="A176" s="107" t="str">
        <f ca="1">IF(J176&gt;0,运营生产订单!$H$3,"")</f>
        <v/>
      </c>
      <c r="B176" s="105" t="str">
        <f ca="1">+IF(J176&gt;0,运营生产订单!$C$4,"")</f>
        <v/>
      </c>
      <c r="C176" s="105" t="str">
        <f ca="1">+IF(J176&gt;0,MID(运营生产订单!$C$3,FIND("-",运营生产订单!$C$3)+1,20),"")</f>
        <v/>
      </c>
      <c r="D176" s="108" t="str">
        <f ca="1">+IF(J176&gt;0,VLOOKUP(C176&amp;H176&amp;I176,'（运营）数据源'!$A:$B,2,0),"")</f>
        <v/>
      </c>
      <c r="E176" s="108" t="str">
        <f ca="1">+IF(J176&gt;0,VLOOKUP(D176,'（运营）数据源'!$B:$H,7,0),"")</f>
        <v/>
      </c>
      <c r="F176" s="108" t="str">
        <f ca="1">+IF(J176&gt;0,VLOOKUP(D176,'（运营）数据源'!B:G,6,0),"")</f>
        <v/>
      </c>
      <c r="G176" s="105" t="str">
        <f ca="1">+IFERROR(VLOOKUP(D176,'（运营）数据源'!$B:$D,3,0),"")</f>
        <v/>
      </c>
      <c r="H176" s="109"/>
      <c r="I176" s="114" t="str">
        <f>+运营生产订单!$D$7</f>
        <v>S</v>
      </c>
      <c r="J176" s="105">
        <f ca="1">+SUMPRODUCT((运营生产订单!$A$9:$A$78=L176)*(运营生产订单!$C$7:$K$7=I176)*运营生产订单!$C$9:运营生产订单!$K$78)</f>
        <v>0</v>
      </c>
      <c r="K176" s="115" t="e">
        <f ca="1">VLOOKUP(D176,'（运营）数据源'!B:H,7,0)</f>
        <v>#N/A</v>
      </c>
      <c r="L176" s="67">
        <f ca="1" t="shared" si="28"/>
        <v>0</v>
      </c>
    </row>
    <row r="177" s="36" customFormat="1" hidden="1" spans="1:12">
      <c r="A177" s="107" t="str">
        <f ca="1">IF(J177&gt;0,运营生产订单!$H$3,"")</f>
        <v/>
      </c>
      <c r="B177" s="105" t="str">
        <f ca="1">+IF(J177&gt;0,运营生产订单!$C$4,"")</f>
        <v/>
      </c>
      <c r="C177" s="105" t="str">
        <f ca="1">+IF(J177&gt;0,MID(运营生产订单!$C$3,FIND("-",运营生产订单!$C$3)+1,20),"")</f>
        <v/>
      </c>
      <c r="D177" s="108" t="str">
        <f ca="1">+IF(J177&gt;0,VLOOKUP(C177&amp;H177&amp;I177,'（运营）数据源'!$A:$B,2,0),"")</f>
        <v/>
      </c>
      <c r="E177" s="108" t="str">
        <f ca="1">+IF(J177&gt;0,VLOOKUP(D177,'（运营）数据源'!$B:$H,7,0),"")</f>
        <v/>
      </c>
      <c r="F177" s="108" t="str">
        <f ca="1">+IF(J177&gt;0,VLOOKUP(D177,'（运营）数据源'!B:G,6,0),"")</f>
        <v/>
      </c>
      <c r="G177" s="105" t="str">
        <f ca="1">+IFERROR(VLOOKUP(D177,'（运营）数据源'!$B:$D,3,0),"")</f>
        <v/>
      </c>
      <c r="H177" s="109"/>
      <c r="I177" s="114" t="str">
        <f>+运营生产订单!$E$7</f>
        <v>M</v>
      </c>
      <c r="J177" s="105">
        <f ca="1">+SUMPRODUCT((运营生产订单!$A$9:$A$78=L177)*(运营生产订单!$C$7:$K$7=I177)*运营生产订单!$C$9:运营生产订单!$K$78)</f>
        <v>0</v>
      </c>
      <c r="K177" s="115" t="e">
        <f ca="1">VLOOKUP(D177,'（运营）数据源'!B:H,7,0)</f>
        <v>#N/A</v>
      </c>
      <c r="L177" s="67">
        <f ca="1" t="shared" si="28"/>
        <v>0</v>
      </c>
    </row>
    <row r="178" s="36" customFormat="1" hidden="1" spans="1:12">
      <c r="A178" s="107" t="str">
        <f ca="1">IF(J178&gt;0,运营生产订单!$H$3,"")</f>
        <v/>
      </c>
      <c r="B178" s="105" t="str">
        <f ca="1">+IF(J178&gt;0,运营生产订单!$C$4,"")</f>
        <v/>
      </c>
      <c r="C178" s="105" t="str">
        <f ca="1">+IF(J178&gt;0,MID(运营生产订单!$C$3,FIND("-",运营生产订单!$C$3)+1,20),"")</f>
        <v/>
      </c>
      <c r="D178" s="108" t="str">
        <f ca="1">+IF(J178&gt;0,VLOOKUP(C178&amp;H178&amp;I178,'（运营）数据源'!$A:$B,2,0),"")</f>
        <v/>
      </c>
      <c r="E178" s="108" t="str">
        <f ca="1">+IF(J178&gt;0,VLOOKUP(D178,'（运营）数据源'!$B:$H,7,0),"")</f>
        <v/>
      </c>
      <c r="F178" s="108" t="str">
        <f ca="1">+IF(J178&gt;0,VLOOKUP(D178,'（运营）数据源'!B:G,6,0),"")</f>
        <v/>
      </c>
      <c r="G178" s="105" t="str">
        <f ca="1">+IFERROR(VLOOKUP(D178,'（运营）数据源'!$B:$D,3,0),"")</f>
        <v/>
      </c>
      <c r="H178" s="109"/>
      <c r="I178" s="114" t="str">
        <f>+运营生产订单!$F$7</f>
        <v>L</v>
      </c>
      <c r="J178" s="105">
        <f ca="1">+SUMPRODUCT((运营生产订单!$A$9:$A$78=L178)*(运营生产订单!$C$7:$K$7=I178)*运营生产订单!$C$9:运营生产订单!$K$78)</f>
        <v>0</v>
      </c>
      <c r="K178" s="115" t="e">
        <f ca="1">VLOOKUP(D178,'（运营）数据源'!B:H,7,0)</f>
        <v>#N/A</v>
      </c>
      <c r="L178" s="67">
        <f ca="1" t="shared" si="28"/>
        <v>0</v>
      </c>
    </row>
    <row r="179" s="36" customFormat="1" hidden="1" spans="1:12">
      <c r="A179" s="107" t="str">
        <f ca="1">IF(J179&gt;0,运营生产订单!$H$3,"")</f>
        <v/>
      </c>
      <c r="B179" s="105" t="str">
        <f ca="1">+IF(J179&gt;0,运营生产订单!$C$4,"")</f>
        <v/>
      </c>
      <c r="C179" s="105" t="str">
        <f ca="1">+IF(J179&gt;0,MID(运营生产订单!$C$3,FIND("-",运营生产订单!$C$3)+1,20),"")</f>
        <v/>
      </c>
      <c r="D179" s="108" t="str">
        <f ca="1">+IF(J179&gt;0,VLOOKUP(C179&amp;H179&amp;I179,'（运营）数据源'!$A:$B,2,0),"")</f>
        <v/>
      </c>
      <c r="E179" s="108" t="str">
        <f ca="1">+IF(J179&gt;0,VLOOKUP(D179,'（运营）数据源'!$B:$H,7,0),"")</f>
        <v/>
      </c>
      <c r="F179" s="108" t="str">
        <f ca="1">+IF(J179&gt;0,VLOOKUP(D179,'（运营）数据源'!B:G,6,0),"")</f>
        <v/>
      </c>
      <c r="G179" s="105" t="str">
        <f ca="1">+IFERROR(VLOOKUP(D179,'（运营）数据源'!$B:$D,3,0),"")</f>
        <v/>
      </c>
      <c r="H179" s="109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179" s="114" t="str">
        <f>+运营生产订单!$G$7</f>
        <v>XL</v>
      </c>
      <c r="J179" s="105">
        <f ca="1">+SUMPRODUCT((运营生产订单!$A$9:$A$78=L179)*(运营生产订单!$C$7:$K$7=I179)*运营生产订单!$C$9:运营生产订单!$K$78)</f>
        <v>0</v>
      </c>
      <c r="K179" s="115" t="e">
        <f ca="1">VLOOKUP(D179,'（运营）数据源'!B:H,7,0)</f>
        <v>#N/A</v>
      </c>
      <c r="L179" s="67">
        <f ca="1" t="shared" si="28"/>
        <v>0</v>
      </c>
    </row>
    <row r="180" s="36" customFormat="1" hidden="1" spans="1:12">
      <c r="A180" s="107" t="str">
        <f ca="1">IF(J180&gt;0,运营生产订单!$H$3,"")</f>
        <v/>
      </c>
      <c r="B180" s="105" t="str">
        <f ca="1">+IF(J180&gt;0,运营生产订单!$C$4,"")</f>
        <v/>
      </c>
      <c r="C180" s="105" t="str">
        <f ca="1">+IF(J180&gt;0,MID(运营生产订单!$C$3,FIND("-",运营生产订单!$C$3)+1,20),"")</f>
        <v/>
      </c>
      <c r="D180" s="108" t="str">
        <f ca="1">+IF(J180&gt;0,VLOOKUP(C180&amp;H180&amp;I180,'（运营）数据源'!$A:$B,2,0),"")</f>
        <v/>
      </c>
      <c r="E180" s="108" t="str">
        <f ca="1">+IF(J180&gt;0,VLOOKUP(D180,'（运营）数据源'!$B:$H,7,0),"")</f>
        <v/>
      </c>
      <c r="F180" s="108" t="str">
        <f ca="1">+IF(J180&gt;0,VLOOKUP(D180,'（运营）数据源'!B:G,6,0),"")</f>
        <v/>
      </c>
      <c r="G180" s="105" t="str">
        <f ca="1">+IFERROR(VLOOKUP(D180,'（运营）数据源'!$B:$D,3,0),"")</f>
        <v/>
      </c>
      <c r="H180" s="109"/>
      <c r="I180" s="114" t="str">
        <f>+运营生产订单!$H$7</f>
        <v>2XL</v>
      </c>
      <c r="J180" s="105">
        <f ca="1">+SUMPRODUCT((运营生产订单!$A$9:$A$78=L180)*(运营生产订单!$C$7:$K$7=I180)*运营生产订单!$C$9:运营生产订单!$K$78)</f>
        <v>0</v>
      </c>
      <c r="K180" s="115" t="e">
        <f ca="1">VLOOKUP(D180,'（运营）数据源'!B:H,7,0)</f>
        <v>#N/A</v>
      </c>
      <c r="L180" s="67">
        <f ca="1" t="shared" si="28"/>
        <v>0</v>
      </c>
    </row>
    <row r="181" s="36" customFormat="1" hidden="1" spans="1:12">
      <c r="A181" s="107" t="str">
        <f ca="1">IF(J181&gt;0,运营生产订单!$H$3,"")</f>
        <v/>
      </c>
      <c r="B181" s="105" t="str">
        <f ca="1">+IF(J181&gt;0,运营生产订单!$C$4,"")</f>
        <v/>
      </c>
      <c r="C181" s="105" t="str">
        <f ca="1">+IF(J181&gt;0,MID(运营生产订单!$C$3,FIND("-",运营生产订单!$C$3)+1,20),"")</f>
        <v/>
      </c>
      <c r="D181" s="108" t="str">
        <f ca="1">+IF(J181&gt;0,VLOOKUP(C181&amp;H181&amp;I181,'（运营）数据源'!$A:$B,2,0),"")</f>
        <v/>
      </c>
      <c r="E181" s="108" t="str">
        <f ca="1">+IF(J181&gt;0,VLOOKUP(D181,'（运营）数据源'!$B:$H,7,0),"")</f>
        <v/>
      </c>
      <c r="F181" s="108" t="str">
        <f ca="1">+IF(J181&gt;0,VLOOKUP(D181,'（运营）数据源'!B:G,6,0),"")</f>
        <v/>
      </c>
      <c r="G181" s="105" t="str">
        <f ca="1">+IFERROR(VLOOKUP(D181,'（运营）数据源'!$B:$D,3,0),"")</f>
        <v/>
      </c>
      <c r="H181" s="109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181" s="114" t="str">
        <f>+运营生产订单!$I$7</f>
        <v>3XL</v>
      </c>
      <c r="J181" s="105">
        <f ca="1">+SUMPRODUCT((运营生产订单!$A$9:$A$78=L181)*(运营生产订单!$C$7:$K$7=I181)*运营生产订单!$C$9:运营生产订单!$K$78)</f>
        <v>0</v>
      </c>
      <c r="K181" s="115" t="e">
        <f ca="1">VLOOKUP(D181,'（运营）数据源'!B:H,7,0)</f>
        <v>#N/A</v>
      </c>
      <c r="L181" s="67">
        <f ca="1" t="shared" si="28"/>
        <v>0</v>
      </c>
    </row>
    <row r="182" s="36" customFormat="1" hidden="1" spans="1:12">
      <c r="A182" s="107" t="str">
        <f ca="1">IF(J182&gt;0,运营生产订单!$H$3,"")</f>
        <v/>
      </c>
      <c r="B182" s="105" t="str">
        <f ca="1">+IF(J182&gt;0,运营生产订单!$C$4,"")</f>
        <v/>
      </c>
      <c r="C182" s="105" t="str">
        <f ca="1">+IF(J182&gt;0,MID(运营生产订单!$C$3,FIND("-",运营生产订单!$C$3)+1,20),"")</f>
        <v/>
      </c>
      <c r="D182" s="108" t="str">
        <f ca="1">+IF(J182&gt;0,VLOOKUP(C182&amp;H182&amp;I182,'（运营）数据源'!$A:$B,2,0),"")</f>
        <v/>
      </c>
      <c r="E182" s="108" t="str">
        <f ca="1">+IF(J182&gt;0,VLOOKUP(D182,'（运营）数据源'!$B:$H,7,0),"")</f>
        <v/>
      </c>
      <c r="F182" s="108" t="str">
        <f ca="1">+IF(J182&gt;0,VLOOKUP(D182,'（运营）数据源'!B:G,6,0),"")</f>
        <v/>
      </c>
      <c r="G182" s="105" t="str">
        <f ca="1">+IFERROR(VLOOKUP(D182,'（运营）数据源'!$B:$D,3,0),"")</f>
        <v/>
      </c>
      <c r="H182" s="109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182" s="114" t="str">
        <f>+运营生产订单!$J$7</f>
        <v>4XL</v>
      </c>
      <c r="J182" s="105">
        <f ca="1">+SUMPRODUCT((运营生产订单!$A$9:$A$78=L182)*(运营生产订单!$C$7:$K$7=I182)*运营生产订单!$C$9:运营生产订单!$K$78)</f>
        <v>0</v>
      </c>
      <c r="K182" s="115" t="e">
        <f ca="1">VLOOKUP(D182,'（运营）数据源'!B:H,7,0)</f>
        <v>#N/A</v>
      </c>
      <c r="L182" s="67">
        <f ca="1" t="shared" si="28"/>
        <v>0</v>
      </c>
    </row>
    <row r="183" s="36" customFormat="1" hidden="1" spans="1:12">
      <c r="A183" s="107" t="str">
        <f ca="1">IF(J183&gt;0,运营生产订单!$H$3,"")</f>
        <v/>
      </c>
      <c r="B183" s="105" t="str">
        <f ca="1">+IF(J183&gt;0,运营生产订单!$C$4,"")</f>
        <v/>
      </c>
      <c r="C183" s="105" t="str">
        <f ca="1">+IF(J183&gt;0,MID(运营生产订单!$C$3,FIND("-",运营生产订单!$C$3)+1,20),"")</f>
        <v/>
      </c>
      <c r="D183" s="108" t="str">
        <f ca="1">+IF(J183&gt;0,VLOOKUP(C183&amp;H183&amp;I183,'（运营）数据源'!$A:$B,2,0),"")</f>
        <v/>
      </c>
      <c r="E183" s="108" t="str">
        <f ca="1">+IF(J183&gt;0,VLOOKUP(D183,'（运营）数据源'!$B:$H,7,0),"")</f>
        <v/>
      </c>
      <c r="F183" s="108" t="str">
        <f ca="1">+IF(J183&gt;0,VLOOKUP(D183,'（运营）数据源'!B:G,6,0),"")</f>
        <v/>
      </c>
      <c r="G183" s="105" t="str">
        <f ca="1">+IFERROR(VLOOKUP(D183,'（运营）数据源'!$B:$D,3,0),"")</f>
        <v/>
      </c>
      <c r="H183" s="109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183" s="114" t="str">
        <f>+运营生产订单!$K$7</f>
        <v>5XL</v>
      </c>
      <c r="J183" s="105">
        <f ca="1">+SUMPRODUCT((运营生产订单!$A$9:$A$78=L183)*(运营生产订单!$C$7:$K$7=I183)*运营生产订单!$C$9:运营生产订单!$K$78)</f>
        <v>0</v>
      </c>
      <c r="K183" s="115" t="e">
        <f ca="1">VLOOKUP(D183,'（运营）数据源'!B:H,7,0)</f>
        <v>#N/A</v>
      </c>
      <c r="L183" s="67">
        <f ca="1" t="shared" si="28"/>
        <v>0</v>
      </c>
    </row>
    <row r="184" s="36" customFormat="1" hidden="1" spans="1:12">
      <c r="A184" s="107" t="str">
        <f ca="1">IF(J184&gt;0,运营生产订单!$H$3,"")</f>
        <v/>
      </c>
      <c r="B184" s="105" t="str">
        <f ca="1">+IF(J184&gt;0,运营生产订单!$C$4,"")</f>
        <v/>
      </c>
      <c r="C184" s="105" t="str">
        <f ca="1">+IF(J184&gt;0,MID(运营生产订单!$C$3,FIND("-",运营生产订单!$C$3)+1,20),"")</f>
        <v/>
      </c>
      <c r="D184" s="108" t="str">
        <f ca="1">+IF(J184&gt;0,VLOOKUP(C184&amp;H184&amp;I184,'（运营）数据源'!$A:$B,2,0),"")</f>
        <v/>
      </c>
      <c r="E184" s="108" t="str">
        <f ca="1">+IF(J184&gt;0,VLOOKUP(D184,'（运营）数据源'!$B:$H,7,0),"")</f>
        <v/>
      </c>
      <c r="F184" s="108" t="str">
        <f ca="1">+IF(J184&gt;0,VLOOKUP(D184,'（运营）数据源'!B:G,6,0),"")</f>
        <v/>
      </c>
      <c r="G184" s="105" t="str">
        <f ca="1">+IFERROR(VLOOKUP(D184,'（运营）数据源'!$B:$D,3,0),"")</f>
        <v/>
      </c>
      <c r="H184" s="109"/>
      <c r="I184" s="114" t="str">
        <f>+运营生产订单!$C$7</f>
        <v>XS</v>
      </c>
      <c r="J184" s="105">
        <f ca="1">+SUMPRODUCT((运营生产订单!$A$9:$A$78=L184)*(运营生产订单!$C$7:$K$7=I184)*运营生产订单!$C$9:运营生产订单!$K$78)</f>
        <v>0</v>
      </c>
      <c r="K184" s="115" t="e">
        <f ca="1">VLOOKUP(D184,'（运营）数据源'!B:H,7,0)</f>
        <v>#N/A</v>
      </c>
      <c r="L184" s="67">
        <f ca="1" t="shared" si="28"/>
        <v>0</v>
      </c>
    </row>
    <row r="185" s="36" customFormat="1" hidden="1" spans="1:12">
      <c r="A185" s="107" t="str">
        <f ca="1">IF(J185&gt;0,运营生产订单!$H$3,"")</f>
        <v/>
      </c>
      <c r="B185" s="105" t="str">
        <f ca="1">+IF(J185&gt;0,运营生产订单!$C$4,"")</f>
        <v/>
      </c>
      <c r="C185" s="105" t="str">
        <f ca="1">+IF(J185&gt;0,MID(运营生产订单!$C$3,FIND("-",运营生产订单!$C$3)+1,20),"")</f>
        <v/>
      </c>
      <c r="D185" s="108" t="str">
        <f ca="1">+IF(J185&gt;0,VLOOKUP(C185&amp;H185&amp;I185,'（运营）数据源'!$A:$B,2,0),"")</f>
        <v/>
      </c>
      <c r="E185" s="108" t="str">
        <f ca="1">+IF(J185&gt;0,VLOOKUP(D185,'（运营）数据源'!$B:$H,7,0),"")</f>
        <v/>
      </c>
      <c r="F185" s="108" t="str">
        <f ca="1">+IF(J185&gt;0,VLOOKUP(D185,'（运营）数据源'!B:G,6,0),"")</f>
        <v/>
      </c>
      <c r="G185" s="105" t="str">
        <f ca="1">+IFERROR(VLOOKUP(D185,'（运营）数据源'!$B:$D,3,0),"")</f>
        <v/>
      </c>
      <c r="H185" s="109"/>
      <c r="I185" s="114" t="str">
        <f>+运营生产订单!$D$7</f>
        <v>S</v>
      </c>
      <c r="J185" s="105">
        <f ca="1">+SUMPRODUCT((运营生产订单!$A$9:$A$78=L185)*(运营生产订单!$C$7:$K$7=I185)*运营生产订单!$C$9:运营生产订单!$K$78)</f>
        <v>0</v>
      </c>
      <c r="K185" s="115" t="e">
        <f ca="1">VLOOKUP(D185,'（运营）数据源'!B:H,7,0)</f>
        <v>#N/A</v>
      </c>
      <c r="L185" s="67">
        <f ca="1" t="shared" ref="L185:L194" si="29">INDIRECT("运营生产订单!$A$"&amp;(INT((ROW()-4)/9)+9))</f>
        <v>0</v>
      </c>
    </row>
    <row r="186" s="36" customFormat="1" hidden="1" spans="1:12">
      <c r="A186" s="107" t="str">
        <f ca="1">IF(J186&gt;0,运营生产订单!$H$3,"")</f>
        <v/>
      </c>
      <c r="B186" s="105" t="str">
        <f ca="1">+IF(J186&gt;0,运营生产订单!$C$4,"")</f>
        <v/>
      </c>
      <c r="C186" s="105" t="str">
        <f ca="1">+IF(J186&gt;0,MID(运营生产订单!$C$3,FIND("-",运营生产订单!$C$3)+1,20),"")</f>
        <v/>
      </c>
      <c r="D186" s="108" t="str">
        <f ca="1">+IF(J186&gt;0,VLOOKUP(C186&amp;H186&amp;I186,'（运营）数据源'!$A:$B,2,0),"")</f>
        <v/>
      </c>
      <c r="E186" s="108" t="str">
        <f ca="1">+IF(J186&gt;0,VLOOKUP(D186,'（运营）数据源'!$B:$H,7,0),"")</f>
        <v/>
      </c>
      <c r="F186" s="108" t="str">
        <f ca="1">+IF(J186&gt;0,VLOOKUP(D186,'（运营）数据源'!B:G,6,0),"")</f>
        <v/>
      </c>
      <c r="G186" s="105" t="str">
        <f ca="1">+IFERROR(VLOOKUP(D186,'（运营）数据源'!$B:$D,3,0),"")</f>
        <v/>
      </c>
      <c r="H186" s="109"/>
      <c r="I186" s="114" t="str">
        <f>+运营生产订单!$E$7</f>
        <v>M</v>
      </c>
      <c r="J186" s="105">
        <f ca="1">+SUMPRODUCT((运营生产订单!$A$9:$A$78=L186)*(运营生产订单!$C$7:$K$7=I186)*运营生产订单!$C$9:运营生产订单!$K$78)</f>
        <v>0</v>
      </c>
      <c r="K186" s="115" t="e">
        <f ca="1">VLOOKUP(D186,'（运营）数据源'!B:H,7,0)</f>
        <v>#N/A</v>
      </c>
      <c r="L186" s="67">
        <f ca="1" t="shared" si="29"/>
        <v>0</v>
      </c>
    </row>
    <row r="187" s="36" customFormat="1" hidden="1" spans="1:12">
      <c r="A187" s="107" t="str">
        <f ca="1">IF(J187&gt;0,运营生产订单!$H$3,"")</f>
        <v/>
      </c>
      <c r="B187" s="105" t="str">
        <f ca="1">+IF(J187&gt;0,运营生产订单!$C$4,"")</f>
        <v/>
      </c>
      <c r="C187" s="105" t="str">
        <f ca="1">+IF(J187&gt;0,MID(运营生产订单!$C$3,FIND("-",运营生产订单!$C$3)+1,20),"")</f>
        <v/>
      </c>
      <c r="D187" s="108" t="str">
        <f ca="1">+IF(J187&gt;0,VLOOKUP(C187&amp;H187&amp;I187,'（运营）数据源'!$A:$B,2,0),"")</f>
        <v/>
      </c>
      <c r="E187" s="108" t="str">
        <f ca="1">+IF(J187&gt;0,VLOOKUP(D187,'（运营）数据源'!$B:$H,7,0),"")</f>
        <v/>
      </c>
      <c r="F187" s="108" t="str">
        <f ca="1">+IF(J187&gt;0,VLOOKUP(D187,'（运营）数据源'!B:G,6,0),"")</f>
        <v/>
      </c>
      <c r="G187" s="105" t="str">
        <f ca="1">+IFERROR(VLOOKUP(D187,'（运营）数据源'!$B:$D,3,0),"")</f>
        <v/>
      </c>
      <c r="H187" s="109"/>
      <c r="I187" s="114" t="str">
        <f>+运营生产订单!$F$7</f>
        <v>L</v>
      </c>
      <c r="J187" s="105">
        <f ca="1">+SUMPRODUCT((运营生产订单!$A$9:$A$78=L187)*(运营生产订单!$C$7:$K$7=I187)*运营生产订单!$C$9:运营生产订单!$K$78)</f>
        <v>0</v>
      </c>
      <c r="K187" s="115" t="e">
        <f ca="1">VLOOKUP(D187,'（运营）数据源'!B:H,7,0)</f>
        <v>#N/A</v>
      </c>
      <c r="L187" s="67">
        <f ca="1" t="shared" si="29"/>
        <v>0</v>
      </c>
    </row>
    <row r="188" s="36" customFormat="1" hidden="1" spans="1:12">
      <c r="A188" s="107" t="str">
        <f ca="1">IF(J188&gt;0,运营生产订单!$H$3,"")</f>
        <v/>
      </c>
      <c r="B188" s="105" t="str">
        <f ca="1">+IF(J188&gt;0,运营生产订单!$C$4,"")</f>
        <v/>
      </c>
      <c r="C188" s="105" t="str">
        <f ca="1">+IF(J188&gt;0,MID(运营生产订单!$C$3,FIND("-",运营生产订单!$C$3)+1,20),"")</f>
        <v/>
      </c>
      <c r="D188" s="108" t="str">
        <f ca="1">+IF(J188&gt;0,VLOOKUP(C188&amp;H188&amp;I188,'（运营）数据源'!$A:$B,2,0),"")</f>
        <v/>
      </c>
      <c r="E188" s="108" t="str">
        <f ca="1">+IF(J188&gt;0,VLOOKUP(D188,'（运营）数据源'!$B:$H,7,0),"")</f>
        <v/>
      </c>
      <c r="F188" s="108" t="str">
        <f ca="1">+IF(J188&gt;0,VLOOKUP(D188,'（运营）数据源'!B:G,6,0),"")</f>
        <v/>
      </c>
      <c r="G188" s="105" t="str">
        <f ca="1">+IFERROR(VLOOKUP(D188,'（运营）数据源'!$B:$D,3,0),"")</f>
        <v/>
      </c>
      <c r="H188" s="109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188" s="114" t="str">
        <f>+运营生产订单!$G$7</f>
        <v>XL</v>
      </c>
      <c r="J188" s="105">
        <f ca="1">+SUMPRODUCT((运营生产订单!$A$9:$A$78=L188)*(运营生产订单!$C$7:$K$7=I188)*运营生产订单!$C$9:运营生产订单!$K$78)</f>
        <v>0</v>
      </c>
      <c r="K188" s="115" t="e">
        <f ca="1">VLOOKUP(D188,'（运营）数据源'!B:H,7,0)</f>
        <v>#N/A</v>
      </c>
      <c r="L188" s="67">
        <f ca="1" t="shared" si="29"/>
        <v>0</v>
      </c>
    </row>
    <row r="189" s="36" customFormat="1" hidden="1" spans="1:12">
      <c r="A189" s="107" t="str">
        <f ca="1">IF(J189&gt;0,运营生产订单!$H$3,"")</f>
        <v/>
      </c>
      <c r="B189" s="105" t="str">
        <f ca="1">+IF(J189&gt;0,运营生产订单!$C$4,"")</f>
        <v/>
      </c>
      <c r="C189" s="105" t="str">
        <f ca="1">+IF(J189&gt;0,MID(运营生产订单!$C$3,FIND("-",运营生产订单!$C$3)+1,20),"")</f>
        <v/>
      </c>
      <c r="D189" s="108" t="str">
        <f ca="1">+IF(J189&gt;0,VLOOKUP(C189&amp;H189&amp;I189,'（运营）数据源'!$A:$B,2,0),"")</f>
        <v/>
      </c>
      <c r="E189" s="108" t="str">
        <f ca="1">+IF(J189&gt;0,VLOOKUP(D189,'（运营）数据源'!$B:$H,7,0),"")</f>
        <v/>
      </c>
      <c r="F189" s="108" t="str">
        <f ca="1">+IF(J189&gt;0,VLOOKUP(D189,'（运营）数据源'!B:G,6,0),"")</f>
        <v/>
      </c>
      <c r="G189" s="105" t="str">
        <f ca="1">+IFERROR(VLOOKUP(D189,'（运营）数据源'!$B:$D,3,0),"")</f>
        <v/>
      </c>
      <c r="H189" s="109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189" s="114" t="str">
        <f>+运营生产订单!$H$7</f>
        <v>2XL</v>
      </c>
      <c r="J189" s="105">
        <f ca="1">+SUMPRODUCT((运营生产订单!$A$9:$A$78=L189)*(运营生产订单!$C$7:$K$7=I189)*运营生产订单!$C$9:运营生产订单!$K$78)</f>
        <v>0</v>
      </c>
      <c r="K189" s="115" t="e">
        <f ca="1">VLOOKUP(D189,'（运营）数据源'!B:H,7,0)</f>
        <v>#N/A</v>
      </c>
      <c r="L189" s="67">
        <f ca="1" t="shared" si="29"/>
        <v>0</v>
      </c>
    </row>
    <row r="190" s="36" customFormat="1" hidden="1" spans="1:12">
      <c r="A190" s="107" t="str">
        <f ca="1">IF(J190&gt;0,运营生产订单!$H$3,"")</f>
        <v/>
      </c>
      <c r="B190" s="105" t="str">
        <f ca="1">+IF(J190&gt;0,运营生产订单!$C$4,"")</f>
        <v/>
      </c>
      <c r="C190" s="105" t="str">
        <f ca="1">+IF(J190&gt;0,MID(运营生产订单!$C$3,FIND("-",运营生产订单!$C$3)+1,20),"")</f>
        <v/>
      </c>
      <c r="D190" s="108" t="str">
        <f ca="1">+IF(J190&gt;0,VLOOKUP(C190&amp;H190&amp;I190,'（运营）数据源'!$A:$B,2,0),"")</f>
        <v/>
      </c>
      <c r="E190" s="108" t="str">
        <f ca="1">+IF(J190&gt;0,VLOOKUP(D190,'（运营）数据源'!$B:$H,7,0),"")</f>
        <v/>
      </c>
      <c r="F190" s="108" t="str">
        <f ca="1">+IF(J190&gt;0,VLOOKUP(D190,'（运营）数据源'!B:G,6,0),"")</f>
        <v/>
      </c>
      <c r="G190" s="105" t="str">
        <f ca="1">+IFERROR(VLOOKUP(D190,'（运营）数据源'!$B:$D,3,0),"")</f>
        <v/>
      </c>
      <c r="H190" s="109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190" s="114" t="str">
        <f>+运营生产订单!$I$7</f>
        <v>3XL</v>
      </c>
      <c r="J190" s="105">
        <f ca="1">+SUMPRODUCT((运营生产订单!$A$9:$A$78=L190)*(运营生产订单!$C$7:$K$7=I190)*运营生产订单!$C$9:运营生产订单!$K$78)</f>
        <v>0</v>
      </c>
      <c r="K190" s="115" t="e">
        <f ca="1">VLOOKUP(D190,'（运营）数据源'!B:H,7,0)</f>
        <v>#N/A</v>
      </c>
      <c r="L190" s="67">
        <f ca="1" t="shared" si="29"/>
        <v>0</v>
      </c>
    </row>
    <row r="191" s="36" customFormat="1" hidden="1" spans="1:12">
      <c r="A191" s="107" t="str">
        <f ca="1">IF(J191&gt;0,运营生产订单!$H$3,"")</f>
        <v/>
      </c>
      <c r="B191" s="105" t="str">
        <f ca="1">+IF(J191&gt;0,运营生产订单!$C$4,"")</f>
        <v/>
      </c>
      <c r="C191" s="105" t="str">
        <f ca="1">+IF(J191&gt;0,MID(运营生产订单!$C$3,FIND("-",运营生产订单!$C$3)+1,20),"")</f>
        <v/>
      </c>
      <c r="D191" s="108" t="str">
        <f ca="1">+IF(J191&gt;0,VLOOKUP(C191&amp;H191&amp;I191,'（运营）数据源'!$A:$B,2,0),"")</f>
        <v/>
      </c>
      <c r="E191" s="108" t="str">
        <f ca="1">+IF(J191&gt;0,VLOOKUP(D191,'（运营）数据源'!$B:$H,7,0),"")</f>
        <v/>
      </c>
      <c r="F191" s="108" t="str">
        <f ca="1">+IF(J191&gt;0,VLOOKUP(D191,'（运营）数据源'!B:G,6,0),"")</f>
        <v/>
      </c>
      <c r="G191" s="105" t="str">
        <f ca="1">+IFERROR(VLOOKUP(D191,'（运营）数据源'!$B:$D,3,0),"")</f>
        <v/>
      </c>
      <c r="H191" s="109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191" s="114" t="str">
        <f>+运营生产订单!$J$7</f>
        <v>4XL</v>
      </c>
      <c r="J191" s="105">
        <f ca="1">+SUMPRODUCT((运营生产订单!$A$9:$A$78=L191)*(运营生产订单!$C$7:$K$7=I191)*运营生产订单!$C$9:运营生产订单!$K$78)</f>
        <v>0</v>
      </c>
      <c r="K191" s="115" t="e">
        <f ca="1">VLOOKUP(D191,'（运营）数据源'!B:H,7,0)</f>
        <v>#N/A</v>
      </c>
      <c r="L191" s="67">
        <f ca="1" t="shared" si="29"/>
        <v>0</v>
      </c>
    </row>
    <row r="192" s="36" customFormat="1" hidden="1" spans="1:12">
      <c r="A192" s="107" t="str">
        <f ca="1">IF(J192&gt;0,运营生产订单!$H$3,"")</f>
        <v/>
      </c>
      <c r="B192" s="105" t="str">
        <f ca="1">+IF(J192&gt;0,运营生产订单!$C$4,"")</f>
        <v/>
      </c>
      <c r="C192" s="105" t="str">
        <f ca="1">+IF(J192&gt;0,MID(运营生产订单!$C$3,FIND("-",运营生产订单!$C$3)+1,20),"")</f>
        <v/>
      </c>
      <c r="D192" s="108" t="str">
        <f ca="1">+IF(J192&gt;0,VLOOKUP(C192&amp;H192&amp;I192,'（运营）数据源'!$A:$B,2,0),"")</f>
        <v/>
      </c>
      <c r="E192" s="108" t="str">
        <f ca="1">+IF(J192&gt;0,VLOOKUP(D192,'（运营）数据源'!$B:$H,7,0),"")</f>
        <v/>
      </c>
      <c r="F192" s="108" t="str">
        <f ca="1">+IF(J192&gt;0,VLOOKUP(D192,'（运营）数据源'!B:G,6,0),"")</f>
        <v/>
      </c>
      <c r="G192" s="105" t="str">
        <f ca="1">+IFERROR(VLOOKUP(D192,'（运营）数据源'!$B:$D,3,0),"")</f>
        <v/>
      </c>
      <c r="H192" s="109"/>
      <c r="I192" s="114" t="str">
        <f>+运营生产订单!$K$7</f>
        <v>5XL</v>
      </c>
      <c r="J192" s="105">
        <f ca="1">+SUMPRODUCT((运营生产订单!$A$9:$A$78=L192)*(运营生产订单!$C$7:$K$7=I192)*运营生产订单!$C$9:运营生产订单!$K$78)</f>
        <v>0</v>
      </c>
      <c r="K192" s="115" t="e">
        <f ca="1">VLOOKUP(D192,'（运营）数据源'!B:H,7,0)</f>
        <v>#N/A</v>
      </c>
      <c r="L192" s="67">
        <f ca="1" t="shared" si="29"/>
        <v>0</v>
      </c>
    </row>
    <row r="193" s="36" customFormat="1" hidden="1" spans="1:12">
      <c r="A193" s="107" t="str">
        <f ca="1">IF(J193&gt;0,运营生产订单!$H$3,"")</f>
        <v/>
      </c>
      <c r="B193" s="105" t="str">
        <f ca="1">+IF(J193&gt;0,运营生产订单!$C$4,"")</f>
        <v/>
      </c>
      <c r="C193" s="105" t="str">
        <f ca="1">+IF(J193&gt;0,MID(运营生产订单!$C$3,FIND("-",运营生产订单!$C$3)+1,20),"")</f>
        <v/>
      </c>
      <c r="D193" s="108" t="str">
        <f ca="1">+IF(J193&gt;0,VLOOKUP(C193&amp;H193&amp;I193,'（运营）数据源'!$A:$B,2,0),"")</f>
        <v/>
      </c>
      <c r="E193" s="108" t="str">
        <f ca="1">+IF(J193&gt;0,VLOOKUP(D193,'（运营）数据源'!$B:$H,7,0),"")</f>
        <v/>
      </c>
      <c r="F193" s="108" t="str">
        <f ca="1">+IF(J193&gt;0,VLOOKUP(D193,'（运营）数据源'!B:G,6,0),"")</f>
        <v/>
      </c>
      <c r="G193" s="105" t="str">
        <f ca="1">+IFERROR(VLOOKUP(D193,'（运营）数据源'!$B:$D,3,0),"")</f>
        <v/>
      </c>
      <c r="H193" s="109"/>
      <c r="I193" s="114" t="str">
        <f>+运营生产订单!$C$7</f>
        <v>XS</v>
      </c>
      <c r="J193" s="105">
        <f ca="1">+SUMPRODUCT((运营生产订单!$A$9:$A$78=L193)*(运营生产订单!$C$7:$K$7=I193)*运营生产订单!$C$9:运营生产订单!$K$78)</f>
        <v>0</v>
      </c>
      <c r="K193" s="115" t="e">
        <f ca="1">VLOOKUP(D193,'（运营）数据源'!B:H,7,0)</f>
        <v>#N/A</v>
      </c>
      <c r="L193" s="67">
        <f ca="1" t="shared" si="29"/>
        <v>0</v>
      </c>
    </row>
    <row r="194" s="36" customFormat="1" hidden="1" spans="1:12">
      <c r="A194" s="107" t="str">
        <f ca="1">IF(J194&gt;0,运营生产订单!$H$3,"")</f>
        <v/>
      </c>
      <c r="B194" s="105" t="str">
        <f ca="1">+IF(J194&gt;0,运营生产订单!$C$4,"")</f>
        <v/>
      </c>
      <c r="C194" s="105" t="str">
        <f ca="1">+IF(J194&gt;0,MID(运营生产订单!$C$3,FIND("-",运营生产订单!$C$3)+1,20),"")</f>
        <v/>
      </c>
      <c r="D194" s="108" t="str">
        <f ca="1">+IF(J194&gt;0,VLOOKUP(C194&amp;H194&amp;I194,'（运营）数据源'!$A:$B,2,0),"")</f>
        <v/>
      </c>
      <c r="E194" s="108" t="str">
        <f ca="1">+IF(J194&gt;0,VLOOKUP(D194,'（运营）数据源'!$B:$H,7,0),"")</f>
        <v/>
      </c>
      <c r="F194" s="108" t="str">
        <f ca="1">+IF(J194&gt;0,VLOOKUP(D194,'（运营）数据源'!B:G,6,0),"")</f>
        <v/>
      </c>
      <c r="G194" s="105" t="str">
        <f ca="1">+IFERROR(VLOOKUP(D194,'（运营）数据源'!$B:$D,3,0),"")</f>
        <v/>
      </c>
      <c r="H194" s="109"/>
      <c r="I194" s="114" t="str">
        <f>+运营生产订单!$D$7</f>
        <v>S</v>
      </c>
      <c r="J194" s="105">
        <f ca="1">+SUMPRODUCT((运营生产订单!$A$9:$A$78=L194)*(运营生产订单!$C$7:$K$7=I194)*运营生产订单!$C$9:运营生产订单!$K$78)</f>
        <v>0</v>
      </c>
      <c r="K194" s="115" t="e">
        <f ca="1">VLOOKUP(D194,'（运营）数据源'!B:H,7,0)</f>
        <v>#N/A</v>
      </c>
      <c r="L194" s="67">
        <f ca="1" t="shared" si="29"/>
        <v>0</v>
      </c>
    </row>
    <row r="195" s="36" customFormat="1" hidden="1" spans="1:12">
      <c r="A195" s="107" t="str">
        <f ca="1">IF(J195&gt;0,运营生产订单!$H$3,"")</f>
        <v/>
      </c>
      <c r="B195" s="105" t="str">
        <f ca="1">+IF(J195&gt;0,运营生产订单!$C$4,"")</f>
        <v/>
      </c>
      <c r="C195" s="105" t="str">
        <f ca="1">+IF(J195&gt;0,MID(运营生产订单!$C$3,FIND("-",运营生产订单!$C$3)+1,20),"")</f>
        <v/>
      </c>
      <c r="D195" s="108" t="str">
        <f ca="1">+IF(J195&gt;0,VLOOKUP(C195&amp;H195&amp;I195,'（运营）数据源'!$A:$B,2,0),"")</f>
        <v/>
      </c>
      <c r="E195" s="108" t="str">
        <f ca="1">+IF(J195&gt;0,VLOOKUP(D195,'（运营）数据源'!$B:$H,7,0),"")</f>
        <v/>
      </c>
      <c r="F195" s="108" t="str">
        <f ca="1">+IF(J195&gt;0,VLOOKUP(D195,'（运营）数据源'!B:G,6,0),"")</f>
        <v/>
      </c>
      <c r="G195" s="105" t="str">
        <f ca="1">+IFERROR(VLOOKUP(D195,'（运营）数据源'!$B:$D,3,0),"")</f>
        <v/>
      </c>
      <c r="H195" s="109"/>
      <c r="I195" s="114" t="str">
        <f>+运营生产订单!$E$7</f>
        <v>M</v>
      </c>
      <c r="J195" s="105">
        <f ca="1">+SUMPRODUCT((运营生产订单!$A$9:$A$78=L195)*(运营生产订单!$C$7:$K$7=I195)*运营生产订单!$C$9:运营生产订单!$K$78)</f>
        <v>0</v>
      </c>
      <c r="K195" s="115" t="e">
        <f ca="1">VLOOKUP(D195,'（运营）数据源'!B:H,7,0)</f>
        <v>#N/A</v>
      </c>
      <c r="L195" s="67">
        <f ca="1" t="shared" ref="L195:L204" si="30">INDIRECT("运营生产订单!$A$"&amp;(INT((ROW()-4)/9)+9))</f>
        <v>0</v>
      </c>
    </row>
    <row r="196" s="36" customFormat="1" hidden="1" spans="1:12">
      <c r="A196" s="107" t="str">
        <f ca="1">IF(J196&gt;0,运营生产订单!$H$3,"")</f>
        <v/>
      </c>
      <c r="B196" s="105" t="str">
        <f ca="1">+IF(J196&gt;0,运营生产订单!$C$4,"")</f>
        <v/>
      </c>
      <c r="C196" s="105" t="str">
        <f ca="1">+IF(J196&gt;0,MID(运营生产订单!$C$3,FIND("-",运营生产订单!$C$3)+1,20),"")</f>
        <v/>
      </c>
      <c r="D196" s="108" t="str">
        <f ca="1">+IF(J196&gt;0,VLOOKUP(C196&amp;H196&amp;I196,'（运营）数据源'!$A:$B,2,0),"")</f>
        <v/>
      </c>
      <c r="E196" s="108" t="str">
        <f ca="1">+IF(J196&gt;0,VLOOKUP(D196,'（运营）数据源'!$B:$H,7,0),"")</f>
        <v/>
      </c>
      <c r="F196" s="108" t="str">
        <f ca="1">+IF(J196&gt;0,VLOOKUP(D196,'（运营）数据源'!B:G,6,0),"")</f>
        <v/>
      </c>
      <c r="G196" s="105" t="str">
        <f ca="1">+IFERROR(VLOOKUP(D196,'（运营）数据源'!$B:$D,3,0),"")</f>
        <v/>
      </c>
      <c r="H196" s="109"/>
      <c r="I196" s="114" t="str">
        <f>+运营生产订单!$F$7</f>
        <v>L</v>
      </c>
      <c r="J196" s="105">
        <f ca="1">+SUMPRODUCT((运营生产订单!$A$9:$A$78=L196)*(运营生产订单!$C$7:$K$7=I196)*运营生产订单!$C$9:运营生产订单!$K$78)</f>
        <v>0</v>
      </c>
      <c r="K196" s="115" t="e">
        <f ca="1">VLOOKUP(D196,'（运营）数据源'!B:H,7,0)</f>
        <v>#N/A</v>
      </c>
      <c r="L196" s="67">
        <f ca="1" t="shared" si="30"/>
        <v>0</v>
      </c>
    </row>
    <row r="197" s="36" customFormat="1" hidden="1" spans="1:12">
      <c r="A197" s="107" t="str">
        <f ca="1">IF(J197&gt;0,运营生产订单!$H$3,"")</f>
        <v/>
      </c>
      <c r="B197" s="105" t="str">
        <f ca="1">+IF(J197&gt;0,运营生产订单!$C$4,"")</f>
        <v/>
      </c>
      <c r="C197" s="105" t="str">
        <f ca="1">+IF(J197&gt;0,MID(运营生产订单!$C$3,FIND("-",运营生产订单!$C$3)+1,20),"")</f>
        <v/>
      </c>
      <c r="D197" s="108" t="str">
        <f ca="1">+IF(J197&gt;0,VLOOKUP(C197&amp;H197&amp;I197,'（运营）数据源'!$A:$B,2,0),"")</f>
        <v/>
      </c>
      <c r="E197" s="108" t="str">
        <f ca="1">+IF(J197&gt;0,VLOOKUP(D197,'（运营）数据源'!$B:$H,7,0),"")</f>
        <v/>
      </c>
      <c r="F197" s="108" t="str">
        <f ca="1">+IF(J197&gt;0,VLOOKUP(D197,'（运营）数据源'!B:G,6,0),"")</f>
        <v/>
      </c>
      <c r="G197" s="105" t="str">
        <f ca="1">+IFERROR(VLOOKUP(D197,'（运营）数据源'!$B:$D,3,0),"")</f>
        <v/>
      </c>
      <c r="H197" s="109"/>
      <c r="I197" s="114" t="str">
        <f>+运营生产订单!$G$7</f>
        <v>XL</v>
      </c>
      <c r="J197" s="105">
        <f ca="1">+SUMPRODUCT((运营生产订单!$A$9:$A$78=L197)*(运营生产订单!$C$7:$K$7=I197)*运营生产订单!$C$9:运营生产订单!$K$78)</f>
        <v>0</v>
      </c>
      <c r="K197" s="115" t="e">
        <f ca="1">VLOOKUP(D197,'（运营）数据源'!B:H,7,0)</f>
        <v>#N/A</v>
      </c>
      <c r="L197" s="67">
        <f ca="1" t="shared" si="30"/>
        <v>0</v>
      </c>
    </row>
    <row r="198" s="36" customFormat="1" hidden="1" spans="1:12">
      <c r="A198" s="107" t="str">
        <f ca="1">IF(J198&gt;0,运营生产订单!$H$3,"")</f>
        <v/>
      </c>
      <c r="B198" s="105" t="str">
        <f ca="1">+IF(J198&gt;0,运营生产订单!$C$4,"")</f>
        <v/>
      </c>
      <c r="C198" s="105" t="str">
        <f ca="1">+IF(J198&gt;0,MID(运营生产订单!$C$3,FIND("-",运营生产订单!$C$3)+1,20),"")</f>
        <v/>
      </c>
      <c r="D198" s="108" t="str">
        <f ca="1">+IF(J198&gt;0,VLOOKUP(C198&amp;H198&amp;I198,'（运营）数据源'!$A:$B,2,0),"")</f>
        <v/>
      </c>
      <c r="E198" s="108" t="str">
        <f ca="1">+IF(J198&gt;0,VLOOKUP(D198,'（运营）数据源'!$B:$H,7,0),"")</f>
        <v/>
      </c>
      <c r="F198" s="108" t="str">
        <f ca="1">+IF(J198&gt;0,VLOOKUP(D198,'（运营）数据源'!B:G,6,0),"")</f>
        <v/>
      </c>
      <c r="G198" s="105" t="str">
        <f ca="1">+IFERROR(VLOOKUP(D198,'（运营）数据源'!$B:$D,3,0),"")</f>
        <v/>
      </c>
      <c r="H198" s="109"/>
      <c r="I198" s="114" t="str">
        <f>+运营生产订单!$H$7</f>
        <v>2XL</v>
      </c>
      <c r="J198" s="105">
        <f ca="1">+SUMPRODUCT((运营生产订单!$A$9:$A$78=L198)*(运营生产订单!$C$7:$K$7=I198)*运营生产订单!$C$9:运营生产订单!$K$78)</f>
        <v>0</v>
      </c>
      <c r="K198" s="115" t="e">
        <f ca="1">VLOOKUP(D198,'（运营）数据源'!B:H,7,0)</f>
        <v>#N/A</v>
      </c>
      <c r="L198" s="67">
        <f ca="1" t="shared" si="30"/>
        <v>0</v>
      </c>
    </row>
    <row r="199" s="36" customFormat="1" hidden="1" spans="1:12">
      <c r="A199" s="107" t="str">
        <f ca="1">IF(J199&gt;0,运营生产订单!$H$3,"")</f>
        <v/>
      </c>
      <c r="B199" s="105" t="str">
        <f ca="1">+IF(J199&gt;0,运营生产订单!$C$4,"")</f>
        <v/>
      </c>
      <c r="C199" s="105" t="str">
        <f ca="1">+IF(J199&gt;0,MID(运营生产订单!$C$3,FIND("-",运营生产订单!$C$3)+1,20),"")</f>
        <v/>
      </c>
      <c r="D199" s="108" t="str">
        <f ca="1">+IF(J199&gt;0,VLOOKUP(C199&amp;H199&amp;I199,'（运营）数据源'!$A:$B,2,0),"")</f>
        <v/>
      </c>
      <c r="E199" s="108" t="str">
        <f ca="1">+IF(J199&gt;0,VLOOKUP(D199,'（运营）数据源'!$B:$H,7,0),"")</f>
        <v/>
      </c>
      <c r="F199" s="108" t="str">
        <f ca="1">+IF(J199&gt;0,VLOOKUP(D199,'（运营）数据源'!B:G,6,0),"")</f>
        <v/>
      </c>
      <c r="G199" s="105" t="str">
        <f ca="1">+IFERROR(VLOOKUP(D199,'（运营）数据源'!$B:$D,3,0),"")</f>
        <v/>
      </c>
      <c r="H199" s="109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199" s="114" t="str">
        <f>+运营生产订单!$I$7</f>
        <v>3XL</v>
      </c>
      <c r="J199" s="105">
        <f ca="1">+SUMPRODUCT((运营生产订单!$A$9:$A$78=L199)*(运营生产订单!$C$7:$K$7=I199)*运营生产订单!$C$9:运营生产订单!$K$78)</f>
        <v>0</v>
      </c>
      <c r="K199" s="115" t="e">
        <f ca="1">VLOOKUP(D199,'（运营）数据源'!B:H,7,0)</f>
        <v>#N/A</v>
      </c>
      <c r="L199" s="67">
        <f ca="1" t="shared" si="30"/>
        <v>0</v>
      </c>
    </row>
    <row r="200" s="36" customFormat="1" hidden="1" spans="1:12">
      <c r="A200" s="107" t="str">
        <f ca="1">IF(J200&gt;0,运营生产订单!$H$3,"")</f>
        <v/>
      </c>
      <c r="B200" s="105" t="str">
        <f ca="1">+IF(J200&gt;0,运营生产订单!$C$4,"")</f>
        <v/>
      </c>
      <c r="C200" s="105" t="str">
        <f ca="1">+IF(J200&gt;0,MID(运营生产订单!$C$3,FIND("-",运营生产订单!$C$3)+1,20),"")</f>
        <v/>
      </c>
      <c r="D200" s="108" t="str">
        <f ca="1">+IF(J200&gt;0,VLOOKUP(C200&amp;H200&amp;I200,'（运营）数据源'!$A:$B,2,0),"")</f>
        <v/>
      </c>
      <c r="E200" s="108" t="str">
        <f ca="1">+IF(J200&gt;0,VLOOKUP(D200,'（运营）数据源'!$B:$H,7,0),"")</f>
        <v/>
      </c>
      <c r="F200" s="108" t="str">
        <f ca="1">+IF(J200&gt;0,VLOOKUP(D200,'（运营）数据源'!B:G,6,0),"")</f>
        <v/>
      </c>
      <c r="G200" s="105" t="str">
        <f ca="1">+IFERROR(VLOOKUP(D200,'（运营）数据源'!$B:$D,3,0),"")</f>
        <v/>
      </c>
      <c r="H200" s="109"/>
      <c r="I200" s="114" t="str">
        <f>+运营生产订单!$J$7</f>
        <v>4XL</v>
      </c>
      <c r="J200" s="105">
        <f ca="1">+SUMPRODUCT((运营生产订单!$A$9:$A$78=L200)*(运营生产订单!$C$7:$K$7=I200)*运营生产订单!$C$9:运营生产订单!$K$78)</f>
        <v>0</v>
      </c>
      <c r="K200" s="115" t="e">
        <f ca="1">VLOOKUP(D200,'（运营）数据源'!B:H,7,0)</f>
        <v>#N/A</v>
      </c>
      <c r="L200" s="67">
        <f ca="1" t="shared" si="30"/>
        <v>0</v>
      </c>
    </row>
    <row r="201" s="36" customFormat="1" hidden="1" spans="1:12">
      <c r="A201" s="107" t="str">
        <f ca="1">IF(J201&gt;0,运营生产订单!$H$3,"")</f>
        <v/>
      </c>
      <c r="B201" s="105" t="str">
        <f ca="1">+IF(J201&gt;0,运营生产订单!$C$4,"")</f>
        <v/>
      </c>
      <c r="C201" s="105" t="str">
        <f ca="1">+IF(J201&gt;0,MID(运营生产订单!$C$3,FIND("-",运营生产订单!$C$3)+1,20),"")</f>
        <v/>
      </c>
      <c r="D201" s="108" t="str">
        <f ca="1">+IF(J201&gt;0,VLOOKUP(C201&amp;H201&amp;I201,'（运营）数据源'!$A:$B,2,0),"")</f>
        <v/>
      </c>
      <c r="E201" s="108" t="str">
        <f ca="1">+IF(J201&gt;0,VLOOKUP(D201,'（运营）数据源'!$B:$H,7,0),"")</f>
        <v/>
      </c>
      <c r="F201" s="108" t="str">
        <f ca="1">+IF(J201&gt;0,VLOOKUP(D201,'（运营）数据源'!B:G,6,0),"")</f>
        <v/>
      </c>
      <c r="G201" s="105" t="str">
        <f ca="1">+IFERROR(VLOOKUP(D201,'（运营）数据源'!$B:$D,3,0),"")</f>
        <v/>
      </c>
      <c r="H201" s="109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201" s="114" t="str">
        <f>+运营生产订单!$K$7</f>
        <v>5XL</v>
      </c>
      <c r="J201" s="105">
        <f ca="1">+SUMPRODUCT((运营生产订单!$A$9:$A$78=L201)*(运营生产订单!$C$7:$K$7=I201)*运营生产订单!$C$9:运营生产订单!$K$78)</f>
        <v>0</v>
      </c>
      <c r="K201" s="115" t="e">
        <f ca="1">VLOOKUP(D201,'（运营）数据源'!B:H,7,0)</f>
        <v>#N/A</v>
      </c>
      <c r="L201" s="67">
        <f ca="1" t="shared" si="30"/>
        <v>0</v>
      </c>
    </row>
    <row r="202" s="36" customFormat="1" hidden="1" spans="1:12">
      <c r="A202" s="107" t="str">
        <f ca="1">IF(J202&gt;0,运营生产订单!$H$3,"")</f>
        <v/>
      </c>
      <c r="B202" s="105" t="str">
        <f ca="1">+IF(J202&gt;0,运营生产订单!$C$4,"")</f>
        <v/>
      </c>
      <c r="C202" s="105" t="str">
        <f ca="1">+IF(J202&gt;0,MID(运营生产订单!$C$3,FIND("-",运营生产订单!$C$3)+1,20),"")</f>
        <v/>
      </c>
      <c r="D202" s="108" t="str">
        <f ca="1">+IF(J202&gt;0,VLOOKUP(C202&amp;H202&amp;I202,'（运营）数据源'!$A:$B,2,0),"")</f>
        <v/>
      </c>
      <c r="E202" s="108" t="str">
        <f ca="1">+IF(J202&gt;0,VLOOKUP(D202,'（运营）数据源'!$B:$H,7,0),"")</f>
        <v/>
      </c>
      <c r="F202" s="108" t="str">
        <f ca="1">+IF(J202&gt;0,VLOOKUP(D202,'（运营）数据源'!B:G,6,0),"")</f>
        <v/>
      </c>
      <c r="G202" s="105" t="str">
        <f ca="1">+IFERROR(VLOOKUP(D202,'（运营）数据源'!$B:$D,3,0),"")</f>
        <v/>
      </c>
      <c r="H202" s="109"/>
      <c r="I202" s="114" t="str">
        <f>+运营生产订单!$C$7</f>
        <v>XS</v>
      </c>
      <c r="J202" s="105">
        <f ca="1">+SUMPRODUCT((运营生产订单!$A$9:$A$78=L202)*(运营生产订单!$C$7:$K$7=I202)*运营生产订单!$C$9:运营生产订单!$K$78)</f>
        <v>0</v>
      </c>
      <c r="K202" s="115" t="e">
        <f ca="1">VLOOKUP(D202,'（运营）数据源'!B:H,7,0)</f>
        <v>#N/A</v>
      </c>
      <c r="L202" s="67">
        <f ca="1" t="shared" si="30"/>
        <v>0</v>
      </c>
    </row>
    <row r="203" s="36" customFormat="1" hidden="1" spans="1:12">
      <c r="A203" s="107" t="str">
        <f ca="1">IF(J203&gt;0,运营生产订单!$H$3,"")</f>
        <v/>
      </c>
      <c r="B203" s="105" t="str">
        <f ca="1">+IF(J203&gt;0,运营生产订单!$C$4,"")</f>
        <v/>
      </c>
      <c r="C203" s="105" t="str">
        <f ca="1">+IF(J203&gt;0,MID(运营生产订单!$C$3,FIND("-",运营生产订单!$C$3)+1,20),"")</f>
        <v/>
      </c>
      <c r="D203" s="108" t="str">
        <f ca="1">+IF(J203&gt;0,VLOOKUP(C203&amp;H203&amp;I203,'（运营）数据源'!$A:$B,2,0),"")</f>
        <v/>
      </c>
      <c r="E203" s="108" t="str">
        <f ca="1">+IF(J203&gt;0,VLOOKUP(D203,'（运营）数据源'!$B:$H,7,0),"")</f>
        <v/>
      </c>
      <c r="F203" s="108" t="str">
        <f ca="1">+IF(J203&gt;0,VLOOKUP(D203,'（运营）数据源'!B:G,6,0),"")</f>
        <v/>
      </c>
      <c r="G203" s="105" t="str">
        <f ca="1">+IFERROR(VLOOKUP(D203,'（运营）数据源'!$B:$D,3,0),"")</f>
        <v/>
      </c>
      <c r="H203" s="109"/>
      <c r="I203" s="114" t="str">
        <f>+运营生产订单!$D$7</f>
        <v>S</v>
      </c>
      <c r="J203" s="105">
        <f ca="1">+SUMPRODUCT((运营生产订单!$A$9:$A$78=L203)*(运营生产订单!$C$7:$K$7=I203)*运营生产订单!$C$9:运营生产订单!$K$78)</f>
        <v>0</v>
      </c>
      <c r="K203" s="115" t="e">
        <f ca="1">VLOOKUP(D203,'（运营）数据源'!B:H,7,0)</f>
        <v>#N/A</v>
      </c>
      <c r="L203" s="67">
        <f ca="1" t="shared" si="30"/>
        <v>0</v>
      </c>
    </row>
    <row r="204" s="36" customFormat="1" hidden="1" spans="1:12">
      <c r="A204" s="107" t="str">
        <f ca="1">IF(J204&gt;0,运营生产订单!$H$3,"")</f>
        <v/>
      </c>
      <c r="B204" s="105" t="str">
        <f ca="1">+IF(J204&gt;0,运营生产订单!$C$4,"")</f>
        <v/>
      </c>
      <c r="C204" s="105" t="str">
        <f ca="1">+IF(J204&gt;0,MID(运营生产订单!$C$3,FIND("-",运营生产订单!$C$3)+1,20),"")</f>
        <v/>
      </c>
      <c r="D204" s="108" t="str">
        <f ca="1">+IF(J204&gt;0,VLOOKUP(C204&amp;H204&amp;I204,'（运营）数据源'!$A:$B,2,0),"")</f>
        <v/>
      </c>
      <c r="E204" s="108" t="str">
        <f ca="1">+IF(J204&gt;0,VLOOKUP(D204,'（运营）数据源'!$B:$H,7,0),"")</f>
        <v/>
      </c>
      <c r="F204" s="108" t="str">
        <f ca="1">+IF(J204&gt;0,VLOOKUP(D204,'（运营）数据源'!B:G,6,0),"")</f>
        <v/>
      </c>
      <c r="G204" s="105" t="str">
        <f ca="1">+IFERROR(VLOOKUP(D204,'（运营）数据源'!$B:$D,3,0),"")</f>
        <v/>
      </c>
      <c r="H204" s="109"/>
      <c r="I204" s="114" t="str">
        <f>+运营生产订单!$E$7</f>
        <v>M</v>
      </c>
      <c r="J204" s="105">
        <f ca="1">+SUMPRODUCT((运营生产订单!$A$9:$A$78=L204)*(运营生产订单!$C$7:$K$7=I204)*运营生产订单!$C$9:运营生产订单!$K$78)</f>
        <v>0</v>
      </c>
      <c r="K204" s="115" t="e">
        <f ca="1">VLOOKUP(D204,'（运营）数据源'!B:H,7,0)</f>
        <v>#N/A</v>
      </c>
      <c r="L204" s="67">
        <f ca="1" t="shared" si="30"/>
        <v>0</v>
      </c>
    </row>
    <row r="205" s="36" customFormat="1" hidden="1" spans="1:12">
      <c r="A205" s="107" t="str">
        <f ca="1">IF(J205&gt;0,运营生产订单!$H$3,"")</f>
        <v/>
      </c>
      <c r="B205" s="105" t="str">
        <f ca="1">+IF(J205&gt;0,运营生产订单!$C$4,"")</f>
        <v/>
      </c>
      <c r="C205" s="105" t="str">
        <f ca="1">+IF(J205&gt;0,MID(运营生产订单!$C$3,FIND("-",运营生产订单!$C$3)+1,20),"")</f>
        <v/>
      </c>
      <c r="D205" s="108" t="str">
        <f ca="1">+IF(J205&gt;0,VLOOKUP(C205&amp;H205&amp;I205,'（运营）数据源'!$A:$B,2,0),"")</f>
        <v/>
      </c>
      <c r="E205" s="108" t="str">
        <f ca="1">+IF(J205&gt;0,VLOOKUP(D205,'（运营）数据源'!$B:$H,7,0),"")</f>
        <v/>
      </c>
      <c r="F205" s="108" t="str">
        <f ca="1">+IF(J205&gt;0,VLOOKUP(D205,'（运营）数据源'!B:G,6,0),"")</f>
        <v/>
      </c>
      <c r="G205" s="105" t="str">
        <f ca="1">+IFERROR(VLOOKUP(D205,'（运营）数据源'!$B:$D,3,0),"")</f>
        <v/>
      </c>
      <c r="H205" s="109"/>
      <c r="I205" s="114" t="str">
        <f>+运营生产订单!$F$7</f>
        <v>L</v>
      </c>
      <c r="J205" s="105">
        <f ca="1">+SUMPRODUCT((运营生产订单!$A$9:$A$78=L205)*(运营生产订单!$C$7:$K$7=I205)*运营生产订单!$C$9:运营生产订单!$K$78)</f>
        <v>0</v>
      </c>
      <c r="K205" s="115" t="e">
        <f ca="1">VLOOKUP(D205,'（运营）数据源'!B:H,7,0)</f>
        <v>#N/A</v>
      </c>
      <c r="L205" s="67">
        <f ca="1" t="shared" ref="L205:L214" si="31">INDIRECT("运营生产订单!$A$"&amp;(INT((ROW()-4)/9)+9))</f>
        <v>0</v>
      </c>
    </row>
    <row r="206" s="36" customFormat="1" hidden="1" spans="1:12">
      <c r="A206" s="107" t="str">
        <f ca="1">IF(J206&gt;0,运营生产订单!$H$3,"")</f>
        <v/>
      </c>
      <c r="B206" s="105" t="str">
        <f ca="1">+IF(J206&gt;0,运营生产订单!$C$4,"")</f>
        <v/>
      </c>
      <c r="C206" s="105" t="str">
        <f ca="1">+IF(J206&gt;0,MID(运营生产订单!$C$3,FIND("-",运营生产订单!$C$3)+1,20),"")</f>
        <v/>
      </c>
      <c r="D206" s="108" t="str">
        <f ca="1">+IF(J206&gt;0,VLOOKUP(C206&amp;H206&amp;I206,'（运营）数据源'!$A:$B,2,0),"")</f>
        <v/>
      </c>
      <c r="E206" s="108" t="str">
        <f ca="1">+IF(J206&gt;0,VLOOKUP(D206,'（运营）数据源'!$B:$H,7,0),"")</f>
        <v/>
      </c>
      <c r="F206" s="108" t="str">
        <f ca="1">+IF(J206&gt;0,VLOOKUP(D206,'（运营）数据源'!B:G,6,0),"")</f>
        <v/>
      </c>
      <c r="G206" s="105" t="str">
        <f ca="1">+IFERROR(VLOOKUP(D206,'（运营）数据源'!$B:$D,3,0),"")</f>
        <v/>
      </c>
      <c r="H206" s="109"/>
      <c r="I206" s="114" t="str">
        <f>+运营生产订单!$G$7</f>
        <v>XL</v>
      </c>
      <c r="J206" s="105">
        <f ca="1">+SUMPRODUCT((运营生产订单!$A$9:$A$78=L206)*(运营生产订单!$C$7:$K$7=I206)*运营生产订单!$C$9:运营生产订单!$K$78)</f>
        <v>0</v>
      </c>
      <c r="K206" s="115" t="e">
        <f ca="1">VLOOKUP(D206,'（运营）数据源'!B:H,7,0)</f>
        <v>#N/A</v>
      </c>
      <c r="L206" s="67">
        <f ca="1" t="shared" si="31"/>
        <v>0</v>
      </c>
    </row>
    <row r="207" s="36" customFormat="1" hidden="1" spans="1:12">
      <c r="A207" s="107" t="str">
        <f ca="1">IF(J207&gt;0,运营生产订单!$H$3,"")</f>
        <v/>
      </c>
      <c r="B207" s="105" t="str">
        <f ca="1">+IF(J207&gt;0,运营生产订单!$C$4,"")</f>
        <v/>
      </c>
      <c r="C207" s="105" t="str">
        <f ca="1">+IF(J207&gt;0,MID(运营生产订单!$C$3,FIND("-",运营生产订单!$C$3)+1,20),"")</f>
        <v/>
      </c>
      <c r="D207" s="108" t="str">
        <f ca="1">+IF(J207&gt;0,VLOOKUP(C207&amp;H207&amp;I207,'（运营）数据源'!$A:$B,2,0),"")</f>
        <v/>
      </c>
      <c r="E207" s="108" t="str">
        <f ca="1">+IF(J207&gt;0,VLOOKUP(D207,'（运营）数据源'!$B:$H,7,0),"")</f>
        <v/>
      </c>
      <c r="F207" s="108" t="str">
        <f ca="1">+IF(J207&gt;0,VLOOKUP(D207,'（运营）数据源'!B:G,6,0),"")</f>
        <v/>
      </c>
      <c r="G207" s="105" t="str">
        <f ca="1">+IFERROR(VLOOKUP(D207,'（运营）数据源'!$B:$D,3,0),"")</f>
        <v/>
      </c>
      <c r="H207" s="109"/>
      <c r="I207" s="114" t="str">
        <f>+运营生产订单!$H$7</f>
        <v>2XL</v>
      </c>
      <c r="J207" s="105">
        <f ca="1">+SUMPRODUCT((运营生产订单!$A$9:$A$78=L207)*(运营生产订单!$C$7:$K$7=I207)*运营生产订单!$C$9:运营生产订单!$K$78)</f>
        <v>0</v>
      </c>
      <c r="K207" s="115" t="e">
        <f ca="1">VLOOKUP(D207,'（运营）数据源'!B:H,7,0)</f>
        <v>#N/A</v>
      </c>
      <c r="L207" s="67">
        <f ca="1" t="shared" si="31"/>
        <v>0</v>
      </c>
    </row>
    <row r="208" s="36" customFormat="1" hidden="1" spans="1:12">
      <c r="A208" s="107" t="str">
        <f ca="1">IF(J208&gt;0,运营生产订单!$H$3,"")</f>
        <v/>
      </c>
      <c r="B208" s="105" t="str">
        <f ca="1">+IF(J208&gt;0,运营生产订单!$C$4,"")</f>
        <v/>
      </c>
      <c r="C208" s="105" t="str">
        <f ca="1">+IF(J208&gt;0,MID(运营生产订单!$C$3,FIND("-",运营生产订单!$C$3)+1,20),"")</f>
        <v/>
      </c>
      <c r="D208" s="108" t="str">
        <f ca="1">+IF(J208&gt;0,VLOOKUP(C208&amp;H208&amp;I208,'（运营）数据源'!$A:$B,2,0),"")</f>
        <v/>
      </c>
      <c r="E208" s="108" t="str">
        <f ca="1">+IF(J208&gt;0,VLOOKUP(D208,'（运营）数据源'!$B:$H,7,0),"")</f>
        <v/>
      </c>
      <c r="F208" s="108" t="str">
        <f ca="1">+IF(J208&gt;0,VLOOKUP(D208,'（运营）数据源'!B:G,6,0),"")</f>
        <v/>
      </c>
      <c r="G208" s="105" t="str">
        <f ca="1">+IFERROR(VLOOKUP(D208,'（运营）数据源'!$B:$D,3,0),"")</f>
        <v/>
      </c>
      <c r="H208" s="109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208" s="114" t="str">
        <f>+运营生产订单!$I$7</f>
        <v>3XL</v>
      </c>
      <c r="J208" s="105">
        <f ca="1">+SUMPRODUCT((运营生产订单!$A$9:$A$78=L208)*(运营生产订单!$C$7:$K$7=I208)*运营生产订单!$C$9:运营生产订单!$K$78)</f>
        <v>0</v>
      </c>
      <c r="K208" s="115" t="e">
        <f ca="1">VLOOKUP(D208,'（运营）数据源'!B:H,7,0)</f>
        <v>#N/A</v>
      </c>
      <c r="L208" s="67">
        <f ca="1" t="shared" si="31"/>
        <v>0</v>
      </c>
    </row>
    <row r="209" s="36" customFormat="1" hidden="1" spans="1:12">
      <c r="A209" s="107" t="str">
        <f ca="1">IF(J209&gt;0,运营生产订单!$H$3,"")</f>
        <v/>
      </c>
      <c r="B209" s="105" t="str">
        <f ca="1">+IF(J209&gt;0,运营生产订单!$C$4,"")</f>
        <v/>
      </c>
      <c r="C209" s="105" t="str">
        <f ca="1">+IF(J209&gt;0,MID(运营生产订单!$C$3,FIND("-",运营生产订单!$C$3)+1,20),"")</f>
        <v/>
      </c>
      <c r="D209" s="108" t="str">
        <f ca="1">+IF(J209&gt;0,VLOOKUP(C209&amp;H209&amp;I209,'（运营）数据源'!$A:$B,2,0),"")</f>
        <v/>
      </c>
      <c r="E209" s="108" t="str">
        <f ca="1">+IF(J209&gt;0,VLOOKUP(D209,'（运营）数据源'!$B:$H,7,0),"")</f>
        <v/>
      </c>
      <c r="F209" s="108" t="str">
        <f ca="1">+IF(J209&gt;0,VLOOKUP(D209,'（运营）数据源'!B:G,6,0),"")</f>
        <v/>
      </c>
      <c r="G209" s="105" t="str">
        <f ca="1">+IFERROR(VLOOKUP(D209,'（运营）数据源'!$B:$D,3,0),"")</f>
        <v/>
      </c>
      <c r="H209" s="109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209" s="114" t="str">
        <f>+运营生产订单!$J$7</f>
        <v>4XL</v>
      </c>
      <c r="J209" s="105">
        <f ca="1">+SUMPRODUCT((运营生产订单!$A$9:$A$78=L209)*(运营生产订单!$C$7:$K$7=I209)*运营生产订单!$C$9:运营生产订单!$K$78)</f>
        <v>0</v>
      </c>
      <c r="K209" s="115" t="e">
        <f ca="1">VLOOKUP(D209,'（运营）数据源'!B:H,7,0)</f>
        <v>#N/A</v>
      </c>
      <c r="L209" s="67">
        <f ca="1" t="shared" si="31"/>
        <v>0</v>
      </c>
    </row>
    <row r="210" s="36" customFormat="1" hidden="1" spans="1:12">
      <c r="A210" s="107" t="str">
        <f ca="1">IF(J210&gt;0,运营生产订单!$H$3,"")</f>
        <v/>
      </c>
      <c r="B210" s="105" t="str">
        <f ca="1">+IF(J210&gt;0,运营生产订单!$C$4,"")</f>
        <v/>
      </c>
      <c r="C210" s="105" t="str">
        <f ca="1">+IF(J210&gt;0,MID(运营生产订单!$C$3,FIND("-",运营生产订单!$C$3)+1,20),"")</f>
        <v/>
      </c>
      <c r="D210" s="108" t="str">
        <f ca="1">+IF(J210&gt;0,VLOOKUP(C210&amp;H210&amp;I210,'（运营）数据源'!$A:$B,2,0),"")</f>
        <v/>
      </c>
      <c r="E210" s="108" t="str">
        <f ca="1">+IF(J210&gt;0,VLOOKUP(D210,'（运营）数据源'!$B:$H,7,0),"")</f>
        <v/>
      </c>
      <c r="F210" s="108" t="str">
        <f ca="1">+IF(J210&gt;0,VLOOKUP(D210,'（运营）数据源'!B:G,6,0),"")</f>
        <v/>
      </c>
      <c r="G210" s="105" t="str">
        <f ca="1">+IFERROR(VLOOKUP(D210,'（运营）数据源'!$B:$D,3,0),"")</f>
        <v/>
      </c>
      <c r="H210" s="109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210" s="114" t="str">
        <f>+运营生产订单!$K$7</f>
        <v>5XL</v>
      </c>
      <c r="J210" s="105">
        <f ca="1">+SUMPRODUCT((运营生产订单!$A$9:$A$78=L210)*(运营生产订单!$C$7:$K$7=I210)*运营生产订单!$C$9:运营生产订单!$K$78)</f>
        <v>0</v>
      </c>
      <c r="K210" s="115" t="e">
        <f ca="1">VLOOKUP(D210,'（运营）数据源'!B:H,7,0)</f>
        <v>#N/A</v>
      </c>
      <c r="L210" s="67">
        <f ca="1" t="shared" si="31"/>
        <v>0</v>
      </c>
    </row>
    <row r="211" s="36" customFormat="1" hidden="1" spans="1:12">
      <c r="A211" s="107" t="str">
        <f ca="1">IF(J211&gt;0,运营生产订单!$H$3,"")</f>
        <v/>
      </c>
      <c r="B211" s="105" t="str">
        <f ca="1">+IF(J211&gt;0,运营生产订单!$C$4,"")</f>
        <v/>
      </c>
      <c r="C211" s="105" t="str">
        <f ca="1">+IF(J211&gt;0,MID(运营生产订单!$C$3,FIND("-",运营生产订单!$C$3)+1,20),"")</f>
        <v/>
      </c>
      <c r="D211" s="108" t="str">
        <f ca="1">+IF(J211&gt;0,VLOOKUP(C211&amp;H211&amp;I211,'（运营）数据源'!$A:$B,2,0),"")</f>
        <v/>
      </c>
      <c r="E211" s="108" t="str">
        <f ca="1">+IF(J211&gt;0,VLOOKUP(D211,'（运营）数据源'!$B:$H,7,0),"")</f>
        <v/>
      </c>
      <c r="F211" s="108" t="str">
        <f ca="1">+IF(J211&gt;0,VLOOKUP(D211,'（运营）数据源'!B:G,6,0),"")</f>
        <v/>
      </c>
      <c r="G211" s="105" t="str">
        <f ca="1">+IFERROR(VLOOKUP(D211,'（运营）数据源'!$B:$D,3,0),"")</f>
        <v/>
      </c>
      <c r="H211" s="109"/>
      <c r="I211" s="114" t="str">
        <f>+运营生产订单!$C$7</f>
        <v>XS</v>
      </c>
      <c r="J211" s="105">
        <f ca="1">+SUMPRODUCT((运营生产订单!$A$9:$A$78=L211)*(运营生产订单!$C$7:$K$7=I211)*运营生产订单!$C$9:运营生产订单!$K$78)</f>
        <v>0</v>
      </c>
      <c r="K211" s="115" t="e">
        <f ca="1">VLOOKUP(D211,'（运营）数据源'!B:H,7,0)</f>
        <v>#N/A</v>
      </c>
      <c r="L211" s="67">
        <f ca="1" t="shared" si="31"/>
        <v>0</v>
      </c>
    </row>
    <row r="212" s="36" customFormat="1" hidden="1" spans="1:12">
      <c r="A212" s="107" t="str">
        <f ca="1">IF(J212&gt;0,运营生产订单!$H$3,"")</f>
        <v/>
      </c>
      <c r="B212" s="105" t="str">
        <f ca="1">+IF(J212&gt;0,运营生产订单!$C$4,"")</f>
        <v/>
      </c>
      <c r="C212" s="105" t="str">
        <f ca="1">+IF(J212&gt;0,MID(运营生产订单!$C$3,FIND("-",运营生产订单!$C$3)+1,20),"")</f>
        <v/>
      </c>
      <c r="D212" s="108" t="str">
        <f ca="1">+IF(J212&gt;0,VLOOKUP(C212&amp;H212&amp;I212,'（运营）数据源'!$A:$B,2,0),"")</f>
        <v/>
      </c>
      <c r="E212" s="108" t="str">
        <f ca="1">+IF(J212&gt;0,VLOOKUP(D212,'（运营）数据源'!$B:$H,7,0),"")</f>
        <v/>
      </c>
      <c r="F212" s="108" t="str">
        <f ca="1">+IF(J212&gt;0,VLOOKUP(D212,'（运营）数据源'!B:G,6,0),"")</f>
        <v/>
      </c>
      <c r="G212" s="105" t="str">
        <f ca="1">+IFERROR(VLOOKUP(D212,'（运营）数据源'!$B:$D,3,0),"")</f>
        <v/>
      </c>
      <c r="H212" s="109"/>
      <c r="I212" s="114" t="str">
        <f>+运营生产订单!$D$7</f>
        <v>S</v>
      </c>
      <c r="J212" s="105">
        <f ca="1">+SUMPRODUCT((运营生产订单!$A$9:$A$78=L212)*(运营生产订单!$C$7:$K$7=I212)*运营生产订单!$C$9:运营生产订单!$K$78)</f>
        <v>0</v>
      </c>
      <c r="K212" s="115" t="e">
        <f ca="1">VLOOKUP(D212,'（运营）数据源'!B:H,7,0)</f>
        <v>#N/A</v>
      </c>
      <c r="L212" s="67">
        <f ca="1" t="shared" si="31"/>
        <v>0</v>
      </c>
    </row>
    <row r="213" s="36" customFormat="1" hidden="1" spans="1:12">
      <c r="A213" s="107" t="str">
        <f ca="1">IF(J213&gt;0,运营生产订单!$H$3,"")</f>
        <v/>
      </c>
      <c r="B213" s="105" t="str">
        <f ca="1">+IF(J213&gt;0,运营生产订单!$C$4,"")</f>
        <v/>
      </c>
      <c r="C213" s="105" t="str">
        <f ca="1">+IF(J213&gt;0,MID(运营生产订单!$C$3,FIND("-",运营生产订单!$C$3)+1,20),"")</f>
        <v/>
      </c>
      <c r="D213" s="108" t="str">
        <f ca="1">+IF(J213&gt;0,VLOOKUP(C213&amp;H213&amp;I213,'（运营）数据源'!$A:$B,2,0),"")</f>
        <v/>
      </c>
      <c r="E213" s="108" t="str">
        <f ca="1">+IF(J213&gt;0,VLOOKUP(D213,'（运营）数据源'!$B:$H,7,0),"")</f>
        <v/>
      </c>
      <c r="F213" s="108" t="str">
        <f ca="1">+IF(J213&gt;0,VLOOKUP(D213,'（运营）数据源'!B:G,6,0),"")</f>
        <v/>
      </c>
      <c r="G213" s="105" t="str">
        <f ca="1">+IFERROR(VLOOKUP(D213,'（运营）数据源'!$B:$D,3,0),"")</f>
        <v/>
      </c>
      <c r="H213" s="109"/>
      <c r="I213" s="114" t="str">
        <f>+运营生产订单!$E$7</f>
        <v>M</v>
      </c>
      <c r="J213" s="105">
        <f ca="1">+SUMPRODUCT((运营生产订单!$A$9:$A$78=L213)*(运营生产订单!$C$7:$K$7=I213)*运营生产订单!$C$9:运营生产订单!$K$78)</f>
        <v>0</v>
      </c>
      <c r="K213" s="115" t="e">
        <f ca="1">VLOOKUP(D213,'（运营）数据源'!B:H,7,0)</f>
        <v>#N/A</v>
      </c>
      <c r="L213" s="67">
        <f ca="1" t="shared" si="31"/>
        <v>0</v>
      </c>
    </row>
    <row r="214" s="36" customFormat="1" hidden="1" spans="1:12">
      <c r="A214" s="107" t="str">
        <f ca="1">IF(J214&gt;0,运营生产订单!$H$3,"")</f>
        <v/>
      </c>
      <c r="B214" s="105" t="str">
        <f ca="1">+IF(J214&gt;0,运营生产订单!$C$4,"")</f>
        <v/>
      </c>
      <c r="C214" s="105" t="str">
        <f ca="1">+IF(J214&gt;0,MID(运营生产订单!$C$3,FIND("-",运营生产订单!$C$3)+1,20),"")</f>
        <v/>
      </c>
      <c r="D214" s="108" t="str">
        <f ca="1">+IF(J214&gt;0,VLOOKUP(C214&amp;H214&amp;I214,'（运营）数据源'!$A:$B,2,0),"")</f>
        <v/>
      </c>
      <c r="E214" s="108" t="str">
        <f ca="1">+IF(J214&gt;0,VLOOKUP(D214,'（运营）数据源'!$B:$H,7,0),"")</f>
        <v/>
      </c>
      <c r="F214" s="108" t="str">
        <f ca="1">+IF(J214&gt;0,VLOOKUP(D214,'（运营）数据源'!B:G,6,0),"")</f>
        <v/>
      </c>
      <c r="G214" s="105" t="str">
        <f ca="1">+IFERROR(VLOOKUP(D214,'（运营）数据源'!$B:$D,3,0),"")</f>
        <v/>
      </c>
      <c r="H214" s="109"/>
      <c r="I214" s="114" t="str">
        <f>+运营生产订单!$F$7</f>
        <v>L</v>
      </c>
      <c r="J214" s="105">
        <f ca="1">+SUMPRODUCT((运营生产订单!$A$9:$A$78=L214)*(运营生产订单!$C$7:$K$7=I214)*运营生产订单!$C$9:运营生产订单!$K$78)</f>
        <v>0</v>
      </c>
      <c r="K214" s="115" t="e">
        <f ca="1">VLOOKUP(D214,'（运营）数据源'!B:H,7,0)</f>
        <v>#N/A</v>
      </c>
      <c r="L214" s="67">
        <f ca="1" t="shared" si="31"/>
        <v>0</v>
      </c>
    </row>
    <row r="215" s="36" customFormat="1" hidden="1" spans="1:12">
      <c r="A215" s="107" t="str">
        <f ca="1">IF(J215&gt;0,运营生产订单!$H$3,"")</f>
        <v/>
      </c>
      <c r="B215" s="105" t="str">
        <f ca="1">+IF(J215&gt;0,运营生产订单!$C$4,"")</f>
        <v/>
      </c>
      <c r="C215" s="105" t="str">
        <f ca="1">+IF(J215&gt;0,MID(运营生产订单!$C$3,FIND("-",运营生产订单!$C$3)+1,20),"")</f>
        <v/>
      </c>
      <c r="D215" s="108" t="str">
        <f ca="1">+IF(J215&gt;0,VLOOKUP(C215&amp;H215&amp;I215,'（运营）数据源'!$A:$B,2,0),"")</f>
        <v/>
      </c>
      <c r="E215" s="108" t="str">
        <f ca="1">+IF(J215&gt;0,VLOOKUP(D215,'（运营）数据源'!$B:$H,7,0),"")</f>
        <v/>
      </c>
      <c r="F215" s="108" t="str">
        <f ca="1">+IF(J215&gt;0,VLOOKUP(D215,'（运营）数据源'!B:G,6,0),"")</f>
        <v/>
      </c>
      <c r="G215" s="105" t="str">
        <f ca="1">+IFERROR(VLOOKUP(D215,'（运营）数据源'!$B:$D,3,0),"")</f>
        <v/>
      </c>
      <c r="H215" s="109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215" s="114" t="str">
        <f>+运营生产订单!$G$7</f>
        <v>XL</v>
      </c>
      <c r="J215" s="105">
        <f ca="1">+SUMPRODUCT((运营生产订单!$A$9:$A$78=L215)*(运营生产订单!$C$7:$K$7=I215)*运营生产订单!$C$9:运营生产订单!$K$78)</f>
        <v>0</v>
      </c>
      <c r="K215" s="115" t="e">
        <f ca="1">VLOOKUP(D215,'（运营）数据源'!B:H,7,0)</f>
        <v>#N/A</v>
      </c>
      <c r="L215" s="67">
        <f ca="1" t="shared" ref="L215:L220" si="32">INDIRECT("运营生产订单!$A$"&amp;(INT((ROW()-4)/9)+9))</f>
        <v>0</v>
      </c>
    </row>
    <row r="216" s="36" customFormat="1" hidden="1" spans="1:12">
      <c r="A216" s="107" t="str">
        <f ca="1">IF(J216&gt;0,运营生产订单!$H$3,"")</f>
        <v/>
      </c>
      <c r="B216" s="105" t="str">
        <f ca="1">+IF(J216&gt;0,运营生产订单!$C$4,"")</f>
        <v/>
      </c>
      <c r="C216" s="105" t="str">
        <f ca="1">+IF(J216&gt;0,MID(运营生产订单!$C$3,FIND("-",运营生产订单!$C$3)+1,20),"")</f>
        <v/>
      </c>
      <c r="D216" s="108" t="str">
        <f ca="1">+IF(J216&gt;0,VLOOKUP(C216&amp;H216&amp;I216,'（运营）数据源'!$A:$B,2,0),"")</f>
        <v/>
      </c>
      <c r="E216" s="108" t="str">
        <f ca="1">+IF(J216&gt;0,VLOOKUP(D216,'（运营）数据源'!$B:$H,7,0),"")</f>
        <v/>
      </c>
      <c r="F216" s="108" t="str">
        <f ca="1">+IF(J216&gt;0,VLOOKUP(D216,'（运营）数据源'!B:G,6,0),"")</f>
        <v/>
      </c>
      <c r="G216" s="105" t="str">
        <f ca="1">+IFERROR(VLOOKUP(D216,'（运营）数据源'!$B:$D,3,0),"")</f>
        <v/>
      </c>
      <c r="H216" s="109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216" s="114" t="str">
        <f>+运营生产订单!$H$7</f>
        <v>2XL</v>
      </c>
      <c r="J216" s="105">
        <f ca="1">+SUMPRODUCT((运营生产订单!$A$9:$A$78=L216)*(运营生产订单!$C$7:$K$7=I216)*运营生产订单!$C$9:运营生产订单!$K$78)</f>
        <v>0</v>
      </c>
      <c r="K216" s="115" t="e">
        <f ca="1">VLOOKUP(D216,'（运营）数据源'!B:H,7,0)</f>
        <v>#N/A</v>
      </c>
      <c r="L216" s="67">
        <f ca="1" t="shared" si="32"/>
        <v>0</v>
      </c>
    </row>
    <row r="217" s="36" customFormat="1" hidden="1" spans="1:12">
      <c r="A217" s="107" t="str">
        <f ca="1">IF(J217&gt;0,运营生产订单!$H$3,"")</f>
        <v/>
      </c>
      <c r="B217" s="105" t="str">
        <f ca="1">+IF(J217&gt;0,运营生产订单!$C$4,"")</f>
        <v/>
      </c>
      <c r="C217" s="105" t="str">
        <f ca="1">+IF(J217&gt;0,MID(运营生产订单!$C$3,FIND("-",运营生产订单!$C$3)+1,20),"")</f>
        <v/>
      </c>
      <c r="D217" s="108" t="str">
        <f ca="1">+IF(J217&gt;0,VLOOKUP(C217&amp;H217&amp;I217,'（运营）数据源'!$A:$B,2,0),"")</f>
        <v/>
      </c>
      <c r="E217" s="108" t="str">
        <f ca="1">+IF(J217&gt;0,VLOOKUP(D217,'（运营）数据源'!$B:$H,7,0),"")</f>
        <v/>
      </c>
      <c r="F217" s="108" t="str">
        <f ca="1">+IF(J217&gt;0,VLOOKUP(D217,'（运营）数据源'!B:G,6,0),"")</f>
        <v/>
      </c>
      <c r="G217" s="105" t="str">
        <f ca="1">+IFERROR(VLOOKUP(D217,'（运营）数据源'!$B:$D,3,0),"")</f>
        <v/>
      </c>
      <c r="H217" s="109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217" s="114" t="str">
        <f>+运营生产订单!$I$7</f>
        <v>3XL</v>
      </c>
      <c r="J217" s="105">
        <f ca="1">+SUMPRODUCT((运营生产订单!$A$9:$A$78=L217)*(运营生产订单!$C$7:$K$7=I217)*运营生产订单!$C$9:运营生产订单!$K$78)</f>
        <v>0</v>
      </c>
      <c r="K217" s="115" t="e">
        <f ca="1">VLOOKUP(D217,'（运营）数据源'!B:H,7,0)</f>
        <v>#N/A</v>
      </c>
      <c r="L217" s="67">
        <f ca="1" t="shared" si="32"/>
        <v>0</v>
      </c>
    </row>
    <row r="218" s="36" customFormat="1" hidden="1" spans="1:12">
      <c r="A218" s="107" t="str">
        <f ca="1">IF(J218&gt;0,运营生产订单!$H$3,"")</f>
        <v/>
      </c>
      <c r="B218" s="105" t="str">
        <f ca="1">+IF(J218&gt;0,运营生产订单!$C$4,"")</f>
        <v/>
      </c>
      <c r="C218" s="105" t="str">
        <f ca="1">+IF(J218&gt;0,MID(运营生产订单!$C$3,FIND("-",运营生产订单!$C$3)+1,20),"")</f>
        <v/>
      </c>
      <c r="D218" s="108" t="str">
        <f ca="1">+IF(J218&gt;0,VLOOKUP(C218&amp;H218&amp;I218,'（运营）数据源'!$A:$B,2,0),"")</f>
        <v/>
      </c>
      <c r="E218" s="108" t="str">
        <f ca="1">+IF(J218&gt;0,VLOOKUP(D218,'（运营）数据源'!$B:$H,7,0),"")</f>
        <v/>
      </c>
      <c r="F218" s="108" t="str">
        <f ca="1">+IF(J218&gt;0,VLOOKUP(D218,'（运营）数据源'!B:G,6,0),"")</f>
        <v/>
      </c>
      <c r="G218" s="105" t="str">
        <f ca="1">+IFERROR(VLOOKUP(D218,'（运营）数据源'!$B:$D,3,0),"")</f>
        <v/>
      </c>
      <c r="H218" s="109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218" s="114" t="str">
        <f>+运营生产订单!$J$7</f>
        <v>4XL</v>
      </c>
      <c r="J218" s="105">
        <f ca="1">+SUMPRODUCT((运营生产订单!$A$9:$A$78=L218)*(运营生产订单!$C$7:$K$7=I218)*运营生产订单!$C$9:运营生产订单!$K$78)</f>
        <v>0</v>
      </c>
      <c r="K218" s="115" t="e">
        <f ca="1">VLOOKUP(D218,'（运营）数据源'!B:H,7,0)</f>
        <v>#N/A</v>
      </c>
      <c r="L218" s="67">
        <f ca="1" t="shared" si="32"/>
        <v>0</v>
      </c>
    </row>
    <row r="219" s="36" customFormat="1" hidden="1" spans="1:12">
      <c r="A219" s="107" t="str">
        <f ca="1">IF(J219&gt;0,运营生产订单!$H$3,"")</f>
        <v/>
      </c>
      <c r="B219" s="105" t="str">
        <f ca="1">+IF(J219&gt;0,运营生产订单!$C$4,"")</f>
        <v/>
      </c>
      <c r="C219" s="105" t="str">
        <f ca="1">+IF(J219&gt;0,MID(运营生产订单!$C$3,FIND("-",运营生产订单!$C$3)+1,20),"")</f>
        <v/>
      </c>
      <c r="D219" s="108" t="str">
        <f ca="1">+IF(J219&gt;0,VLOOKUP(C219&amp;H219&amp;I219,'（运营）数据源'!$A:$B,2,0),"")</f>
        <v/>
      </c>
      <c r="E219" s="108" t="str">
        <f ca="1">+IF(J219&gt;0,VLOOKUP(D219,'（运营）数据源'!$B:$H,7,0),"")</f>
        <v/>
      </c>
      <c r="F219" s="108" t="str">
        <f ca="1">+IF(J219&gt;0,VLOOKUP(D219,'（运营）数据源'!B:G,6,0),"")</f>
        <v/>
      </c>
      <c r="G219" s="105" t="str">
        <f ca="1">+IFERROR(VLOOKUP(D219,'（运营）数据源'!$B:$D,3,0),"")</f>
        <v/>
      </c>
      <c r="H219" s="109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219" s="114" t="str">
        <f>+运营生产订单!$K$7</f>
        <v>5XL</v>
      </c>
      <c r="J219" s="105">
        <f ca="1">+SUMPRODUCT((运营生产订单!$A$9:$A$78=L219)*(运营生产订单!$C$7:$K$7=I219)*运营生产订单!$C$9:运营生产订单!$K$78)</f>
        <v>0</v>
      </c>
      <c r="K219" s="115" t="e">
        <f ca="1">VLOOKUP(D219,'（运营）数据源'!B:H,7,0)</f>
        <v>#N/A</v>
      </c>
      <c r="L219" s="67">
        <f ca="1" t="shared" si="32"/>
        <v>0</v>
      </c>
    </row>
    <row r="220" s="36" customFormat="1" hidden="1" spans="1:12">
      <c r="A220" s="107" t="str">
        <f ca="1">IF(J220&gt;0,运营生产订单!$H$3,"")</f>
        <v/>
      </c>
      <c r="B220" s="105" t="str">
        <f ca="1">+IF(J220&gt;0,运营生产订单!$C$4,"")</f>
        <v/>
      </c>
      <c r="C220" s="105" t="str">
        <f ca="1">+IF(J220&gt;0,MID(运营生产订单!$C$3,FIND("-",运营生产订单!$C$3)+1,20),"")</f>
        <v/>
      </c>
      <c r="D220" s="108" t="str">
        <f ca="1">+IF(J220&gt;0,VLOOKUP(C220&amp;H220&amp;I220,'（运营）数据源'!$A:$B,2,0),"")</f>
        <v/>
      </c>
      <c r="E220" s="108" t="str">
        <f ca="1">+IF(J220&gt;0,VLOOKUP(D220,'（运营）数据源'!$B:$H,7,0),"")</f>
        <v/>
      </c>
      <c r="F220" s="108" t="str">
        <f ca="1">+IF(J220&gt;0,VLOOKUP(D220,'（运营）数据源'!B:G,6,0),"")</f>
        <v/>
      </c>
      <c r="G220" s="105" t="str">
        <f ca="1">+IFERROR(VLOOKUP(D220,'（运营）数据源'!$B:$D,3,0),"")</f>
        <v/>
      </c>
      <c r="H220" s="109"/>
      <c r="I220" s="114" t="str">
        <f>+运营生产订单!$C$7</f>
        <v>XS</v>
      </c>
      <c r="J220" s="105">
        <f ca="1">+SUMPRODUCT((运营生产订单!$A$9:$A$78=L220)*(运营生产订单!$C$7:$K$7=I220)*运营生产订单!$C$9:运营生产订单!$K$78)</f>
        <v>0</v>
      </c>
      <c r="K220" s="115" t="e">
        <f ca="1">VLOOKUP(D220,'（运营）数据源'!B:H,7,0)</f>
        <v>#N/A</v>
      </c>
      <c r="L220" s="67">
        <f ca="1" t="shared" si="32"/>
        <v>0</v>
      </c>
    </row>
    <row r="221" s="36" customFormat="1" hidden="1" spans="1:12">
      <c r="A221" s="107"/>
      <c r="B221" s="105" t="str">
        <f ca="1">+IF(J221&gt;0,运营生产订单!$C$4,"")</f>
        <v/>
      </c>
      <c r="C221" s="105" t="str">
        <f ca="1">+IF(J221&gt;0,MID(运营生产订单!$C$3,FIND("-",运营生产订单!$C$3)+1,20),"")</f>
        <v/>
      </c>
      <c r="D221" s="108" t="str">
        <f ca="1">+IF(J221&gt;0,VLOOKUP(C221&amp;H221&amp;I221,'（运营）数据源'!$A:$B,2,0),"")</f>
        <v/>
      </c>
      <c r="E221" s="108" t="str">
        <f ca="1">+IF(J221&gt;0,VLOOKUP(D221,'（运营）数据源'!$B:$H,7,0),"")</f>
        <v/>
      </c>
      <c r="F221" s="108" t="str">
        <f ca="1">+IF(J221&gt;0,VLOOKUP(D221,'（运营）数据源'!B:G,6,0),"")</f>
        <v/>
      </c>
      <c r="G221" s="105" t="str">
        <f ca="1">+IFERROR(VLOOKUP(D221,'（运营）数据源'!$B:$D,3,0),"")</f>
        <v/>
      </c>
      <c r="H221" s="109"/>
      <c r="I221" s="114" t="str">
        <f>+运营生产订单!$D$7</f>
        <v>S</v>
      </c>
      <c r="J221" s="105">
        <f ca="1">+SUMPRODUCT((运营生产订单!$A$9:$A$78=L221)*(运营生产订单!$C$7:$K$7=I221)*运营生产订单!$C$9:运营生产订单!$K$78)</f>
        <v>0</v>
      </c>
      <c r="K221" s="115" t="e">
        <f ca="1">VLOOKUP(D221,'（运营）数据源'!B:H,7,0)</f>
        <v>#N/A</v>
      </c>
      <c r="L221" s="67">
        <f ca="1" t="shared" ref="L221:L230" si="33">INDIRECT("运营生产订单!$A$"&amp;(INT((ROW()-4)/9)+9))</f>
        <v>0</v>
      </c>
    </row>
    <row r="222" s="36" customFormat="1" hidden="1" spans="1:12">
      <c r="A222" s="107"/>
      <c r="B222" s="105" t="str">
        <f ca="1">+IF(J222&gt;0,运营生产订单!$C$4,"")</f>
        <v/>
      </c>
      <c r="C222" s="105" t="str">
        <f ca="1">+IF(J222&gt;0,MID(运营生产订单!$C$3,FIND("-",运营生产订单!$C$3)+1,20),"")</f>
        <v/>
      </c>
      <c r="D222" s="108" t="str">
        <f ca="1">+IF(J222&gt;0,VLOOKUP(C222&amp;H222&amp;I222,'（运营）数据源'!$A:$B,2,0),"")</f>
        <v/>
      </c>
      <c r="E222" s="108" t="str">
        <f ca="1">+IF(J222&gt;0,VLOOKUP(D222,'（运营）数据源'!$B:$H,7,0),"")</f>
        <v/>
      </c>
      <c r="F222" s="108" t="str">
        <f ca="1">+IF(J222&gt;0,VLOOKUP(D222,'（运营）数据源'!B:G,6,0),"")</f>
        <v/>
      </c>
      <c r="G222" s="105" t="str">
        <f ca="1">+IFERROR(VLOOKUP(D222,'（运营）数据源'!$B:$D,3,0),"")</f>
        <v/>
      </c>
      <c r="H222" s="109"/>
      <c r="I222" s="114" t="str">
        <f>+运营生产订单!$E$7</f>
        <v>M</v>
      </c>
      <c r="J222" s="105">
        <f ca="1">+SUMPRODUCT((运营生产订单!$A$9:$A$78=L222)*(运营生产订单!$C$7:$K$7=I222)*运营生产订单!$C$9:运营生产订单!$K$78)</f>
        <v>0</v>
      </c>
      <c r="K222" s="115" t="e">
        <f ca="1">VLOOKUP(D222,'（运营）数据源'!B:H,7,0)</f>
        <v>#N/A</v>
      </c>
      <c r="L222" s="67">
        <f ca="1" t="shared" si="33"/>
        <v>0</v>
      </c>
    </row>
    <row r="223" s="36" customFormat="1" hidden="1" spans="1:12">
      <c r="A223" s="107"/>
      <c r="B223" s="105" t="str">
        <f ca="1">+IF(J223&gt;0,运营生产订单!$C$4,"")</f>
        <v/>
      </c>
      <c r="C223" s="105" t="str">
        <f ca="1">+IF(J223&gt;0,MID(运营生产订单!$C$3,FIND("-",运营生产订单!$C$3)+1,20),"")</f>
        <v/>
      </c>
      <c r="D223" s="108" t="str">
        <f ca="1">+IF(J223&gt;0,VLOOKUP(C223&amp;H223&amp;I223,'（运营）数据源'!$A:$B,2,0),"")</f>
        <v/>
      </c>
      <c r="E223" s="108" t="str">
        <f ca="1">+IF(J223&gt;0,VLOOKUP(D223,'（运营）数据源'!$B:$H,7,0),"")</f>
        <v/>
      </c>
      <c r="F223" s="108" t="str">
        <f ca="1">+IF(J223&gt;0,VLOOKUP(D223,'（运营）数据源'!B:G,6,0),"")</f>
        <v/>
      </c>
      <c r="G223" s="105" t="str">
        <f ca="1">+IFERROR(VLOOKUP(D223,'（运营）数据源'!$B:$D,3,0),"")</f>
        <v/>
      </c>
      <c r="H223" s="109"/>
      <c r="I223" s="114" t="str">
        <f>+运营生产订单!$F$7</f>
        <v>L</v>
      </c>
      <c r="J223" s="105">
        <f ca="1">+SUMPRODUCT((运营生产订单!$A$9:$A$78=L223)*(运营生产订单!$C$7:$K$7=I223)*运营生产订单!$C$9:运营生产订单!$K$78)</f>
        <v>0</v>
      </c>
      <c r="K223" s="115" t="e">
        <f ca="1">VLOOKUP(D223,'（运营）数据源'!B:H,7,0)</f>
        <v>#N/A</v>
      </c>
      <c r="L223" s="67">
        <f ca="1" t="shared" si="33"/>
        <v>0</v>
      </c>
    </row>
    <row r="224" s="36" customFormat="1" hidden="1" spans="1:12">
      <c r="A224" s="107"/>
      <c r="B224" s="105" t="str">
        <f ca="1">+IF(J224&gt;0,运营生产订单!$C$4,"")</f>
        <v/>
      </c>
      <c r="C224" s="105" t="str">
        <f ca="1">+IF(J224&gt;0,MID(运营生产订单!$C$3,FIND("-",运营生产订单!$C$3)+1,20),"")</f>
        <v/>
      </c>
      <c r="D224" s="108" t="str">
        <f ca="1">+IF(J224&gt;0,VLOOKUP(C224&amp;H224&amp;I224,'（运营）数据源'!$A:$B,2,0),"")</f>
        <v/>
      </c>
      <c r="E224" s="108" t="str">
        <f ca="1">+IF(J224&gt;0,VLOOKUP(D224,'（运营）数据源'!$B:$H,7,0),"")</f>
        <v/>
      </c>
      <c r="F224" s="108" t="str">
        <f ca="1">+IF(J224&gt;0,VLOOKUP(D224,'（运营）数据源'!B:G,6,0),"")</f>
        <v/>
      </c>
      <c r="G224" s="105" t="str">
        <f ca="1">+IFERROR(VLOOKUP(D224,'（运营）数据源'!$B:$D,3,0),"")</f>
        <v/>
      </c>
      <c r="H224" s="109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224" s="114" t="str">
        <f>+运营生产订单!$G$7</f>
        <v>XL</v>
      </c>
      <c r="J224" s="105">
        <f ca="1">+SUMPRODUCT((运营生产订单!$A$9:$A$78=L224)*(运营生产订单!$C$7:$K$7=I224)*运营生产订单!$C$9:运营生产订单!$K$78)</f>
        <v>0</v>
      </c>
      <c r="K224" s="115" t="e">
        <f ca="1">VLOOKUP(D224,'（运营）数据源'!B:H,7,0)</f>
        <v>#N/A</v>
      </c>
      <c r="L224" s="67">
        <f ca="1" t="shared" si="33"/>
        <v>0</v>
      </c>
    </row>
    <row r="225" s="36" customFormat="1" hidden="1" spans="1:12">
      <c r="A225" s="107"/>
      <c r="B225" s="105" t="str">
        <f ca="1">+IF(J225&gt;0,运营生产订单!$C$4,"")</f>
        <v/>
      </c>
      <c r="C225" s="105" t="str">
        <f ca="1">+IF(J225&gt;0,MID(运营生产订单!$C$3,FIND("-",运营生产订单!$C$3)+1,20),"")</f>
        <v/>
      </c>
      <c r="D225" s="108" t="str">
        <f ca="1">+IF(J225&gt;0,VLOOKUP(C225&amp;H225&amp;I225,'（运营）数据源'!$A:$B,2,0),"")</f>
        <v/>
      </c>
      <c r="E225" s="108" t="str">
        <f ca="1">+IF(J225&gt;0,VLOOKUP(D225,'（运营）数据源'!$B:$H,7,0),"")</f>
        <v/>
      </c>
      <c r="F225" s="108" t="str">
        <f ca="1">+IF(J225&gt;0,VLOOKUP(D225,'（运营）数据源'!B:G,6,0),"")</f>
        <v/>
      </c>
      <c r="G225" s="105" t="str">
        <f ca="1">+IFERROR(VLOOKUP(D225,'（运营）数据源'!$B:$D,3,0),"")</f>
        <v/>
      </c>
      <c r="H225" s="109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225" s="114" t="str">
        <f>+运营生产订单!$H$7</f>
        <v>2XL</v>
      </c>
      <c r="J225" s="105">
        <f ca="1">+SUMPRODUCT((运营生产订单!$A$9:$A$78=L225)*(运营生产订单!$C$7:$K$7=I225)*运营生产订单!$C$9:运营生产订单!$K$78)</f>
        <v>0</v>
      </c>
      <c r="K225" s="115" t="e">
        <f ca="1">VLOOKUP(D225,'（运营）数据源'!B:H,7,0)</f>
        <v>#N/A</v>
      </c>
      <c r="L225" s="67">
        <f ca="1" t="shared" si="33"/>
        <v>0</v>
      </c>
    </row>
    <row r="226" s="36" customFormat="1" hidden="1" spans="1:12">
      <c r="A226" s="107"/>
      <c r="B226" s="105" t="str">
        <f ca="1">+IF(J226&gt;0,运营生产订单!$C$4,"")</f>
        <v/>
      </c>
      <c r="C226" s="105" t="str">
        <f ca="1">+IF(J226&gt;0,MID(运营生产订单!$C$3,FIND("-",运营生产订单!$C$3)+1,20),"")</f>
        <v/>
      </c>
      <c r="D226" s="108" t="str">
        <f ca="1">+IF(J226&gt;0,VLOOKUP(C226&amp;H226&amp;I226,'（运营）数据源'!$A:$B,2,0),"")</f>
        <v/>
      </c>
      <c r="E226" s="108" t="str">
        <f ca="1">+IF(J226&gt;0,VLOOKUP(D226,'（运营）数据源'!$B:$H,7,0),"")</f>
        <v/>
      </c>
      <c r="F226" s="108" t="str">
        <f ca="1">+IF(J226&gt;0,VLOOKUP(D226,'（运营）数据源'!B:G,6,0),"")</f>
        <v/>
      </c>
      <c r="G226" s="105" t="str">
        <f ca="1">+IFERROR(VLOOKUP(D226,'（运营）数据源'!$B:$D,3,0),"")</f>
        <v/>
      </c>
      <c r="H226" s="109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226" s="114" t="str">
        <f>+运营生产订单!$I$7</f>
        <v>3XL</v>
      </c>
      <c r="J226" s="105">
        <f ca="1">+SUMPRODUCT((运营生产订单!$A$9:$A$78=L226)*(运营生产订单!$C$7:$K$7=I226)*运营生产订单!$C$9:运营生产订单!$K$78)</f>
        <v>0</v>
      </c>
      <c r="K226" s="115" t="e">
        <f ca="1">VLOOKUP(D226,'（运营）数据源'!B:H,7,0)</f>
        <v>#N/A</v>
      </c>
      <c r="L226" s="67">
        <f ca="1" t="shared" si="33"/>
        <v>0</v>
      </c>
    </row>
    <row r="227" s="36" customFormat="1" hidden="1" spans="1:12">
      <c r="A227" s="107"/>
      <c r="B227" s="105" t="str">
        <f ca="1">+IF(J227&gt;0,运营生产订单!$C$4,"")</f>
        <v/>
      </c>
      <c r="C227" s="105" t="str">
        <f ca="1">+IF(J227&gt;0,MID(运营生产订单!$C$3,FIND("-",运营生产订单!$C$3)+1,20),"")</f>
        <v/>
      </c>
      <c r="D227" s="108" t="str">
        <f ca="1">+IF(J227&gt;0,VLOOKUP(C227&amp;H227&amp;I227,'（运营）数据源'!$A:$B,2,0),"")</f>
        <v/>
      </c>
      <c r="E227" s="108" t="str">
        <f ca="1">+IF(J227&gt;0,VLOOKUP(D227,'（运营）数据源'!$B:$H,7,0),"")</f>
        <v/>
      </c>
      <c r="F227" s="108" t="str">
        <f ca="1">+IF(J227&gt;0,VLOOKUP(D227,'（运营）数据源'!B:G,6,0),"")</f>
        <v/>
      </c>
      <c r="G227" s="105" t="str">
        <f ca="1">+IFERROR(VLOOKUP(D227,'（运营）数据源'!$B:$D,3,0),"")</f>
        <v/>
      </c>
      <c r="H227" s="109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227" s="114" t="str">
        <f>+运营生产订单!$J$7</f>
        <v>4XL</v>
      </c>
      <c r="J227" s="105">
        <f ca="1">+SUMPRODUCT((运营生产订单!$A$9:$A$78=L227)*(运营生产订单!$C$7:$K$7=I227)*运营生产订单!$C$9:运营生产订单!$K$78)</f>
        <v>0</v>
      </c>
      <c r="K227" s="115" t="e">
        <f ca="1">VLOOKUP(D227,'（运营）数据源'!B:H,7,0)</f>
        <v>#N/A</v>
      </c>
      <c r="L227" s="67">
        <f ca="1" t="shared" si="33"/>
        <v>0</v>
      </c>
    </row>
    <row r="228" s="36" customFormat="1" hidden="1" spans="1:12">
      <c r="A228" s="107"/>
      <c r="B228" s="105" t="str">
        <f ca="1">+IF(J228&gt;0,运营生产订单!$C$4,"")</f>
        <v/>
      </c>
      <c r="C228" s="105" t="str">
        <f ca="1">+IF(J228&gt;0,MID(运营生产订单!$C$3,FIND("-",运营生产订单!$C$3)+1,20),"")</f>
        <v/>
      </c>
      <c r="D228" s="108" t="str">
        <f ca="1">+IF(J228&gt;0,VLOOKUP(C228&amp;H228&amp;I228,'（运营）数据源'!$A:$B,2,0),"")</f>
        <v/>
      </c>
      <c r="E228" s="108" t="str">
        <f ca="1">+IF(J228&gt;0,VLOOKUP(D228,'（运营）数据源'!$B:$H,7,0),"")</f>
        <v/>
      </c>
      <c r="F228" s="108" t="str">
        <f ca="1">+IF(J228&gt;0,VLOOKUP(D228,'（运营）数据源'!B:G,6,0),"")</f>
        <v/>
      </c>
      <c r="G228" s="105" t="str">
        <f ca="1">+IFERROR(VLOOKUP(D228,'（运营）数据源'!$B:$D,3,0),"")</f>
        <v/>
      </c>
      <c r="H228" s="109">
        <f ca="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228" s="114" t="str">
        <f>+运营生产订单!$K$7</f>
        <v>5XL</v>
      </c>
      <c r="J228" s="105">
        <f ca="1">+SUMPRODUCT((运营生产订单!$A$9:$A$78=L228)*(运营生产订单!$C$7:$K$7=I228)*运营生产订单!$C$9:运营生产订单!$K$78)</f>
        <v>0</v>
      </c>
      <c r="K228" s="115" t="e">
        <f ca="1">VLOOKUP(D228,'（运营）数据源'!B:H,7,0)</f>
        <v>#N/A</v>
      </c>
      <c r="L228" s="67">
        <f ca="1" t="shared" si="33"/>
        <v>0</v>
      </c>
    </row>
    <row r="229" s="36" customFormat="1" hidden="1" spans="1:12">
      <c r="A229" s="107"/>
      <c r="B229" s="105" t="str">
        <f ca="1">+IF(J229&gt;0,运营生产订单!$C$4,"")</f>
        <v/>
      </c>
      <c r="C229" s="105" t="str">
        <f ca="1">+IF(J229&gt;0,MID(运营生产订单!$C$3,FIND("-",运营生产订单!$C$3)+1,20),"")</f>
        <v/>
      </c>
      <c r="D229" s="108" t="str">
        <f ca="1">+IF(J229&gt;0,VLOOKUP(C229&amp;H229&amp;I229,'（运营）数据源'!$A:$B,2,0),"")</f>
        <v/>
      </c>
      <c r="E229" s="108" t="str">
        <f ca="1">+IF(J229&gt;0,VLOOKUP(D229,'（运营）数据源'!$B:$H,7,0),"")</f>
        <v/>
      </c>
      <c r="F229" s="108" t="str">
        <f ca="1">+IF(J229&gt;0,VLOOKUP(D229,'（运营）数据源'!B:G,6,0),"")</f>
        <v/>
      </c>
      <c r="G229" s="105" t="str">
        <f ca="1">+IFERROR(VLOOKUP(D229,'（运营）数据源'!$B:$D,3,0),"")</f>
        <v/>
      </c>
      <c r="H229" s="109"/>
      <c r="I229" s="114" t="str">
        <f>+运营生产订单!$C$7</f>
        <v>XS</v>
      </c>
      <c r="J229" s="105">
        <f ca="1">+SUMPRODUCT((运营生产订单!$A$9:$A$78=L229)*(运营生产订单!$C$7:$K$7=I229)*运营生产订单!$C$9:运营生产订单!$K$78)</f>
        <v>0</v>
      </c>
      <c r="K229" s="115" t="e">
        <f ca="1">VLOOKUP(D229,'（运营）数据源'!B:H,7,0)</f>
        <v>#N/A</v>
      </c>
      <c r="L229" s="67">
        <f ca="1" t="shared" si="33"/>
        <v>0</v>
      </c>
    </row>
    <row r="230" s="36" customFormat="1" hidden="1" spans="1:12">
      <c r="A230" s="107"/>
      <c r="B230" s="105" t="str">
        <f ca="1">+IF(J230&gt;0,运营生产订单!$C$4,"")</f>
        <v/>
      </c>
      <c r="C230" s="105" t="str">
        <f ca="1">+IF(J230&gt;0,MID(运营生产订单!$C$3,FIND("-",运营生产订单!$C$3)+1,20),"")</f>
        <v/>
      </c>
      <c r="D230" s="108" t="str">
        <f ca="1">+IF(J230&gt;0,VLOOKUP(C230&amp;H230&amp;I230,'（运营）数据源'!$A:$B,2,0),"")</f>
        <v/>
      </c>
      <c r="E230" s="108" t="str">
        <f ca="1">+IF(J230&gt;0,VLOOKUP(D230,'（运营）数据源'!$B:$H,7,0),"")</f>
        <v/>
      </c>
      <c r="F230" s="108" t="str">
        <f ca="1">+IF(J230&gt;0,VLOOKUP(D230,'（运营）数据源'!B:G,6,0),"")</f>
        <v/>
      </c>
      <c r="G230" s="105" t="str">
        <f ca="1">+IFERROR(VLOOKUP(D230,'（运营）数据源'!$B:$D,3,0),"")</f>
        <v/>
      </c>
      <c r="H230" s="109"/>
      <c r="I230" s="114" t="str">
        <f>+运营生产订单!$D$7</f>
        <v>S</v>
      </c>
      <c r="J230" s="105">
        <f ca="1">+SUMPRODUCT((运营生产订单!$A$9:$A$78=L230)*(运营生产订单!$C$7:$K$7=I230)*运营生产订单!$C$9:运营生产订单!$K$78)</f>
        <v>0</v>
      </c>
      <c r="K230" s="115" t="e">
        <f ca="1">VLOOKUP(D230,'（运营）数据源'!B:H,7,0)</f>
        <v>#N/A</v>
      </c>
      <c r="L230" s="67">
        <f ca="1" t="shared" si="33"/>
        <v>0</v>
      </c>
    </row>
    <row r="231" s="36" customFormat="1" hidden="1" spans="1:12">
      <c r="A231" s="107"/>
      <c r="B231" s="105" t="str">
        <f ca="1">+IF(J231&gt;0,运营生产订单!$C$4,"")</f>
        <v/>
      </c>
      <c r="C231" s="105" t="str">
        <f ca="1">+IF(J231&gt;0,MID(运营生产订单!$C$3,FIND("-",运营生产订单!$C$3)+1,20),"")</f>
        <v/>
      </c>
      <c r="D231" s="108" t="str">
        <f ca="1">+IF(J231&gt;0,VLOOKUP(C231&amp;H231&amp;I231,'（运营）数据源'!$A:$B,2,0),"")</f>
        <v/>
      </c>
      <c r="E231" s="108" t="str">
        <f ca="1">+IF(J231&gt;0,VLOOKUP(D231,'（运营）数据源'!$B:$H,7,0),"")</f>
        <v/>
      </c>
      <c r="F231" s="108" t="str">
        <f ca="1">+IF(J231&gt;0,VLOOKUP(D231,'（运营）数据源'!B:G,6,0),"")</f>
        <v/>
      </c>
      <c r="G231" s="105" t="str">
        <f ca="1">+IFERROR(VLOOKUP(D231,'（运营）数据源'!$B:$D,3,0),"")</f>
        <v/>
      </c>
      <c r="H231" s="109"/>
      <c r="I231" s="114" t="str">
        <f>+运营生产订单!$E$7</f>
        <v>M</v>
      </c>
      <c r="J231" s="105">
        <f ca="1">+SUMPRODUCT((运营生产订单!$A$9:$A$78=L231)*(运营生产订单!$C$7:$K$7=I231)*运营生产订单!$C$9:运营生产订单!$K$78)</f>
        <v>0</v>
      </c>
      <c r="K231" s="115" t="e">
        <f ca="1">VLOOKUP(D231,'（运营）数据源'!B:H,7,0)</f>
        <v>#N/A</v>
      </c>
      <c r="L231" s="67">
        <f ca="1" t="shared" ref="L231:L240" si="34">INDIRECT("运营生产订单!$A$"&amp;(INT((ROW()-4)/9)+9))</f>
        <v>0</v>
      </c>
    </row>
    <row r="232" s="36" customFormat="1" hidden="1" spans="1:12">
      <c r="A232" s="107"/>
      <c r="B232" s="105" t="str">
        <f ca="1">+IF(J232&gt;0,运营生产订单!$C$4,"")</f>
        <v/>
      </c>
      <c r="C232" s="105" t="str">
        <f ca="1">+IF(J232&gt;0,MID(运营生产订单!$C$3,FIND("-",运营生产订单!$C$3)+1,20),"")</f>
        <v/>
      </c>
      <c r="D232" s="108" t="str">
        <f ca="1">+IF(J232&gt;0,VLOOKUP(C232&amp;H232&amp;I232,'（运营）数据源'!$A:$B,2,0),"")</f>
        <v/>
      </c>
      <c r="E232" s="108" t="str">
        <f ca="1">+IF(J232&gt;0,VLOOKUP(D232,'（运营）数据源'!$B:$H,7,0),"")</f>
        <v/>
      </c>
      <c r="F232" s="108" t="str">
        <f ca="1">+IF(J232&gt;0,VLOOKUP(D232,'（运营）数据源'!B:G,6,0),"")</f>
        <v/>
      </c>
      <c r="G232" s="105" t="str">
        <f ca="1">+IFERROR(VLOOKUP(D232,'（运营）数据源'!$B:$D,3,0),"")</f>
        <v/>
      </c>
      <c r="H232" s="109"/>
      <c r="I232" s="114" t="str">
        <f>+运营生产订单!$F$7</f>
        <v>L</v>
      </c>
      <c r="J232" s="105">
        <f ca="1">+SUMPRODUCT((运营生产订单!$A$9:$A$78=L232)*(运营生产订单!$C$7:$K$7=I232)*运营生产订单!$C$9:运营生产订单!$K$78)</f>
        <v>0</v>
      </c>
      <c r="K232" s="115" t="e">
        <f ca="1">VLOOKUP(D232,'（运营）数据源'!B:H,7,0)</f>
        <v>#N/A</v>
      </c>
      <c r="L232" s="67">
        <f ca="1" t="shared" si="34"/>
        <v>0</v>
      </c>
    </row>
    <row r="233" s="36" customFormat="1" hidden="1" spans="1:12">
      <c r="A233" s="107"/>
      <c r="B233" s="105" t="str">
        <f ca="1">+IF(J233&gt;0,运营生产订单!$C$4,"")</f>
        <v/>
      </c>
      <c r="C233" s="105" t="str">
        <f ca="1">+IF(J233&gt;0,MID(运营生产订单!$C$3,FIND("-",运营生产订单!$C$3)+1,20),"")</f>
        <v/>
      </c>
      <c r="D233" s="108" t="str">
        <f ca="1">+IF(J233&gt;0,VLOOKUP(C233&amp;H233&amp;I233,'（运营）数据源'!$A:$B,2,0),"")</f>
        <v/>
      </c>
      <c r="E233" s="108" t="str">
        <f ca="1">+IF(J233&gt;0,VLOOKUP(D233,'（运营）数据源'!$B:$H,7,0),"")</f>
        <v/>
      </c>
      <c r="F233" s="108" t="str">
        <f ca="1">+IF(J233&gt;0,VLOOKUP(D233,'（运营）数据源'!B:G,6,0),"")</f>
        <v/>
      </c>
      <c r="G233" s="105" t="str">
        <f ca="1">+IFERROR(VLOOKUP(D233,'（运营）数据源'!$B:$D,3,0),"")</f>
        <v/>
      </c>
      <c r="H233" s="109"/>
      <c r="I233" s="114" t="str">
        <f>+运营生产订单!$G$7</f>
        <v>XL</v>
      </c>
      <c r="J233" s="105">
        <f ca="1">+SUMPRODUCT((运营生产订单!$A$9:$A$78=L233)*(运营生产订单!$C$7:$K$7=I233)*运营生产订单!$C$9:运营生产订单!$K$78)</f>
        <v>0</v>
      </c>
      <c r="K233" s="115" t="e">
        <f ca="1">VLOOKUP(D233,'（运营）数据源'!B:H,7,0)</f>
        <v>#N/A</v>
      </c>
      <c r="L233" s="67">
        <f ca="1" t="shared" si="34"/>
        <v>0</v>
      </c>
    </row>
    <row r="234" s="36" customFormat="1" hidden="1" spans="1:12">
      <c r="A234" s="107"/>
      <c r="B234" s="105" t="str">
        <f ca="1">+IF(J234&gt;0,运营生产订单!$C$4,"")</f>
        <v/>
      </c>
      <c r="C234" s="105" t="str">
        <f ca="1">+IF(J234&gt;0,MID(运营生产订单!$C$3,FIND("-",运营生产订单!$C$3)+1,20),"")</f>
        <v/>
      </c>
      <c r="D234" s="108" t="str">
        <f ca="1">+IF(J234&gt;0,VLOOKUP(C234&amp;H234&amp;I234,'（运营）数据源'!$A:$B,2,0),"")</f>
        <v/>
      </c>
      <c r="E234" s="108" t="str">
        <f ca="1">+IF(J234&gt;0,VLOOKUP(D234,'（运营）数据源'!$B:$H,7,0),"")</f>
        <v/>
      </c>
      <c r="F234" s="108" t="str">
        <f ca="1">+IF(J234&gt;0,VLOOKUP(D234,'（运营）数据源'!B:G,6,0),"")</f>
        <v/>
      </c>
      <c r="G234" s="105" t="str">
        <f ca="1">+IFERROR(VLOOKUP(D234,'（运营）数据源'!$B:$D,3,0),"")</f>
        <v/>
      </c>
      <c r="H234" s="109"/>
      <c r="I234" s="114" t="str">
        <f>+运营生产订单!$H$7</f>
        <v>2XL</v>
      </c>
      <c r="J234" s="105">
        <f ca="1">+SUMPRODUCT((运营生产订单!$A$9:$A$78=L234)*(运营生产订单!$C$7:$K$7=I234)*运营生产订单!$C$9:运营生产订单!$K$78)</f>
        <v>0</v>
      </c>
      <c r="K234" s="115" t="e">
        <f ca="1">VLOOKUP(D234,'（运营）数据源'!B:H,7,0)</f>
        <v>#N/A</v>
      </c>
      <c r="L234" s="67">
        <f ca="1" t="shared" si="34"/>
        <v>0</v>
      </c>
    </row>
    <row r="235" s="36" customFormat="1" hidden="1" spans="1:12">
      <c r="A235" s="107"/>
      <c r="B235" s="105" t="str">
        <f ca="1">+IF(J235&gt;0,运营生产订单!$C$4,"")</f>
        <v/>
      </c>
      <c r="C235" s="105" t="str">
        <f ca="1">+IF(J235&gt;0,MID(运营生产订单!$C$3,FIND("-",运营生产订单!$C$3)+1,20),"")</f>
        <v/>
      </c>
      <c r="D235" s="108" t="str">
        <f ca="1">+IF(J235&gt;0,VLOOKUP(C235&amp;H235&amp;I235,'（运营）数据源'!$A:$B,2,0),"")</f>
        <v/>
      </c>
      <c r="E235" s="108" t="str">
        <f ca="1">+IF(J235&gt;0,VLOOKUP(D235,'（运营）数据源'!$B:$H,7,0),"")</f>
        <v/>
      </c>
      <c r="F235" s="108" t="str">
        <f ca="1">+IF(J235&gt;0,VLOOKUP(D235,'（运营）数据源'!B:G,6,0),"")</f>
        <v/>
      </c>
      <c r="G235" s="105" t="str">
        <f ca="1">+IFERROR(VLOOKUP(D235,'（运营）数据源'!$B:$D,3,0),"")</f>
        <v/>
      </c>
      <c r="H235" s="109"/>
      <c r="I235" s="114" t="str">
        <f>+运营生产订单!$I$7</f>
        <v>3XL</v>
      </c>
      <c r="J235" s="105">
        <f ca="1">+SUMPRODUCT((运营生产订单!$A$9:$A$78=L235)*(运营生产订单!$C$7:$K$7=I235)*运营生产订单!$C$9:运营生产订单!$K$78)</f>
        <v>0</v>
      </c>
      <c r="K235" s="115" t="e">
        <f ca="1">VLOOKUP(D235,'（运营）数据源'!B:H,7,0)</f>
        <v>#N/A</v>
      </c>
      <c r="L235" s="67">
        <f ca="1" t="shared" si="34"/>
        <v>0</v>
      </c>
    </row>
    <row r="236" s="36" customFormat="1" hidden="1" spans="1:12">
      <c r="A236" s="107"/>
      <c r="B236" s="105" t="str">
        <f ca="1">+IF(J236&gt;0,运营生产订单!$C$4,"")</f>
        <v/>
      </c>
      <c r="C236" s="105" t="str">
        <f ca="1">+IF(J236&gt;0,MID(运营生产订单!$C$3,FIND("-",运营生产订单!$C$3)+1,20),"")</f>
        <v/>
      </c>
      <c r="D236" s="108" t="str">
        <f ca="1">+IF(J236&gt;0,VLOOKUP(C236&amp;H236&amp;I236,'（运营）数据源'!$A:$B,2,0),"")</f>
        <v/>
      </c>
      <c r="E236" s="108" t="str">
        <f ca="1">+IF(J236&gt;0,VLOOKUP(D236,'（运营）数据源'!$B:$H,7,0),"")</f>
        <v/>
      </c>
      <c r="F236" s="108" t="str">
        <f ca="1">+IF(J236&gt;0,VLOOKUP(D236,'（运营）数据源'!B:G,6,0),"")</f>
        <v/>
      </c>
      <c r="G236" s="105" t="str">
        <f ca="1">+IFERROR(VLOOKUP(D236,'（运营）数据源'!$B:$D,3,0),"")</f>
        <v/>
      </c>
      <c r="H236" s="109"/>
      <c r="I236" s="114" t="str">
        <f>+运营生产订单!$J$7</f>
        <v>4XL</v>
      </c>
      <c r="J236" s="105">
        <f ca="1">+SUMPRODUCT((运营生产订单!$A$9:$A$78=L236)*(运营生产订单!$C$7:$K$7=I236)*运营生产订单!$C$9:运营生产订单!$K$78)</f>
        <v>0</v>
      </c>
      <c r="K236" s="115" t="e">
        <f ca="1">VLOOKUP(D236,'（运营）数据源'!B:H,7,0)</f>
        <v>#N/A</v>
      </c>
      <c r="L236" s="67">
        <f ca="1" t="shared" si="34"/>
        <v>0</v>
      </c>
    </row>
    <row r="237" s="36" customFormat="1" hidden="1" spans="1:12">
      <c r="A237" s="107"/>
      <c r="B237" s="105" t="str">
        <f ca="1">+IF(J237&gt;0,运营生产订单!$C$4,"")</f>
        <v/>
      </c>
      <c r="C237" s="105" t="str">
        <f ca="1">+IF(J237&gt;0,MID(运营生产订单!$C$3,FIND("-",运营生产订单!$C$3)+1,20),"")</f>
        <v/>
      </c>
      <c r="D237" s="108" t="str">
        <f ca="1">+IF(J237&gt;0,VLOOKUP(C237&amp;H237&amp;I237,'（运营）数据源'!$A:$B,2,0),"")</f>
        <v/>
      </c>
      <c r="E237" s="108" t="str">
        <f ca="1">+IF(J237&gt;0,VLOOKUP(D237,'（运营）数据源'!$B:$H,7,0),"")</f>
        <v/>
      </c>
      <c r="F237" s="108" t="str">
        <f ca="1">+IF(J237&gt;0,VLOOKUP(D237,'（运营）数据源'!B:G,6,0),"")</f>
        <v/>
      </c>
      <c r="G237" s="105" t="str">
        <f ca="1">+IFERROR(VLOOKUP(D237,'（运营）数据源'!$B:$D,3,0),"")</f>
        <v/>
      </c>
      <c r="H237" s="109"/>
      <c r="I237" s="114" t="str">
        <f>+运营生产订单!$K$7</f>
        <v>5XL</v>
      </c>
      <c r="J237" s="105">
        <f ca="1">+SUMPRODUCT((运营生产订单!$A$9:$A$78=L237)*(运营生产订单!$C$7:$K$7=I237)*运营生产订单!$C$9:运营生产订单!$K$78)</f>
        <v>0</v>
      </c>
      <c r="K237" s="115" t="e">
        <f ca="1">VLOOKUP(D237,'（运营）数据源'!B:H,7,0)</f>
        <v>#N/A</v>
      </c>
      <c r="L237" s="67">
        <f ca="1" t="shared" si="34"/>
        <v>0</v>
      </c>
    </row>
    <row r="238" s="36" customFormat="1" hidden="1" spans="1:12">
      <c r="A238" s="107"/>
      <c r="B238" s="105" t="str">
        <f ca="1">+IF(J238&gt;0,运营生产订单!$C$4,"")</f>
        <v/>
      </c>
      <c r="C238" s="105" t="str">
        <f ca="1">+IF(J238&gt;0,MID(运营生产订单!$C$3,FIND("-",运营生产订单!$C$3)+1,20),"")</f>
        <v/>
      </c>
      <c r="D238" s="108" t="str">
        <f ca="1">+IF(J238&gt;0,VLOOKUP(C238&amp;H238&amp;I238,'（运营）数据源'!$A:$B,2,0),"")</f>
        <v/>
      </c>
      <c r="E238" s="108" t="str">
        <f ca="1">+IF(J238&gt;0,VLOOKUP(D238,'（运营）数据源'!$B:$H,7,0),"")</f>
        <v/>
      </c>
      <c r="F238" s="108" t="str">
        <f ca="1">+IF(J238&gt;0,VLOOKUP(D238,'（运营）数据源'!B:G,6,0),"")</f>
        <v/>
      </c>
      <c r="G238" s="105" t="str">
        <f ca="1">+IFERROR(VLOOKUP(D238,'（运营）数据源'!$B:$D,3,0),"")</f>
        <v/>
      </c>
      <c r="H238" s="109"/>
      <c r="I238" s="114" t="str">
        <f>+运营生产订单!$C$7</f>
        <v>XS</v>
      </c>
      <c r="J238" s="105">
        <f ca="1">+SUMPRODUCT((运营生产订单!$A$9:$A$78=L238)*(运营生产订单!$C$7:$K$7=I238)*运营生产订单!$C$9:运营生产订单!$K$78)</f>
        <v>0</v>
      </c>
      <c r="K238" s="115" t="e">
        <f ca="1">VLOOKUP(D238,'（运营）数据源'!B:H,7,0)</f>
        <v>#N/A</v>
      </c>
      <c r="L238" s="67">
        <f ca="1" t="shared" si="34"/>
        <v>0</v>
      </c>
    </row>
    <row r="239" s="36" customFormat="1" hidden="1" spans="1:12">
      <c r="A239" s="107"/>
      <c r="B239" s="105" t="str">
        <f ca="1">+IF(J239&gt;0,运营生产订单!$C$4,"")</f>
        <v/>
      </c>
      <c r="C239" s="105" t="str">
        <f ca="1">+IF(J239&gt;0,MID(运营生产订单!$C$3,FIND("-",运营生产订单!$C$3)+1,20),"")</f>
        <v/>
      </c>
      <c r="D239" s="108" t="str">
        <f ca="1">+IF(J239&gt;0,VLOOKUP(C239&amp;H239&amp;I239,'（运营）数据源'!$A:$B,2,0),"")</f>
        <v/>
      </c>
      <c r="E239" s="108" t="str">
        <f ca="1">+IF(J239&gt;0,VLOOKUP(D239,'（运营）数据源'!$B:$H,7,0),"")</f>
        <v/>
      </c>
      <c r="F239" s="108" t="str">
        <f ca="1">+IF(J239&gt;0,VLOOKUP(D239,'（运营）数据源'!B:G,6,0),"")</f>
        <v/>
      </c>
      <c r="G239" s="105" t="str">
        <f ca="1">+IFERROR(VLOOKUP(D239,'（运营）数据源'!$B:$D,3,0),"")</f>
        <v/>
      </c>
      <c r="H239" s="109"/>
      <c r="I239" s="114" t="str">
        <f>+运营生产订单!$D$7</f>
        <v>S</v>
      </c>
      <c r="J239" s="105">
        <f ca="1">+SUMPRODUCT((运营生产订单!$A$9:$A$78=L239)*(运营生产订单!$C$7:$K$7=I239)*运营生产订单!$C$9:运营生产订单!$K$78)</f>
        <v>0</v>
      </c>
      <c r="K239" s="115" t="e">
        <f ca="1">VLOOKUP(D239,'（运营）数据源'!B:H,7,0)</f>
        <v>#N/A</v>
      </c>
      <c r="L239" s="67">
        <f ca="1" t="shared" si="34"/>
        <v>0</v>
      </c>
    </row>
    <row r="240" s="36" customFormat="1" hidden="1" spans="1:12">
      <c r="A240" s="107"/>
      <c r="B240" s="105" t="str">
        <f ca="1">+IF(J240&gt;0,运营生产订单!$C$4,"")</f>
        <v/>
      </c>
      <c r="C240" s="105" t="str">
        <f ca="1">+IF(J240&gt;0,MID(运营生产订单!$C$3,FIND("-",运营生产订单!$C$3)+1,20),"")</f>
        <v/>
      </c>
      <c r="D240" s="108" t="str">
        <f ca="1">+IF(J240&gt;0,VLOOKUP(C240&amp;H240&amp;I240,'（运营）数据源'!$A:$B,2,0),"")</f>
        <v/>
      </c>
      <c r="E240" s="108" t="str">
        <f ca="1">+IF(J240&gt;0,VLOOKUP(D240,'（运营）数据源'!$B:$H,7,0),"")</f>
        <v/>
      </c>
      <c r="F240" s="108" t="str">
        <f ca="1">+IF(J240&gt;0,VLOOKUP(D240,'（运营）数据源'!B:G,6,0),"")</f>
        <v/>
      </c>
      <c r="G240" s="105" t="str">
        <f ca="1">+IFERROR(VLOOKUP(D240,'（运营）数据源'!$B:$D,3,0),"")</f>
        <v/>
      </c>
      <c r="H240" s="109"/>
      <c r="I240" s="114" t="str">
        <f>+运营生产订单!$E$7</f>
        <v>M</v>
      </c>
      <c r="J240" s="105">
        <f ca="1">+SUMPRODUCT((运营生产订单!$A$9:$A$78=L240)*(运营生产订单!$C$7:$K$7=I240)*运营生产订单!$C$9:运营生产订单!$K$78)</f>
        <v>0</v>
      </c>
      <c r="K240" s="115" t="e">
        <f ca="1">VLOOKUP(D240,'（运营）数据源'!B:H,7,0)</f>
        <v>#N/A</v>
      </c>
      <c r="L240" s="67">
        <f ca="1" t="shared" si="34"/>
        <v>0</v>
      </c>
    </row>
    <row r="241" s="36" customFormat="1" hidden="1" spans="1:12">
      <c r="A241" s="107"/>
      <c r="B241" s="105" t="str">
        <f ca="1">+IF(J241&gt;0,运营生产订单!$C$4,"")</f>
        <v/>
      </c>
      <c r="C241" s="105" t="str">
        <f ca="1">+IF(J241&gt;0,MID(运营生产订单!$C$3,FIND("-",运营生产订单!$C$3)+1,20),"")</f>
        <v/>
      </c>
      <c r="D241" s="108" t="str">
        <f ca="1">+IF(J241&gt;0,VLOOKUP(C241&amp;H241&amp;I241,'（运营）数据源'!$A:$B,2,0),"")</f>
        <v/>
      </c>
      <c r="E241" s="108" t="str">
        <f ca="1">+IF(J241&gt;0,VLOOKUP(D241,'（运营）数据源'!$B:$H,7,0),"")</f>
        <v/>
      </c>
      <c r="F241" s="108" t="str">
        <f ca="1">+IF(J241&gt;0,VLOOKUP(D241,'（运营）数据源'!B:G,6,0),"")</f>
        <v/>
      </c>
      <c r="G241" s="105" t="str">
        <f ca="1">+IFERROR(VLOOKUP(D241,'（运营）数据源'!$B:$D,3,0),"")</f>
        <v/>
      </c>
      <c r="H241" s="109"/>
      <c r="I241" s="114" t="str">
        <f>+运营生产订单!$F$7</f>
        <v>L</v>
      </c>
      <c r="J241" s="105">
        <f ca="1">+SUMPRODUCT((运营生产订单!$A$9:$A$78=L241)*(运营生产订单!$C$7:$K$7=I241)*运营生产订单!$C$9:运营生产订单!$K$78)</f>
        <v>0</v>
      </c>
      <c r="K241" s="115" t="e">
        <f ca="1">VLOOKUP(D241,'（运营）数据源'!B:H,7,0)</f>
        <v>#N/A</v>
      </c>
      <c r="L241" s="67">
        <f ca="1" t="shared" ref="L241:L250" si="35">INDIRECT("运营生产订单!$A$"&amp;(INT((ROW()-4)/9)+9))</f>
        <v>0</v>
      </c>
    </row>
    <row r="242" s="36" customFormat="1" hidden="1" spans="1:12">
      <c r="A242" s="107"/>
      <c r="B242" s="105" t="str">
        <f ca="1">+IF(J242&gt;0,运营生产订单!$C$4,"")</f>
        <v/>
      </c>
      <c r="C242" s="105" t="str">
        <f ca="1">+IF(J242&gt;0,MID(运营生产订单!$C$3,FIND("-",运营生产订单!$C$3)+1,20),"")</f>
        <v/>
      </c>
      <c r="D242" s="108" t="str">
        <f ca="1">+IF(J242&gt;0,VLOOKUP(C242&amp;H242&amp;I242,'（运营）数据源'!$A:$B,2,0),"")</f>
        <v/>
      </c>
      <c r="E242" s="108" t="str">
        <f ca="1">+IF(J242&gt;0,VLOOKUP(D242,'（运营）数据源'!$B:$H,7,0),"")</f>
        <v/>
      </c>
      <c r="F242" s="108" t="str">
        <f ca="1">+IF(J242&gt;0,VLOOKUP(D242,'（运营）数据源'!B:G,6,0),"")</f>
        <v/>
      </c>
      <c r="G242" s="105" t="str">
        <f ca="1">+IFERROR(VLOOKUP(D242,'（运营）数据源'!$B:$D,3,0),"")</f>
        <v/>
      </c>
      <c r="H242" s="109"/>
      <c r="I242" s="114" t="str">
        <f>+运营生产订单!$G$7</f>
        <v>XL</v>
      </c>
      <c r="J242" s="105">
        <f ca="1">+SUMPRODUCT((运营生产订单!$A$9:$A$78=L242)*(运营生产订单!$C$7:$K$7=I242)*运营生产订单!$C$9:运营生产订单!$K$78)</f>
        <v>0</v>
      </c>
      <c r="K242" s="115" t="e">
        <f ca="1">VLOOKUP(D242,'（运营）数据源'!B:H,7,0)</f>
        <v>#N/A</v>
      </c>
      <c r="L242" s="67">
        <f ca="1" t="shared" si="35"/>
        <v>0</v>
      </c>
    </row>
    <row r="243" s="36" customFormat="1" hidden="1" spans="1:12">
      <c r="A243" s="107"/>
      <c r="B243" s="105" t="str">
        <f ca="1">+IF(J243&gt;0,运营生产订单!$C$4,"")</f>
        <v/>
      </c>
      <c r="C243" s="105" t="str">
        <f ca="1">+IF(J243&gt;0,MID(运营生产订单!$C$3,FIND("-",运营生产订单!$C$3)+1,20),"")</f>
        <v/>
      </c>
      <c r="D243" s="108" t="str">
        <f ca="1">+IF(J243&gt;0,VLOOKUP(C243&amp;H243&amp;I243,'（运营）数据源'!$A:$B,2,0),"")</f>
        <v/>
      </c>
      <c r="E243" s="108" t="str">
        <f ca="1">+IF(J243&gt;0,VLOOKUP(D243,'（运营）数据源'!$B:$H,7,0),"")</f>
        <v/>
      </c>
      <c r="F243" s="108" t="str">
        <f ca="1">+IF(J243&gt;0,VLOOKUP(D243,'（运营）数据源'!B:G,6,0),"")</f>
        <v/>
      </c>
      <c r="G243" s="105" t="str">
        <f ca="1">+IFERROR(VLOOKUP(D243,'（运营）数据源'!$B:$D,3,0),"")</f>
        <v/>
      </c>
      <c r="H243" s="109"/>
      <c r="I243" s="114" t="str">
        <f>+运营生产订单!$H$7</f>
        <v>2XL</v>
      </c>
      <c r="J243" s="105">
        <f ca="1">+SUMPRODUCT((运营生产订单!$A$9:$A$78=L243)*(运营生产订单!$C$7:$K$7=I243)*运营生产订单!$C$9:运营生产订单!$K$78)</f>
        <v>0</v>
      </c>
      <c r="K243" s="115" t="e">
        <f ca="1">VLOOKUP(D243,'（运营）数据源'!B:H,7,0)</f>
        <v>#N/A</v>
      </c>
      <c r="L243" s="67">
        <f ca="1" t="shared" si="35"/>
        <v>0</v>
      </c>
    </row>
    <row r="244" s="36" customFormat="1" hidden="1" spans="1:12">
      <c r="A244" s="107"/>
      <c r="B244" s="105" t="str">
        <f ca="1">+IF(J244&gt;0,运营生产订单!$C$4,"")</f>
        <v/>
      </c>
      <c r="C244" s="105" t="str">
        <f ca="1">+IF(J244&gt;0,MID(运营生产订单!$C$3,FIND("-",运营生产订单!$C$3)+1,20),"")</f>
        <v/>
      </c>
      <c r="D244" s="108" t="str">
        <f ca="1">+IF(J244&gt;0,VLOOKUP(C244&amp;H244&amp;I244,'（运营）数据源'!$A:$B,2,0),"")</f>
        <v/>
      </c>
      <c r="E244" s="108" t="str">
        <f ca="1">+IF(J244&gt;0,VLOOKUP(D244,'（运营）数据源'!$B:$H,7,0),"")</f>
        <v/>
      </c>
      <c r="F244" s="108" t="str">
        <f ca="1">+IF(J244&gt;0,VLOOKUP(D244,'（运营）数据源'!B:G,6,0),"")</f>
        <v/>
      </c>
      <c r="G244" s="105" t="str">
        <f ca="1">+IFERROR(VLOOKUP(D244,'（运营）数据源'!$B:$D,3,0),"")</f>
        <v/>
      </c>
      <c r="H244" s="109"/>
      <c r="I244" s="114" t="str">
        <f>+运营生产订单!$I$7</f>
        <v>3XL</v>
      </c>
      <c r="J244" s="105">
        <f ca="1">+SUMPRODUCT((运营生产订单!$A$9:$A$78=L244)*(运营生产订单!$C$7:$K$7=I244)*运营生产订单!$C$9:运营生产订单!$K$78)</f>
        <v>0</v>
      </c>
      <c r="K244" s="115" t="e">
        <f ca="1">VLOOKUP(D244,'（运营）数据源'!B:H,7,0)</f>
        <v>#N/A</v>
      </c>
      <c r="L244" s="67">
        <f ca="1" t="shared" si="35"/>
        <v>0</v>
      </c>
    </row>
    <row r="245" s="36" customFormat="1" hidden="1" spans="1:12">
      <c r="A245" s="107"/>
      <c r="B245" s="105" t="str">
        <f ca="1">+IF(J245&gt;0,运营生产订单!$C$4,"")</f>
        <v/>
      </c>
      <c r="C245" s="105" t="str">
        <f ca="1">+IF(J245&gt;0,MID(运营生产订单!$C$3,FIND("-",运营生产订单!$C$3)+1,20),"")</f>
        <v/>
      </c>
      <c r="D245" s="108" t="str">
        <f ca="1">+IF(J245&gt;0,VLOOKUP(C245&amp;H245&amp;I245,'（运营）数据源'!$A:$B,2,0),"")</f>
        <v/>
      </c>
      <c r="E245" s="108" t="str">
        <f ca="1">+IF(J245&gt;0,VLOOKUP(D245,'（运营）数据源'!$B:$H,7,0),"")</f>
        <v/>
      </c>
      <c r="F245" s="108" t="str">
        <f ca="1">+IF(J245&gt;0,VLOOKUP(D245,'（运营）数据源'!B:G,6,0),"")</f>
        <v/>
      </c>
      <c r="G245" s="105" t="str">
        <f ca="1">+IFERROR(VLOOKUP(D245,'（运营）数据源'!$B:$D,3,0),"")</f>
        <v/>
      </c>
      <c r="H245" s="109"/>
      <c r="I245" s="114" t="str">
        <f>+运营生产订单!$J$7</f>
        <v>4XL</v>
      </c>
      <c r="J245" s="105">
        <f ca="1">+SUMPRODUCT((运营生产订单!$A$9:$A$78=L245)*(运营生产订单!$C$7:$K$7=I245)*运营生产订单!$C$9:运营生产订单!$K$78)</f>
        <v>0</v>
      </c>
      <c r="K245" s="115" t="e">
        <f ca="1">VLOOKUP(D245,'（运营）数据源'!B:H,7,0)</f>
        <v>#N/A</v>
      </c>
      <c r="L245" s="67">
        <f ca="1" t="shared" si="35"/>
        <v>0</v>
      </c>
    </row>
    <row r="246" s="36" customFormat="1" hidden="1" spans="1:12">
      <c r="A246" s="107"/>
      <c r="B246" s="105" t="str">
        <f ca="1">+IF(J246&gt;0,运营生产订单!$C$4,"")</f>
        <v/>
      </c>
      <c r="C246" s="105" t="str">
        <f ca="1">+IF(J246&gt;0,MID(运营生产订单!$C$3,FIND("-",运营生产订单!$C$3)+1,20),"")</f>
        <v/>
      </c>
      <c r="D246" s="108" t="str">
        <f ca="1">+IF(J246&gt;0,VLOOKUP(C246&amp;H246&amp;I246,'（运营）数据源'!$A:$B,2,0),"")</f>
        <v/>
      </c>
      <c r="E246" s="108" t="str">
        <f ca="1">+IF(J246&gt;0,VLOOKUP(D246,'（运营）数据源'!$B:$H,7,0),"")</f>
        <v/>
      </c>
      <c r="F246" s="108" t="str">
        <f ca="1">+IF(J246&gt;0,VLOOKUP(D246,'（运营）数据源'!B:G,6,0),"")</f>
        <v/>
      </c>
      <c r="G246" s="105" t="str">
        <f ca="1">+IFERROR(VLOOKUP(D246,'（运营）数据源'!$B:$D,3,0),"")</f>
        <v/>
      </c>
      <c r="H246" s="109"/>
      <c r="I246" s="114" t="str">
        <f>+运营生产订单!$K$7</f>
        <v>5XL</v>
      </c>
      <c r="J246" s="105">
        <f ca="1">+SUMPRODUCT((运营生产订单!$A$9:$A$78=L246)*(运营生产订单!$C$7:$K$7=I246)*运营生产订单!$C$9:运营生产订单!$K$78)</f>
        <v>0</v>
      </c>
      <c r="K246" s="115" t="e">
        <f ca="1">VLOOKUP(D246,'（运营）数据源'!B:H,7,0)</f>
        <v>#N/A</v>
      </c>
      <c r="L246" s="67">
        <f ca="1" t="shared" si="35"/>
        <v>0</v>
      </c>
    </row>
    <row r="247" s="36" customFormat="1" hidden="1" spans="1:12">
      <c r="A247" s="107"/>
      <c r="B247" s="105" t="str">
        <f ca="1">+IF(J247&gt;0,运营生产订单!$C$4,"")</f>
        <v/>
      </c>
      <c r="C247" s="105" t="str">
        <f ca="1">+IF(J247&gt;0,MID(运营生产订单!$C$3,FIND("-",运营生产订单!$C$3)+1,20),"")</f>
        <v/>
      </c>
      <c r="D247" s="108" t="str">
        <f ca="1">+IF(J247&gt;0,VLOOKUP(C247&amp;H247&amp;I247,'（运营）数据源'!$A:$B,2,0),"")</f>
        <v/>
      </c>
      <c r="E247" s="108" t="str">
        <f ca="1">+IF(J247&gt;0,VLOOKUP(D247,'（运营）数据源'!$B:$H,7,0),"")</f>
        <v/>
      </c>
      <c r="F247" s="108" t="str">
        <f ca="1">+IF(J247&gt;0,VLOOKUP(D247,'（运营）数据源'!B:G,6,0),"")</f>
        <v/>
      </c>
      <c r="G247" s="105" t="str">
        <f ca="1">+IFERROR(VLOOKUP(D247,'（运营）数据源'!$B:$D,3,0),"")</f>
        <v/>
      </c>
      <c r="H247" s="109"/>
      <c r="I247" s="114" t="str">
        <f>+运营生产订单!$C$7</f>
        <v>XS</v>
      </c>
      <c r="J247" s="105">
        <f ca="1">+SUMPRODUCT((运营生产订单!$A$9:$A$78=L247)*(运营生产订单!$C$7:$K$7=I247)*运营生产订单!$C$9:运营生产订单!$K$78)</f>
        <v>0</v>
      </c>
      <c r="K247" s="115" t="e">
        <f ca="1">VLOOKUP(D247,'（运营）数据源'!B:H,7,0)</f>
        <v>#N/A</v>
      </c>
      <c r="L247" s="67">
        <f ca="1" t="shared" si="35"/>
        <v>0</v>
      </c>
    </row>
    <row r="248" s="36" customFormat="1" hidden="1" spans="1:12">
      <c r="A248" s="107"/>
      <c r="B248" s="105" t="str">
        <f ca="1">+IF(J248&gt;0,运营生产订单!$C$4,"")</f>
        <v/>
      </c>
      <c r="C248" s="105" t="str">
        <f ca="1">+IF(J248&gt;0,MID(运营生产订单!$C$3,FIND("-",运营生产订单!$C$3)+1,20),"")</f>
        <v/>
      </c>
      <c r="D248" s="108" t="str">
        <f ca="1">+IF(J248&gt;0,VLOOKUP(C248&amp;H248&amp;I248,'（运营）数据源'!$A:$B,2,0),"")</f>
        <v/>
      </c>
      <c r="E248" s="108" t="str">
        <f ca="1">+IF(J248&gt;0,VLOOKUP(D248,'（运营）数据源'!$B:$H,7,0),"")</f>
        <v/>
      </c>
      <c r="F248" s="108" t="str">
        <f ca="1">+IF(J248&gt;0,VLOOKUP(D248,'（运营）数据源'!B:G,6,0),"")</f>
        <v/>
      </c>
      <c r="G248" s="105" t="str">
        <f ca="1">+IFERROR(VLOOKUP(D248,'（运营）数据源'!$B:$D,3,0),"")</f>
        <v/>
      </c>
      <c r="H248" s="109"/>
      <c r="I248" s="114" t="str">
        <f>+运营生产订单!$D$7</f>
        <v>S</v>
      </c>
      <c r="J248" s="105">
        <f ca="1">+SUMPRODUCT((运营生产订单!$A$9:$A$78=L248)*(运营生产订单!$C$7:$K$7=I248)*运营生产订单!$C$9:运营生产订单!$K$78)</f>
        <v>0</v>
      </c>
      <c r="K248" s="115" t="e">
        <f ca="1">VLOOKUP(D248,'（运营）数据源'!B:H,7,0)</f>
        <v>#N/A</v>
      </c>
      <c r="L248" s="67">
        <f ca="1" t="shared" si="35"/>
        <v>0</v>
      </c>
    </row>
    <row r="249" s="36" customFormat="1" hidden="1" spans="1:12">
      <c r="A249" s="107"/>
      <c r="B249" s="105" t="str">
        <f ca="1">+IF(J249&gt;0,运营生产订单!$C$4,"")</f>
        <v/>
      </c>
      <c r="C249" s="105" t="str">
        <f ca="1">+IF(J249&gt;0,MID(运营生产订单!$C$3,FIND("-",运营生产订单!$C$3)+1,20),"")</f>
        <v/>
      </c>
      <c r="D249" s="108" t="str">
        <f ca="1">+IF(J249&gt;0,VLOOKUP(C249&amp;H249&amp;I249,'（运营）数据源'!$A:$B,2,0),"")</f>
        <v/>
      </c>
      <c r="E249" s="108" t="str">
        <f ca="1">+IF(J249&gt;0,VLOOKUP(D249,'（运营）数据源'!$B:$H,7,0),"")</f>
        <v/>
      </c>
      <c r="F249" s="108" t="str">
        <f ca="1">+IF(J249&gt;0,VLOOKUP(D249,'（运营）数据源'!B:G,6,0),"")</f>
        <v/>
      </c>
      <c r="G249" s="105" t="str">
        <f ca="1">+IFERROR(VLOOKUP(D249,'（运营）数据源'!$B:$D,3,0),"")</f>
        <v/>
      </c>
      <c r="H249" s="109"/>
      <c r="I249" s="114" t="str">
        <f>+运营生产订单!$E$7</f>
        <v>M</v>
      </c>
      <c r="J249" s="105">
        <f ca="1">+SUMPRODUCT((运营生产订单!$A$9:$A$78=L249)*(运营生产订单!$C$7:$K$7=I249)*运营生产订单!$C$9:运营生产订单!$K$78)</f>
        <v>0</v>
      </c>
      <c r="K249" s="115" t="e">
        <f ca="1">VLOOKUP(D249,'（运营）数据源'!B:H,7,0)</f>
        <v>#N/A</v>
      </c>
      <c r="L249" s="67">
        <f ca="1" t="shared" si="35"/>
        <v>0</v>
      </c>
    </row>
    <row r="250" s="36" customFormat="1" hidden="1" spans="1:12">
      <c r="A250" s="107"/>
      <c r="B250" s="105" t="str">
        <f ca="1">+IF(J250&gt;0,运营生产订单!$C$4,"")</f>
        <v/>
      </c>
      <c r="C250" s="105" t="str">
        <f ca="1">+IF(J250&gt;0,MID(运营生产订单!$C$3,FIND("-",运营生产订单!$C$3)+1,20),"")</f>
        <v/>
      </c>
      <c r="D250" s="108" t="str">
        <f ca="1">+IF(J250&gt;0,VLOOKUP(C250&amp;H250&amp;I250,'（运营）数据源'!$A:$B,2,0),"")</f>
        <v/>
      </c>
      <c r="E250" s="108" t="str">
        <f ca="1">+IF(J250&gt;0,VLOOKUP(D250,'（运营）数据源'!$B:$H,7,0),"")</f>
        <v/>
      </c>
      <c r="F250" s="108" t="str">
        <f ca="1">+IF(J250&gt;0,VLOOKUP(D250,'（运营）数据源'!B:G,6,0),"")</f>
        <v/>
      </c>
      <c r="G250" s="105" t="str">
        <f ca="1">+IFERROR(VLOOKUP(D250,'（运营）数据源'!$B:$D,3,0),"")</f>
        <v/>
      </c>
      <c r="H250" s="109"/>
      <c r="I250" s="114" t="str">
        <f>+运营生产订单!$F$7</f>
        <v>L</v>
      </c>
      <c r="J250" s="105">
        <f ca="1">+SUMPRODUCT((运营生产订单!$A$9:$A$78=L250)*(运营生产订单!$C$7:$K$7=I250)*运营生产订单!$C$9:运营生产订单!$K$78)</f>
        <v>0</v>
      </c>
      <c r="K250" s="115" t="e">
        <f ca="1">VLOOKUP(D250,'（运营）数据源'!B:H,7,0)</f>
        <v>#N/A</v>
      </c>
      <c r="L250" s="67">
        <f ca="1" t="shared" si="35"/>
        <v>0</v>
      </c>
    </row>
    <row r="251" s="36" customFormat="1" hidden="1" spans="1:12">
      <c r="A251" s="107"/>
      <c r="B251" s="105" t="str">
        <f ca="1">+IF(J251&gt;0,运营生产订单!$C$4,"")</f>
        <v/>
      </c>
      <c r="C251" s="105" t="str">
        <f ca="1">+IF(J251&gt;0,MID(运营生产订单!$C$3,FIND("-",运营生产订单!$C$3)+1,20),"")</f>
        <v/>
      </c>
      <c r="D251" s="108" t="str">
        <f ca="1">+IF(J251&gt;0,VLOOKUP(C251&amp;H251&amp;I251,'（运营）数据源'!$A:$B,2,0),"")</f>
        <v/>
      </c>
      <c r="E251" s="108" t="str">
        <f ca="1">+IF(J251&gt;0,VLOOKUP(D251,'（运营）数据源'!$B:$H,7,0),"")</f>
        <v/>
      </c>
      <c r="F251" s="108" t="str">
        <f ca="1">+IF(J251&gt;0,VLOOKUP(D251,'（运营）数据源'!B:G,6,0),"")</f>
        <v/>
      </c>
      <c r="G251" s="105" t="str">
        <f ca="1">+IFERROR(VLOOKUP(D251,'（运营）数据源'!$B:$D,3,0),"")</f>
        <v/>
      </c>
      <c r="H251" s="109"/>
      <c r="I251" s="114" t="str">
        <f>+运营生产订单!$G$7</f>
        <v>XL</v>
      </c>
      <c r="J251" s="105">
        <f ca="1">+SUMPRODUCT((运营生产订单!$A$9:$A$78=L251)*(运营生产订单!$C$7:$K$7=I251)*运营生产订单!$C$9:运营生产订单!$K$78)</f>
        <v>0</v>
      </c>
      <c r="K251" s="115" t="e">
        <f ca="1">VLOOKUP(D251,'（运营）数据源'!B:H,7,0)</f>
        <v>#N/A</v>
      </c>
      <c r="L251" s="67">
        <f ca="1" t="shared" ref="L251:L260" si="36">INDIRECT("运营生产订单!$A$"&amp;(INT((ROW()-4)/9)+9))</f>
        <v>0</v>
      </c>
    </row>
    <row r="252" s="36" customFormat="1" hidden="1" spans="1:12">
      <c r="A252" s="107"/>
      <c r="B252" s="105" t="str">
        <f ca="1">+IF(J252&gt;0,运营生产订单!$C$4,"")</f>
        <v/>
      </c>
      <c r="C252" s="105" t="str">
        <f ca="1">+IF(J252&gt;0,MID(运营生产订单!$C$3,FIND("-",运营生产订单!$C$3)+1,20),"")</f>
        <v/>
      </c>
      <c r="D252" s="108" t="str">
        <f ca="1">+IF(J252&gt;0,VLOOKUP(C252&amp;H252&amp;I252,'（运营）数据源'!$A:$B,2,0),"")</f>
        <v/>
      </c>
      <c r="E252" s="108" t="str">
        <f ca="1">+IF(J252&gt;0,VLOOKUP(D252,'（运营）数据源'!$B:$H,7,0),"")</f>
        <v/>
      </c>
      <c r="F252" s="108" t="str">
        <f ca="1">+IF(J252&gt;0,VLOOKUP(D252,'（运营）数据源'!B:G,6,0),"")</f>
        <v/>
      </c>
      <c r="G252" s="105" t="str">
        <f ca="1">+IFERROR(VLOOKUP(D252,'（运营）数据源'!$B:$D,3,0),"")</f>
        <v/>
      </c>
      <c r="H252" s="109"/>
      <c r="I252" s="114" t="str">
        <f>+运营生产订单!$H$7</f>
        <v>2XL</v>
      </c>
      <c r="J252" s="105">
        <f ca="1">+SUMPRODUCT((运营生产订单!$A$9:$A$78=L252)*(运营生产订单!$C$7:$K$7=I252)*运营生产订单!$C$9:运营生产订单!$K$78)</f>
        <v>0</v>
      </c>
      <c r="K252" s="115" t="e">
        <f ca="1">VLOOKUP(D252,'（运营）数据源'!B:H,7,0)</f>
        <v>#N/A</v>
      </c>
      <c r="L252" s="67">
        <f ca="1" t="shared" si="36"/>
        <v>0</v>
      </c>
    </row>
    <row r="253" s="36" customFormat="1" hidden="1" spans="1:12">
      <c r="A253" s="107"/>
      <c r="B253" s="105" t="str">
        <f ca="1">+IF(J253&gt;0,运营生产订单!$C$4,"")</f>
        <v/>
      </c>
      <c r="C253" s="105" t="str">
        <f ca="1">+IF(J253&gt;0,MID(运营生产订单!$C$3,FIND("-",运营生产订单!$C$3)+1,20),"")</f>
        <v/>
      </c>
      <c r="D253" s="108" t="str">
        <f ca="1">+IF(J253&gt;0,VLOOKUP(C253&amp;H253&amp;I253,'（运营）数据源'!$A:$B,2,0),"")</f>
        <v/>
      </c>
      <c r="E253" s="108" t="str">
        <f ca="1">+IF(J253&gt;0,VLOOKUP(D253,'（运营）数据源'!$B:$H,7,0),"")</f>
        <v/>
      </c>
      <c r="F253" s="108" t="str">
        <f ca="1">+IF(J253&gt;0,VLOOKUP(D253,'（运营）数据源'!B:G,6,0),"")</f>
        <v/>
      </c>
      <c r="G253" s="105" t="str">
        <f ca="1">+IFERROR(VLOOKUP(D253,'（运营）数据源'!$B:$D,3,0),"")</f>
        <v/>
      </c>
      <c r="H253" s="109"/>
      <c r="I253" s="114" t="str">
        <f>+运营生产订单!$I$7</f>
        <v>3XL</v>
      </c>
      <c r="J253" s="105">
        <f ca="1">+SUMPRODUCT((运营生产订单!$A$9:$A$78=L253)*(运营生产订单!$C$7:$K$7=I253)*运营生产订单!$C$9:运营生产订单!$K$78)</f>
        <v>0</v>
      </c>
      <c r="K253" s="115" t="e">
        <f ca="1">VLOOKUP(D253,'（运营）数据源'!B:H,7,0)</f>
        <v>#N/A</v>
      </c>
      <c r="L253" s="67">
        <f ca="1" t="shared" si="36"/>
        <v>0</v>
      </c>
    </row>
    <row r="254" s="36" customFormat="1" hidden="1" spans="1:12">
      <c r="A254" s="107"/>
      <c r="B254" s="105" t="str">
        <f ca="1">+IF(J254&gt;0,运营生产订单!$C$4,"")</f>
        <v/>
      </c>
      <c r="C254" s="105" t="str">
        <f ca="1">+IF(J254&gt;0,MID(运营生产订单!$C$3,FIND("-",运营生产订单!$C$3)+1,20),"")</f>
        <v/>
      </c>
      <c r="D254" s="108" t="str">
        <f ca="1">+IF(J254&gt;0,VLOOKUP(C254&amp;H254&amp;I254,'（运营）数据源'!$A:$B,2,0),"")</f>
        <v/>
      </c>
      <c r="E254" s="108" t="str">
        <f ca="1">+IF(J254&gt;0,VLOOKUP(D254,'（运营）数据源'!$B:$H,7,0),"")</f>
        <v/>
      </c>
      <c r="F254" s="108" t="str">
        <f ca="1">+IF(J254&gt;0,VLOOKUP(D254,'（运营）数据源'!B:G,6,0),"")</f>
        <v/>
      </c>
      <c r="G254" s="105" t="str">
        <f ca="1">+IFERROR(VLOOKUP(D254,'（运营）数据源'!$B:$D,3,0),"")</f>
        <v/>
      </c>
      <c r="H254" s="109"/>
      <c r="I254" s="114" t="str">
        <f>+运营生产订单!$J$7</f>
        <v>4XL</v>
      </c>
      <c r="J254" s="105">
        <f ca="1">+SUMPRODUCT((运营生产订单!$A$9:$A$78=L254)*(运营生产订单!$C$7:$K$7=I254)*运营生产订单!$C$9:运营生产订单!$K$78)</f>
        <v>0</v>
      </c>
      <c r="K254" s="115" t="e">
        <f ca="1">VLOOKUP(D254,'（运营）数据源'!B:H,7,0)</f>
        <v>#N/A</v>
      </c>
      <c r="L254" s="67">
        <f ca="1" t="shared" si="36"/>
        <v>0</v>
      </c>
    </row>
    <row r="255" s="36" customFormat="1" hidden="1" spans="1:12">
      <c r="A255" s="107"/>
      <c r="B255" s="105" t="str">
        <f ca="1">+IF(J255&gt;0,运营生产订单!$C$4,"")</f>
        <v/>
      </c>
      <c r="C255" s="105" t="str">
        <f ca="1">+IF(J255&gt;0,MID(运营生产订单!$C$3,FIND("-",运营生产订单!$C$3)+1,20),"")</f>
        <v/>
      </c>
      <c r="D255" s="108" t="str">
        <f ca="1">+IF(J255&gt;0,VLOOKUP(C255&amp;H255&amp;I255,'（运营）数据源'!$A:$B,2,0),"")</f>
        <v/>
      </c>
      <c r="E255" s="108" t="str">
        <f ca="1">+IF(J255&gt;0,VLOOKUP(D255,'（运营）数据源'!$B:$H,7,0),"")</f>
        <v/>
      </c>
      <c r="F255" s="108" t="str">
        <f ca="1">+IF(J255&gt;0,VLOOKUP(D255,'（运营）数据源'!B:G,6,0),"")</f>
        <v/>
      </c>
      <c r="G255" s="105" t="str">
        <f ca="1">+IFERROR(VLOOKUP(D255,'（运营）数据源'!$B:$D,3,0),"")</f>
        <v/>
      </c>
      <c r="H255" s="109"/>
      <c r="I255" s="114" t="str">
        <f>+运营生产订单!$K$7</f>
        <v>5XL</v>
      </c>
      <c r="J255" s="105">
        <f ca="1">+SUMPRODUCT((运营生产订单!$A$9:$A$78=L255)*(运营生产订单!$C$7:$K$7=I255)*运营生产订单!$C$9:运营生产订单!$K$78)</f>
        <v>0</v>
      </c>
      <c r="K255" s="115" t="e">
        <f ca="1">VLOOKUP(D255,'（运营）数据源'!B:H,7,0)</f>
        <v>#N/A</v>
      </c>
      <c r="L255" s="67">
        <f ca="1" t="shared" si="36"/>
        <v>0</v>
      </c>
    </row>
    <row r="256" s="36" customFormat="1" hidden="1" spans="1:12">
      <c r="A256" s="107"/>
      <c r="B256" s="105" t="str">
        <f ca="1">+IF(J256&gt;0,运营生产订单!$C$4,"")</f>
        <v/>
      </c>
      <c r="C256" s="105" t="str">
        <f ca="1">+IF(J256&gt;0,MID(运营生产订单!$C$3,FIND("-",运营生产订单!$C$3)+1,20),"")</f>
        <v/>
      </c>
      <c r="D256" s="108" t="str">
        <f ca="1">+IF(J256&gt;0,VLOOKUP(C256&amp;H256&amp;I256,'（运营）数据源'!$A:$B,2,0),"")</f>
        <v/>
      </c>
      <c r="E256" s="108" t="str">
        <f ca="1">+IF(J256&gt;0,VLOOKUP(D256,'（运营）数据源'!$B:$H,7,0),"")</f>
        <v/>
      </c>
      <c r="F256" s="108" t="str">
        <f ca="1">+IF(J256&gt;0,VLOOKUP(D256,'（运营）数据源'!B:G,6,0),"")</f>
        <v/>
      </c>
      <c r="G256" s="105" t="str">
        <f ca="1">+IFERROR(VLOOKUP(D256,'（运营）数据源'!$B:$D,3,0),"")</f>
        <v/>
      </c>
      <c r="H256" s="109"/>
      <c r="I256" s="114" t="str">
        <f>+运营生产订单!$C$7</f>
        <v>XS</v>
      </c>
      <c r="J256" s="105">
        <f ca="1">+SUMPRODUCT((运营生产订单!$A$9:$A$78=L256)*(运营生产订单!$C$7:$K$7=I256)*运营生产订单!$C$9:运营生产订单!$K$78)</f>
        <v>0</v>
      </c>
      <c r="K256" s="115" t="e">
        <f ca="1">VLOOKUP(D256,'（运营）数据源'!B:H,7,0)</f>
        <v>#N/A</v>
      </c>
      <c r="L256" s="67">
        <f ca="1" t="shared" si="36"/>
        <v>0</v>
      </c>
    </row>
    <row r="257" s="36" customFormat="1" hidden="1" spans="1:12">
      <c r="A257" s="107"/>
      <c r="B257" s="105" t="str">
        <f ca="1">+IF(J257&gt;0,运营生产订单!$C$4,"")</f>
        <v/>
      </c>
      <c r="C257" s="105" t="str">
        <f ca="1">+IF(J257&gt;0,MID(运营生产订单!$C$3,FIND("-",运营生产订单!$C$3)+1,20),"")</f>
        <v/>
      </c>
      <c r="D257" s="108" t="str">
        <f ca="1">+IF(J257&gt;0,VLOOKUP(C257&amp;H257&amp;I257,'（运营）数据源'!$A:$B,2,0),"")</f>
        <v/>
      </c>
      <c r="E257" s="108" t="str">
        <f ca="1">+IF(J257&gt;0,VLOOKUP(D257,'（运营）数据源'!$B:$H,7,0),"")</f>
        <v/>
      </c>
      <c r="F257" s="108" t="str">
        <f ca="1">+IF(J257&gt;0,VLOOKUP(D257,'（运营）数据源'!B:G,6,0),"")</f>
        <v/>
      </c>
      <c r="G257" s="105" t="str">
        <f ca="1">+IFERROR(VLOOKUP(D257,'（运营）数据源'!$B:$D,3,0),"")</f>
        <v/>
      </c>
      <c r="H257" s="109"/>
      <c r="I257" s="114" t="str">
        <f>+运营生产订单!$D$7</f>
        <v>S</v>
      </c>
      <c r="J257" s="105">
        <f ca="1">+SUMPRODUCT((运营生产订单!$A$9:$A$78=L257)*(运营生产订单!$C$7:$K$7=I257)*运营生产订单!$C$9:运营生产订单!$K$78)</f>
        <v>0</v>
      </c>
      <c r="K257" s="115" t="e">
        <f ca="1">VLOOKUP(D257,'（运营）数据源'!B:H,7,0)</f>
        <v>#N/A</v>
      </c>
      <c r="L257" s="67">
        <f ca="1" t="shared" si="36"/>
        <v>0</v>
      </c>
    </row>
    <row r="258" s="36" customFormat="1" hidden="1" spans="1:12">
      <c r="A258" s="107"/>
      <c r="B258" s="105" t="str">
        <f ca="1">+IF(J258&gt;0,运营生产订单!$C$4,"")</f>
        <v/>
      </c>
      <c r="C258" s="105" t="str">
        <f ca="1">+IF(J258&gt;0,MID(运营生产订单!$C$3,FIND("-",运营生产订单!$C$3)+1,20),"")</f>
        <v/>
      </c>
      <c r="D258" s="108" t="str">
        <f ca="1">+IF(J258&gt;0,VLOOKUP(C258&amp;H258&amp;I258,'（运营）数据源'!$A:$B,2,0),"")</f>
        <v/>
      </c>
      <c r="E258" s="108" t="str">
        <f ca="1">+IF(J258&gt;0,VLOOKUP(D258,'（运营）数据源'!$B:$H,7,0),"")</f>
        <v/>
      </c>
      <c r="F258" s="108" t="str">
        <f ca="1">+IF(J258&gt;0,VLOOKUP(D258,'（运营）数据源'!B:G,6,0),"")</f>
        <v/>
      </c>
      <c r="G258" s="105" t="str">
        <f ca="1">+IFERROR(VLOOKUP(D258,'（运营）数据源'!$B:$D,3,0),"")</f>
        <v/>
      </c>
      <c r="H258" s="109"/>
      <c r="I258" s="114" t="str">
        <f>+运营生产订单!$E$7</f>
        <v>M</v>
      </c>
      <c r="J258" s="105">
        <f ca="1">+SUMPRODUCT((运营生产订单!$A$9:$A$78=L258)*(运营生产订单!$C$7:$K$7=I258)*运营生产订单!$C$9:运营生产订单!$K$78)</f>
        <v>0</v>
      </c>
      <c r="K258" s="115" t="e">
        <f ca="1">VLOOKUP(D258,'（运营）数据源'!B:H,7,0)</f>
        <v>#N/A</v>
      </c>
      <c r="L258" s="67">
        <f ca="1" t="shared" si="36"/>
        <v>0</v>
      </c>
    </row>
    <row r="259" s="36" customFormat="1" hidden="1" spans="1:12">
      <c r="A259" s="107"/>
      <c r="B259" s="105" t="str">
        <f ca="1">+IF(J259&gt;0,运营生产订单!$C$4,"")</f>
        <v/>
      </c>
      <c r="C259" s="105" t="str">
        <f ca="1">+IF(J259&gt;0,MID(运营生产订单!$C$3,FIND("-",运营生产订单!$C$3)+1,20),"")</f>
        <v/>
      </c>
      <c r="D259" s="108" t="str">
        <f ca="1">+IF(J259&gt;0,VLOOKUP(C259&amp;H259&amp;I259,'（运营）数据源'!$A:$B,2,0),"")</f>
        <v/>
      </c>
      <c r="E259" s="108" t="str">
        <f ca="1">+IF(J259&gt;0,VLOOKUP(D259,'（运营）数据源'!$B:$H,7,0),"")</f>
        <v/>
      </c>
      <c r="F259" s="108" t="str">
        <f ca="1">+IF(J259&gt;0,VLOOKUP(D259,'（运营）数据源'!B:G,6,0),"")</f>
        <v/>
      </c>
      <c r="G259" s="105" t="str">
        <f ca="1">+IFERROR(VLOOKUP(D259,'（运营）数据源'!$B:$D,3,0),"")</f>
        <v/>
      </c>
      <c r="H259" s="109">
        <f ca="1" t="shared" ref="H255:H264" si="37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259" s="114" t="str">
        <f>+运营生产订单!$F$7</f>
        <v>L</v>
      </c>
      <c r="J259" s="105">
        <f ca="1">+SUMPRODUCT((运营生产订单!$A$9:$A$78=L259)*(运营生产订单!$C$7:$K$7=I259)*运营生产订单!$C$9:运营生产订单!$K$78)</f>
        <v>0</v>
      </c>
      <c r="K259" s="115" t="e">
        <f ca="1">VLOOKUP(D259,'（运营）数据源'!B:H,7,0)</f>
        <v>#N/A</v>
      </c>
      <c r="L259" s="67">
        <f ca="1" t="shared" si="36"/>
        <v>0</v>
      </c>
    </row>
    <row r="260" s="36" customFormat="1" hidden="1" spans="1:12">
      <c r="A260" s="107"/>
      <c r="B260" s="105" t="str">
        <f ca="1">+IF(J260&gt;0,运营生产订单!$C$4,"")</f>
        <v/>
      </c>
      <c r="C260" s="105" t="str">
        <f ca="1">+IF(J260&gt;0,MID(运营生产订单!$C$3,FIND("-",运营生产订单!$C$3)+1,20),"")</f>
        <v/>
      </c>
      <c r="D260" s="108" t="str">
        <f ca="1">+IF(J260&gt;0,VLOOKUP(C260&amp;H260&amp;I260,'（运营）数据源'!$A:$B,2,0),"")</f>
        <v/>
      </c>
      <c r="E260" s="108" t="str">
        <f ca="1">+IF(J260&gt;0,VLOOKUP(D260,'（运营）数据源'!$B:$H,7,0),"")</f>
        <v/>
      </c>
      <c r="F260" s="108" t="str">
        <f ca="1">+IF(J260&gt;0,VLOOKUP(D260,'（运营）数据源'!B:G,6,0),"")</f>
        <v/>
      </c>
      <c r="G260" s="105" t="str">
        <f ca="1">+IFERROR(VLOOKUP(D260,'（运营）数据源'!$B:$D,3,0),"")</f>
        <v/>
      </c>
      <c r="H260" s="109">
        <f ca="1" t="shared" si="37"/>
        <v>0</v>
      </c>
      <c r="I260" s="114" t="str">
        <f>+运营生产订单!$G$7</f>
        <v>XL</v>
      </c>
      <c r="J260" s="105">
        <f ca="1">+SUMPRODUCT((运营生产订单!$A$9:$A$78=L260)*(运营生产订单!$C$7:$K$7=I260)*运营生产订单!$C$9:运营生产订单!$K$78)</f>
        <v>0</v>
      </c>
      <c r="K260" s="115" t="e">
        <f ca="1">VLOOKUP(D260,'（运营）数据源'!B:H,7,0)</f>
        <v>#N/A</v>
      </c>
      <c r="L260" s="67">
        <f ca="1" t="shared" si="36"/>
        <v>0</v>
      </c>
    </row>
    <row r="261" s="36" customFormat="1" hidden="1" spans="1:12">
      <c r="A261" s="107"/>
      <c r="B261" s="105" t="str">
        <f ca="1">+IF(J261&gt;0,运营生产订单!$C$4,"")</f>
        <v/>
      </c>
      <c r="C261" s="105" t="str">
        <f ca="1">+IF(J261&gt;0,MID(运营生产订单!$C$3,FIND("-",运营生产订单!$C$3)+1,20),"")</f>
        <v/>
      </c>
      <c r="D261" s="108" t="str">
        <f ca="1">+IF(J261&gt;0,VLOOKUP(C261&amp;H261&amp;I261,'（运营）数据源'!$A:$B,2,0),"")</f>
        <v/>
      </c>
      <c r="E261" s="108" t="str">
        <f ca="1">+IF(J261&gt;0,VLOOKUP(D261,'（运营）数据源'!$B:$H,7,0),"")</f>
        <v/>
      </c>
      <c r="F261" s="108" t="str">
        <f ca="1">+IF(J261&gt;0,VLOOKUP(D261,'（运营）数据源'!B:G,6,0),"")</f>
        <v/>
      </c>
      <c r="G261" s="105" t="str">
        <f ca="1">+IFERROR(VLOOKUP(D261,'（运营）数据源'!$B:$D,3,0),"")</f>
        <v/>
      </c>
      <c r="H261" s="109">
        <f ca="1" t="shared" si="37"/>
        <v>0</v>
      </c>
      <c r="I261" s="114" t="str">
        <f>+运营生产订单!$H$7</f>
        <v>2XL</v>
      </c>
      <c r="J261" s="105">
        <f ca="1">+SUMPRODUCT((运营生产订单!$A$9:$A$78=L261)*(运营生产订单!$C$7:$K$7=I261)*运营生产订单!$C$9:运营生产订单!$K$78)</f>
        <v>0</v>
      </c>
      <c r="K261" s="115" t="e">
        <f ca="1">VLOOKUP(D261,'（运营）数据源'!B:H,7,0)</f>
        <v>#N/A</v>
      </c>
      <c r="L261" s="67">
        <f ca="1" t="shared" ref="L261:L270" si="38">INDIRECT("运营生产订单!$A$"&amp;(INT((ROW()-4)/9)+9))</f>
        <v>0</v>
      </c>
    </row>
    <row r="262" s="36" customFormat="1" hidden="1" spans="1:12">
      <c r="A262" s="107"/>
      <c r="B262" s="105" t="str">
        <f ca="1">+IF(J262&gt;0,运营生产订单!$C$4,"")</f>
        <v/>
      </c>
      <c r="C262" s="105" t="str">
        <f ca="1">+IF(J262&gt;0,MID(运营生产订单!$C$3,FIND("-",运营生产订单!$C$3)+1,20),"")</f>
        <v/>
      </c>
      <c r="D262" s="108" t="str">
        <f ca="1">+IF(J262&gt;0,VLOOKUP(C262&amp;H262&amp;I262,'（运营）数据源'!$A:$B,2,0),"")</f>
        <v/>
      </c>
      <c r="E262" s="108" t="str">
        <f ca="1">+IF(J262&gt;0,VLOOKUP(D262,'（运营）数据源'!$B:$H,7,0),"")</f>
        <v/>
      </c>
      <c r="F262" s="108" t="str">
        <f ca="1">+IF(J262&gt;0,VLOOKUP(D262,'（运营）数据源'!B:G,6,0),"")</f>
        <v/>
      </c>
      <c r="G262" s="105" t="str">
        <f ca="1">+IFERROR(VLOOKUP(D262,'（运营）数据源'!$B:$D,3,0),"")</f>
        <v/>
      </c>
      <c r="H262" s="109">
        <f ca="1" t="shared" si="37"/>
        <v>0</v>
      </c>
      <c r="I262" s="114" t="str">
        <f>+运营生产订单!$I$7</f>
        <v>3XL</v>
      </c>
      <c r="J262" s="105">
        <f ca="1">+SUMPRODUCT((运营生产订单!$A$9:$A$78=L262)*(运营生产订单!$C$7:$K$7=I262)*运营生产订单!$C$9:运营生产订单!$K$78)</f>
        <v>0</v>
      </c>
      <c r="K262" s="115" t="e">
        <f ca="1">VLOOKUP(D262,'（运营）数据源'!B:H,7,0)</f>
        <v>#N/A</v>
      </c>
      <c r="L262" s="67">
        <f ca="1" t="shared" si="38"/>
        <v>0</v>
      </c>
    </row>
    <row r="263" s="36" customFormat="1" hidden="1" spans="1:12">
      <c r="A263" s="107"/>
      <c r="B263" s="105" t="str">
        <f ca="1">+IF(J263&gt;0,运营生产订单!$C$4,"")</f>
        <v/>
      </c>
      <c r="C263" s="105" t="str">
        <f ca="1">+IF(J263&gt;0,MID(运营生产订单!$C$3,FIND("-",运营生产订单!$C$3)+1,20),"")</f>
        <v/>
      </c>
      <c r="D263" s="108" t="str">
        <f ca="1">+IF(J263&gt;0,VLOOKUP(C263&amp;H263&amp;I263,'（运营）数据源'!$A:$B,2,0),"")</f>
        <v/>
      </c>
      <c r="E263" s="108" t="str">
        <f ca="1">+IF(J263&gt;0,VLOOKUP(D263,'（运营）数据源'!$B:$H,7,0),"")</f>
        <v/>
      </c>
      <c r="F263" s="108" t="str">
        <f ca="1">+IF(J263&gt;0,VLOOKUP(D263,'（运营）数据源'!B:G,6,0),"")</f>
        <v/>
      </c>
      <c r="G263" s="105" t="str">
        <f ca="1">+IFERROR(VLOOKUP(D263,'（运营）数据源'!$B:$D,3,0),"")</f>
        <v/>
      </c>
      <c r="H263" s="109">
        <f ca="1" t="shared" si="37"/>
        <v>0</v>
      </c>
      <c r="I263" s="114" t="str">
        <f>+运营生产订单!$J$7</f>
        <v>4XL</v>
      </c>
      <c r="J263" s="105">
        <f ca="1">+SUMPRODUCT((运营生产订单!$A$9:$A$78=L263)*(运营生产订单!$C$7:$K$7=I263)*运营生产订单!$C$9:运营生产订单!$K$78)</f>
        <v>0</v>
      </c>
      <c r="K263" s="115" t="e">
        <f ca="1">VLOOKUP(D263,'（运营）数据源'!B:H,7,0)</f>
        <v>#N/A</v>
      </c>
      <c r="L263" s="67">
        <f ca="1" t="shared" si="38"/>
        <v>0</v>
      </c>
    </row>
    <row r="264" s="36" customFormat="1" hidden="1" spans="1:12">
      <c r="A264" s="107"/>
      <c r="B264" s="105" t="str">
        <f ca="1">+IF(J264&gt;0,运营生产订单!$C$4,"")</f>
        <v/>
      </c>
      <c r="C264" s="105" t="str">
        <f ca="1">+IF(J264&gt;0,MID(运营生产订单!$C$3,FIND("-",运营生产订单!$C$3)+1,20),"")</f>
        <v/>
      </c>
      <c r="D264" s="108" t="str">
        <f ca="1">+IF(J264&gt;0,VLOOKUP(C264&amp;H264&amp;I264,'（运营）数据源'!$A:$B,2,0),"")</f>
        <v/>
      </c>
      <c r="E264" s="108" t="str">
        <f ca="1">+IF(J264&gt;0,VLOOKUP(D264,'（运营）数据源'!$B:$H,7,0),"")</f>
        <v/>
      </c>
      <c r="F264" s="108" t="str">
        <f ca="1">+IF(J264&gt;0,VLOOKUP(D264,'（运营）数据源'!B:G,6,0),"")</f>
        <v/>
      </c>
      <c r="G264" s="105" t="str">
        <f ca="1">+IFERROR(VLOOKUP(D264,'（运营）数据源'!$B:$D,3,0),"")</f>
        <v/>
      </c>
      <c r="H264" s="109">
        <f ca="1" t="shared" si="37"/>
        <v>0</v>
      </c>
      <c r="I264" s="114" t="str">
        <f>+运营生产订单!$K$7</f>
        <v>5XL</v>
      </c>
      <c r="J264" s="105">
        <f ca="1">+SUMPRODUCT((运营生产订单!$A$9:$A$78=L264)*(运营生产订单!$C$7:$K$7=I264)*运营生产订单!$C$9:运营生产订单!$K$78)</f>
        <v>0</v>
      </c>
      <c r="K264" s="115" t="e">
        <f ca="1">VLOOKUP(D264,'（运营）数据源'!B:H,7,0)</f>
        <v>#N/A</v>
      </c>
      <c r="L264" s="67">
        <f ca="1" t="shared" si="38"/>
        <v>0</v>
      </c>
    </row>
    <row r="265" s="36" customFormat="1" hidden="1" spans="1:12">
      <c r="A265" s="107"/>
      <c r="B265" s="105" t="str">
        <f ca="1">+IF(J265&gt;0,运营生产订单!$C$4,"")</f>
        <v/>
      </c>
      <c r="C265" s="105" t="str">
        <f ca="1">+IF(J265&gt;0,MID(运营生产订单!$C$3,FIND("-",运营生产订单!$C$3)+1,20),"")</f>
        <v/>
      </c>
      <c r="D265" s="108" t="str">
        <f ca="1">+IF(J265&gt;0,VLOOKUP(C265&amp;H265&amp;I265,'（运营）数据源'!$A:$B,2,0),"")</f>
        <v/>
      </c>
      <c r="E265" s="108" t="str">
        <f ca="1">+IF(J265&gt;0,VLOOKUP(D265,'（运营）数据源'!$B:$H,7,0),"")</f>
        <v/>
      </c>
      <c r="F265" s="108" t="str">
        <f ca="1">+IF(J265&gt;0,VLOOKUP(D265,'（运营）数据源'!B:G,6,0),"")</f>
        <v/>
      </c>
      <c r="G265" s="105" t="str">
        <f ca="1">+IFERROR(VLOOKUP(D265,'（运营）数据源'!$B:$D,3,0),"")</f>
        <v/>
      </c>
      <c r="H265" s="109">
        <f ca="1" t="shared" ref="H265:H274" si="39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265" s="114" t="str">
        <f>+运营生产订单!$C$7</f>
        <v>XS</v>
      </c>
      <c r="J265" s="105">
        <f ca="1">+SUMPRODUCT((运营生产订单!$A$9:$A$78=L265)*(运营生产订单!$C$7:$K$7=I265)*运营生产订单!$C$9:运营生产订单!$K$78)</f>
        <v>0</v>
      </c>
      <c r="K265" s="115" t="e">
        <f ca="1">VLOOKUP(D265,'（运营）数据源'!B:H,7,0)</f>
        <v>#N/A</v>
      </c>
      <c r="L265" s="67">
        <f ca="1" t="shared" si="38"/>
        <v>0</v>
      </c>
    </row>
    <row r="266" s="36" customFormat="1" hidden="1" spans="1:12">
      <c r="A266" s="107"/>
      <c r="B266" s="105" t="str">
        <f ca="1">+IF(J266&gt;0,运营生产订单!$C$4,"")</f>
        <v/>
      </c>
      <c r="C266" s="105" t="str">
        <f ca="1">+IF(J266&gt;0,MID(运营生产订单!$C$3,FIND("-",运营生产订单!$C$3)+1,20),"")</f>
        <v/>
      </c>
      <c r="D266" s="108" t="str">
        <f ca="1">+IF(J266&gt;0,VLOOKUP(C266&amp;H266&amp;I266,'（运营）数据源'!$A:$B,2,0),"")</f>
        <v/>
      </c>
      <c r="E266" s="108" t="str">
        <f ca="1">+IF(J266&gt;0,VLOOKUP(D266,'（运营）数据源'!$B:$H,7,0),"")</f>
        <v/>
      </c>
      <c r="F266" s="108" t="str">
        <f ca="1">+IF(J266&gt;0,VLOOKUP(D266,'（运营）数据源'!B:G,6,0),"")</f>
        <v/>
      </c>
      <c r="G266" s="105" t="str">
        <f ca="1">+IFERROR(VLOOKUP(D266,'（运营）数据源'!$B:$D,3,0),"")</f>
        <v/>
      </c>
      <c r="H266" s="109">
        <f ca="1" t="shared" si="39"/>
        <v>0</v>
      </c>
      <c r="I266" s="114" t="str">
        <f>+运营生产订单!$D$7</f>
        <v>S</v>
      </c>
      <c r="J266" s="105">
        <f ca="1">+SUMPRODUCT((运营生产订单!$A$9:$A$78=L266)*(运营生产订单!$C$7:$K$7=I266)*运营生产订单!$C$9:运营生产订单!$K$78)</f>
        <v>0</v>
      </c>
      <c r="K266" s="115" t="e">
        <f ca="1">VLOOKUP(D266,'（运营）数据源'!B:H,7,0)</f>
        <v>#N/A</v>
      </c>
      <c r="L266" s="67">
        <f ca="1" t="shared" si="38"/>
        <v>0</v>
      </c>
    </row>
    <row r="267" s="36" customFormat="1" hidden="1" spans="1:12">
      <c r="A267" s="107"/>
      <c r="B267" s="105" t="str">
        <f ca="1">+IF(J267&gt;0,运营生产订单!$C$4,"")</f>
        <v/>
      </c>
      <c r="C267" s="105" t="str">
        <f ca="1">+IF(J267&gt;0,MID(运营生产订单!$C$3,FIND("-",运营生产订单!$C$3)+1,20),"")</f>
        <v/>
      </c>
      <c r="D267" s="108" t="str">
        <f ca="1">+IF(J267&gt;0,VLOOKUP(C267&amp;H267&amp;I267,'（运营）数据源'!$A:$B,2,0),"")</f>
        <v/>
      </c>
      <c r="E267" s="108" t="str">
        <f ca="1">+IF(J267&gt;0,VLOOKUP(D267,'（运营）数据源'!$B:$H,7,0),"")</f>
        <v/>
      </c>
      <c r="F267" s="108" t="str">
        <f ca="1">+IF(J267&gt;0,VLOOKUP(D267,'（运营）数据源'!B:G,6,0),"")</f>
        <v/>
      </c>
      <c r="G267" s="105" t="str">
        <f ca="1">+IFERROR(VLOOKUP(D267,'（运营）数据源'!$B:$D,3,0),"")</f>
        <v/>
      </c>
      <c r="H267" s="109">
        <f ca="1" t="shared" si="39"/>
        <v>0</v>
      </c>
      <c r="I267" s="114" t="str">
        <f>+运营生产订单!$E$7</f>
        <v>M</v>
      </c>
      <c r="J267" s="105">
        <f ca="1">+SUMPRODUCT((运营生产订单!$A$9:$A$78=L267)*(运营生产订单!$C$7:$K$7=I267)*运营生产订单!$C$9:运营生产订单!$K$78)</f>
        <v>0</v>
      </c>
      <c r="K267" s="115" t="e">
        <f ca="1">VLOOKUP(D267,'（运营）数据源'!B:H,7,0)</f>
        <v>#N/A</v>
      </c>
      <c r="L267" s="67">
        <f ca="1" t="shared" si="38"/>
        <v>0</v>
      </c>
    </row>
    <row r="268" s="36" customFormat="1" hidden="1" spans="1:12">
      <c r="A268" s="107"/>
      <c r="B268" s="105" t="str">
        <f ca="1">+IF(J268&gt;0,运营生产订单!$C$4,"")</f>
        <v/>
      </c>
      <c r="C268" s="105" t="str">
        <f ca="1">+IF(J268&gt;0,MID(运营生产订单!$C$3,FIND("-",运营生产订单!$C$3)+1,20),"")</f>
        <v/>
      </c>
      <c r="D268" s="108" t="str">
        <f ca="1">+IF(J268&gt;0,VLOOKUP(C268&amp;H268&amp;I268,'（运营）数据源'!$A:$B,2,0),"")</f>
        <v/>
      </c>
      <c r="E268" s="108" t="str">
        <f ca="1">+IF(J268&gt;0,VLOOKUP(D268,'（运营）数据源'!$B:$H,7,0),"")</f>
        <v/>
      </c>
      <c r="F268" s="108" t="str">
        <f ca="1">+IF(J268&gt;0,VLOOKUP(D268,'（运营）数据源'!B:G,6,0),"")</f>
        <v/>
      </c>
      <c r="G268" s="105" t="str">
        <f ca="1">+IFERROR(VLOOKUP(D268,'（运营）数据源'!$B:$D,3,0),"")</f>
        <v/>
      </c>
      <c r="H268" s="109">
        <f ca="1" t="shared" si="39"/>
        <v>0</v>
      </c>
      <c r="I268" s="114" t="str">
        <f>+运营生产订单!$F$7</f>
        <v>L</v>
      </c>
      <c r="J268" s="105">
        <f ca="1">+SUMPRODUCT((运营生产订单!$A$9:$A$78=L268)*(运营生产订单!$C$7:$K$7=I268)*运营生产订单!$C$9:运营生产订单!$K$78)</f>
        <v>0</v>
      </c>
      <c r="K268" s="115" t="e">
        <f ca="1">VLOOKUP(D268,'（运营）数据源'!B:H,7,0)</f>
        <v>#N/A</v>
      </c>
      <c r="L268" s="67">
        <f ca="1" t="shared" si="38"/>
        <v>0</v>
      </c>
    </row>
    <row r="269" s="36" customFormat="1" hidden="1" spans="1:12">
      <c r="A269" s="107"/>
      <c r="B269" s="105" t="str">
        <f ca="1">+IF(J269&gt;0,运营生产订单!$C$4,"")</f>
        <v/>
      </c>
      <c r="C269" s="105" t="str">
        <f ca="1">+IF(J269&gt;0,MID(运营生产订单!$C$3,FIND("-",运营生产订单!$C$3)+1,20),"")</f>
        <v/>
      </c>
      <c r="D269" s="108" t="str">
        <f ca="1">+IF(J269&gt;0,VLOOKUP(C269&amp;H269&amp;I269,'（运营）数据源'!$A:$B,2,0),"")</f>
        <v/>
      </c>
      <c r="E269" s="108" t="str">
        <f ca="1">+IF(J269&gt;0,VLOOKUP(D269,'（运营）数据源'!$B:$H,7,0),"")</f>
        <v/>
      </c>
      <c r="F269" s="108" t="str">
        <f ca="1">+IF(J269&gt;0,VLOOKUP(D269,'（运营）数据源'!B:G,6,0),"")</f>
        <v/>
      </c>
      <c r="G269" s="105" t="str">
        <f ca="1">+IFERROR(VLOOKUP(D269,'（运营）数据源'!$B:$D,3,0),"")</f>
        <v/>
      </c>
      <c r="H269" s="109">
        <f ca="1" t="shared" si="39"/>
        <v>0</v>
      </c>
      <c r="I269" s="114" t="str">
        <f>+运营生产订单!$G$7</f>
        <v>XL</v>
      </c>
      <c r="J269" s="105">
        <f ca="1">+SUMPRODUCT((运营生产订单!$A$9:$A$78=L269)*(运营生产订单!$C$7:$K$7=I269)*运营生产订单!$C$9:运营生产订单!$K$78)</f>
        <v>0</v>
      </c>
      <c r="K269" s="115" t="e">
        <f ca="1">VLOOKUP(D269,'（运营）数据源'!B:H,7,0)</f>
        <v>#N/A</v>
      </c>
      <c r="L269" s="67">
        <f ca="1" t="shared" si="38"/>
        <v>0</v>
      </c>
    </row>
    <row r="270" s="36" customFormat="1" hidden="1" spans="1:12">
      <c r="A270" s="107"/>
      <c r="B270" s="105" t="str">
        <f ca="1">+IF(J270&gt;0,运营生产订单!$C$4,"")</f>
        <v/>
      </c>
      <c r="C270" s="105" t="str">
        <f ca="1">+IF(J270&gt;0,MID(运营生产订单!$C$3,FIND("-",运营生产订单!$C$3)+1,20),"")</f>
        <v/>
      </c>
      <c r="D270" s="108" t="str">
        <f ca="1">+IF(J270&gt;0,VLOOKUP(C270&amp;H270&amp;I270,'（运营）数据源'!$A:$B,2,0),"")</f>
        <v/>
      </c>
      <c r="E270" s="108" t="str">
        <f ca="1">+IF(J270&gt;0,VLOOKUP(D270,'（运营）数据源'!$B:$H,7,0),"")</f>
        <v/>
      </c>
      <c r="F270" s="108" t="str">
        <f ca="1">+IF(J270&gt;0,VLOOKUP(D270,'（运营）数据源'!B:G,6,0),"")</f>
        <v/>
      </c>
      <c r="G270" s="105" t="str">
        <f ca="1">+IFERROR(VLOOKUP(D270,'（运营）数据源'!$B:$D,3,0),"")</f>
        <v/>
      </c>
      <c r="H270" s="109">
        <f ca="1" t="shared" si="39"/>
        <v>0</v>
      </c>
      <c r="I270" s="114" t="str">
        <f>+运营生产订单!$H$7</f>
        <v>2XL</v>
      </c>
      <c r="J270" s="105">
        <f ca="1">+SUMPRODUCT((运营生产订单!$A$9:$A$78=L270)*(运营生产订单!$C$7:$K$7=I270)*运营生产订单!$C$9:运营生产订单!$K$78)</f>
        <v>0</v>
      </c>
      <c r="K270" s="115" t="e">
        <f ca="1">VLOOKUP(D270,'（运营）数据源'!B:H,7,0)</f>
        <v>#N/A</v>
      </c>
      <c r="L270" s="67">
        <f ca="1" t="shared" si="38"/>
        <v>0</v>
      </c>
    </row>
    <row r="271" s="36" customFormat="1" hidden="1" spans="1:12">
      <c r="A271" s="107"/>
      <c r="B271" s="105" t="str">
        <f ca="1">+IF(J271&gt;0,运营生产订单!$C$4,"")</f>
        <v/>
      </c>
      <c r="C271" s="105" t="str">
        <f ca="1">+IF(J271&gt;0,MID(运营生产订单!$C$3,FIND("-",运营生产订单!$C$3)+1,20),"")</f>
        <v/>
      </c>
      <c r="D271" s="108" t="str">
        <f ca="1">+IF(J271&gt;0,VLOOKUP(C271&amp;H271&amp;I271,'（运营）数据源'!$A:$B,2,0),"")</f>
        <v/>
      </c>
      <c r="E271" s="108" t="str">
        <f ca="1">+IF(J271&gt;0,VLOOKUP(D271,'（运营）数据源'!$B:$H,7,0),"")</f>
        <v/>
      </c>
      <c r="F271" s="108" t="str">
        <f ca="1">+IF(J271&gt;0,VLOOKUP(D271,'（运营）数据源'!B:G,6,0),"")</f>
        <v/>
      </c>
      <c r="G271" s="105" t="str">
        <f ca="1">+IFERROR(VLOOKUP(D271,'（运营）数据源'!$B:$D,3,0),"")</f>
        <v/>
      </c>
      <c r="H271" s="109">
        <f ca="1" t="shared" si="39"/>
        <v>0</v>
      </c>
      <c r="I271" s="114" t="str">
        <f>+运营生产订单!$I$7</f>
        <v>3XL</v>
      </c>
      <c r="J271" s="105">
        <f ca="1">+SUMPRODUCT((运营生产订单!$A$9:$A$78=L271)*(运营生产订单!$C$7:$K$7=I271)*运营生产订单!$C$9:运营生产订单!$K$78)</f>
        <v>0</v>
      </c>
      <c r="K271" s="115" t="e">
        <f ca="1">VLOOKUP(D271,'（运营）数据源'!B:H,7,0)</f>
        <v>#N/A</v>
      </c>
      <c r="L271" s="67">
        <f ca="1" t="shared" ref="L271:L280" si="40">INDIRECT("运营生产订单!$A$"&amp;(INT((ROW()-4)/9)+9))</f>
        <v>0</v>
      </c>
    </row>
    <row r="272" s="36" customFormat="1" hidden="1" spans="1:12">
      <c r="A272" s="107"/>
      <c r="B272" s="105" t="str">
        <f ca="1">+IF(J272&gt;0,运营生产订单!$C$4,"")</f>
        <v/>
      </c>
      <c r="C272" s="105" t="str">
        <f ca="1">+IF(J272&gt;0,MID(运营生产订单!$C$3,FIND("-",运营生产订单!$C$3)+1,20),"")</f>
        <v/>
      </c>
      <c r="D272" s="108" t="str">
        <f ca="1">+IF(J272&gt;0,VLOOKUP(C272&amp;H272&amp;I272,'（运营）数据源'!$A:$B,2,0),"")</f>
        <v/>
      </c>
      <c r="E272" s="108" t="str">
        <f ca="1">+IF(J272&gt;0,VLOOKUP(D272,'（运营）数据源'!$B:$H,7,0),"")</f>
        <v/>
      </c>
      <c r="F272" s="108" t="str">
        <f ca="1">+IF(J272&gt;0,VLOOKUP(D272,'（运营）数据源'!B:G,6,0),"")</f>
        <v/>
      </c>
      <c r="G272" s="105" t="str">
        <f ca="1">+IFERROR(VLOOKUP(D272,'（运营）数据源'!$B:$D,3,0),"")</f>
        <v/>
      </c>
      <c r="H272" s="109">
        <f ca="1" t="shared" si="39"/>
        <v>0</v>
      </c>
      <c r="I272" s="114" t="str">
        <f>+运营生产订单!$J$7</f>
        <v>4XL</v>
      </c>
      <c r="J272" s="105">
        <f ca="1">+SUMPRODUCT((运营生产订单!$A$9:$A$78=L272)*(运营生产订单!$C$7:$K$7=I272)*运营生产订单!$C$9:运营生产订单!$K$78)</f>
        <v>0</v>
      </c>
      <c r="K272" s="115" t="e">
        <f ca="1">VLOOKUP(D272,'（运营）数据源'!B:H,7,0)</f>
        <v>#N/A</v>
      </c>
      <c r="L272" s="67">
        <f ca="1" t="shared" si="40"/>
        <v>0</v>
      </c>
    </row>
    <row r="273" s="36" customFormat="1" hidden="1" spans="1:12">
      <c r="A273" s="107"/>
      <c r="B273" s="105" t="str">
        <f ca="1">+IF(J273&gt;0,运营生产订单!$C$4,"")</f>
        <v/>
      </c>
      <c r="C273" s="105" t="str">
        <f ca="1">+IF(J273&gt;0,MID(运营生产订单!$C$3,FIND("-",运营生产订单!$C$3)+1,20),"")</f>
        <v/>
      </c>
      <c r="D273" s="108" t="str">
        <f ca="1">+IF(J273&gt;0,VLOOKUP(C273&amp;H273&amp;I273,'（运营）数据源'!$A:$B,2,0),"")</f>
        <v/>
      </c>
      <c r="E273" s="108" t="str">
        <f ca="1">+IF(J273&gt;0,VLOOKUP(D273,'（运营）数据源'!$B:$H,7,0),"")</f>
        <v/>
      </c>
      <c r="F273" s="108" t="str">
        <f ca="1">+IF(J273&gt;0,VLOOKUP(D273,'（运营）数据源'!B:G,6,0),"")</f>
        <v/>
      </c>
      <c r="G273" s="105" t="str">
        <f ca="1">+IFERROR(VLOOKUP(D273,'（运营）数据源'!$B:$D,3,0),"")</f>
        <v/>
      </c>
      <c r="H273" s="109">
        <f ca="1" t="shared" si="39"/>
        <v>0</v>
      </c>
      <c r="I273" s="114" t="str">
        <f>+运营生产订单!$K$7</f>
        <v>5XL</v>
      </c>
      <c r="J273" s="105">
        <f ca="1">+SUMPRODUCT((运营生产订单!$A$9:$A$78=L273)*(运营生产订单!$C$7:$K$7=I273)*运营生产订单!$C$9:运营生产订单!$K$78)</f>
        <v>0</v>
      </c>
      <c r="K273" s="115" t="e">
        <f ca="1">VLOOKUP(D273,'（运营）数据源'!B:H,7,0)</f>
        <v>#N/A</v>
      </c>
      <c r="L273" s="67">
        <f ca="1" t="shared" si="40"/>
        <v>0</v>
      </c>
    </row>
    <row r="274" s="36" customFormat="1" hidden="1" spans="1:12">
      <c r="A274" s="107"/>
      <c r="B274" s="105" t="str">
        <f ca="1">+IF(J274&gt;0,运营生产订单!$C$4,"")</f>
        <v/>
      </c>
      <c r="C274" s="105" t="str">
        <f ca="1">+IF(J274&gt;0,MID(运营生产订单!$C$3,FIND("-",运营生产订单!$C$3)+1,20),"")</f>
        <v/>
      </c>
      <c r="D274" s="108" t="str">
        <f ca="1">+IF(J274&gt;0,VLOOKUP(C274&amp;H274&amp;I274,'（运营）数据源'!$A:$B,2,0),"")</f>
        <v/>
      </c>
      <c r="E274" s="108" t="str">
        <f ca="1">+IF(J274&gt;0,VLOOKUP(D274,'（运营）数据源'!$B:$H,7,0),"")</f>
        <v/>
      </c>
      <c r="F274" s="108" t="str">
        <f ca="1">+IF(J274&gt;0,VLOOKUP(D274,'（运营）数据源'!B:G,6,0),"")</f>
        <v/>
      </c>
      <c r="G274" s="105" t="str">
        <f ca="1">+IFERROR(VLOOKUP(D274,'（运营）数据源'!$B:$D,3,0),"")</f>
        <v/>
      </c>
      <c r="H274" s="109">
        <f ca="1" t="shared" si="39"/>
        <v>0</v>
      </c>
      <c r="I274" s="114" t="str">
        <f>+运营生产订单!$C$7</f>
        <v>XS</v>
      </c>
      <c r="J274" s="105">
        <f ca="1">+SUMPRODUCT((运营生产订单!$A$9:$A$78=L274)*(运营生产订单!$C$7:$K$7=I274)*运营生产订单!$C$9:运营生产订单!$K$78)</f>
        <v>0</v>
      </c>
      <c r="K274" s="115" t="e">
        <f ca="1">VLOOKUP(D274,'（运营）数据源'!B:H,7,0)</f>
        <v>#N/A</v>
      </c>
      <c r="L274" s="67">
        <f ca="1" t="shared" si="40"/>
        <v>0</v>
      </c>
    </row>
    <row r="275" s="36" customFormat="1" hidden="1" spans="1:12">
      <c r="A275" s="107"/>
      <c r="B275" s="105" t="str">
        <f ca="1">+IF(J275&gt;0,运营生产订单!$C$4,"")</f>
        <v/>
      </c>
      <c r="C275" s="105" t="str">
        <f ca="1">+IF(J275&gt;0,MID(运营生产订单!$C$3,FIND("-",运营生产订单!$C$3)+1,20),"")</f>
        <v/>
      </c>
      <c r="D275" s="108" t="str">
        <f ca="1">+IF(J275&gt;0,VLOOKUP(C275&amp;H275&amp;I275,'（运营）数据源'!$A:$B,2,0),"")</f>
        <v/>
      </c>
      <c r="E275" s="108" t="str">
        <f ca="1">+IF(J275&gt;0,VLOOKUP(D275,'（运营）数据源'!$B:$H,7,0),"")</f>
        <v/>
      </c>
      <c r="F275" s="108" t="str">
        <f ca="1">+IF(J275&gt;0,VLOOKUP(D275,'（运营）数据源'!B:G,6,0),"")</f>
        <v/>
      </c>
      <c r="G275" s="105" t="str">
        <f ca="1">+IFERROR(VLOOKUP(D275,'（运营）数据源'!$B:$D,3,0),"")</f>
        <v/>
      </c>
      <c r="H275" s="109">
        <f ca="1" t="shared" ref="H275:H284" si="4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275" s="114" t="str">
        <f>+运营生产订单!$D$7</f>
        <v>S</v>
      </c>
      <c r="J275" s="105">
        <f ca="1">+SUMPRODUCT((运营生产订单!$A$9:$A$78=L275)*(运营生产订单!$C$7:$K$7=I275)*运营生产订单!$C$9:运营生产订单!$K$78)</f>
        <v>0</v>
      </c>
      <c r="K275" s="115" t="e">
        <f ca="1">VLOOKUP(D275,'（运营）数据源'!B:H,7,0)</f>
        <v>#N/A</v>
      </c>
      <c r="L275" s="67">
        <f ca="1" t="shared" si="40"/>
        <v>0</v>
      </c>
    </row>
    <row r="276" s="36" customFormat="1" hidden="1" spans="1:12">
      <c r="A276" s="107"/>
      <c r="B276" s="105" t="str">
        <f ca="1">+IF(J276&gt;0,运营生产订单!$C$4,"")</f>
        <v/>
      </c>
      <c r="C276" s="105" t="str">
        <f ca="1">+IF(J276&gt;0,MID(运营生产订单!$C$3,FIND("-",运营生产订单!$C$3)+1,20),"")</f>
        <v/>
      </c>
      <c r="D276" s="108" t="str">
        <f ca="1">+IF(J276&gt;0,VLOOKUP(C276&amp;H276&amp;I276,'（运营）数据源'!$A:$B,2,0),"")</f>
        <v/>
      </c>
      <c r="E276" s="108" t="str">
        <f ca="1">+IF(J276&gt;0,VLOOKUP(D276,'（运营）数据源'!$B:$H,7,0),"")</f>
        <v/>
      </c>
      <c r="F276" s="108" t="str">
        <f ca="1">+IF(J276&gt;0,VLOOKUP(D276,'（运营）数据源'!B:G,6,0),"")</f>
        <v/>
      </c>
      <c r="G276" s="105" t="str">
        <f ca="1">+IFERROR(VLOOKUP(D276,'（运营）数据源'!$B:$D,3,0),"")</f>
        <v/>
      </c>
      <c r="H276" s="109">
        <f ca="1" t="shared" si="41"/>
        <v>0</v>
      </c>
      <c r="I276" s="114" t="str">
        <f>+运营生产订单!$E$7</f>
        <v>M</v>
      </c>
      <c r="J276" s="105">
        <f ca="1">+SUMPRODUCT((运营生产订单!$A$9:$A$78=L276)*(运营生产订单!$C$7:$K$7=I276)*运营生产订单!$C$9:运营生产订单!$K$78)</f>
        <v>0</v>
      </c>
      <c r="K276" s="115" t="e">
        <f ca="1">VLOOKUP(D276,'（运营）数据源'!B:H,7,0)</f>
        <v>#N/A</v>
      </c>
      <c r="L276" s="67">
        <f ca="1" t="shared" si="40"/>
        <v>0</v>
      </c>
    </row>
    <row r="277" s="36" customFormat="1" hidden="1" spans="1:12">
      <c r="A277" s="107"/>
      <c r="B277" s="105" t="str">
        <f ca="1">+IF(J277&gt;0,运营生产订单!$C$4,"")</f>
        <v/>
      </c>
      <c r="C277" s="105" t="str">
        <f ca="1">+IF(J277&gt;0,MID(运营生产订单!$C$3,FIND("-",运营生产订单!$C$3)+1,20),"")</f>
        <v/>
      </c>
      <c r="D277" s="108" t="str">
        <f ca="1">+IF(J277&gt;0,VLOOKUP(C277&amp;H277&amp;I277,'（运营）数据源'!$A:$B,2,0),"")</f>
        <v/>
      </c>
      <c r="E277" s="108" t="str">
        <f ca="1">+IF(J277&gt;0,VLOOKUP(D277,'（运营）数据源'!$B:$H,7,0),"")</f>
        <v/>
      </c>
      <c r="F277" s="108" t="str">
        <f ca="1">+IF(J277&gt;0,VLOOKUP(D277,'（运营）数据源'!B:G,6,0),"")</f>
        <v/>
      </c>
      <c r="G277" s="105" t="str">
        <f ca="1">+IFERROR(VLOOKUP(D277,'（运营）数据源'!$B:$D,3,0),"")</f>
        <v/>
      </c>
      <c r="H277" s="109">
        <f ca="1" t="shared" si="41"/>
        <v>0</v>
      </c>
      <c r="I277" s="114" t="str">
        <f>+运营生产订单!$F$7</f>
        <v>L</v>
      </c>
      <c r="J277" s="105">
        <f ca="1">+SUMPRODUCT((运营生产订单!$A$9:$A$78=L277)*(运营生产订单!$C$7:$K$7=I277)*运营生产订单!$C$9:运营生产订单!$K$78)</f>
        <v>0</v>
      </c>
      <c r="K277" s="115" t="e">
        <f ca="1">VLOOKUP(D277,'（运营）数据源'!B:H,7,0)</f>
        <v>#N/A</v>
      </c>
      <c r="L277" s="67">
        <f ca="1" t="shared" si="40"/>
        <v>0</v>
      </c>
    </row>
    <row r="278" s="36" customFormat="1" hidden="1" spans="1:12">
      <c r="A278" s="107"/>
      <c r="B278" s="105" t="str">
        <f ca="1">+IF(J278&gt;0,运营生产订单!$C$4,"")</f>
        <v/>
      </c>
      <c r="C278" s="105" t="str">
        <f ca="1">+IF(J278&gt;0,MID(运营生产订单!$C$3,FIND("-",运营生产订单!$C$3)+1,20),"")</f>
        <v/>
      </c>
      <c r="D278" s="108" t="str">
        <f ca="1">+IF(J278&gt;0,VLOOKUP(C278&amp;H278&amp;I278,'（运营）数据源'!$A:$B,2,0),"")</f>
        <v/>
      </c>
      <c r="E278" s="108" t="str">
        <f ca="1">+IF(J278&gt;0,VLOOKUP(D278,'（运营）数据源'!$B:$H,7,0),"")</f>
        <v/>
      </c>
      <c r="F278" s="108" t="str">
        <f ca="1">+IF(J278&gt;0,VLOOKUP(D278,'（运营）数据源'!B:G,6,0),"")</f>
        <v/>
      </c>
      <c r="G278" s="105" t="str">
        <f ca="1">+IFERROR(VLOOKUP(D278,'（运营）数据源'!$B:$D,3,0),"")</f>
        <v/>
      </c>
      <c r="H278" s="109">
        <f ca="1" t="shared" si="41"/>
        <v>0</v>
      </c>
      <c r="I278" s="114" t="str">
        <f>+运营生产订单!$G$7</f>
        <v>XL</v>
      </c>
      <c r="J278" s="105">
        <f ca="1">+SUMPRODUCT((运营生产订单!$A$9:$A$78=L278)*(运营生产订单!$C$7:$K$7=I278)*运营生产订单!$C$9:运营生产订单!$K$78)</f>
        <v>0</v>
      </c>
      <c r="K278" s="115" t="e">
        <f ca="1">VLOOKUP(D278,'（运营）数据源'!B:H,7,0)</f>
        <v>#N/A</v>
      </c>
      <c r="L278" s="67">
        <f ca="1" t="shared" si="40"/>
        <v>0</v>
      </c>
    </row>
    <row r="279" s="36" customFormat="1" hidden="1" spans="1:12">
      <c r="A279" s="107"/>
      <c r="B279" s="105" t="str">
        <f ca="1">+IF(J279&gt;0,运营生产订单!$C$4,"")</f>
        <v/>
      </c>
      <c r="C279" s="105" t="str">
        <f ca="1">+IF(J279&gt;0,MID(运营生产订单!$C$3,FIND("-",运营生产订单!$C$3)+1,20),"")</f>
        <v/>
      </c>
      <c r="D279" s="108" t="str">
        <f ca="1">+IF(J279&gt;0,VLOOKUP(C279&amp;H279&amp;I279,'（运营）数据源'!$A:$B,2,0),"")</f>
        <v/>
      </c>
      <c r="E279" s="108" t="str">
        <f ca="1">+IF(J279&gt;0,VLOOKUP(D279,'（运营）数据源'!$B:$H,7,0),"")</f>
        <v/>
      </c>
      <c r="F279" s="108" t="str">
        <f ca="1">+IF(J279&gt;0,VLOOKUP(D279,'（运营）数据源'!B:G,6,0),"")</f>
        <v/>
      </c>
      <c r="G279" s="105" t="str">
        <f ca="1">+IFERROR(VLOOKUP(D279,'（运营）数据源'!$B:$D,3,0),"")</f>
        <v/>
      </c>
      <c r="H279" s="109">
        <f ca="1" t="shared" si="41"/>
        <v>0</v>
      </c>
      <c r="I279" s="114" t="str">
        <f>+运营生产订单!$H$7</f>
        <v>2XL</v>
      </c>
      <c r="J279" s="105">
        <f ca="1">+SUMPRODUCT((运营生产订单!$A$9:$A$78=L279)*(运营生产订单!$C$7:$K$7=I279)*运营生产订单!$C$9:运营生产订单!$K$78)</f>
        <v>0</v>
      </c>
      <c r="K279" s="115" t="e">
        <f ca="1">VLOOKUP(D279,'（运营）数据源'!B:H,7,0)</f>
        <v>#N/A</v>
      </c>
      <c r="L279" s="67">
        <f ca="1" t="shared" si="40"/>
        <v>0</v>
      </c>
    </row>
    <row r="280" s="36" customFormat="1" hidden="1" spans="1:12">
      <c r="A280" s="107"/>
      <c r="B280" s="105" t="str">
        <f ca="1">+IF(J280&gt;0,运营生产订单!$C$4,"")</f>
        <v/>
      </c>
      <c r="C280" s="105" t="str">
        <f ca="1">+IF(J280&gt;0,MID(运营生产订单!$C$3,FIND("-",运营生产订单!$C$3)+1,20),"")</f>
        <v/>
      </c>
      <c r="D280" s="108" t="str">
        <f ca="1">+IF(J280&gt;0,VLOOKUP(C280&amp;H280&amp;I280,'（运营）数据源'!$A:$B,2,0),"")</f>
        <v/>
      </c>
      <c r="E280" s="108" t="str">
        <f ca="1">+IF(J280&gt;0,VLOOKUP(D280,'（运营）数据源'!$B:$H,7,0),"")</f>
        <v/>
      </c>
      <c r="F280" s="108" t="str">
        <f ca="1">+IF(J280&gt;0,VLOOKUP(D280,'（运营）数据源'!B:G,6,0),"")</f>
        <v/>
      </c>
      <c r="G280" s="105" t="str">
        <f ca="1">+IFERROR(VLOOKUP(D280,'（运营）数据源'!$B:$D,3,0),"")</f>
        <v/>
      </c>
      <c r="H280" s="109">
        <f ca="1" t="shared" si="41"/>
        <v>0</v>
      </c>
      <c r="I280" s="114" t="str">
        <f>+运营生产订单!$I$7</f>
        <v>3XL</v>
      </c>
      <c r="J280" s="105">
        <f ca="1">+SUMPRODUCT((运营生产订单!$A$9:$A$78=L280)*(运营生产订单!$C$7:$K$7=I280)*运营生产订单!$C$9:运营生产订单!$K$78)</f>
        <v>0</v>
      </c>
      <c r="K280" s="115" t="e">
        <f ca="1">VLOOKUP(D280,'（运营）数据源'!B:H,7,0)</f>
        <v>#N/A</v>
      </c>
      <c r="L280" s="67">
        <f ca="1" t="shared" si="40"/>
        <v>0</v>
      </c>
    </row>
    <row r="281" s="36" customFormat="1" hidden="1" spans="1:12">
      <c r="A281" s="107"/>
      <c r="B281" s="105" t="str">
        <f ca="1">+IF(J281&gt;0,运营生产订单!$C$4,"")</f>
        <v/>
      </c>
      <c r="C281" s="105" t="str">
        <f ca="1">+IF(J281&gt;0,MID(运营生产订单!$C$3,FIND("-",运营生产订单!$C$3)+1,20),"")</f>
        <v/>
      </c>
      <c r="D281" s="108" t="str">
        <f ca="1">+IF(J281&gt;0,VLOOKUP(C281&amp;H281&amp;I281,'（运营）数据源'!$A:$B,2,0),"")</f>
        <v/>
      </c>
      <c r="E281" s="108" t="str">
        <f ca="1">+IF(J281&gt;0,VLOOKUP(D281,'（运营）数据源'!$B:$H,7,0),"")</f>
        <v/>
      </c>
      <c r="F281" s="108" t="str">
        <f ca="1">+IF(J281&gt;0,VLOOKUP(D281,'（运营）数据源'!B:G,6,0),"")</f>
        <v/>
      </c>
      <c r="G281" s="105" t="str">
        <f ca="1">+IFERROR(VLOOKUP(D281,'（运营）数据源'!$B:$D,3,0),"")</f>
        <v/>
      </c>
      <c r="H281" s="109">
        <f ca="1" t="shared" si="41"/>
        <v>0</v>
      </c>
      <c r="I281" s="114" t="str">
        <f>+运营生产订单!$J$7</f>
        <v>4XL</v>
      </c>
      <c r="J281" s="105">
        <f ca="1">+SUMPRODUCT((运营生产订单!$A$9:$A$78=L281)*(运营生产订单!$C$7:$K$7=I281)*运营生产订单!$C$9:运营生产订单!$K$78)</f>
        <v>0</v>
      </c>
      <c r="K281" s="115" t="e">
        <f ca="1">VLOOKUP(D281,'（运营）数据源'!B:H,7,0)</f>
        <v>#N/A</v>
      </c>
      <c r="L281" s="67">
        <f ca="1" t="shared" ref="L281:L290" si="42">INDIRECT("运营生产订单!$A$"&amp;(INT((ROW()-4)/9)+9))</f>
        <v>0</v>
      </c>
    </row>
    <row r="282" s="36" customFormat="1" hidden="1" spans="1:12">
      <c r="A282" s="107"/>
      <c r="B282" s="105" t="str">
        <f ca="1">+IF(J282&gt;0,运营生产订单!$C$4,"")</f>
        <v/>
      </c>
      <c r="C282" s="105" t="str">
        <f ca="1">+IF(J282&gt;0,MID(运营生产订单!$C$3,FIND("-",运营生产订单!$C$3)+1,20),"")</f>
        <v/>
      </c>
      <c r="D282" s="108" t="str">
        <f ca="1">+IF(J282&gt;0,VLOOKUP(C282&amp;H282&amp;I282,'（运营）数据源'!$A:$B,2,0),"")</f>
        <v/>
      </c>
      <c r="E282" s="108" t="str">
        <f ca="1">+IF(J282&gt;0,VLOOKUP(D282,'（运营）数据源'!$B:$H,7,0),"")</f>
        <v/>
      </c>
      <c r="F282" s="108" t="str">
        <f ca="1">+IF(J282&gt;0,VLOOKUP(D282,'（运营）数据源'!B:G,6,0),"")</f>
        <v/>
      </c>
      <c r="G282" s="105" t="str">
        <f ca="1">+IFERROR(VLOOKUP(D282,'（运营）数据源'!$B:$D,3,0),"")</f>
        <v/>
      </c>
      <c r="H282" s="109">
        <f ca="1" t="shared" si="41"/>
        <v>0</v>
      </c>
      <c r="I282" s="114" t="str">
        <f>+运营生产订单!$K$7</f>
        <v>5XL</v>
      </c>
      <c r="J282" s="105">
        <f ca="1">+SUMPRODUCT((运营生产订单!$A$9:$A$78=L282)*(运营生产订单!$C$7:$K$7=I282)*运营生产订单!$C$9:运营生产订单!$K$78)</f>
        <v>0</v>
      </c>
      <c r="K282" s="115" t="e">
        <f ca="1">VLOOKUP(D282,'（运营）数据源'!B:H,7,0)</f>
        <v>#N/A</v>
      </c>
      <c r="L282" s="67">
        <f ca="1" t="shared" si="42"/>
        <v>0</v>
      </c>
    </row>
    <row r="283" s="36" customFormat="1" hidden="1" spans="1:12">
      <c r="A283" s="107"/>
      <c r="B283" s="105" t="str">
        <f ca="1">+IF(J283&gt;0,运营生产订单!$C$4,"")</f>
        <v/>
      </c>
      <c r="C283" s="105" t="str">
        <f ca="1">+IF(J283&gt;0,MID(运营生产订单!$C$3,FIND("-",运营生产订单!$C$3)+1,20),"")</f>
        <v/>
      </c>
      <c r="D283" s="108" t="str">
        <f ca="1">+IF(J283&gt;0,VLOOKUP(C283&amp;H283&amp;I283,'（运营）数据源'!$A:$B,2,0),"")</f>
        <v/>
      </c>
      <c r="E283" s="108" t="str">
        <f ca="1">+IF(J283&gt;0,VLOOKUP(D283,'（运营）数据源'!$B:$H,7,0),"")</f>
        <v/>
      </c>
      <c r="F283" s="108" t="str">
        <f ca="1">+IF(J283&gt;0,VLOOKUP(D283,'（运营）数据源'!B:G,6,0),"")</f>
        <v/>
      </c>
      <c r="G283" s="105" t="str">
        <f ca="1">+IFERROR(VLOOKUP(D283,'（运营）数据源'!$B:$D,3,0),"")</f>
        <v/>
      </c>
      <c r="H283" s="109">
        <f ca="1" t="shared" si="41"/>
        <v>0</v>
      </c>
      <c r="I283" s="114" t="str">
        <f>+运营生产订单!$C$7</f>
        <v>XS</v>
      </c>
      <c r="J283" s="105">
        <f ca="1">+SUMPRODUCT((运营生产订单!$A$9:$A$78=L283)*(运营生产订单!$C$7:$K$7=I283)*运营生产订单!$C$9:运营生产订单!$K$78)</f>
        <v>0</v>
      </c>
      <c r="K283" s="115" t="e">
        <f ca="1">VLOOKUP(D283,'（运营）数据源'!B:H,7,0)</f>
        <v>#N/A</v>
      </c>
      <c r="L283" s="67">
        <f ca="1" t="shared" si="42"/>
        <v>0</v>
      </c>
    </row>
    <row r="284" s="36" customFormat="1" hidden="1" spans="1:12">
      <c r="A284" s="107"/>
      <c r="B284" s="105" t="str">
        <f ca="1">+IF(J284&gt;0,运营生产订单!$C$4,"")</f>
        <v/>
      </c>
      <c r="C284" s="105" t="str">
        <f ca="1">+IF(J284&gt;0,MID(运营生产订单!$C$3,FIND("-",运营生产订单!$C$3)+1,20),"")</f>
        <v/>
      </c>
      <c r="D284" s="108" t="str">
        <f ca="1">+IF(J284&gt;0,VLOOKUP(C284&amp;H284&amp;I284,'（运营）数据源'!$A:$B,2,0),"")</f>
        <v/>
      </c>
      <c r="E284" s="108" t="str">
        <f ca="1">+IF(J284&gt;0,VLOOKUP(D284,'（运营）数据源'!$B:$H,7,0),"")</f>
        <v/>
      </c>
      <c r="F284" s="108" t="str">
        <f ca="1">+IF(J284&gt;0,VLOOKUP(D284,'（运营）数据源'!B:G,6,0),"")</f>
        <v/>
      </c>
      <c r="G284" s="105" t="str">
        <f ca="1">+IFERROR(VLOOKUP(D284,'（运营）数据源'!$B:$D,3,0),"")</f>
        <v/>
      </c>
      <c r="H284" s="109">
        <f ca="1" t="shared" si="41"/>
        <v>0</v>
      </c>
      <c r="I284" s="114" t="str">
        <f>+运营生产订单!$D$7</f>
        <v>S</v>
      </c>
      <c r="J284" s="105">
        <f ca="1">+SUMPRODUCT((运营生产订单!$A$9:$A$78=L284)*(运营生产订单!$C$7:$K$7=I284)*运营生产订单!$C$9:运营生产订单!$K$78)</f>
        <v>0</v>
      </c>
      <c r="K284" s="115" t="e">
        <f ca="1">VLOOKUP(D284,'（运营）数据源'!B:H,7,0)</f>
        <v>#N/A</v>
      </c>
      <c r="L284" s="67">
        <f ca="1" t="shared" si="42"/>
        <v>0</v>
      </c>
    </row>
    <row r="285" s="36" customFormat="1" hidden="1" spans="1:12">
      <c r="A285" s="107"/>
      <c r="B285" s="105" t="str">
        <f ca="1">+IF(J285&gt;0,运营生产订单!$C$4,"")</f>
        <v/>
      </c>
      <c r="C285" s="105" t="str">
        <f ca="1">+IF(J285&gt;0,MID(运营生产订单!$C$3,FIND("-",运营生产订单!$C$3)+1,20),"")</f>
        <v/>
      </c>
      <c r="D285" s="108" t="str">
        <f ca="1">+IF(J285&gt;0,VLOOKUP(C285&amp;H285&amp;I285,'（运营）数据源'!$A:$B,2,0),"")</f>
        <v/>
      </c>
      <c r="E285" s="108" t="str">
        <f ca="1">+IF(J285&gt;0,VLOOKUP(D285,'（运营）数据源'!$B:$H,7,0),"")</f>
        <v/>
      </c>
      <c r="F285" s="108" t="str">
        <f ca="1">+IF(J285&gt;0,VLOOKUP(D285,'（运营）数据源'!B:G,6,0),"")</f>
        <v/>
      </c>
      <c r="G285" s="105" t="str">
        <f ca="1">+IFERROR(VLOOKUP(D285,'（运营）数据源'!$B:$D,3,0),"")</f>
        <v/>
      </c>
      <c r="H285" s="109">
        <f ca="1" t="shared" ref="H285:H294" si="43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285" s="114" t="str">
        <f>+运营生产订单!$E$7</f>
        <v>M</v>
      </c>
      <c r="J285" s="105">
        <f ca="1">+SUMPRODUCT((运营生产订单!$A$9:$A$78=L285)*(运营生产订单!$C$7:$K$7=I285)*运营生产订单!$C$9:运营生产订单!$K$78)</f>
        <v>0</v>
      </c>
      <c r="K285" s="115" t="e">
        <f ca="1">VLOOKUP(D285,'（运营）数据源'!B:H,7,0)</f>
        <v>#N/A</v>
      </c>
      <c r="L285" s="67">
        <f ca="1" t="shared" si="42"/>
        <v>0</v>
      </c>
    </row>
    <row r="286" s="36" customFormat="1" hidden="1" spans="1:12">
      <c r="A286" s="107"/>
      <c r="B286" s="105" t="str">
        <f ca="1">+IF(J286&gt;0,运营生产订单!$C$4,"")</f>
        <v/>
      </c>
      <c r="C286" s="105" t="str">
        <f ca="1">+IF(J286&gt;0,MID(运营生产订单!$C$3,FIND("-",运营生产订单!$C$3)+1,20),"")</f>
        <v/>
      </c>
      <c r="D286" s="108" t="str">
        <f ca="1">+IF(J286&gt;0,VLOOKUP(C286&amp;H286&amp;I286,'（运营）数据源'!$A:$B,2,0),"")</f>
        <v/>
      </c>
      <c r="E286" s="108" t="str">
        <f ca="1">+IF(J286&gt;0,VLOOKUP(D286,'（运营）数据源'!$B:$H,7,0),"")</f>
        <v/>
      </c>
      <c r="F286" s="108" t="str">
        <f ca="1">+IF(J286&gt;0,VLOOKUP(D286,'（运营）数据源'!B:G,6,0),"")</f>
        <v/>
      </c>
      <c r="G286" s="105" t="str">
        <f ca="1">+IFERROR(VLOOKUP(D286,'（运营）数据源'!$B:$D,3,0),"")</f>
        <v/>
      </c>
      <c r="H286" s="109">
        <f ca="1" t="shared" si="43"/>
        <v>0</v>
      </c>
      <c r="I286" s="114" t="str">
        <f>+运营生产订单!$F$7</f>
        <v>L</v>
      </c>
      <c r="J286" s="105">
        <f ca="1">+SUMPRODUCT((运营生产订单!$A$9:$A$78=L286)*(运营生产订单!$C$7:$K$7=I286)*运营生产订单!$C$9:运营生产订单!$K$78)</f>
        <v>0</v>
      </c>
      <c r="K286" s="115" t="e">
        <f ca="1">VLOOKUP(D286,'（运营）数据源'!B:H,7,0)</f>
        <v>#N/A</v>
      </c>
      <c r="L286" s="67">
        <f ca="1" t="shared" si="42"/>
        <v>0</v>
      </c>
    </row>
    <row r="287" s="36" customFormat="1" hidden="1" spans="1:12">
      <c r="A287" s="107"/>
      <c r="B287" s="105" t="str">
        <f ca="1">+IF(J287&gt;0,运营生产订单!$C$4,"")</f>
        <v/>
      </c>
      <c r="C287" s="105" t="str">
        <f ca="1">+IF(J287&gt;0,MID(运营生产订单!$C$3,FIND("-",运营生产订单!$C$3)+1,20),"")</f>
        <v/>
      </c>
      <c r="D287" s="108" t="str">
        <f ca="1">+IF(J287&gt;0,VLOOKUP(C287&amp;H287&amp;I287,'（运营）数据源'!$A:$B,2,0),"")</f>
        <v/>
      </c>
      <c r="E287" s="108" t="str">
        <f ca="1">+IF(J287&gt;0,VLOOKUP(D287,'（运营）数据源'!$B:$H,7,0),"")</f>
        <v/>
      </c>
      <c r="F287" s="108" t="str">
        <f ca="1">+IF(J287&gt;0,VLOOKUP(D287,'（运营）数据源'!B:G,6,0),"")</f>
        <v/>
      </c>
      <c r="G287" s="105" t="str">
        <f ca="1">+IFERROR(VLOOKUP(D287,'（运营）数据源'!$B:$D,3,0),"")</f>
        <v/>
      </c>
      <c r="H287" s="109">
        <f ca="1" t="shared" si="43"/>
        <v>0</v>
      </c>
      <c r="I287" s="114" t="str">
        <f>+运营生产订单!$G$7</f>
        <v>XL</v>
      </c>
      <c r="J287" s="105">
        <f ca="1">+SUMPRODUCT((运营生产订单!$A$9:$A$78=L287)*(运营生产订单!$C$7:$K$7=I287)*运营生产订单!$C$9:运营生产订单!$K$78)</f>
        <v>0</v>
      </c>
      <c r="K287" s="115" t="e">
        <f ca="1">VLOOKUP(D287,'（运营）数据源'!B:H,7,0)</f>
        <v>#N/A</v>
      </c>
      <c r="L287" s="67">
        <f ca="1" t="shared" si="42"/>
        <v>0</v>
      </c>
    </row>
    <row r="288" s="36" customFormat="1" hidden="1" spans="1:12">
      <c r="A288" s="107"/>
      <c r="B288" s="105" t="str">
        <f ca="1">+IF(J288&gt;0,运营生产订单!$C$4,"")</f>
        <v/>
      </c>
      <c r="C288" s="105" t="str">
        <f ca="1">+IF(J288&gt;0,MID(运营生产订单!$C$3,FIND("-",运营生产订单!$C$3)+1,20),"")</f>
        <v/>
      </c>
      <c r="D288" s="108" t="str">
        <f ca="1">+IF(J288&gt;0,VLOOKUP(C288&amp;H288&amp;I288,'（运营）数据源'!$A:$B,2,0),"")</f>
        <v/>
      </c>
      <c r="E288" s="108" t="str">
        <f ca="1">+IF(J288&gt;0,VLOOKUP(D288,'（运营）数据源'!$B:$H,7,0),"")</f>
        <v/>
      </c>
      <c r="F288" s="108" t="str">
        <f ca="1">+IF(J288&gt;0,VLOOKUP(D288,'（运营）数据源'!B:G,6,0),"")</f>
        <v/>
      </c>
      <c r="G288" s="105" t="str">
        <f ca="1">+IFERROR(VLOOKUP(D288,'（运营）数据源'!$B:$D,3,0),"")</f>
        <v/>
      </c>
      <c r="H288" s="109">
        <f ca="1" t="shared" si="43"/>
        <v>0</v>
      </c>
      <c r="I288" s="114" t="str">
        <f>+运营生产订单!$H$7</f>
        <v>2XL</v>
      </c>
      <c r="J288" s="105">
        <f ca="1">+SUMPRODUCT((运营生产订单!$A$9:$A$78=L288)*(运营生产订单!$C$7:$K$7=I288)*运营生产订单!$C$9:运营生产订单!$K$78)</f>
        <v>0</v>
      </c>
      <c r="K288" s="115" t="e">
        <f ca="1">VLOOKUP(D288,'（运营）数据源'!B:H,7,0)</f>
        <v>#N/A</v>
      </c>
      <c r="L288" s="67">
        <f ca="1" t="shared" si="42"/>
        <v>0</v>
      </c>
    </row>
    <row r="289" s="36" customFormat="1" hidden="1" spans="1:12">
      <c r="A289" s="107"/>
      <c r="B289" s="105" t="str">
        <f ca="1">+IF(J289&gt;0,运营生产订单!$C$4,"")</f>
        <v/>
      </c>
      <c r="C289" s="105" t="str">
        <f ca="1">+IF(J289&gt;0,MID(运营生产订单!$C$3,FIND("-",运营生产订单!$C$3)+1,20),"")</f>
        <v/>
      </c>
      <c r="D289" s="108" t="str">
        <f ca="1">+IF(J289&gt;0,VLOOKUP(C289&amp;H289&amp;I289,'（运营）数据源'!$A:$B,2,0),"")</f>
        <v/>
      </c>
      <c r="E289" s="108" t="str">
        <f ca="1">+IF(J289&gt;0,VLOOKUP(D289,'（运营）数据源'!$B:$H,7,0),"")</f>
        <v/>
      </c>
      <c r="F289" s="108" t="str">
        <f ca="1">+IF(J289&gt;0,VLOOKUP(D289,'（运营）数据源'!B:G,6,0),"")</f>
        <v/>
      </c>
      <c r="G289" s="105" t="str">
        <f ca="1">+IFERROR(VLOOKUP(D289,'（运营）数据源'!$B:$D,3,0),"")</f>
        <v/>
      </c>
      <c r="H289" s="109">
        <f ca="1" t="shared" si="43"/>
        <v>0</v>
      </c>
      <c r="I289" s="114" t="str">
        <f>+运营生产订单!$I$7</f>
        <v>3XL</v>
      </c>
      <c r="J289" s="105">
        <f ca="1">+SUMPRODUCT((运营生产订单!$A$9:$A$78=L289)*(运营生产订单!$C$7:$K$7=I289)*运营生产订单!$C$9:运营生产订单!$K$78)</f>
        <v>0</v>
      </c>
      <c r="K289" s="115" t="e">
        <f ca="1">VLOOKUP(D289,'（运营）数据源'!B:H,7,0)</f>
        <v>#N/A</v>
      </c>
      <c r="L289" s="67">
        <f ca="1" t="shared" si="42"/>
        <v>0</v>
      </c>
    </row>
    <row r="290" s="36" customFormat="1" hidden="1" spans="1:12">
      <c r="A290" s="107"/>
      <c r="B290" s="105" t="str">
        <f ca="1">+IF(J290&gt;0,运营生产订单!$C$4,"")</f>
        <v/>
      </c>
      <c r="C290" s="105" t="str">
        <f ca="1">+IF(J290&gt;0,MID(运营生产订单!$C$3,FIND("-",运营生产订单!$C$3)+1,20),"")</f>
        <v/>
      </c>
      <c r="D290" s="108" t="str">
        <f ca="1">+IF(J290&gt;0,VLOOKUP(C290&amp;H290&amp;I290,'（运营）数据源'!$A:$B,2,0),"")</f>
        <v/>
      </c>
      <c r="E290" s="108" t="str">
        <f ca="1">+IF(J290&gt;0,VLOOKUP(D290,'（运营）数据源'!$B:$H,7,0),"")</f>
        <v/>
      </c>
      <c r="F290" s="108" t="str">
        <f ca="1">+IF(J290&gt;0,VLOOKUP(D290,'（运营）数据源'!B:G,6,0),"")</f>
        <v/>
      </c>
      <c r="G290" s="105" t="str">
        <f ca="1">+IFERROR(VLOOKUP(D290,'（运营）数据源'!$B:$D,3,0),"")</f>
        <v/>
      </c>
      <c r="H290" s="109">
        <f ca="1" t="shared" si="43"/>
        <v>0</v>
      </c>
      <c r="I290" s="114" t="str">
        <f>+运营生产订单!$J$7</f>
        <v>4XL</v>
      </c>
      <c r="J290" s="105">
        <f ca="1">+SUMPRODUCT((运营生产订单!$A$9:$A$78=L290)*(运营生产订单!$C$7:$K$7=I290)*运营生产订单!$C$9:运营生产订单!$K$78)</f>
        <v>0</v>
      </c>
      <c r="K290" s="115" t="e">
        <f ca="1">VLOOKUP(D290,'（运营）数据源'!B:H,7,0)</f>
        <v>#N/A</v>
      </c>
      <c r="L290" s="67">
        <f ca="1" t="shared" si="42"/>
        <v>0</v>
      </c>
    </row>
    <row r="291" s="36" customFormat="1" hidden="1" spans="1:12">
      <c r="A291" s="107"/>
      <c r="B291" s="105" t="str">
        <f ca="1">+IF(J291&gt;0,运营生产订单!$C$4,"")</f>
        <v/>
      </c>
      <c r="C291" s="105" t="str">
        <f ca="1">+IF(J291&gt;0,MID(运营生产订单!$C$3,FIND("-",运营生产订单!$C$3)+1,20),"")</f>
        <v/>
      </c>
      <c r="D291" s="108" t="str">
        <f ca="1">+IF(J291&gt;0,VLOOKUP(C291&amp;H291&amp;I291,'（运营）数据源'!$A:$B,2,0),"")</f>
        <v/>
      </c>
      <c r="E291" s="108" t="str">
        <f ca="1">+IF(J291&gt;0,VLOOKUP(D291,'（运营）数据源'!$B:$H,7,0),"")</f>
        <v/>
      </c>
      <c r="F291" s="108" t="str">
        <f ca="1">+IF(J291&gt;0,VLOOKUP(D291,'（运营）数据源'!B:G,6,0),"")</f>
        <v/>
      </c>
      <c r="G291" s="105" t="str">
        <f ca="1">+IFERROR(VLOOKUP(D291,'（运营）数据源'!$B:$D,3,0),"")</f>
        <v/>
      </c>
      <c r="H291" s="109">
        <f ca="1" t="shared" si="43"/>
        <v>0</v>
      </c>
      <c r="I291" s="114" t="str">
        <f>+运营生产订单!$K$7</f>
        <v>5XL</v>
      </c>
      <c r="J291" s="105">
        <f ca="1">+SUMPRODUCT((运营生产订单!$A$9:$A$78=L291)*(运营生产订单!$C$7:$K$7=I291)*运营生产订单!$C$9:运营生产订单!$K$78)</f>
        <v>0</v>
      </c>
      <c r="K291" s="115" t="e">
        <f ca="1">VLOOKUP(D291,'（运营）数据源'!B:H,7,0)</f>
        <v>#N/A</v>
      </c>
      <c r="L291" s="67">
        <f ca="1" t="shared" ref="L291:L300" si="44">INDIRECT("运营生产订单!$A$"&amp;(INT((ROW()-4)/9)+9))</f>
        <v>0</v>
      </c>
    </row>
    <row r="292" s="36" customFormat="1" hidden="1" spans="1:12">
      <c r="A292" s="107"/>
      <c r="B292" s="105" t="str">
        <f ca="1">+IF(J292&gt;0,运营生产订单!$C$4,"")</f>
        <v/>
      </c>
      <c r="C292" s="105" t="str">
        <f ca="1">+IF(J292&gt;0,MID(运营生产订单!$C$3,FIND("-",运营生产订单!$C$3)+1,20),"")</f>
        <v/>
      </c>
      <c r="D292" s="108" t="str">
        <f ca="1">+IF(J292&gt;0,VLOOKUP(C292&amp;H292&amp;I292,'（运营）数据源'!$A:$B,2,0),"")</f>
        <v/>
      </c>
      <c r="E292" s="108" t="str">
        <f ca="1">+IF(J292&gt;0,VLOOKUP(D292,'（运营）数据源'!$B:$H,7,0),"")</f>
        <v/>
      </c>
      <c r="F292" s="108" t="str">
        <f ca="1">+IF(J292&gt;0,VLOOKUP(D292,'（运营）数据源'!B:G,6,0),"")</f>
        <v/>
      </c>
      <c r="G292" s="105" t="str">
        <f ca="1">+IFERROR(VLOOKUP(D292,'（运营）数据源'!$B:$D,3,0),"")</f>
        <v/>
      </c>
      <c r="H292" s="109">
        <f ca="1" t="shared" si="43"/>
        <v>0</v>
      </c>
      <c r="I292" s="114" t="str">
        <f>+运营生产订单!$C$7</f>
        <v>XS</v>
      </c>
      <c r="J292" s="105">
        <f ca="1">+SUMPRODUCT((运营生产订单!$A$9:$A$78=L292)*(运营生产订单!$C$7:$K$7=I292)*运营生产订单!$C$9:运营生产订单!$K$78)</f>
        <v>0</v>
      </c>
      <c r="K292" s="115" t="e">
        <f ca="1">VLOOKUP(D292,'（运营）数据源'!B:H,7,0)</f>
        <v>#N/A</v>
      </c>
      <c r="L292" s="67">
        <f ca="1" t="shared" si="44"/>
        <v>0</v>
      </c>
    </row>
    <row r="293" s="36" customFormat="1" hidden="1" spans="1:12">
      <c r="A293" s="107"/>
      <c r="B293" s="105" t="str">
        <f ca="1">+IF(J293&gt;0,运营生产订单!$C$4,"")</f>
        <v/>
      </c>
      <c r="C293" s="105" t="str">
        <f ca="1">+IF(J293&gt;0,MID(运营生产订单!$C$3,FIND("-",运营生产订单!$C$3)+1,20),"")</f>
        <v/>
      </c>
      <c r="D293" s="108" t="str">
        <f ca="1">+IF(J293&gt;0,VLOOKUP(C293&amp;H293&amp;I293,'（运营）数据源'!$A:$B,2,0),"")</f>
        <v/>
      </c>
      <c r="E293" s="108" t="str">
        <f ca="1">+IF(J293&gt;0,VLOOKUP(D293,'（运营）数据源'!$B:$H,7,0),"")</f>
        <v/>
      </c>
      <c r="F293" s="108" t="str">
        <f ca="1">+IF(J293&gt;0,VLOOKUP(D293,'（运营）数据源'!B:G,6,0),"")</f>
        <v/>
      </c>
      <c r="G293" s="105" t="str">
        <f ca="1">+IFERROR(VLOOKUP(D293,'（运营）数据源'!$B:$D,3,0),"")</f>
        <v/>
      </c>
      <c r="H293" s="109">
        <f ca="1" t="shared" si="43"/>
        <v>0</v>
      </c>
      <c r="I293" s="114" t="str">
        <f>+运营生产订单!$D$7</f>
        <v>S</v>
      </c>
      <c r="J293" s="105">
        <f ca="1">+SUMPRODUCT((运营生产订单!$A$9:$A$78=L293)*(运营生产订单!$C$7:$K$7=I293)*运营生产订单!$C$9:运营生产订单!$K$78)</f>
        <v>0</v>
      </c>
      <c r="K293" s="115" t="e">
        <f ca="1">VLOOKUP(D293,'（运营）数据源'!B:H,7,0)</f>
        <v>#N/A</v>
      </c>
      <c r="L293" s="67">
        <f ca="1" t="shared" si="44"/>
        <v>0</v>
      </c>
    </row>
    <row r="294" s="36" customFormat="1" hidden="1" spans="1:12">
      <c r="A294" s="107"/>
      <c r="B294" s="105" t="str">
        <f ca="1">+IF(J294&gt;0,运营生产订单!$C$4,"")</f>
        <v/>
      </c>
      <c r="C294" s="105" t="str">
        <f ca="1">+IF(J294&gt;0,MID(运营生产订单!$C$3,FIND("-",运营生产订单!$C$3)+1,20),"")</f>
        <v/>
      </c>
      <c r="D294" s="108" t="str">
        <f ca="1">+IF(J294&gt;0,VLOOKUP(C294&amp;H294&amp;I294,'（运营）数据源'!$A:$B,2,0),"")</f>
        <v/>
      </c>
      <c r="E294" s="108" t="str">
        <f ca="1">+IF(J294&gt;0,VLOOKUP(D294,'（运营）数据源'!$B:$H,7,0),"")</f>
        <v/>
      </c>
      <c r="F294" s="108" t="str">
        <f ca="1">+IF(J294&gt;0,VLOOKUP(D294,'（运营）数据源'!B:G,6,0),"")</f>
        <v/>
      </c>
      <c r="G294" s="105" t="str">
        <f ca="1">+IFERROR(VLOOKUP(D294,'（运营）数据源'!$B:$D,3,0),"")</f>
        <v/>
      </c>
      <c r="H294" s="109">
        <f ca="1" t="shared" si="43"/>
        <v>0</v>
      </c>
      <c r="I294" s="114" t="str">
        <f>+运营生产订单!$E$7</f>
        <v>M</v>
      </c>
      <c r="J294" s="105">
        <f ca="1">+SUMPRODUCT((运营生产订单!$A$9:$A$78=L294)*(运营生产订单!$C$7:$K$7=I294)*运营生产订单!$C$9:运营生产订单!$K$78)</f>
        <v>0</v>
      </c>
      <c r="K294" s="115" t="e">
        <f ca="1">VLOOKUP(D294,'（运营）数据源'!B:H,7,0)</f>
        <v>#N/A</v>
      </c>
      <c r="L294" s="67">
        <f ca="1" t="shared" si="44"/>
        <v>0</v>
      </c>
    </row>
    <row r="295" s="36" customFormat="1" hidden="1" spans="1:12">
      <c r="A295" s="107"/>
      <c r="B295" s="105" t="str">
        <f ca="1">+IF(J295&gt;0,运营生产订单!$C$4,"")</f>
        <v/>
      </c>
      <c r="C295" s="105" t="str">
        <f ca="1">+IF(J295&gt;0,MID(运营生产订单!$C$3,FIND("-",运营生产订单!$C$3)+1,20),"")</f>
        <v/>
      </c>
      <c r="D295" s="108" t="str">
        <f ca="1">+IF(J295&gt;0,VLOOKUP(C295&amp;H295&amp;I295,'（运营）数据源'!$A:$B,2,0),"")</f>
        <v/>
      </c>
      <c r="E295" s="108" t="str">
        <f ca="1">+IF(J295&gt;0,VLOOKUP(D295,'（运营）数据源'!$B:$H,7,0),"")</f>
        <v/>
      </c>
      <c r="F295" s="108" t="str">
        <f ca="1">+IF(J295&gt;0,VLOOKUP(D295,'（运营）数据源'!B:G,6,0),"")</f>
        <v/>
      </c>
      <c r="G295" s="105" t="str">
        <f ca="1">+IFERROR(VLOOKUP(D295,'（运营）数据源'!$B:$D,3,0),"")</f>
        <v/>
      </c>
      <c r="H295" s="109">
        <f ca="1" t="shared" ref="H295:H304" si="45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295" s="114" t="str">
        <f>+运营生产订单!$F$7</f>
        <v>L</v>
      </c>
      <c r="J295" s="105">
        <f ca="1">+SUMPRODUCT((运营生产订单!$A$9:$A$78=L295)*(运营生产订单!$C$7:$K$7=I295)*运营生产订单!$C$9:运营生产订单!$K$78)</f>
        <v>0</v>
      </c>
      <c r="K295" s="115" t="e">
        <f ca="1">VLOOKUP(D295,'（运营）数据源'!B:H,7,0)</f>
        <v>#N/A</v>
      </c>
      <c r="L295" s="67">
        <f ca="1" t="shared" si="44"/>
        <v>0</v>
      </c>
    </row>
    <row r="296" s="36" customFormat="1" hidden="1" spans="1:12">
      <c r="A296" s="107"/>
      <c r="B296" s="105" t="str">
        <f ca="1">+IF(J296&gt;0,运营生产订单!$C$4,"")</f>
        <v/>
      </c>
      <c r="C296" s="105" t="str">
        <f ca="1">+IF(J296&gt;0,MID(运营生产订单!$C$3,FIND("-",运营生产订单!$C$3)+1,20),"")</f>
        <v/>
      </c>
      <c r="D296" s="108" t="str">
        <f ca="1">+IF(J296&gt;0,VLOOKUP(C296&amp;H296&amp;I296,'（运营）数据源'!$A:$B,2,0),"")</f>
        <v/>
      </c>
      <c r="E296" s="108" t="str">
        <f ca="1">+IF(J296&gt;0,VLOOKUP(D296,'（运营）数据源'!$B:$H,7,0),"")</f>
        <v/>
      </c>
      <c r="F296" s="108" t="str">
        <f ca="1">+IF(J296&gt;0,VLOOKUP(D296,'（运营）数据源'!B:G,6,0),"")</f>
        <v/>
      </c>
      <c r="G296" s="105" t="str">
        <f ca="1">+IFERROR(VLOOKUP(D296,'（运营）数据源'!$B:$D,3,0),"")</f>
        <v/>
      </c>
      <c r="H296" s="109">
        <f ca="1" t="shared" si="45"/>
        <v>0</v>
      </c>
      <c r="I296" s="114" t="str">
        <f>+运营生产订单!$G$7</f>
        <v>XL</v>
      </c>
      <c r="J296" s="105">
        <f ca="1">+SUMPRODUCT((运营生产订单!$A$9:$A$78=L296)*(运营生产订单!$C$7:$K$7=I296)*运营生产订单!$C$9:运营生产订单!$K$78)</f>
        <v>0</v>
      </c>
      <c r="K296" s="115" t="e">
        <f ca="1">VLOOKUP(D296,'（运营）数据源'!B:H,7,0)</f>
        <v>#N/A</v>
      </c>
      <c r="L296" s="67">
        <f ca="1" t="shared" si="44"/>
        <v>0</v>
      </c>
    </row>
    <row r="297" s="36" customFormat="1" hidden="1" spans="1:12">
      <c r="A297" s="107"/>
      <c r="B297" s="105" t="str">
        <f ca="1">+IF(J297&gt;0,运营生产订单!$C$4,"")</f>
        <v/>
      </c>
      <c r="C297" s="105" t="str">
        <f ca="1">+IF(J297&gt;0,MID(运营生产订单!$C$3,FIND("-",运营生产订单!$C$3)+1,20),"")</f>
        <v/>
      </c>
      <c r="D297" s="108" t="str">
        <f ca="1">+IF(J297&gt;0,VLOOKUP(C297&amp;H297&amp;I297,'（运营）数据源'!$A:$B,2,0),"")</f>
        <v/>
      </c>
      <c r="E297" s="108" t="str">
        <f ca="1">+IF(J297&gt;0,VLOOKUP(D297,'（运营）数据源'!$B:$H,7,0),"")</f>
        <v/>
      </c>
      <c r="F297" s="108" t="str">
        <f ca="1">+IF(J297&gt;0,VLOOKUP(D297,'（运营）数据源'!B:G,6,0),"")</f>
        <v/>
      </c>
      <c r="G297" s="105" t="str">
        <f ca="1">+IFERROR(VLOOKUP(D297,'（运营）数据源'!$B:$D,3,0),"")</f>
        <v/>
      </c>
      <c r="H297" s="109">
        <f ca="1" t="shared" si="45"/>
        <v>0</v>
      </c>
      <c r="I297" s="114" t="str">
        <f>+运营生产订单!$H$7</f>
        <v>2XL</v>
      </c>
      <c r="J297" s="105">
        <f ca="1">+SUMPRODUCT((运营生产订单!$A$9:$A$78=L297)*(运营生产订单!$C$7:$K$7=I297)*运营生产订单!$C$9:运营生产订单!$K$78)</f>
        <v>0</v>
      </c>
      <c r="K297" s="115" t="e">
        <f ca="1">VLOOKUP(D297,'（运营）数据源'!B:H,7,0)</f>
        <v>#N/A</v>
      </c>
      <c r="L297" s="67">
        <f ca="1" t="shared" si="44"/>
        <v>0</v>
      </c>
    </row>
    <row r="298" s="36" customFormat="1" hidden="1" spans="1:12">
      <c r="A298" s="107"/>
      <c r="B298" s="105" t="str">
        <f ca="1">+IF(J298&gt;0,运营生产订单!$C$4,"")</f>
        <v/>
      </c>
      <c r="C298" s="105" t="str">
        <f ca="1">+IF(J298&gt;0,MID(运营生产订单!$C$3,FIND("-",运营生产订单!$C$3)+1,20),"")</f>
        <v/>
      </c>
      <c r="D298" s="108" t="str">
        <f ca="1">+IF(J298&gt;0,VLOOKUP(C298&amp;H298&amp;I298,'（运营）数据源'!$A:$B,2,0),"")</f>
        <v/>
      </c>
      <c r="E298" s="108" t="str">
        <f ca="1">+IF(J298&gt;0,VLOOKUP(D298,'（运营）数据源'!$B:$H,7,0),"")</f>
        <v/>
      </c>
      <c r="F298" s="108" t="str">
        <f ca="1">+IF(J298&gt;0,VLOOKUP(D298,'（运营）数据源'!B:G,6,0),"")</f>
        <v/>
      </c>
      <c r="G298" s="105" t="str">
        <f ca="1">+IFERROR(VLOOKUP(D298,'（运营）数据源'!$B:$D,3,0),"")</f>
        <v/>
      </c>
      <c r="H298" s="109">
        <f ca="1" t="shared" si="45"/>
        <v>0</v>
      </c>
      <c r="I298" s="114" t="str">
        <f>+运营生产订单!$I$7</f>
        <v>3XL</v>
      </c>
      <c r="J298" s="105">
        <f ca="1">+SUMPRODUCT((运营生产订单!$A$9:$A$78=L298)*(运营生产订单!$C$7:$K$7=I298)*运营生产订单!$C$9:运营生产订单!$K$78)</f>
        <v>0</v>
      </c>
      <c r="K298" s="115" t="e">
        <f ca="1">VLOOKUP(D298,'（运营）数据源'!B:H,7,0)</f>
        <v>#N/A</v>
      </c>
      <c r="L298" s="67">
        <f ca="1" t="shared" si="44"/>
        <v>0</v>
      </c>
    </row>
    <row r="299" s="36" customFormat="1" hidden="1" spans="1:12">
      <c r="A299" s="107"/>
      <c r="B299" s="105" t="str">
        <f ca="1">+IF(J299&gt;0,运营生产订单!$C$4,"")</f>
        <v/>
      </c>
      <c r="C299" s="105" t="str">
        <f ca="1">+IF(J299&gt;0,MID(运营生产订单!$C$3,FIND("-",运营生产订单!$C$3)+1,20),"")</f>
        <v/>
      </c>
      <c r="D299" s="108" t="str">
        <f ca="1">+IF(J299&gt;0,VLOOKUP(C299&amp;H299&amp;I299,'（运营）数据源'!$A:$B,2,0),"")</f>
        <v/>
      </c>
      <c r="E299" s="108" t="str">
        <f ca="1">+IF(J299&gt;0,VLOOKUP(D299,'（运营）数据源'!$B:$H,7,0),"")</f>
        <v/>
      </c>
      <c r="F299" s="108" t="str">
        <f ca="1">+IF(J299&gt;0,VLOOKUP(D299,'（运营）数据源'!B:G,6,0),"")</f>
        <v/>
      </c>
      <c r="G299" s="105" t="str">
        <f ca="1">+IFERROR(VLOOKUP(D299,'（运营）数据源'!$B:$D,3,0),"")</f>
        <v/>
      </c>
      <c r="H299" s="109">
        <f ca="1" t="shared" si="45"/>
        <v>0</v>
      </c>
      <c r="I299" s="114" t="str">
        <f>+运营生产订单!$J$7</f>
        <v>4XL</v>
      </c>
      <c r="J299" s="105">
        <f ca="1">+SUMPRODUCT((运营生产订单!$A$9:$A$78=L299)*(运营生产订单!$C$7:$K$7=I299)*运营生产订单!$C$9:运营生产订单!$K$78)</f>
        <v>0</v>
      </c>
      <c r="K299" s="115" t="e">
        <f ca="1">VLOOKUP(D299,'（运营）数据源'!B:H,7,0)</f>
        <v>#N/A</v>
      </c>
      <c r="L299" s="67">
        <f ca="1" t="shared" si="44"/>
        <v>0</v>
      </c>
    </row>
    <row r="300" s="36" customFormat="1" hidden="1" spans="1:12">
      <c r="A300" s="107"/>
      <c r="B300" s="105" t="str">
        <f ca="1">+IF(J300&gt;0,运营生产订单!$C$4,"")</f>
        <v/>
      </c>
      <c r="C300" s="105" t="str">
        <f ca="1">+IF(J300&gt;0,MID(运营生产订单!$C$3,FIND("-",运营生产订单!$C$3)+1,20),"")</f>
        <v/>
      </c>
      <c r="D300" s="108" t="str">
        <f ca="1">+IF(J300&gt;0,VLOOKUP(C300&amp;H300&amp;I300,'（运营）数据源'!$A:$B,2,0),"")</f>
        <v/>
      </c>
      <c r="E300" s="108" t="str">
        <f ca="1">+IF(J300&gt;0,VLOOKUP(D300,'（运营）数据源'!$B:$H,7,0),"")</f>
        <v/>
      </c>
      <c r="F300" s="108" t="str">
        <f ca="1">+IF(J300&gt;0,VLOOKUP(D300,'（运营）数据源'!B:G,6,0),"")</f>
        <v/>
      </c>
      <c r="G300" s="105" t="str">
        <f ca="1">+IFERROR(VLOOKUP(D300,'（运营）数据源'!$B:$D,3,0),"")</f>
        <v/>
      </c>
      <c r="H300" s="109">
        <f ca="1" t="shared" si="45"/>
        <v>0</v>
      </c>
      <c r="I300" s="114" t="str">
        <f>+运营生产订单!$K$7</f>
        <v>5XL</v>
      </c>
      <c r="J300" s="105">
        <f ca="1">+SUMPRODUCT((运营生产订单!$A$9:$A$78=L300)*(运营生产订单!$C$7:$K$7=I300)*运营生产订单!$C$9:运营生产订单!$K$78)</f>
        <v>0</v>
      </c>
      <c r="K300" s="115" t="e">
        <f ca="1">VLOOKUP(D300,'（运营）数据源'!B:H,7,0)</f>
        <v>#N/A</v>
      </c>
      <c r="L300" s="67">
        <f ca="1" t="shared" si="44"/>
        <v>0</v>
      </c>
    </row>
    <row r="301" s="36" customFormat="1" hidden="1" spans="1:12">
      <c r="A301" s="107"/>
      <c r="B301" s="105" t="str">
        <f ca="1">+IF(J301&gt;0,运营生产订单!$C$4,"")</f>
        <v/>
      </c>
      <c r="C301" s="105" t="str">
        <f ca="1">+IF(J301&gt;0,MID(运营生产订单!$C$3,FIND("-",运营生产订单!$C$3)+1,20),"")</f>
        <v/>
      </c>
      <c r="D301" s="108" t="str">
        <f ca="1">+IF(J301&gt;0,VLOOKUP(C301&amp;H301&amp;I301,'（运营）数据源'!$A:$B,2,0),"")</f>
        <v/>
      </c>
      <c r="E301" s="108" t="str">
        <f ca="1">+IF(J301&gt;0,VLOOKUP(D301,'（运营）数据源'!$B:$H,7,0),"")</f>
        <v/>
      </c>
      <c r="F301" s="108" t="str">
        <f ca="1">+IF(J301&gt;0,VLOOKUP(D301,'（运营）数据源'!B:G,6,0),"")</f>
        <v/>
      </c>
      <c r="G301" s="105" t="str">
        <f ca="1">+IFERROR(VLOOKUP(D301,'（运营）数据源'!$B:$D,3,0),"")</f>
        <v/>
      </c>
      <c r="H301" s="109">
        <f ca="1" t="shared" si="45"/>
        <v>0</v>
      </c>
      <c r="I301" s="114" t="str">
        <f>+运营生产订单!$C$7</f>
        <v>XS</v>
      </c>
      <c r="J301" s="105">
        <f ca="1">+SUMPRODUCT((运营生产订单!$A$9:$A$78=L301)*(运营生产订单!$C$7:$K$7=I301)*运营生产订单!$C$9:运营生产订单!$K$78)</f>
        <v>0</v>
      </c>
      <c r="K301" s="115" t="e">
        <f ca="1">VLOOKUP(D301,'（运营）数据源'!B:H,7,0)</f>
        <v>#N/A</v>
      </c>
      <c r="L301" s="67">
        <f ca="1" t="shared" ref="L301:L310" si="46">INDIRECT("运营生产订单!$A$"&amp;(INT((ROW()-4)/9)+9))</f>
        <v>0</v>
      </c>
    </row>
    <row r="302" s="36" customFormat="1" hidden="1" spans="1:12">
      <c r="A302" s="107"/>
      <c r="B302" s="105" t="str">
        <f ca="1">+IF(J302&gt;0,运营生产订单!$C$4,"")</f>
        <v/>
      </c>
      <c r="C302" s="105" t="str">
        <f ca="1">+IF(J302&gt;0,MID(运营生产订单!$C$3,FIND("-",运营生产订单!$C$3)+1,20),"")</f>
        <v/>
      </c>
      <c r="D302" s="108" t="str">
        <f ca="1">+IF(J302&gt;0,VLOOKUP(C302&amp;H302&amp;I302,'（运营）数据源'!$A:$B,2,0),"")</f>
        <v/>
      </c>
      <c r="E302" s="108" t="str">
        <f ca="1">+IF(J302&gt;0,VLOOKUP(D302,'（运营）数据源'!$B:$H,7,0),"")</f>
        <v/>
      </c>
      <c r="F302" s="108" t="str">
        <f ca="1">+IF(J302&gt;0,VLOOKUP(D302,'（运营）数据源'!B:G,6,0),"")</f>
        <v/>
      </c>
      <c r="G302" s="105" t="str">
        <f ca="1">+IFERROR(VLOOKUP(D302,'（运营）数据源'!$B:$D,3,0),"")</f>
        <v/>
      </c>
      <c r="H302" s="109">
        <f ca="1" t="shared" si="45"/>
        <v>0</v>
      </c>
      <c r="I302" s="114" t="str">
        <f>+运营生产订单!$D$7</f>
        <v>S</v>
      </c>
      <c r="J302" s="105">
        <f ca="1">+SUMPRODUCT((运营生产订单!$A$9:$A$78=L302)*(运营生产订单!$C$7:$K$7=I302)*运营生产订单!$C$9:运营生产订单!$K$78)</f>
        <v>0</v>
      </c>
      <c r="K302" s="115" t="e">
        <f ca="1">VLOOKUP(D302,'（运营）数据源'!B:H,7,0)</f>
        <v>#N/A</v>
      </c>
      <c r="L302" s="67">
        <f ca="1" t="shared" si="46"/>
        <v>0</v>
      </c>
    </row>
    <row r="303" s="36" customFormat="1" hidden="1" spans="1:12">
      <c r="A303" s="107"/>
      <c r="B303" s="105" t="str">
        <f ca="1">+IF(J303&gt;0,运营生产订单!$C$4,"")</f>
        <v/>
      </c>
      <c r="C303" s="105" t="str">
        <f ca="1">+IF(J303&gt;0,MID(运营生产订单!$C$3,FIND("-",运营生产订单!$C$3)+1,20),"")</f>
        <v/>
      </c>
      <c r="D303" s="108" t="str">
        <f ca="1">+IF(J303&gt;0,VLOOKUP(C303&amp;H303&amp;I303,'（运营）数据源'!$A:$B,2,0),"")</f>
        <v/>
      </c>
      <c r="E303" s="108" t="str">
        <f ca="1">+IF(J303&gt;0,VLOOKUP(D303,'（运营）数据源'!$B:$H,7,0),"")</f>
        <v/>
      </c>
      <c r="F303" s="108" t="str">
        <f ca="1">+IF(J303&gt;0,VLOOKUP(D303,'（运营）数据源'!B:G,6,0),"")</f>
        <v/>
      </c>
      <c r="G303" s="105" t="str">
        <f ca="1">+IFERROR(VLOOKUP(D303,'（运营）数据源'!$B:$D,3,0),"")</f>
        <v/>
      </c>
      <c r="H303" s="109">
        <f ca="1" t="shared" si="45"/>
        <v>0</v>
      </c>
      <c r="I303" s="114" t="str">
        <f>+运营生产订单!$E$7</f>
        <v>M</v>
      </c>
      <c r="J303" s="105">
        <f ca="1">+SUMPRODUCT((运营生产订单!$A$9:$A$78=L303)*(运营生产订单!$C$7:$K$7=I303)*运营生产订单!$C$9:运营生产订单!$K$78)</f>
        <v>0</v>
      </c>
      <c r="K303" s="115" t="e">
        <f ca="1">VLOOKUP(D303,'（运营）数据源'!B:H,7,0)</f>
        <v>#N/A</v>
      </c>
      <c r="L303" s="67">
        <f ca="1" t="shared" si="46"/>
        <v>0</v>
      </c>
    </row>
    <row r="304" s="36" customFormat="1" hidden="1" spans="1:12">
      <c r="A304" s="107"/>
      <c r="B304" s="105" t="str">
        <f ca="1">+IF(J304&gt;0,运营生产订单!$C$4,"")</f>
        <v/>
      </c>
      <c r="C304" s="105" t="str">
        <f ca="1">+IF(J304&gt;0,MID(运营生产订单!$C$3,FIND("-",运营生产订单!$C$3)+1,20),"")</f>
        <v/>
      </c>
      <c r="D304" s="108" t="str">
        <f ca="1">+IF(J304&gt;0,VLOOKUP(C304&amp;H304&amp;I304,'（运营）数据源'!$A:$B,2,0),"")</f>
        <v/>
      </c>
      <c r="E304" s="108" t="str">
        <f ca="1">+IF(J304&gt;0,VLOOKUP(D304,'（运营）数据源'!$B:$H,7,0),"")</f>
        <v/>
      </c>
      <c r="F304" s="108" t="str">
        <f ca="1">+IF(J304&gt;0,VLOOKUP(D304,'（运营）数据源'!B:G,6,0),"")</f>
        <v/>
      </c>
      <c r="G304" s="105" t="str">
        <f ca="1">+IFERROR(VLOOKUP(D304,'（运营）数据源'!$B:$D,3,0),"")</f>
        <v/>
      </c>
      <c r="H304" s="109">
        <f ca="1" t="shared" si="45"/>
        <v>0</v>
      </c>
      <c r="I304" s="114" t="str">
        <f>+运营生产订单!$F$7</f>
        <v>L</v>
      </c>
      <c r="J304" s="105">
        <f ca="1">+SUMPRODUCT((运营生产订单!$A$9:$A$78=L304)*(运营生产订单!$C$7:$K$7=I304)*运营生产订单!$C$9:运营生产订单!$K$78)</f>
        <v>0</v>
      </c>
      <c r="K304" s="115" t="e">
        <f ca="1">VLOOKUP(D304,'（运营）数据源'!B:H,7,0)</f>
        <v>#N/A</v>
      </c>
      <c r="L304" s="67">
        <f ca="1" t="shared" si="46"/>
        <v>0</v>
      </c>
    </row>
    <row r="305" s="36" customFormat="1" hidden="1" spans="1:12">
      <c r="A305" s="107"/>
      <c r="B305" s="105" t="str">
        <f ca="1">+IF(J305&gt;0,运营生产订单!$C$4,"")</f>
        <v/>
      </c>
      <c r="C305" s="105" t="str">
        <f ca="1">+IF(J305&gt;0,MID(运营生产订单!$C$3,FIND("-",运营生产订单!$C$3)+1,20),"")</f>
        <v/>
      </c>
      <c r="D305" s="108" t="str">
        <f ca="1">+IF(J305&gt;0,VLOOKUP(C305&amp;H305&amp;I305,'（运营）数据源'!$A:$B,2,0),"")</f>
        <v/>
      </c>
      <c r="E305" s="108" t="str">
        <f ca="1">+IF(J305&gt;0,VLOOKUP(D305,'（运营）数据源'!$B:$H,7,0),"")</f>
        <v/>
      </c>
      <c r="F305" s="108" t="str">
        <f ca="1">+IF(J305&gt;0,VLOOKUP(D305,'（运营）数据源'!B:G,6,0),"")</f>
        <v/>
      </c>
      <c r="G305" s="105" t="str">
        <f ca="1">+IFERROR(VLOOKUP(D305,'（运营）数据源'!$B:$D,3,0),"")</f>
        <v/>
      </c>
      <c r="H305" s="109">
        <f ca="1" t="shared" ref="H305:H314" si="47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305" s="114" t="str">
        <f>+运营生产订单!$G$7</f>
        <v>XL</v>
      </c>
      <c r="J305" s="105">
        <f ca="1">+SUMPRODUCT((运营生产订单!$A$9:$A$78=L305)*(运营生产订单!$C$7:$K$7=I305)*运营生产订单!$C$9:运营生产订单!$K$78)</f>
        <v>0</v>
      </c>
      <c r="K305" s="115" t="e">
        <f ca="1">VLOOKUP(D305,'（运营）数据源'!B:H,7,0)</f>
        <v>#N/A</v>
      </c>
      <c r="L305" s="67">
        <f ca="1" t="shared" si="46"/>
        <v>0</v>
      </c>
    </row>
    <row r="306" s="36" customFormat="1" hidden="1" spans="1:12">
      <c r="A306" s="107"/>
      <c r="B306" s="105" t="str">
        <f ca="1">+IF(J306&gt;0,运营生产订单!$C$4,"")</f>
        <v/>
      </c>
      <c r="C306" s="105" t="str">
        <f ca="1">+IF(J306&gt;0,MID(运营生产订单!$C$3,FIND("-",运营生产订单!$C$3)+1,20),"")</f>
        <v/>
      </c>
      <c r="D306" s="108" t="str">
        <f ca="1">+IF(J306&gt;0,VLOOKUP(C306&amp;H306&amp;I306,'（运营）数据源'!$A:$B,2,0),"")</f>
        <v/>
      </c>
      <c r="E306" s="108" t="str">
        <f ca="1">+IF(J306&gt;0,VLOOKUP(D306,'（运营）数据源'!$B:$H,7,0),"")</f>
        <v/>
      </c>
      <c r="F306" s="108" t="str">
        <f ca="1">+IF(J306&gt;0,VLOOKUP(D306,'（运营）数据源'!B:G,6,0),"")</f>
        <v/>
      </c>
      <c r="G306" s="105" t="str">
        <f ca="1">+IFERROR(VLOOKUP(D306,'（运营）数据源'!$B:$D,3,0),"")</f>
        <v/>
      </c>
      <c r="H306" s="109">
        <f ca="1" t="shared" si="47"/>
        <v>0</v>
      </c>
      <c r="I306" s="114" t="str">
        <f>+运营生产订单!$H$7</f>
        <v>2XL</v>
      </c>
      <c r="J306" s="105">
        <f ca="1">+SUMPRODUCT((运营生产订单!$A$9:$A$78=L306)*(运营生产订单!$C$7:$K$7=I306)*运营生产订单!$C$9:运营生产订单!$K$78)</f>
        <v>0</v>
      </c>
      <c r="K306" s="115" t="e">
        <f ca="1">VLOOKUP(D306,'（运营）数据源'!B:H,7,0)</f>
        <v>#N/A</v>
      </c>
      <c r="L306" s="67">
        <f ca="1" t="shared" si="46"/>
        <v>0</v>
      </c>
    </row>
    <row r="307" s="36" customFormat="1" hidden="1" spans="1:12">
      <c r="A307" s="107"/>
      <c r="B307" s="105" t="str">
        <f ca="1">+IF(J307&gt;0,运营生产订单!$C$4,"")</f>
        <v/>
      </c>
      <c r="C307" s="105" t="str">
        <f ca="1">+IF(J307&gt;0,MID(运营生产订单!$C$3,FIND("-",运营生产订单!$C$3)+1,20),"")</f>
        <v/>
      </c>
      <c r="D307" s="108" t="str">
        <f ca="1">+IF(J307&gt;0,VLOOKUP(C307&amp;H307&amp;I307,'（运营）数据源'!$A:$B,2,0),"")</f>
        <v/>
      </c>
      <c r="E307" s="108" t="str">
        <f ca="1">+IF(J307&gt;0,VLOOKUP(D307,'（运营）数据源'!$B:$H,7,0),"")</f>
        <v/>
      </c>
      <c r="F307" s="108" t="str">
        <f ca="1">+IF(J307&gt;0,VLOOKUP(D307,'（运营）数据源'!B:G,6,0),"")</f>
        <v/>
      </c>
      <c r="G307" s="105" t="str">
        <f ca="1">+IFERROR(VLOOKUP(D307,'（运营）数据源'!$B:$D,3,0),"")</f>
        <v/>
      </c>
      <c r="H307" s="109">
        <f ca="1" t="shared" si="47"/>
        <v>0</v>
      </c>
      <c r="I307" s="114" t="str">
        <f>+运营生产订单!$I$7</f>
        <v>3XL</v>
      </c>
      <c r="J307" s="105">
        <f ca="1">+SUMPRODUCT((运营生产订单!$A$9:$A$78=L307)*(运营生产订单!$C$7:$K$7=I307)*运营生产订单!$C$9:运营生产订单!$K$78)</f>
        <v>0</v>
      </c>
      <c r="K307" s="115" t="e">
        <f ca="1">VLOOKUP(D307,'（运营）数据源'!B:H,7,0)</f>
        <v>#N/A</v>
      </c>
      <c r="L307" s="67">
        <f ca="1" t="shared" si="46"/>
        <v>0</v>
      </c>
    </row>
    <row r="308" s="36" customFormat="1" hidden="1" spans="1:12">
      <c r="A308" s="107"/>
      <c r="B308" s="105" t="str">
        <f ca="1">+IF(J308&gt;0,运营生产订单!$C$4,"")</f>
        <v/>
      </c>
      <c r="C308" s="105" t="str">
        <f ca="1">+IF(J308&gt;0,MID(运营生产订单!$C$3,FIND("-",运营生产订单!$C$3)+1,20),"")</f>
        <v/>
      </c>
      <c r="D308" s="108" t="str">
        <f ca="1">+IF(J308&gt;0,VLOOKUP(C308&amp;H308&amp;I308,'（运营）数据源'!$A:$B,2,0),"")</f>
        <v/>
      </c>
      <c r="E308" s="108" t="str">
        <f ca="1">+IF(J308&gt;0,VLOOKUP(D308,'（运营）数据源'!$B:$H,7,0),"")</f>
        <v/>
      </c>
      <c r="F308" s="108" t="str">
        <f ca="1">+IF(J308&gt;0,VLOOKUP(D308,'（运营）数据源'!B:G,6,0),"")</f>
        <v/>
      </c>
      <c r="G308" s="105" t="str">
        <f ca="1">+IFERROR(VLOOKUP(D308,'（运营）数据源'!$B:$D,3,0),"")</f>
        <v/>
      </c>
      <c r="H308" s="109">
        <f ca="1" t="shared" si="47"/>
        <v>0</v>
      </c>
      <c r="I308" s="114" t="str">
        <f>+运营生产订单!$J$7</f>
        <v>4XL</v>
      </c>
      <c r="J308" s="105">
        <f ca="1">+SUMPRODUCT((运营生产订单!$A$9:$A$78=L308)*(运营生产订单!$C$7:$K$7=I308)*运营生产订单!$C$9:运营生产订单!$K$78)</f>
        <v>0</v>
      </c>
      <c r="K308" s="115" t="e">
        <f ca="1">VLOOKUP(D308,'（运营）数据源'!B:H,7,0)</f>
        <v>#N/A</v>
      </c>
      <c r="L308" s="67">
        <f ca="1" t="shared" si="46"/>
        <v>0</v>
      </c>
    </row>
    <row r="309" s="36" customFormat="1" hidden="1" spans="1:12">
      <c r="A309" s="107"/>
      <c r="B309" s="105" t="str">
        <f ca="1">+IF(J309&gt;0,运营生产订单!$C$4,"")</f>
        <v/>
      </c>
      <c r="C309" s="105" t="str">
        <f ca="1">+IF(J309&gt;0,MID(运营生产订单!$C$3,FIND("-",运营生产订单!$C$3)+1,20),"")</f>
        <v/>
      </c>
      <c r="D309" s="108" t="str">
        <f ca="1">+IF(J309&gt;0,VLOOKUP(C309&amp;H309&amp;I309,'（运营）数据源'!$A:$B,2,0),"")</f>
        <v/>
      </c>
      <c r="E309" s="108" t="str">
        <f ca="1">+IF(J309&gt;0,VLOOKUP(D309,'（运营）数据源'!$B:$H,7,0),"")</f>
        <v/>
      </c>
      <c r="F309" s="108" t="str">
        <f ca="1">+IF(J309&gt;0,VLOOKUP(D309,'（运营）数据源'!B:G,6,0),"")</f>
        <v/>
      </c>
      <c r="G309" s="105" t="str">
        <f ca="1">+IFERROR(VLOOKUP(D309,'（运营）数据源'!$B:$D,3,0),"")</f>
        <v/>
      </c>
      <c r="H309" s="109">
        <f ca="1" t="shared" si="47"/>
        <v>0</v>
      </c>
      <c r="I309" s="114" t="str">
        <f>+运营生产订单!$K$7</f>
        <v>5XL</v>
      </c>
      <c r="J309" s="105">
        <f ca="1">+SUMPRODUCT((运营生产订单!$A$9:$A$78=L309)*(运营生产订单!$C$7:$K$7=I309)*运营生产订单!$C$9:运营生产订单!$K$78)</f>
        <v>0</v>
      </c>
      <c r="K309" s="115" t="e">
        <f ca="1">VLOOKUP(D309,'（运营）数据源'!B:H,7,0)</f>
        <v>#N/A</v>
      </c>
      <c r="L309" s="67">
        <f ca="1" t="shared" si="46"/>
        <v>0</v>
      </c>
    </row>
    <row r="310" s="36" customFormat="1" hidden="1" spans="1:12">
      <c r="A310" s="107"/>
      <c r="B310" s="105" t="str">
        <f ca="1">+IF(J310&gt;0,运营生产订单!$C$4,"")</f>
        <v/>
      </c>
      <c r="C310" s="105" t="str">
        <f ca="1">+IF(J310&gt;0,MID(运营生产订单!$C$3,FIND("-",运营生产订单!$C$3)+1,20),"")</f>
        <v/>
      </c>
      <c r="D310" s="108" t="str">
        <f ca="1">+IF(J310&gt;0,VLOOKUP(C310&amp;H310&amp;I310,'（运营）数据源'!$A:$B,2,0),"")</f>
        <v/>
      </c>
      <c r="E310" s="108" t="str">
        <f ca="1">+IF(J310&gt;0,VLOOKUP(D310,'（运营）数据源'!$B:$H,7,0),"")</f>
        <v/>
      </c>
      <c r="F310" s="108" t="str">
        <f ca="1">+IF(J310&gt;0,VLOOKUP(D310,'（运营）数据源'!B:G,6,0),"")</f>
        <v/>
      </c>
      <c r="G310" s="105" t="str">
        <f ca="1">+IFERROR(VLOOKUP(D310,'（运营）数据源'!$B:$D,3,0),"")</f>
        <v/>
      </c>
      <c r="H310" s="109">
        <f ca="1" t="shared" si="47"/>
        <v>0</v>
      </c>
      <c r="I310" s="114" t="str">
        <f>+运营生产订单!$C$7</f>
        <v>XS</v>
      </c>
      <c r="J310" s="105">
        <f ca="1">+SUMPRODUCT((运营生产订单!$A$9:$A$78=L310)*(运营生产订单!$C$7:$K$7=I310)*运营生产订单!$C$9:运营生产订单!$K$78)</f>
        <v>0</v>
      </c>
      <c r="K310" s="115" t="e">
        <f ca="1">VLOOKUP(D310,'（运营）数据源'!B:H,7,0)</f>
        <v>#N/A</v>
      </c>
      <c r="L310" s="67">
        <f ca="1" t="shared" si="46"/>
        <v>0</v>
      </c>
    </row>
    <row r="311" s="36" customFormat="1" hidden="1" spans="1:12">
      <c r="A311" s="107"/>
      <c r="B311" s="105" t="str">
        <f ca="1">+IF(J311&gt;0,运营生产订单!$C$4,"")</f>
        <v/>
      </c>
      <c r="C311" s="105" t="str">
        <f ca="1">+IF(J311&gt;0,MID(运营生产订单!$C$3,FIND("-",运营生产订单!$C$3)+1,20),"")</f>
        <v/>
      </c>
      <c r="D311" s="108" t="str">
        <f ca="1">+IF(J311&gt;0,VLOOKUP(C311&amp;H311&amp;I311,'（运营）数据源'!$A:$B,2,0),"")</f>
        <v/>
      </c>
      <c r="E311" s="108" t="str">
        <f ca="1">+IF(J311&gt;0,VLOOKUP(D311,'（运营）数据源'!$B:$H,7,0),"")</f>
        <v/>
      </c>
      <c r="F311" s="108" t="str">
        <f ca="1">+IF(J311&gt;0,VLOOKUP(D311,'（运营）数据源'!B:G,6,0),"")</f>
        <v/>
      </c>
      <c r="G311" s="105" t="str">
        <f ca="1">+IFERROR(VLOOKUP(D311,'（运营）数据源'!$B:$D,3,0),"")</f>
        <v/>
      </c>
      <c r="H311" s="109">
        <f ca="1" t="shared" si="47"/>
        <v>0</v>
      </c>
      <c r="I311" s="114" t="str">
        <f>+运营生产订单!$D$7</f>
        <v>S</v>
      </c>
      <c r="J311" s="105">
        <f ca="1">+SUMPRODUCT((运营生产订单!$A$9:$A$78=L311)*(运营生产订单!$C$7:$K$7=I311)*运营生产订单!$C$9:运营生产订单!$K$78)</f>
        <v>0</v>
      </c>
      <c r="K311" s="115" t="e">
        <f ca="1">VLOOKUP(D311,'（运营）数据源'!B:H,7,0)</f>
        <v>#N/A</v>
      </c>
      <c r="L311" s="67">
        <f ca="1" t="shared" ref="L311:L320" si="48">INDIRECT("运营生产订单!$A$"&amp;(INT((ROW()-4)/9)+9))</f>
        <v>0</v>
      </c>
    </row>
    <row r="312" s="36" customFormat="1" hidden="1" spans="1:12">
      <c r="A312" s="107"/>
      <c r="B312" s="105" t="str">
        <f ca="1">+IF(J312&gt;0,运营生产订单!$C$4,"")</f>
        <v/>
      </c>
      <c r="C312" s="105" t="str">
        <f ca="1">+IF(J312&gt;0,MID(运营生产订单!$C$3,FIND("-",运营生产订单!$C$3)+1,20),"")</f>
        <v/>
      </c>
      <c r="D312" s="108" t="str">
        <f ca="1">+IF(J312&gt;0,VLOOKUP(C312&amp;H312&amp;I312,'（运营）数据源'!$A:$B,2,0),"")</f>
        <v/>
      </c>
      <c r="E312" s="108" t="str">
        <f ca="1">+IF(J312&gt;0,VLOOKUP(D312,'（运营）数据源'!$B:$H,7,0),"")</f>
        <v/>
      </c>
      <c r="F312" s="108" t="str">
        <f ca="1">+IF(J312&gt;0,VLOOKUP(D312,'（运营）数据源'!B:G,6,0),"")</f>
        <v/>
      </c>
      <c r="G312" s="105" t="str">
        <f ca="1">+IFERROR(VLOOKUP(D312,'（运营）数据源'!$B:$D,3,0),"")</f>
        <v/>
      </c>
      <c r="H312" s="109">
        <f ca="1" t="shared" si="47"/>
        <v>0</v>
      </c>
      <c r="I312" s="114" t="str">
        <f>+运营生产订单!$E$7</f>
        <v>M</v>
      </c>
      <c r="J312" s="105">
        <f ca="1">+SUMPRODUCT((运营生产订单!$A$9:$A$78=L312)*(运营生产订单!$C$7:$K$7=I312)*运营生产订单!$C$9:运营生产订单!$K$78)</f>
        <v>0</v>
      </c>
      <c r="K312" s="115" t="e">
        <f ca="1">VLOOKUP(D312,'（运营）数据源'!B:H,7,0)</f>
        <v>#N/A</v>
      </c>
      <c r="L312" s="67">
        <f ca="1" t="shared" si="48"/>
        <v>0</v>
      </c>
    </row>
    <row r="313" s="36" customFormat="1" hidden="1" spans="1:12">
      <c r="A313" s="107"/>
      <c r="B313" s="105" t="str">
        <f ca="1">+IF(J313&gt;0,运营生产订单!$C$4,"")</f>
        <v/>
      </c>
      <c r="C313" s="105" t="str">
        <f ca="1">+IF(J313&gt;0,MID(运营生产订单!$C$3,FIND("-",运营生产订单!$C$3)+1,20),"")</f>
        <v/>
      </c>
      <c r="D313" s="108" t="str">
        <f ca="1">+IF(J313&gt;0,VLOOKUP(C313&amp;H313&amp;I313,'（运营）数据源'!$A:$B,2,0),"")</f>
        <v/>
      </c>
      <c r="E313" s="108" t="str">
        <f ca="1">+IF(J313&gt;0,VLOOKUP(D313,'（运营）数据源'!$B:$H,7,0),"")</f>
        <v/>
      </c>
      <c r="F313" s="108" t="str">
        <f ca="1">+IF(J313&gt;0,VLOOKUP(D313,'（运营）数据源'!B:G,6,0),"")</f>
        <v/>
      </c>
      <c r="G313" s="105" t="str">
        <f ca="1">+IFERROR(VLOOKUP(D313,'（运营）数据源'!$B:$D,3,0),"")</f>
        <v/>
      </c>
      <c r="H313" s="109">
        <f ca="1" t="shared" si="47"/>
        <v>0</v>
      </c>
      <c r="I313" s="114" t="str">
        <f>+运营生产订单!$F$7</f>
        <v>L</v>
      </c>
      <c r="J313" s="105">
        <f ca="1">+SUMPRODUCT((运营生产订单!$A$9:$A$78=L313)*(运营生产订单!$C$7:$K$7=I313)*运营生产订单!$C$9:运营生产订单!$K$78)</f>
        <v>0</v>
      </c>
      <c r="K313" s="115" t="e">
        <f ca="1">VLOOKUP(D313,'（运营）数据源'!B:H,7,0)</f>
        <v>#N/A</v>
      </c>
      <c r="L313" s="67">
        <f ca="1" t="shared" si="48"/>
        <v>0</v>
      </c>
    </row>
    <row r="314" s="36" customFormat="1" hidden="1" spans="1:12">
      <c r="A314" s="107"/>
      <c r="B314" s="105" t="str">
        <f ca="1">+IF(J314&gt;0,运营生产订单!$C$4,"")</f>
        <v/>
      </c>
      <c r="C314" s="105" t="str">
        <f ca="1">+IF(J314&gt;0,MID(运营生产订单!$C$3,FIND("-",运营生产订单!$C$3)+1,20),"")</f>
        <v/>
      </c>
      <c r="D314" s="108" t="str">
        <f ca="1">+IF(J314&gt;0,VLOOKUP(C314&amp;H314&amp;I314,'（运营）数据源'!$A:$B,2,0),"")</f>
        <v/>
      </c>
      <c r="E314" s="108" t="str">
        <f ca="1">+IF(J314&gt;0,VLOOKUP(D314,'（运营）数据源'!$B:$H,7,0),"")</f>
        <v/>
      </c>
      <c r="F314" s="108" t="str">
        <f ca="1">+IF(J314&gt;0,VLOOKUP(D314,'（运营）数据源'!B:G,6,0),"")</f>
        <v/>
      </c>
      <c r="G314" s="105" t="str">
        <f ca="1">+IFERROR(VLOOKUP(D314,'（运营）数据源'!$B:$D,3,0),"")</f>
        <v/>
      </c>
      <c r="H314" s="109">
        <f ca="1" t="shared" si="47"/>
        <v>0</v>
      </c>
      <c r="I314" s="114" t="str">
        <f>+运营生产订单!$G$7</f>
        <v>XL</v>
      </c>
      <c r="J314" s="105">
        <f ca="1">+SUMPRODUCT((运营生产订单!$A$9:$A$78=L314)*(运营生产订单!$C$7:$K$7=I314)*运营生产订单!$C$9:运营生产订单!$K$78)</f>
        <v>0</v>
      </c>
      <c r="K314" s="115" t="e">
        <f ca="1">VLOOKUP(D314,'（运营）数据源'!B:H,7,0)</f>
        <v>#N/A</v>
      </c>
      <c r="L314" s="67">
        <f ca="1" t="shared" si="48"/>
        <v>0</v>
      </c>
    </row>
    <row r="315" s="36" customFormat="1" hidden="1" spans="1:12">
      <c r="A315" s="107"/>
      <c r="B315" s="105" t="str">
        <f ca="1">+IF(J315&gt;0,运营生产订单!$C$4,"")</f>
        <v/>
      </c>
      <c r="C315" s="105" t="str">
        <f ca="1">+IF(J315&gt;0,MID(运营生产订单!$C$3,FIND("-",运营生产订单!$C$3)+1,20),"")</f>
        <v/>
      </c>
      <c r="D315" s="108" t="str">
        <f ca="1">+IF(J315&gt;0,VLOOKUP(C315&amp;H315&amp;I315,'（运营）数据源'!$A:$B,2,0),"")</f>
        <v/>
      </c>
      <c r="E315" s="108" t="str">
        <f ca="1">+IF(J315&gt;0,VLOOKUP(D315,'（运营）数据源'!$B:$H,7,0),"")</f>
        <v/>
      </c>
      <c r="F315" s="108" t="str">
        <f ca="1">+IF(J315&gt;0,VLOOKUP(D315,'（运营）数据源'!B:G,6,0),"")</f>
        <v/>
      </c>
      <c r="G315" s="105" t="str">
        <f ca="1">+IFERROR(VLOOKUP(D315,'（运营）数据源'!$B:$D,3,0),"")</f>
        <v/>
      </c>
      <c r="H315" s="109">
        <f ca="1" t="shared" ref="H315:H324" si="49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315" s="114" t="str">
        <f>+运营生产订单!$H$7</f>
        <v>2XL</v>
      </c>
      <c r="J315" s="105">
        <f ca="1">+SUMPRODUCT((运营生产订单!$A$9:$A$78=L315)*(运营生产订单!$C$7:$K$7=I315)*运营生产订单!$C$9:运营生产订单!$K$78)</f>
        <v>0</v>
      </c>
      <c r="K315" s="115" t="e">
        <f ca="1">VLOOKUP(D315,'（运营）数据源'!B:H,7,0)</f>
        <v>#N/A</v>
      </c>
      <c r="L315" s="67">
        <f ca="1" t="shared" si="48"/>
        <v>0</v>
      </c>
    </row>
    <row r="316" s="36" customFormat="1" hidden="1" spans="1:12">
      <c r="A316" s="107"/>
      <c r="B316" s="105" t="str">
        <f ca="1">+IF(J316&gt;0,运营生产订单!$C$4,"")</f>
        <v/>
      </c>
      <c r="C316" s="105" t="str">
        <f ca="1">+IF(J316&gt;0,MID(运营生产订单!$C$3,FIND("-",运营生产订单!$C$3)+1,20),"")</f>
        <v/>
      </c>
      <c r="D316" s="108" t="str">
        <f ca="1">+IF(J316&gt;0,VLOOKUP(C316&amp;H316&amp;I316,'（运营）数据源'!$A:$B,2,0),"")</f>
        <v/>
      </c>
      <c r="E316" s="108" t="str">
        <f ca="1">+IF(J316&gt;0,VLOOKUP(D316,'（运营）数据源'!$B:$H,7,0),"")</f>
        <v/>
      </c>
      <c r="F316" s="108" t="str">
        <f ca="1">+IF(J316&gt;0,VLOOKUP(D316,'（运营）数据源'!B:G,6,0),"")</f>
        <v/>
      </c>
      <c r="G316" s="105" t="str">
        <f ca="1">+IFERROR(VLOOKUP(D316,'（运营）数据源'!$B:$D,3,0),"")</f>
        <v/>
      </c>
      <c r="H316" s="109">
        <f ca="1" t="shared" si="49"/>
        <v>0</v>
      </c>
      <c r="I316" s="114" t="str">
        <f>+运营生产订单!$I$7</f>
        <v>3XL</v>
      </c>
      <c r="J316" s="105">
        <f ca="1">+SUMPRODUCT((运营生产订单!$A$9:$A$78=L316)*(运营生产订单!$C$7:$K$7=I316)*运营生产订单!$C$9:运营生产订单!$K$78)</f>
        <v>0</v>
      </c>
      <c r="K316" s="115" t="e">
        <f ca="1">VLOOKUP(D316,'（运营）数据源'!B:H,7,0)</f>
        <v>#N/A</v>
      </c>
      <c r="L316" s="67">
        <f ca="1" t="shared" si="48"/>
        <v>0</v>
      </c>
    </row>
    <row r="317" s="36" customFormat="1" hidden="1" spans="1:12">
      <c r="A317" s="107"/>
      <c r="B317" s="105" t="str">
        <f ca="1">+IF(J317&gt;0,运营生产订单!$C$4,"")</f>
        <v/>
      </c>
      <c r="C317" s="105" t="str">
        <f ca="1">+IF(J317&gt;0,MID(运营生产订单!$C$3,FIND("-",运营生产订单!$C$3)+1,20),"")</f>
        <v/>
      </c>
      <c r="D317" s="108" t="str">
        <f ca="1">+IF(J317&gt;0,VLOOKUP(C317&amp;H317&amp;I317,'（运营）数据源'!$A:$B,2,0),"")</f>
        <v/>
      </c>
      <c r="E317" s="108" t="str">
        <f ca="1">+IF(J317&gt;0,VLOOKUP(D317,'（运营）数据源'!$B:$H,7,0),"")</f>
        <v/>
      </c>
      <c r="F317" s="108" t="str">
        <f ca="1">+IF(J317&gt;0,VLOOKUP(D317,'（运营）数据源'!B:G,6,0),"")</f>
        <v/>
      </c>
      <c r="G317" s="105" t="str">
        <f ca="1">+IFERROR(VLOOKUP(D317,'（运营）数据源'!$B:$D,3,0),"")</f>
        <v/>
      </c>
      <c r="H317" s="109">
        <f ca="1" t="shared" si="49"/>
        <v>0</v>
      </c>
      <c r="I317" s="114" t="str">
        <f>+运营生产订单!$J$7</f>
        <v>4XL</v>
      </c>
      <c r="J317" s="105">
        <f ca="1">+SUMPRODUCT((运营生产订单!$A$9:$A$78=L317)*(运营生产订单!$C$7:$K$7=I317)*运营生产订单!$C$9:运营生产订单!$K$78)</f>
        <v>0</v>
      </c>
      <c r="K317" s="115" t="e">
        <f ca="1">VLOOKUP(D317,'（运营）数据源'!B:H,7,0)</f>
        <v>#N/A</v>
      </c>
      <c r="L317" s="67">
        <f ca="1" t="shared" si="48"/>
        <v>0</v>
      </c>
    </row>
    <row r="318" s="36" customFormat="1" hidden="1" spans="1:12">
      <c r="A318" s="107"/>
      <c r="B318" s="105" t="str">
        <f ca="1">+IF(J318&gt;0,运营生产订单!$C$4,"")</f>
        <v/>
      </c>
      <c r="C318" s="105" t="str">
        <f ca="1">+IF(J318&gt;0,MID(运营生产订单!$C$3,FIND("-",运营生产订单!$C$3)+1,20),"")</f>
        <v/>
      </c>
      <c r="D318" s="108" t="str">
        <f ca="1">+IF(J318&gt;0,VLOOKUP(C318&amp;H318&amp;I318,'（运营）数据源'!$A:$B,2,0),"")</f>
        <v/>
      </c>
      <c r="E318" s="108" t="str">
        <f ca="1">+IF(J318&gt;0,VLOOKUP(D318,'（运营）数据源'!$B:$H,7,0),"")</f>
        <v/>
      </c>
      <c r="F318" s="108" t="str">
        <f ca="1">+IF(J318&gt;0,VLOOKUP(D318,'（运营）数据源'!B:G,6,0),"")</f>
        <v/>
      </c>
      <c r="G318" s="105" t="str">
        <f ca="1">+IFERROR(VLOOKUP(D318,'（运营）数据源'!$B:$D,3,0),"")</f>
        <v/>
      </c>
      <c r="H318" s="109">
        <f ca="1" t="shared" si="49"/>
        <v>0</v>
      </c>
      <c r="I318" s="114" t="str">
        <f>+运营生产订单!$K$7</f>
        <v>5XL</v>
      </c>
      <c r="J318" s="105">
        <f ca="1">+SUMPRODUCT((运营生产订单!$A$9:$A$78=L318)*(运营生产订单!$C$7:$K$7=I318)*运营生产订单!$C$9:运营生产订单!$K$78)</f>
        <v>0</v>
      </c>
      <c r="K318" s="115" t="e">
        <f ca="1">VLOOKUP(D318,'（运营）数据源'!B:H,7,0)</f>
        <v>#N/A</v>
      </c>
      <c r="L318" s="67">
        <f ca="1" t="shared" si="48"/>
        <v>0</v>
      </c>
    </row>
    <row r="319" s="36" customFormat="1" hidden="1" spans="1:12">
      <c r="A319" s="107"/>
      <c r="B319" s="105" t="str">
        <f ca="1">+IF(J319&gt;0,运营生产订单!$C$4,"")</f>
        <v/>
      </c>
      <c r="C319" s="105" t="str">
        <f ca="1">+IF(J319&gt;0,MID(运营生产订单!$C$3,FIND("-",运营生产订单!$C$3)+1,20),"")</f>
        <v/>
      </c>
      <c r="D319" s="108" t="str">
        <f ca="1">+IF(J319&gt;0,VLOOKUP(C319&amp;H319&amp;I319,'（运营）数据源'!$A:$B,2,0),"")</f>
        <v/>
      </c>
      <c r="E319" s="108" t="str">
        <f ca="1">+IF(J319&gt;0,VLOOKUP(D319,'（运营）数据源'!$B:$H,7,0),"")</f>
        <v/>
      </c>
      <c r="F319" s="108" t="str">
        <f ca="1">+IF(J319&gt;0,VLOOKUP(D319,'（运营）数据源'!B:G,6,0),"")</f>
        <v/>
      </c>
      <c r="G319" s="105" t="str">
        <f ca="1">+IFERROR(VLOOKUP(D319,'（运营）数据源'!$B:$D,3,0),"")</f>
        <v/>
      </c>
      <c r="H319" s="109">
        <f ca="1" t="shared" si="49"/>
        <v>0</v>
      </c>
      <c r="I319" s="114" t="str">
        <f>+运营生产订单!$C$7</f>
        <v>XS</v>
      </c>
      <c r="J319" s="105">
        <f ca="1">+SUMPRODUCT((运营生产订单!$A$9:$A$78=L319)*(运营生产订单!$C$7:$K$7=I319)*运营生产订单!$C$9:运营生产订单!$K$78)</f>
        <v>0</v>
      </c>
      <c r="K319" s="115" t="e">
        <f ca="1">VLOOKUP(D319,'（运营）数据源'!B:H,7,0)</f>
        <v>#N/A</v>
      </c>
      <c r="L319" s="67">
        <f ca="1" t="shared" si="48"/>
        <v>0</v>
      </c>
    </row>
    <row r="320" s="36" customFormat="1" hidden="1" spans="1:12">
      <c r="A320" s="107"/>
      <c r="B320" s="105" t="str">
        <f ca="1">+IF(J320&gt;0,运营生产订单!$C$4,"")</f>
        <v/>
      </c>
      <c r="C320" s="105" t="str">
        <f ca="1">+IF(J320&gt;0,MID(运营生产订单!$C$3,FIND("-",运营生产订单!$C$3)+1,20),"")</f>
        <v/>
      </c>
      <c r="D320" s="108" t="str">
        <f ca="1">+IF(J320&gt;0,VLOOKUP(C320&amp;H320&amp;I320,'（运营）数据源'!$A:$B,2,0),"")</f>
        <v/>
      </c>
      <c r="E320" s="108" t="str">
        <f ca="1">+IF(J320&gt;0,VLOOKUP(D320,'（运营）数据源'!$B:$H,7,0),"")</f>
        <v/>
      </c>
      <c r="F320" s="108" t="str">
        <f ca="1">+IF(J320&gt;0,VLOOKUP(D320,'（运营）数据源'!B:G,6,0),"")</f>
        <v/>
      </c>
      <c r="G320" s="105" t="str">
        <f ca="1">+IFERROR(VLOOKUP(D320,'（运营）数据源'!$B:$D,3,0),"")</f>
        <v/>
      </c>
      <c r="H320" s="109">
        <f ca="1" t="shared" si="49"/>
        <v>0</v>
      </c>
      <c r="I320" s="114" t="str">
        <f>+运营生产订单!$D$7</f>
        <v>S</v>
      </c>
      <c r="J320" s="105">
        <f ca="1">+SUMPRODUCT((运营生产订单!$A$9:$A$78=L320)*(运营生产订单!$C$7:$K$7=I320)*运营生产订单!$C$9:运营生产订单!$K$78)</f>
        <v>0</v>
      </c>
      <c r="K320" s="115" t="e">
        <f ca="1">VLOOKUP(D320,'（运营）数据源'!B:H,7,0)</f>
        <v>#N/A</v>
      </c>
      <c r="L320" s="67">
        <f ca="1" t="shared" si="48"/>
        <v>0</v>
      </c>
    </row>
    <row r="321" s="36" customFormat="1" hidden="1" spans="1:12">
      <c r="A321" s="107"/>
      <c r="B321" s="105" t="str">
        <f ca="1">+IF(J321&gt;0,运营生产订单!$C$4,"")</f>
        <v/>
      </c>
      <c r="C321" s="105" t="str">
        <f ca="1">+IF(J321&gt;0,MID(运营生产订单!$C$3,FIND("-",运营生产订单!$C$3)+1,20),"")</f>
        <v/>
      </c>
      <c r="D321" s="108" t="str">
        <f ca="1">+IF(J321&gt;0,VLOOKUP(C321&amp;H321&amp;I321,'（运营）数据源'!$A:$B,2,0),"")</f>
        <v/>
      </c>
      <c r="E321" s="108" t="str">
        <f ca="1">+IF(J321&gt;0,VLOOKUP(D321,'（运营）数据源'!$B:$H,7,0),"")</f>
        <v/>
      </c>
      <c r="F321" s="108" t="str">
        <f ca="1">+IF(J321&gt;0,VLOOKUP(D321,'（运营）数据源'!B:G,6,0),"")</f>
        <v/>
      </c>
      <c r="G321" s="105" t="str">
        <f ca="1">+IFERROR(VLOOKUP(D321,'（运营）数据源'!$B:$D,3,0),"")</f>
        <v/>
      </c>
      <c r="H321" s="109">
        <f ca="1" t="shared" si="49"/>
        <v>0</v>
      </c>
      <c r="I321" s="114" t="str">
        <f>+运营生产订单!$E$7</f>
        <v>M</v>
      </c>
      <c r="J321" s="105">
        <f ca="1">+SUMPRODUCT((运营生产订单!$A$9:$A$78=L321)*(运营生产订单!$C$7:$K$7=I321)*运营生产订单!$C$9:运营生产订单!$K$78)</f>
        <v>0</v>
      </c>
      <c r="K321" s="115" t="e">
        <f ca="1">VLOOKUP(D321,'（运营）数据源'!B:H,7,0)</f>
        <v>#N/A</v>
      </c>
      <c r="L321" s="67">
        <f ca="1" t="shared" ref="L321:L330" si="50">INDIRECT("运营生产订单!$A$"&amp;(INT((ROW()-4)/9)+9))</f>
        <v>0</v>
      </c>
    </row>
    <row r="322" s="36" customFormat="1" hidden="1" spans="1:12">
      <c r="A322" s="107"/>
      <c r="B322" s="105" t="str">
        <f ca="1">+IF(J322&gt;0,运营生产订单!$C$4,"")</f>
        <v/>
      </c>
      <c r="C322" s="105" t="str">
        <f ca="1">+IF(J322&gt;0,MID(运营生产订单!$C$3,FIND("-",运营生产订单!$C$3)+1,20),"")</f>
        <v/>
      </c>
      <c r="D322" s="108" t="str">
        <f ca="1">+IF(J322&gt;0,VLOOKUP(C322&amp;H322&amp;I322,'（运营）数据源'!$A:$B,2,0),"")</f>
        <v/>
      </c>
      <c r="E322" s="108" t="str">
        <f ca="1">+IF(J322&gt;0,VLOOKUP(D322,'（运营）数据源'!$B:$H,7,0),"")</f>
        <v/>
      </c>
      <c r="F322" s="108" t="str">
        <f ca="1">+IF(J322&gt;0,VLOOKUP(D322,'（运营）数据源'!B:G,6,0),"")</f>
        <v/>
      </c>
      <c r="G322" s="105" t="str">
        <f ca="1">+IFERROR(VLOOKUP(D322,'（运营）数据源'!$B:$D,3,0),"")</f>
        <v/>
      </c>
      <c r="H322" s="109">
        <f ca="1" t="shared" si="49"/>
        <v>0</v>
      </c>
      <c r="I322" s="114" t="str">
        <f>+运营生产订单!$F$7</f>
        <v>L</v>
      </c>
      <c r="J322" s="105">
        <f ca="1">+SUMPRODUCT((运营生产订单!$A$9:$A$78=L322)*(运营生产订单!$C$7:$K$7=I322)*运营生产订单!$C$9:运营生产订单!$K$78)</f>
        <v>0</v>
      </c>
      <c r="K322" s="115" t="e">
        <f ca="1">VLOOKUP(D322,'（运营）数据源'!B:H,7,0)</f>
        <v>#N/A</v>
      </c>
      <c r="L322" s="67">
        <f ca="1" t="shared" si="50"/>
        <v>0</v>
      </c>
    </row>
    <row r="323" s="36" customFormat="1" hidden="1" spans="1:12">
      <c r="A323" s="107"/>
      <c r="B323" s="105" t="str">
        <f ca="1">+IF(J323&gt;0,运营生产订单!$C$4,"")</f>
        <v/>
      </c>
      <c r="C323" s="105" t="str">
        <f ca="1">+IF(J323&gt;0,MID(运营生产订单!$C$3,FIND("-",运营生产订单!$C$3)+1,20),"")</f>
        <v/>
      </c>
      <c r="D323" s="108" t="str">
        <f ca="1">+IF(J323&gt;0,VLOOKUP(C323&amp;H323&amp;I323,'（运营）数据源'!$A:$B,2,0),"")</f>
        <v/>
      </c>
      <c r="E323" s="108" t="str">
        <f ca="1">+IF(J323&gt;0,VLOOKUP(D323,'（运营）数据源'!$B:$H,7,0),"")</f>
        <v/>
      </c>
      <c r="F323" s="108" t="str">
        <f ca="1">+IF(J323&gt;0,VLOOKUP(D323,'（运营）数据源'!B:G,6,0),"")</f>
        <v/>
      </c>
      <c r="G323" s="105" t="str">
        <f ca="1">+IFERROR(VLOOKUP(D323,'（运营）数据源'!$B:$D,3,0),"")</f>
        <v/>
      </c>
      <c r="H323" s="109">
        <f ca="1" t="shared" si="49"/>
        <v>0</v>
      </c>
      <c r="I323" s="114" t="str">
        <f>+运营生产订单!$G$7</f>
        <v>XL</v>
      </c>
      <c r="J323" s="105">
        <f ca="1">+SUMPRODUCT((运营生产订单!$A$9:$A$78=L323)*(运营生产订单!$C$7:$K$7=I323)*运营生产订单!$C$9:运营生产订单!$K$78)</f>
        <v>0</v>
      </c>
      <c r="K323" s="115" t="e">
        <f ca="1">VLOOKUP(D323,'（运营）数据源'!B:H,7,0)</f>
        <v>#N/A</v>
      </c>
      <c r="L323" s="67">
        <f ca="1" t="shared" si="50"/>
        <v>0</v>
      </c>
    </row>
    <row r="324" s="36" customFormat="1" hidden="1" spans="1:12">
      <c r="A324" s="107"/>
      <c r="B324" s="105" t="str">
        <f ca="1">+IF(J324&gt;0,运营生产订单!$C$4,"")</f>
        <v/>
      </c>
      <c r="C324" s="105" t="str">
        <f ca="1">+IF(J324&gt;0,MID(运营生产订单!$C$3,FIND("-",运营生产订单!$C$3)+1,20),"")</f>
        <v/>
      </c>
      <c r="D324" s="108" t="str">
        <f ca="1">+IF(J324&gt;0,VLOOKUP(C324&amp;H324&amp;I324,'（运营）数据源'!$A:$B,2,0),"")</f>
        <v/>
      </c>
      <c r="E324" s="108" t="str">
        <f ca="1">+IF(J324&gt;0,VLOOKUP(D324,'（运营）数据源'!$B:$H,7,0),"")</f>
        <v/>
      </c>
      <c r="F324" s="108" t="str">
        <f ca="1">+IF(J324&gt;0,VLOOKUP(D324,'（运营）数据源'!B:G,6,0),"")</f>
        <v/>
      </c>
      <c r="G324" s="105" t="str">
        <f ca="1">+IFERROR(VLOOKUP(D324,'（运营）数据源'!$B:$D,3,0),"")</f>
        <v/>
      </c>
      <c r="H324" s="109">
        <f ca="1" t="shared" si="49"/>
        <v>0</v>
      </c>
      <c r="I324" s="114" t="str">
        <f>+运营生产订单!$H$7</f>
        <v>2XL</v>
      </c>
      <c r="J324" s="105">
        <f ca="1">+SUMPRODUCT((运营生产订单!$A$9:$A$78=L324)*(运营生产订单!$C$7:$K$7=I324)*运营生产订单!$C$9:运营生产订单!$K$78)</f>
        <v>0</v>
      </c>
      <c r="K324" s="115" t="e">
        <f ca="1">VLOOKUP(D324,'（运营）数据源'!B:H,7,0)</f>
        <v>#N/A</v>
      </c>
      <c r="L324" s="67">
        <f ca="1" t="shared" si="50"/>
        <v>0</v>
      </c>
    </row>
    <row r="325" s="36" customFormat="1" hidden="1" spans="1:12">
      <c r="A325" s="107"/>
      <c r="B325" s="105" t="str">
        <f ca="1">+IF(J325&gt;0,运营生产订单!$C$4,"")</f>
        <v/>
      </c>
      <c r="C325" s="105" t="str">
        <f ca="1">+IF(J325&gt;0,MID(运营生产订单!$C$3,FIND("-",运营生产订单!$C$3)+1,20),"")</f>
        <v/>
      </c>
      <c r="D325" s="108" t="str">
        <f ca="1">+IF(J325&gt;0,VLOOKUP(C325&amp;H325&amp;I325,'（运营）数据源'!$A:$B,2,0),"")</f>
        <v/>
      </c>
      <c r="E325" s="108" t="str">
        <f ca="1">+IF(J325&gt;0,VLOOKUP(D325,'（运营）数据源'!$B:$H,7,0),"")</f>
        <v/>
      </c>
      <c r="F325" s="108" t="str">
        <f ca="1">+IF(J325&gt;0,VLOOKUP(D325,'（运营）数据源'!B:G,6,0),"")</f>
        <v/>
      </c>
      <c r="G325" s="105" t="str">
        <f ca="1">+IFERROR(VLOOKUP(D325,'（运营）数据源'!$B:$D,3,0),"")</f>
        <v/>
      </c>
      <c r="H325" s="109">
        <f ca="1" t="shared" ref="H325:H334" si="5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325" s="114" t="str">
        <f>+运营生产订单!$I$7</f>
        <v>3XL</v>
      </c>
      <c r="J325" s="105">
        <f ca="1">+SUMPRODUCT((运营生产订单!$A$9:$A$78=L325)*(运营生产订单!$C$7:$K$7=I325)*运营生产订单!$C$9:运营生产订单!$K$78)</f>
        <v>0</v>
      </c>
      <c r="K325" s="115" t="e">
        <f ca="1">VLOOKUP(D325,'（运营）数据源'!B:H,7,0)</f>
        <v>#N/A</v>
      </c>
      <c r="L325" s="67">
        <f ca="1" t="shared" si="50"/>
        <v>0</v>
      </c>
    </row>
    <row r="326" s="36" customFormat="1" hidden="1" spans="1:12">
      <c r="A326" s="107"/>
      <c r="B326" s="105" t="str">
        <f ca="1">+IF(J326&gt;0,运营生产订单!$C$4,"")</f>
        <v/>
      </c>
      <c r="C326" s="105" t="str">
        <f ca="1">+IF(J326&gt;0,MID(运营生产订单!$C$3,FIND("-",运营生产订单!$C$3)+1,20),"")</f>
        <v/>
      </c>
      <c r="D326" s="108" t="str">
        <f ca="1">+IF(J326&gt;0,VLOOKUP(C326&amp;H326&amp;I326,'（运营）数据源'!$A:$B,2,0),"")</f>
        <v/>
      </c>
      <c r="E326" s="108" t="str">
        <f ca="1">+IF(J326&gt;0,VLOOKUP(D326,'（运营）数据源'!$B:$H,7,0),"")</f>
        <v/>
      </c>
      <c r="F326" s="108" t="str">
        <f ca="1">+IF(J326&gt;0,VLOOKUP(D326,'（运营）数据源'!B:G,6,0),"")</f>
        <v/>
      </c>
      <c r="G326" s="105" t="str">
        <f ca="1">+IFERROR(VLOOKUP(D326,'（运营）数据源'!$B:$D,3,0),"")</f>
        <v/>
      </c>
      <c r="H326" s="109">
        <f ca="1" t="shared" si="51"/>
        <v>0</v>
      </c>
      <c r="I326" s="114" t="str">
        <f>+运营生产订单!$J$7</f>
        <v>4XL</v>
      </c>
      <c r="J326" s="105">
        <f ca="1">+SUMPRODUCT((运营生产订单!$A$9:$A$78=L326)*(运营生产订单!$C$7:$K$7=I326)*运营生产订单!$C$9:运营生产订单!$K$78)</f>
        <v>0</v>
      </c>
      <c r="K326" s="115" t="e">
        <f ca="1">VLOOKUP(D326,'（运营）数据源'!B:H,7,0)</f>
        <v>#N/A</v>
      </c>
      <c r="L326" s="67">
        <f ca="1" t="shared" si="50"/>
        <v>0</v>
      </c>
    </row>
    <row r="327" s="36" customFormat="1" hidden="1" spans="1:12">
      <c r="A327" s="107"/>
      <c r="B327" s="105" t="str">
        <f ca="1">+IF(J327&gt;0,运营生产订单!$C$4,"")</f>
        <v/>
      </c>
      <c r="C327" s="105" t="str">
        <f ca="1">+IF(J327&gt;0,MID(运营生产订单!$C$3,FIND("-",运营生产订单!$C$3)+1,20),"")</f>
        <v/>
      </c>
      <c r="D327" s="108" t="str">
        <f ca="1">+IF(J327&gt;0,VLOOKUP(C327&amp;H327&amp;I327,'（运营）数据源'!$A:$B,2,0),"")</f>
        <v/>
      </c>
      <c r="E327" s="108" t="str">
        <f ca="1">+IF(J327&gt;0,VLOOKUP(D327,'（运营）数据源'!$B:$H,7,0),"")</f>
        <v/>
      </c>
      <c r="F327" s="108" t="str">
        <f ca="1">+IF(J327&gt;0,VLOOKUP(D327,'（运营）数据源'!B:G,6,0),"")</f>
        <v/>
      </c>
      <c r="G327" s="105" t="str">
        <f ca="1">+IFERROR(VLOOKUP(D327,'（运营）数据源'!$B:$D,3,0),"")</f>
        <v/>
      </c>
      <c r="H327" s="109">
        <f ca="1" t="shared" si="51"/>
        <v>0</v>
      </c>
      <c r="I327" s="114" t="str">
        <f>+运营生产订单!$K$7</f>
        <v>5XL</v>
      </c>
      <c r="J327" s="105">
        <f ca="1">+SUMPRODUCT((运营生产订单!$A$9:$A$78=L327)*(运营生产订单!$C$7:$K$7=I327)*运营生产订单!$C$9:运营生产订单!$K$78)</f>
        <v>0</v>
      </c>
      <c r="K327" s="115" t="e">
        <f ca="1">VLOOKUP(D327,'（运营）数据源'!B:H,7,0)</f>
        <v>#N/A</v>
      </c>
      <c r="L327" s="67">
        <f ca="1" t="shared" si="50"/>
        <v>0</v>
      </c>
    </row>
    <row r="328" s="36" customFormat="1" hidden="1" spans="1:12">
      <c r="A328" s="107"/>
      <c r="B328" s="105" t="str">
        <f ca="1">+IF(J328&gt;0,运营生产订单!$C$4,"")</f>
        <v/>
      </c>
      <c r="C328" s="105" t="str">
        <f ca="1">+IF(J328&gt;0,MID(运营生产订单!$C$3,FIND("-",运营生产订单!$C$3)+1,20),"")</f>
        <v/>
      </c>
      <c r="D328" s="108" t="str">
        <f ca="1">+IF(J328&gt;0,VLOOKUP(C328&amp;H328&amp;I328,'（运营）数据源'!$A:$B,2,0),"")</f>
        <v/>
      </c>
      <c r="E328" s="108" t="str">
        <f ca="1">+IF(J328&gt;0,VLOOKUP(D328,'（运营）数据源'!$B:$H,7,0),"")</f>
        <v/>
      </c>
      <c r="F328" s="108" t="str">
        <f ca="1">+IF(J328&gt;0,VLOOKUP(D328,'（运营）数据源'!B:G,6,0),"")</f>
        <v/>
      </c>
      <c r="G328" s="105" t="str">
        <f ca="1">+IFERROR(VLOOKUP(D328,'（运营）数据源'!$B:$D,3,0),"")</f>
        <v/>
      </c>
      <c r="H328" s="109">
        <f ca="1" t="shared" si="51"/>
        <v>0</v>
      </c>
      <c r="I328" s="114" t="str">
        <f>+运营生产订单!$C$7</f>
        <v>XS</v>
      </c>
      <c r="J328" s="105">
        <f ca="1">+SUMPRODUCT((运营生产订单!$A$9:$A$78=L328)*(运营生产订单!$C$7:$K$7=I328)*运营生产订单!$C$9:运营生产订单!$K$78)</f>
        <v>0</v>
      </c>
      <c r="K328" s="115" t="e">
        <f ca="1">VLOOKUP(D328,'（运营）数据源'!B:H,7,0)</f>
        <v>#N/A</v>
      </c>
      <c r="L328" s="67">
        <f ca="1" t="shared" si="50"/>
        <v>0</v>
      </c>
    </row>
    <row r="329" s="36" customFormat="1" hidden="1" spans="1:12">
      <c r="A329" s="107"/>
      <c r="B329" s="105" t="str">
        <f ca="1">+IF(J329&gt;0,运营生产订单!$C$4,"")</f>
        <v/>
      </c>
      <c r="C329" s="105" t="str">
        <f ca="1">+IF(J329&gt;0,MID(运营生产订单!$C$3,FIND("-",运营生产订单!$C$3)+1,20),"")</f>
        <v/>
      </c>
      <c r="D329" s="108" t="str">
        <f ca="1">+IF(J329&gt;0,VLOOKUP(C329&amp;H329&amp;I329,'（运营）数据源'!$A:$B,2,0),"")</f>
        <v/>
      </c>
      <c r="E329" s="108" t="str">
        <f ca="1">+IF(J329&gt;0,VLOOKUP(D329,'（运营）数据源'!$B:$H,7,0),"")</f>
        <v/>
      </c>
      <c r="F329" s="108" t="str">
        <f ca="1">+IF(J329&gt;0,VLOOKUP(D329,'（运营）数据源'!B:G,6,0),"")</f>
        <v/>
      </c>
      <c r="G329" s="105" t="str">
        <f ca="1">+IFERROR(VLOOKUP(D329,'（运营）数据源'!$B:$D,3,0),"")</f>
        <v/>
      </c>
      <c r="H329" s="109">
        <f ca="1" t="shared" si="51"/>
        <v>0</v>
      </c>
      <c r="I329" s="114" t="str">
        <f>+运营生产订单!$D$7</f>
        <v>S</v>
      </c>
      <c r="J329" s="105">
        <f ca="1">+SUMPRODUCT((运营生产订单!$A$9:$A$78=L329)*(运营生产订单!$C$7:$K$7=I329)*运营生产订单!$C$9:运营生产订单!$K$78)</f>
        <v>0</v>
      </c>
      <c r="K329" s="115" t="e">
        <f ca="1">VLOOKUP(D329,'（运营）数据源'!B:H,7,0)</f>
        <v>#N/A</v>
      </c>
      <c r="L329" s="67">
        <f ca="1" t="shared" si="50"/>
        <v>0</v>
      </c>
    </row>
    <row r="330" s="36" customFormat="1" hidden="1" spans="1:12">
      <c r="A330" s="107"/>
      <c r="B330" s="105" t="str">
        <f ca="1">+IF(J330&gt;0,运营生产订单!$C$4,"")</f>
        <v/>
      </c>
      <c r="C330" s="105" t="str">
        <f ca="1">+IF(J330&gt;0,MID(运营生产订单!$C$3,FIND("-",运营生产订单!$C$3)+1,20),"")</f>
        <v/>
      </c>
      <c r="D330" s="108" t="str">
        <f ca="1">+IF(J330&gt;0,VLOOKUP(C330&amp;H330&amp;I330,'（运营）数据源'!$A:$B,2,0),"")</f>
        <v/>
      </c>
      <c r="E330" s="108" t="str">
        <f ca="1">+IF(J330&gt;0,VLOOKUP(D330,'（运营）数据源'!$B:$H,7,0),"")</f>
        <v/>
      </c>
      <c r="F330" s="108" t="str">
        <f ca="1">+IF(J330&gt;0,VLOOKUP(D330,'（运营）数据源'!B:G,6,0),"")</f>
        <v/>
      </c>
      <c r="G330" s="105" t="str">
        <f ca="1">+IFERROR(VLOOKUP(D330,'（运营）数据源'!$B:$D,3,0),"")</f>
        <v/>
      </c>
      <c r="H330" s="109">
        <f ca="1" t="shared" si="51"/>
        <v>0</v>
      </c>
      <c r="I330" s="114" t="str">
        <f>+运营生产订单!$E$7</f>
        <v>M</v>
      </c>
      <c r="J330" s="105">
        <f ca="1">+SUMPRODUCT((运营生产订单!$A$9:$A$78=L330)*(运营生产订单!$C$7:$K$7=I330)*运营生产订单!$C$9:运营生产订单!$K$78)</f>
        <v>0</v>
      </c>
      <c r="K330" s="115" t="e">
        <f ca="1">VLOOKUP(D330,'（运营）数据源'!B:H,7,0)</f>
        <v>#N/A</v>
      </c>
      <c r="L330" s="67">
        <f ca="1" t="shared" si="50"/>
        <v>0</v>
      </c>
    </row>
    <row r="331" s="36" customFormat="1" hidden="1" spans="1:12">
      <c r="A331" s="107"/>
      <c r="B331" s="105" t="str">
        <f ca="1">+IF(J331&gt;0,运营生产订单!$C$4,"")</f>
        <v/>
      </c>
      <c r="C331" s="105" t="str">
        <f ca="1">+IF(J331&gt;0,MID(运营生产订单!$C$3,FIND("-",运营生产订单!$C$3)+1,20),"")</f>
        <v/>
      </c>
      <c r="D331" s="108" t="str">
        <f ca="1">+IF(J331&gt;0,VLOOKUP(C331&amp;H331&amp;I331,'（运营）数据源'!$A:$B,2,0),"")</f>
        <v/>
      </c>
      <c r="E331" s="108" t="str">
        <f ca="1">+IF(J331&gt;0,VLOOKUP(D331,'（运营）数据源'!$B:$H,7,0),"")</f>
        <v/>
      </c>
      <c r="F331" s="108" t="str">
        <f ca="1">+IF(J331&gt;0,VLOOKUP(D331,'（运营）数据源'!B:G,6,0),"")</f>
        <v/>
      </c>
      <c r="G331" s="105" t="str">
        <f ca="1">+IFERROR(VLOOKUP(D331,'（运营）数据源'!$B:$D,3,0),"")</f>
        <v/>
      </c>
      <c r="H331" s="109">
        <f ca="1" t="shared" si="51"/>
        <v>0</v>
      </c>
      <c r="I331" s="114" t="str">
        <f>+运营生产订单!$F$7</f>
        <v>L</v>
      </c>
      <c r="J331" s="105">
        <f ca="1">+SUMPRODUCT((运营生产订单!$A$9:$A$78=L331)*(运营生产订单!$C$7:$K$7=I331)*运营生产订单!$C$9:运营生产订单!$K$78)</f>
        <v>0</v>
      </c>
      <c r="K331" s="115" t="e">
        <f ca="1">VLOOKUP(D331,'（运营）数据源'!B:H,7,0)</f>
        <v>#N/A</v>
      </c>
      <c r="L331" s="67">
        <f ca="1" t="shared" ref="L331:L340" si="52">INDIRECT("运营生产订单!$A$"&amp;(INT((ROW()-4)/9)+9))</f>
        <v>0</v>
      </c>
    </row>
    <row r="332" s="36" customFormat="1" hidden="1" spans="1:12">
      <c r="A332" s="107"/>
      <c r="B332" s="105" t="str">
        <f ca="1">+IF(J332&gt;0,运营生产订单!$C$4,"")</f>
        <v/>
      </c>
      <c r="C332" s="105" t="str">
        <f ca="1">+IF(J332&gt;0,MID(运营生产订单!$C$3,FIND("-",运营生产订单!$C$3)+1,20),"")</f>
        <v/>
      </c>
      <c r="D332" s="108" t="str">
        <f ca="1">+IF(J332&gt;0,VLOOKUP(C332&amp;H332&amp;I332,'（运营）数据源'!$A:$B,2,0),"")</f>
        <v/>
      </c>
      <c r="E332" s="108" t="str">
        <f ca="1">+IF(J332&gt;0,VLOOKUP(D332,'（运营）数据源'!$B:$H,7,0),"")</f>
        <v/>
      </c>
      <c r="F332" s="108" t="str">
        <f ca="1">+IF(J332&gt;0,VLOOKUP(D332,'（运营）数据源'!B:G,6,0),"")</f>
        <v/>
      </c>
      <c r="G332" s="105" t="str">
        <f ca="1">+IFERROR(VLOOKUP(D332,'（运营）数据源'!$B:$D,3,0),"")</f>
        <v/>
      </c>
      <c r="H332" s="109">
        <f ca="1" t="shared" si="51"/>
        <v>0</v>
      </c>
      <c r="I332" s="114" t="str">
        <f>+运营生产订单!$G$7</f>
        <v>XL</v>
      </c>
      <c r="J332" s="105">
        <f ca="1">+SUMPRODUCT((运营生产订单!$A$9:$A$78=L332)*(运营生产订单!$C$7:$K$7=I332)*运营生产订单!$C$9:运营生产订单!$K$78)</f>
        <v>0</v>
      </c>
      <c r="K332" s="115" t="e">
        <f ca="1">VLOOKUP(D332,'（运营）数据源'!B:H,7,0)</f>
        <v>#N/A</v>
      </c>
      <c r="L332" s="67">
        <f ca="1" t="shared" si="52"/>
        <v>0</v>
      </c>
    </row>
    <row r="333" s="36" customFormat="1" hidden="1" spans="1:12">
      <c r="A333" s="107"/>
      <c r="B333" s="105" t="str">
        <f ca="1">+IF(J333&gt;0,运营生产订单!$C$4,"")</f>
        <v/>
      </c>
      <c r="C333" s="105" t="str">
        <f ca="1">+IF(J333&gt;0,MID(运营生产订单!$C$3,FIND("-",运营生产订单!$C$3)+1,20),"")</f>
        <v/>
      </c>
      <c r="D333" s="108" t="str">
        <f ca="1">+IF(J333&gt;0,VLOOKUP(C333&amp;H333&amp;I333,'（运营）数据源'!$A:$B,2,0),"")</f>
        <v/>
      </c>
      <c r="E333" s="108" t="str">
        <f ca="1">+IF(J333&gt;0,VLOOKUP(D333,'（运营）数据源'!$B:$H,7,0),"")</f>
        <v/>
      </c>
      <c r="F333" s="108" t="str">
        <f ca="1">+IF(J333&gt;0,VLOOKUP(D333,'（运营）数据源'!B:G,6,0),"")</f>
        <v/>
      </c>
      <c r="G333" s="105" t="str">
        <f ca="1">+IFERROR(VLOOKUP(D333,'（运营）数据源'!$B:$D,3,0),"")</f>
        <v/>
      </c>
      <c r="H333" s="109">
        <f ca="1" t="shared" si="51"/>
        <v>0</v>
      </c>
      <c r="I333" s="114" t="str">
        <f>+运营生产订单!$H$7</f>
        <v>2XL</v>
      </c>
      <c r="J333" s="105">
        <f ca="1">+SUMPRODUCT((运营生产订单!$A$9:$A$78=L333)*(运营生产订单!$C$7:$K$7=I333)*运营生产订单!$C$9:运营生产订单!$K$78)</f>
        <v>0</v>
      </c>
      <c r="K333" s="115" t="e">
        <f ca="1">VLOOKUP(D333,'（运营）数据源'!B:H,7,0)</f>
        <v>#N/A</v>
      </c>
      <c r="L333" s="67">
        <f ca="1" t="shared" si="52"/>
        <v>0</v>
      </c>
    </row>
    <row r="334" s="36" customFormat="1" hidden="1" spans="1:12">
      <c r="A334" s="107"/>
      <c r="B334" s="105" t="str">
        <f ca="1">+IF(J334&gt;0,运营生产订单!$C$4,"")</f>
        <v/>
      </c>
      <c r="C334" s="105" t="str">
        <f ca="1">+IF(J334&gt;0,MID(运营生产订单!$C$3,FIND("-",运营生产订单!$C$3)+1,20),"")</f>
        <v/>
      </c>
      <c r="D334" s="108" t="str">
        <f ca="1">+IF(J334&gt;0,VLOOKUP(C334&amp;H334&amp;I334,'（运营）数据源'!$A:$B,2,0),"")</f>
        <v/>
      </c>
      <c r="E334" s="108" t="str">
        <f ca="1">+IF(J334&gt;0,VLOOKUP(D334,'（运营）数据源'!$B:$H,7,0),"")</f>
        <v/>
      </c>
      <c r="F334" s="108" t="str">
        <f ca="1">+IF(J334&gt;0,VLOOKUP(D334,'（运营）数据源'!B:G,6,0),"")</f>
        <v/>
      </c>
      <c r="G334" s="105" t="str">
        <f ca="1">+IFERROR(VLOOKUP(D334,'（运营）数据源'!$B:$D,3,0),"")</f>
        <v/>
      </c>
      <c r="H334" s="109">
        <f ca="1" t="shared" si="51"/>
        <v>0</v>
      </c>
      <c r="I334" s="114" t="str">
        <f>+运营生产订单!$I$7</f>
        <v>3XL</v>
      </c>
      <c r="J334" s="105">
        <f ca="1">+SUMPRODUCT((运营生产订单!$A$9:$A$78=L334)*(运营生产订单!$C$7:$K$7=I334)*运营生产订单!$C$9:运营生产订单!$K$78)</f>
        <v>0</v>
      </c>
      <c r="K334" s="115" t="e">
        <f ca="1">VLOOKUP(D334,'（运营）数据源'!B:H,7,0)</f>
        <v>#N/A</v>
      </c>
      <c r="L334" s="67">
        <f ca="1" t="shared" si="52"/>
        <v>0</v>
      </c>
    </row>
    <row r="335" s="36" customFormat="1" hidden="1" spans="1:12">
      <c r="A335" s="107"/>
      <c r="B335" s="105" t="str">
        <f ca="1">+IF(J335&gt;0,运营生产订单!$C$4,"")</f>
        <v/>
      </c>
      <c r="C335" s="105" t="str">
        <f ca="1">+IF(J335&gt;0,MID(运营生产订单!$C$3,FIND("-",运营生产订单!$C$3)+1,20),"")</f>
        <v/>
      </c>
      <c r="D335" s="108" t="str">
        <f ca="1">+IF(J335&gt;0,VLOOKUP(C335&amp;H335&amp;I335,'（运营）数据源'!$A:$B,2,0),"")</f>
        <v/>
      </c>
      <c r="E335" s="108" t="str">
        <f ca="1">+IF(J335&gt;0,VLOOKUP(D335,'（运营）数据源'!$B:$H,7,0),"")</f>
        <v/>
      </c>
      <c r="F335" s="108" t="str">
        <f ca="1">+IF(J335&gt;0,VLOOKUP(D335,'（运营）数据源'!B:G,6,0),"")</f>
        <v/>
      </c>
      <c r="G335" s="105" t="str">
        <f ca="1">+IFERROR(VLOOKUP(D335,'（运营）数据源'!$B:$D,3,0),"")</f>
        <v/>
      </c>
      <c r="H335" s="109">
        <f ca="1" t="shared" ref="H335:H344" si="53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335" s="114" t="str">
        <f>+运营生产订单!$J$7</f>
        <v>4XL</v>
      </c>
      <c r="J335" s="105">
        <f ca="1">+SUMPRODUCT((运营生产订单!$A$9:$A$78=L335)*(运营生产订单!$C$7:$K$7=I335)*运营生产订单!$C$9:运营生产订单!$K$78)</f>
        <v>0</v>
      </c>
      <c r="K335" s="115" t="e">
        <f ca="1">VLOOKUP(D335,'（运营）数据源'!B:H,7,0)</f>
        <v>#N/A</v>
      </c>
      <c r="L335" s="67">
        <f ca="1" t="shared" si="52"/>
        <v>0</v>
      </c>
    </row>
    <row r="336" s="36" customFormat="1" hidden="1" spans="1:12">
      <c r="A336" s="107"/>
      <c r="B336" s="105" t="str">
        <f ca="1">+IF(J336&gt;0,运营生产订单!$C$4,"")</f>
        <v/>
      </c>
      <c r="C336" s="105" t="str">
        <f ca="1">+IF(J336&gt;0,MID(运营生产订单!$C$3,FIND("-",运营生产订单!$C$3)+1,20),"")</f>
        <v/>
      </c>
      <c r="D336" s="108" t="str">
        <f ca="1">+IF(J336&gt;0,VLOOKUP(C336&amp;H336&amp;I336,'（运营）数据源'!$A:$B,2,0),"")</f>
        <v/>
      </c>
      <c r="E336" s="108" t="str">
        <f ca="1">+IF(J336&gt;0,VLOOKUP(D336,'（运营）数据源'!$B:$H,7,0),"")</f>
        <v/>
      </c>
      <c r="F336" s="108" t="str">
        <f ca="1">+IF(J336&gt;0,VLOOKUP(D336,'（运营）数据源'!B:G,6,0),"")</f>
        <v/>
      </c>
      <c r="G336" s="105" t="str">
        <f ca="1">+IFERROR(VLOOKUP(D336,'（运营）数据源'!$B:$D,3,0),"")</f>
        <v/>
      </c>
      <c r="H336" s="109">
        <f ca="1" t="shared" si="53"/>
        <v>0</v>
      </c>
      <c r="I336" s="114" t="str">
        <f>+运营生产订单!$K$7</f>
        <v>5XL</v>
      </c>
      <c r="J336" s="105">
        <f ca="1">+SUMPRODUCT((运营生产订单!$A$9:$A$78=L336)*(运营生产订单!$C$7:$K$7=I336)*运营生产订单!$C$9:运营生产订单!$K$78)</f>
        <v>0</v>
      </c>
      <c r="K336" s="115" t="e">
        <f ca="1">VLOOKUP(D336,'（运营）数据源'!B:H,7,0)</f>
        <v>#N/A</v>
      </c>
      <c r="L336" s="67">
        <f ca="1" t="shared" si="52"/>
        <v>0</v>
      </c>
    </row>
    <row r="337" s="36" customFormat="1" hidden="1" spans="1:12">
      <c r="A337" s="107"/>
      <c r="B337" s="105" t="str">
        <f ca="1">+IF(J337&gt;0,运营生产订单!$C$4,"")</f>
        <v/>
      </c>
      <c r="C337" s="105" t="str">
        <f ca="1">+IF(J337&gt;0,MID(运营生产订单!$C$3,FIND("-",运营生产订单!$C$3)+1,20),"")</f>
        <v/>
      </c>
      <c r="D337" s="108" t="str">
        <f ca="1">+IF(J337&gt;0,VLOOKUP(C337&amp;H337&amp;I337,'（运营）数据源'!$A:$B,2,0),"")</f>
        <v/>
      </c>
      <c r="E337" s="108" t="str">
        <f ca="1">+IF(J337&gt;0,VLOOKUP(D337,'（运营）数据源'!$B:$H,7,0),"")</f>
        <v/>
      </c>
      <c r="F337" s="108" t="str">
        <f ca="1">+IF(J337&gt;0,VLOOKUP(D337,'（运营）数据源'!B:G,6,0),"")</f>
        <v/>
      </c>
      <c r="G337" s="105" t="str">
        <f ca="1">+IFERROR(VLOOKUP(D337,'（运营）数据源'!$B:$D,3,0),"")</f>
        <v/>
      </c>
      <c r="H337" s="109">
        <f ca="1" t="shared" si="53"/>
        <v>0</v>
      </c>
      <c r="I337" s="114" t="str">
        <f>+运营生产订单!$C$7</f>
        <v>XS</v>
      </c>
      <c r="J337" s="105">
        <f ca="1">+SUMPRODUCT((运营生产订单!$A$9:$A$78=L337)*(运营生产订单!$C$7:$K$7=I337)*运营生产订单!$C$9:运营生产订单!$K$78)</f>
        <v>0</v>
      </c>
      <c r="K337" s="115" t="e">
        <f ca="1">VLOOKUP(D337,'（运营）数据源'!B:H,7,0)</f>
        <v>#N/A</v>
      </c>
      <c r="L337" s="67">
        <f ca="1" t="shared" si="52"/>
        <v>0</v>
      </c>
    </row>
    <row r="338" s="36" customFormat="1" hidden="1" spans="1:12">
      <c r="A338" s="107"/>
      <c r="B338" s="105" t="str">
        <f ca="1">+IF(J338&gt;0,运营生产订单!$C$4,"")</f>
        <v/>
      </c>
      <c r="C338" s="105" t="str">
        <f ca="1">+IF(J338&gt;0,MID(运营生产订单!$C$3,FIND("-",运营生产订单!$C$3)+1,20),"")</f>
        <v/>
      </c>
      <c r="D338" s="108" t="str">
        <f ca="1">+IF(J338&gt;0,VLOOKUP(C338&amp;H338&amp;I338,'（运营）数据源'!$A:$B,2,0),"")</f>
        <v/>
      </c>
      <c r="E338" s="108" t="str">
        <f ca="1">+IF(J338&gt;0,VLOOKUP(D338,'（运营）数据源'!$B:$H,7,0),"")</f>
        <v/>
      </c>
      <c r="F338" s="108" t="str">
        <f ca="1">+IF(J338&gt;0,VLOOKUP(D338,'（运营）数据源'!B:G,6,0),"")</f>
        <v/>
      </c>
      <c r="G338" s="105" t="str">
        <f ca="1">+IFERROR(VLOOKUP(D338,'（运营）数据源'!$B:$D,3,0),"")</f>
        <v/>
      </c>
      <c r="H338" s="109">
        <f ca="1" t="shared" si="53"/>
        <v>0</v>
      </c>
      <c r="I338" s="114" t="str">
        <f>+运营生产订单!$D$7</f>
        <v>S</v>
      </c>
      <c r="J338" s="105">
        <f ca="1">+SUMPRODUCT((运营生产订单!$A$9:$A$78=L338)*(运营生产订单!$C$7:$K$7=I338)*运营生产订单!$C$9:运营生产订单!$K$78)</f>
        <v>0</v>
      </c>
      <c r="K338" s="115" t="e">
        <f ca="1">VLOOKUP(D338,'（运营）数据源'!B:H,7,0)</f>
        <v>#N/A</v>
      </c>
      <c r="L338" s="67">
        <f ca="1" t="shared" si="52"/>
        <v>0</v>
      </c>
    </row>
    <row r="339" s="36" customFormat="1" hidden="1" spans="1:12">
      <c r="A339" s="107"/>
      <c r="B339" s="105" t="str">
        <f ca="1">+IF(J339&gt;0,运营生产订单!$C$4,"")</f>
        <v/>
      </c>
      <c r="C339" s="105" t="str">
        <f ca="1">+IF(J339&gt;0,MID(运营生产订单!$C$3,FIND("-",运营生产订单!$C$3)+1,20),"")</f>
        <v/>
      </c>
      <c r="D339" s="108" t="str">
        <f ca="1">+IF(J339&gt;0,VLOOKUP(C339&amp;H339&amp;I339,'（运营）数据源'!$A:$B,2,0),"")</f>
        <v/>
      </c>
      <c r="E339" s="108" t="str">
        <f ca="1">+IF(J339&gt;0,VLOOKUP(D339,'（运营）数据源'!$B:$H,7,0),"")</f>
        <v/>
      </c>
      <c r="F339" s="108" t="str">
        <f ca="1">+IF(J339&gt;0,VLOOKUP(D339,'（运营）数据源'!B:G,6,0),"")</f>
        <v/>
      </c>
      <c r="G339" s="105" t="str">
        <f ca="1">+IFERROR(VLOOKUP(D339,'（运营）数据源'!$B:$D,3,0),"")</f>
        <v/>
      </c>
      <c r="H339" s="109">
        <f ca="1" t="shared" si="53"/>
        <v>0</v>
      </c>
      <c r="I339" s="114" t="str">
        <f>+运营生产订单!$E$7</f>
        <v>M</v>
      </c>
      <c r="J339" s="105">
        <f ca="1">+SUMPRODUCT((运营生产订单!$A$9:$A$78=L339)*(运营生产订单!$C$7:$K$7=I339)*运营生产订单!$C$9:运营生产订单!$K$78)</f>
        <v>0</v>
      </c>
      <c r="K339" s="115" t="e">
        <f ca="1">VLOOKUP(D339,'（运营）数据源'!B:H,7,0)</f>
        <v>#N/A</v>
      </c>
      <c r="L339" s="67">
        <f ca="1" t="shared" si="52"/>
        <v>0</v>
      </c>
    </row>
    <row r="340" s="36" customFormat="1" hidden="1" spans="1:12">
      <c r="A340" s="107"/>
      <c r="B340" s="105" t="str">
        <f ca="1">+IF(J340&gt;0,运营生产订单!$C$4,"")</f>
        <v/>
      </c>
      <c r="C340" s="105" t="str">
        <f ca="1">+IF(J340&gt;0,MID(运营生产订单!$C$3,FIND("-",运营生产订单!$C$3)+1,20),"")</f>
        <v/>
      </c>
      <c r="D340" s="108" t="str">
        <f ca="1">+IF(J340&gt;0,VLOOKUP(C340&amp;H340&amp;I340,'（运营）数据源'!$A:$B,2,0),"")</f>
        <v/>
      </c>
      <c r="E340" s="108" t="str">
        <f ca="1">+IF(J340&gt;0,VLOOKUP(D340,'（运营）数据源'!$B:$H,7,0),"")</f>
        <v/>
      </c>
      <c r="F340" s="108" t="str">
        <f ca="1">+IF(J340&gt;0,VLOOKUP(D340,'（运营）数据源'!B:G,6,0),"")</f>
        <v/>
      </c>
      <c r="G340" s="105" t="str">
        <f ca="1">+IFERROR(VLOOKUP(D340,'（运营）数据源'!$B:$D,3,0),"")</f>
        <v/>
      </c>
      <c r="H340" s="109">
        <f ca="1" t="shared" si="53"/>
        <v>0</v>
      </c>
      <c r="I340" s="114" t="str">
        <f>+运营生产订单!$F$7</f>
        <v>L</v>
      </c>
      <c r="J340" s="105">
        <f ca="1">+SUMPRODUCT((运营生产订单!$A$9:$A$78=L340)*(运营生产订单!$C$7:$K$7=I340)*运营生产订单!$C$9:运营生产订单!$K$78)</f>
        <v>0</v>
      </c>
      <c r="K340" s="115" t="e">
        <f ca="1">VLOOKUP(D340,'（运营）数据源'!B:H,7,0)</f>
        <v>#N/A</v>
      </c>
      <c r="L340" s="67">
        <f ca="1" t="shared" si="52"/>
        <v>0</v>
      </c>
    </row>
    <row r="341" s="36" customFormat="1" hidden="1" spans="1:12">
      <c r="A341" s="107"/>
      <c r="B341" s="105" t="str">
        <f ca="1">+IF(J341&gt;0,运营生产订单!$C$4,"")</f>
        <v/>
      </c>
      <c r="C341" s="105" t="str">
        <f ca="1">+IF(J341&gt;0,MID(运营生产订单!$C$3,FIND("-",运营生产订单!$C$3)+1,20),"")</f>
        <v/>
      </c>
      <c r="D341" s="108" t="str">
        <f ca="1">+IF(J341&gt;0,VLOOKUP(C341&amp;H341&amp;I341,'（运营）数据源'!$A:$B,2,0),"")</f>
        <v/>
      </c>
      <c r="E341" s="108" t="str">
        <f ca="1">+IF(J341&gt;0,VLOOKUP(D341,'（运营）数据源'!$B:$H,7,0),"")</f>
        <v/>
      </c>
      <c r="F341" s="108" t="str">
        <f ca="1">+IF(J341&gt;0,VLOOKUP(D341,'（运营）数据源'!B:G,6,0),"")</f>
        <v/>
      </c>
      <c r="G341" s="105" t="str">
        <f ca="1">+IFERROR(VLOOKUP(D341,'（运营）数据源'!$B:$D,3,0),"")</f>
        <v/>
      </c>
      <c r="H341" s="109">
        <f ca="1" t="shared" si="53"/>
        <v>0</v>
      </c>
      <c r="I341" s="114" t="str">
        <f>+运营生产订单!$G$7</f>
        <v>XL</v>
      </c>
      <c r="J341" s="105">
        <f ca="1">+SUMPRODUCT((运营生产订单!$A$9:$A$78=L341)*(运营生产订单!$C$7:$K$7=I341)*运营生产订单!$C$9:运营生产订单!$K$78)</f>
        <v>0</v>
      </c>
      <c r="K341" s="115" t="e">
        <f ca="1">VLOOKUP(D341,'（运营）数据源'!B:H,7,0)</f>
        <v>#N/A</v>
      </c>
      <c r="L341" s="67">
        <f ca="1" t="shared" ref="L341:L350" si="54">INDIRECT("运营生产订单!$A$"&amp;(INT((ROW()-4)/9)+9))</f>
        <v>0</v>
      </c>
    </row>
    <row r="342" s="36" customFormat="1" hidden="1" spans="1:12">
      <c r="A342" s="107"/>
      <c r="B342" s="105" t="str">
        <f ca="1">+IF(J342&gt;0,运营生产订单!$C$4,"")</f>
        <v/>
      </c>
      <c r="C342" s="105" t="str">
        <f ca="1">+IF(J342&gt;0,MID(运营生产订单!$C$3,FIND("-",运营生产订单!$C$3)+1,20),"")</f>
        <v/>
      </c>
      <c r="D342" s="108" t="str">
        <f ca="1">+IF(J342&gt;0,VLOOKUP(C342&amp;H342&amp;I342,'（运营）数据源'!$A:$B,2,0),"")</f>
        <v/>
      </c>
      <c r="E342" s="108" t="str">
        <f ca="1">+IF(J342&gt;0,VLOOKUP(D342,'（运营）数据源'!$B:$H,7,0),"")</f>
        <v/>
      </c>
      <c r="F342" s="108" t="str">
        <f ca="1">+IF(J342&gt;0,VLOOKUP(D342,'（运营）数据源'!B:G,6,0),"")</f>
        <v/>
      </c>
      <c r="G342" s="105" t="str">
        <f ca="1">+IFERROR(VLOOKUP(D342,'（运营）数据源'!$B:$D,3,0),"")</f>
        <v/>
      </c>
      <c r="H342" s="109">
        <f ca="1" t="shared" si="53"/>
        <v>0</v>
      </c>
      <c r="I342" s="114" t="str">
        <f>+运营生产订单!$H$7</f>
        <v>2XL</v>
      </c>
      <c r="J342" s="105">
        <f ca="1">+SUMPRODUCT((运营生产订单!$A$9:$A$78=L342)*(运营生产订单!$C$7:$K$7=I342)*运营生产订单!$C$9:运营生产订单!$K$78)</f>
        <v>0</v>
      </c>
      <c r="K342" s="115" t="e">
        <f ca="1">VLOOKUP(D342,'（运营）数据源'!B:H,7,0)</f>
        <v>#N/A</v>
      </c>
      <c r="L342" s="67">
        <f ca="1" t="shared" si="54"/>
        <v>0</v>
      </c>
    </row>
    <row r="343" s="36" customFormat="1" hidden="1" spans="1:12">
      <c r="A343" s="107"/>
      <c r="B343" s="105" t="str">
        <f ca="1">+IF(J343&gt;0,运营生产订单!$C$4,"")</f>
        <v/>
      </c>
      <c r="C343" s="105" t="str">
        <f ca="1">+IF(J343&gt;0,MID(运营生产订单!$C$3,FIND("-",运营生产订单!$C$3)+1,20),"")</f>
        <v/>
      </c>
      <c r="D343" s="108" t="str">
        <f ca="1">+IF(J343&gt;0,VLOOKUP(C343&amp;H343&amp;I343,'（运营）数据源'!$A:$B,2,0),"")</f>
        <v/>
      </c>
      <c r="E343" s="108" t="str">
        <f ca="1">+IF(J343&gt;0,VLOOKUP(D343,'（运营）数据源'!$B:$H,7,0),"")</f>
        <v/>
      </c>
      <c r="F343" s="108" t="str">
        <f ca="1">+IF(J343&gt;0,VLOOKUP(D343,'（运营）数据源'!B:G,6,0),"")</f>
        <v/>
      </c>
      <c r="G343" s="105" t="str">
        <f ca="1">+IFERROR(VLOOKUP(D343,'（运营）数据源'!$B:$D,3,0),"")</f>
        <v/>
      </c>
      <c r="H343" s="109">
        <f ca="1" t="shared" si="53"/>
        <v>0</v>
      </c>
      <c r="I343" s="114" t="str">
        <f>+运营生产订单!$I$7</f>
        <v>3XL</v>
      </c>
      <c r="J343" s="105">
        <f ca="1">+SUMPRODUCT((运营生产订单!$A$9:$A$78=L343)*(运营生产订单!$C$7:$K$7=I343)*运营生产订单!$C$9:运营生产订单!$K$78)</f>
        <v>0</v>
      </c>
      <c r="K343" s="115" t="e">
        <f ca="1">VLOOKUP(D343,'（运营）数据源'!B:H,7,0)</f>
        <v>#N/A</v>
      </c>
      <c r="L343" s="67">
        <f ca="1" t="shared" si="54"/>
        <v>0</v>
      </c>
    </row>
    <row r="344" s="36" customFormat="1" hidden="1" spans="1:12">
      <c r="A344" s="107"/>
      <c r="B344" s="105" t="str">
        <f ca="1">+IF(J344&gt;0,运营生产订单!$C$4,"")</f>
        <v/>
      </c>
      <c r="C344" s="105" t="str">
        <f ca="1">+IF(J344&gt;0,MID(运营生产订单!$C$3,FIND("-",运营生产订单!$C$3)+1,20),"")</f>
        <v/>
      </c>
      <c r="D344" s="108" t="str">
        <f ca="1">+IF(J344&gt;0,VLOOKUP(C344&amp;H344&amp;I344,'（运营）数据源'!$A:$B,2,0),"")</f>
        <v/>
      </c>
      <c r="E344" s="108" t="str">
        <f ca="1">+IF(J344&gt;0,VLOOKUP(D344,'（运营）数据源'!$B:$H,7,0),"")</f>
        <v/>
      </c>
      <c r="F344" s="108" t="str">
        <f ca="1">+IF(J344&gt;0,VLOOKUP(D344,'（运营）数据源'!B:G,6,0),"")</f>
        <v/>
      </c>
      <c r="G344" s="105" t="str">
        <f ca="1">+IFERROR(VLOOKUP(D344,'（运营）数据源'!$B:$D,3,0),"")</f>
        <v/>
      </c>
      <c r="H344" s="109">
        <f ca="1" t="shared" si="53"/>
        <v>0</v>
      </c>
      <c r="I344" s="114" t="str">
        <f>+运营生产订单!$J$7</f>
        <v>4XL</v>
      </c>
      <c r="J344" s="105">
        <f ca="1">+SUMPRODUCT((运营生产订单!$A$9:$A$78=L344)*(运营生产订单!$C$7:$K$7=I344)*运营生产订单!$C$9:运营生产订单!$K$78)</f>
        <v>0</v>
      </c>
      <c r="K344" s="115" t="e">
        <f ca="1">VLOOKUP(D344,'（运营）数据源'!B:H,7,0)</f>
        <v>#N/A</v>
      </c>
      <c r="L344" s="67">
        <f ca="1" t="shared" si="54"/>
        <v>0</v>
      </c>
    </row>
    <row r="345" s="36" customFormat="1" hidden="1" spans="1:12">
      <c r="A345" s="107"/>
      <c r="B345" s="105" t="str">
        <f ca="1">+IF(J345&gt;0,运营生产订单!$C$4,"")</f>
        <v/>
      </c>
      <c r="C345" s="105" t="str">
        <f ca="1">+IF(J345&gt;0,MID(运营生产订单!$C$3,FIND("-",运营生产订单!$C$3)+1,20),"")</f>
        <v/>
      </c>
      <c r="D345" s="108" t="str">
        <f ca="1">+IF(J345&gt;0,VLOOKUP(C345&amp;H345&amp;I345,'（运营）数据源'!$A:$B,2,0),"")</f>
        <v/>
      </c>
      <c r="E345" s="108" t="str">
        <f ca="1">+IF(J345&gt;0,VLOOKUP(D345,'（运营）数据源'!$B:$H,7,0),"")</f>
        <v/>
      </c>
      <c r="F345" s="108" t="str">
        <f ca="1">+IF(J345&gt;0,VLOOKUP(D345,'（运营）数据源'!B:G,6,0),"")</f>
        <v/>
      </c>
      <c r="G345" s="105" t="str">
        <f ca="1">+IFERROR(VLOOKUP(D345,'（运营）数据源'!$B:$D,3,0),"")</f>
        <v/>
      </c>
      <c r="H345" s="109">
        <f ca="1" t="shared" ref="H345:H354" si="55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345" s="114" t="str">
        <f>+运营生产订单!$K$7</f>
        <v>5XL</v>
      </c>
      <c r="J345" s="105">
        <f ca="1">+SUMPRODUCT((运营生产订单!$A$9:$A$78=L345)*(运营生产订单!$C$7:$K$7=I345)*运营生产订单!$C$9:运营生产订单!$K$78)</f>
        <v>0</v>
      </c>
      <c r="K345" s="115" t="e">
        <f ca="1">VLOOKUP(D345,'（运营）数据源'!B:H,7,0)</f>
        <v>#N/A</v>
      </c>
      <c r="L345" s="67">
        <f ca="1" t="shared" si="54"/>
        <v>0</v>
      </c>
    </row>
    <row r="346" s="36" customFormat="1" hidden="1" spans="1:12">
      <c r="A346" s="107"/>
      <c r="B346" s="105" t="str">
        <f ca="1">+IF(J346&gt;0,运营生产订单!$C$4,"")</f>
        <v/>
      </c>
      <c r="C346" s="105" t="str">
        <f ca="1">+IF(J346&gt;0,MID(运营生产订单!$C$3,FIND("-",运营生产订单!$C$3)+1,20),"")</f>
        <v/>
      </c>
      <c r="D346" s="108" t="str">
        <f ca="1">+IF(J346&gt;0,VLOOKUP(C346&amp;H346&amp;I346,'（运营）数据源'!$A:$B,2,0),"")</f>
        <v/>
      </c>
      <c r="E346" s="108" t="str">
        <f ca="1">+IF(J346&gt;0,VLOOKUP(D346,'（运营）数据源'!$B:$H,7,0),"")</f>
        <v/>
      </c>
      <c r="F346" s="108" t="str">
        <f ca="1">+IF(J346&gt;0,VLOOKUP(D346,'（运营）数据源'!B:G,6,0),"")</f>
        <v/>
      </c>
      <c r="G346" s="105" t="str">
        <f ca="1">+IFERROR(VLOOKUP(D346,'（运营）数据源'!$B:$D,3,0),"")</f>
        <v/>
      </c>
      <c r="H346" s="109">
        <f ca="1" t="shared" si="55"/>
        <v>0</v>
      </c>
      <c r="I346" s="114" t="str">
        <f>+运营生产订单!$C$7</f>
        <v>XS</v>
      </c>
      <c r="J346" s="105">
        <f ca="1">+SUMPRODUCT((运营生产订单!$A$9:$A$78=L346)*(运营生产订单!$C$7:$K$7=I346)*运营生产订单!$C$9:运营生产订单!$K$78)</f>
        <v>0</v>
      </c>
      <c r="K346" s="115" t="e">
        <f ca="1">VLOOKUP(D346,'（运营）数据源'!B:H,7,0)</f>
        <v>#N/A</v>
      </c>
      <c r="L346" s="67">
        <f ca="1" t="shared" si="54"/>
        <v>0</v>
      </c>
    </row>
    <row r="347" s="36" customFormat="1" hidden="1" spans="1:12">
      <c r="A347" s="107"/>
      <c r="B347" s="105" t="str">
        <f ca="1">+IF(J347&gt;0,运营生产订单!$C$4,"")</f>
        <v/>
      </c>
      <c r="C347" s="105" t="str">
        <f ca="1">+IF(J347&gt;0,MID(运营生产订单!$C$3,FIND("-",运营生产订单!$C$3)+1,20),"")</f>
        <v/>
      </c>
      <c r="D347" s="108" t="str">
        <f ca="1">+IF(J347&gt;0,VLOOKUP(C347&amp;H347&amp;I347,'（运营）数据源'!$A:$B,2,0),"")</f>
        <v/>
      </c>
      <c r="E347" s="108" t="str">
        <f ca="1">+IF(J347&gt;0,VLOOKUP(D347,'（运营）数据源'!$B:$H,7,0),"")</f>
        <v/>
      </c>
      <c r="F347" s="108" t="str">
        <f ca="1">+IF(J347&gt;0,VLOOKUP(D347,'（运营）数据源'!B:G,6,0),"")</f>
        <v/>
      </c>
      <c r="G347" s="105" t="str">
        <f ca="1">+IFERROR(VLOOKUP(D347,'（运营）数据源'!$B:$D,3,0),"")</f>
        <v/>
      </c>
      <c r="H347" s="109">
        <f ca="1" t="shared" si="55"/>
        <v>0</v>
      </c>
      <c r="I347" s="114" t="str">
        <f>+运营生产订单!$D$7</f>
        <v>S</v>
      </c>
      <c r="J347" s="105">
        <f ca="1">+SUMPRODUCT((运营生产订单!$A$9:$A$78=L347)*(运营生产订单!$C$7:$K$7=I347)*运营生产订单!$C$9:运营生产订单!$K$78)</f>
        <v>0</v>
      </c>
      <c r="K347" s="115" t="e">
        <f ca="1">VLOOKUP(D347,'（运营）数据源'!B:H,7,0)</f>
        <v>#N/A</v>
      </c>
      <c r="L347" s="67">
        <f ca="1" t="shared" si="54"/>
        <v>0</v>
      </c>
    </row>
    <row r="348" s="36" customFormat="1" hidden="1" spans="1:12">
      <c r="A348" s="107"/>
      <c r="B348" s="105" t="str">
        <f ca="1">+IF(J348&gt;0,运营生产订单!$C$4,"")</f>
        <v/>
      </c>
      <c r="C348" s="105" t="str">
        <f ca="1">+IF(J348&gt;0,MID(运营生产订单!$C$3,FIND("-",运营生产订单!$C$3)+1,20),"")</f>
        <v/>
      </c>
      <c r="D348" s="108" t="str">
        <f ca="1">+IF(J348&gt;0,VLOOKUP(C348&amp;H348&amp;I348,'（运营）数据源'!$A:$B,2,0),"")</f>
        <v/>
      </c>
      <c r="E348" s="108" t="str">
        <f ca="1">+IF(J348&gt;0,VLOOKUP(D348,'（运营）数据源'!$B:$H,7,0),"")</f>
        <v/>
      </c>
      <c r="F348" s="108" t="str">
        <f ca="1">+IF(J348&gt;0,VLOOKUP(D348,'（运营）数据源'!B:G,6,0),"")</f>
        <v/>
      </c>
      <c r="G348" s="105" t="str">
        <f ca="1">+IFERROR(VLOOKUP(D348,'（运营）数据源'!$B:$D,3,0),"")</f>
        <v/>
      </c>
      <c r="H348" s="109">
        <f ca="1" t="shared" si="55"/>
        <v>0</v>
      </c>
      <c r="I348" s="114" t="str">
        <f>+运营生产订单!$E$7</f>
        <v>M</v>
      </c>
      <c r="J348" s="105">
        <f ca="1">+SUMPRODUCT((运营生产订单!$A$9:$A$78=L348)*(运营生产订单!$C$7:$K$7=I348)*运营生产订单!$C$9:运营生产订单!$K$78)</f>
        <v>0</v>
      </c>
      <c r="K348" s="115" t="e">
        <f ca="1">VLOOKUP(D348,'（运营）数据源'!B:H,7,0)</f>
        <v>#N/A</v>
      </c>
      <c r="L348" s="67">
        <f ca="1" t="shared" si="54"/>
        <v>0</v>
      </c>
    </row>
    <row r="349" s="36" customFormat="1" hidden="1" spans="1:12">
      <c r="A349" s="107"/>
      <c r="B349" s="105" t="str">
        <f ca="1">+IF(J349&gt;0,运营生产订单!$C$4,"")</f>
        <v/>
      </c>
      <c r="C349" s="105" t="str">
        <f ca="1">+IF(J349&gt;0,MID(运营生产订单!$C$3,FIND("-",运营生产订单!$C$3)+1,20),"")</f>
        <v/>
      </c>
      <c r="D349" s="108" t="str">
        <f ca="1">+IF(J349&gt;0,VLOOKUP(C349&amp;H349&amp;I349,'（运营）数据源'!$A:$B,2,0),"")</f>
        <v/>
      </c>
      <c r="E349" s="108" t="str">
        <f ca="1">+IF(J349&gt;0,VLOOKUP(D349,'（运营）数据源'!$B:$H,7,0),"")</f>
        <v/>
      </c>
      <c r="F349" s="108" t="str">
        <f ca="1">+IF(J349&gt;0,VLOOKUP(D349,'（运营）数据源'!B:G,6,0),"")</f>
        <v/>
      </c>
      <c r="G349" s="105" t="str">
        <f ca="1">+IFERROR(VLOOKUP(D349,'（运营）数据源'!$B:$D,3,0),"")</f>
        <v/>
      </c>
      <c r="H349" s="109">
        <f ca="1" t="shared" si="55"/>
        <v>0</v>
      </c>
      <c r="I349" s="114" t="str">
        <f>+运营生产订单!$F$7</f>
        <v>L</v>
      </c>
      <c r="J349" s="105">
        <f ca="1">+SUMPRODUCT((运营生产订单!$A$9:$A$78=L349)*(运营生产订单!$C$7:$K$7=I349)*运营生产订单!$C$9:运营生产订单!$K$78)</f>
        <v>0</v>
      </c>
      <c r="K349" s="115" t="e">
        <f ca="1">VLOOKUP(D349,'（运营）数据源'!B:H,7,0)</f>
        <v>#N/A</v>
      </c>
      <c r="L349" s="67">
        <f ca="1" t="shared" si="54"/>
        <v>0</v>
      </c>
    </row>
    <row r="350" s="36" customFormat="1" hidden="1" spans="1:12">
      <c r="A350" s="107"/>
      <c r="B350" s="105" t="str">
        <f ca="1">+IF(J350&gt;0,运营生产订单!$C$4,"")</f>
        <v/>
      </c>
      <c r="C350" s="105" t="str">
        <f ca="1">+IF(J350&gt;0,MID(运营生产订单!$C$3,FIND("-",运营生产订单!$C$3)+1,20),"")</f>
        <v/>
      </c>
      <c r="D350" s="108" t="str">
        <f ca="1">+IF(J350&gt;0,VLOOKUP(C350&amp;H350&amp;I350,'（运营）数据源'!$A:$B,2,0),"")</f>
        <v/>
      </c>
      <c r="E350" s="108" t="str">
        <f ca="1">+IF(J350&gt;0,VLOOKUP(D350,'（运营）数据源'!$B:$H,7,0),"")</f>
        <v/>
      </c>
      <c r="F350" s="108" t="str">
        <f ca="1">+IF(J350&gt;0,VLOOKUP(D350,'（运营）数据源'!B:G,6,0),"")</f>
        <v/>
      </c>
      <c r="G350" s="105" t="str">
        <f ca="1">+IFERROR(VLOOKUP(D350,'（运营）数据源'!$B:$D,3,0),"")</f>
        <v/>
      </c>
      <c r="H350" s="109">
        <f ca="1" t="shared" si="55"/>
        <v>0</v>
      </c>
      <c r="I350" s="114" t="str">
        <f>+运营生产订单!$G$7</f>
        <v>XL</v>
      </c>
      <c r="J350" s="105">
        <f ca="1">+SUMPRODUCT((运营生产订单!$A$9:$A$78=L350)*(运营生产订单!$C$7:$K$7=I350)*运营生产订单!$C$9:运营生产订单!$K$78)</f>
        <v>0</v>
      </c>
      <c r="K350" s="115" t="e">
        <f ca="1">VLOOKUP(D350,'（运营）数据源'!B:H,7,0)</f>
        <v>#N/A</v>
      </c>
      <c r="L350" s="67">
        <f ca="1" t="shared" si="54"/>
        <v>0</v>
      </c>
    </row>
    <row r="351" s="36" customFormat="1" hidden="1" spans="1:12">
      <c r="A351" s="107"/>
      <c r="B351" s="105" t="str">
        <f ca="1">+IF(J351&gt;0,运营生产订单!$C$4,"")</f>
        <v/>
      </c>
      <c r="C351" s="105" t="str">
        <f ca="1">+IF(J351&gt;0,MID(运营生产订单!$C$3,FIND("-",运营生产订单!$C$3)+1,20),"")</f>
        <v/>
      </c>
      <c r="D351" s="108" t="str">
        <f ca="1">+IF(J351&gt;0,VLOOKUP(C351&amp;H351&amp;I351,'（运营）数据源'!$A:$B,2,0),"")</f>
        <v/>
      </c>
      <c r="E351" s="108" t="str">
        <f ca="1">+IF(J351&gt;0,VLOOKUP(D351,'（运营）数据源'!$B:$H,7,0),"")</f>
        <v/>
      </c>
      <c r="F351" s="108" t="str">
        <f ca="1">+IF(J351&gt;0,VLOOKUP(D351,'（运营）数据源'!B:G,6,0),"")</f>
        <v/>
      </c>
      <c r="G351" s="105" t="str">
        <f ca="1">+IFERROR(VLOOKUP(D351,'（运营）数据源'!$B:$D,3,0),"")</f>
        <v/>
      </c>
      <c r="H351" s="109">
        <f ca="1" t="shared" si="55"/>
        <v>0</v>
      </c>
      <c r="I351" s="114" t="str">
        <f>+运营生产订单!$H$7</f>
        <v>2XL</v>
      </c>
      <c r="J351" s="105">
        <f ca="1">+SUMPRODUCT((运营生产订单!$A$9:$A$78=L351)*(运营生产订单!$C$7:$K$7=I351)*运营生产订单!$C$9:运营生产订单!$K$78)</f>
        <v>0</v>
      </c>
      <c r="K351" s="115" t="e">
        <f ca="1">VLOOKUP(D351,'（运营）数据源'!B:H,7,0)</f>
        <v>#N/A</v>
      </c>
      <c r="L351" s="67">
        <f ca="1" t="shared" ref="L351:L360" si="56">INDIRECT("运营生产订单!$A$"&amp;(INT((ROW()-4)/9)+9))</f>
        <v>0</v>
      </c>
    </row>
    <row r="352" s="36" customFormat="1" hidden="1" spans="1:12">
      <c r="A352" s="107"/>
      <c r="B352" s="105" t="str">
        <f ca="1">+IF(J352&gt;0,运营生产订单!$C$4,"")</f>
        <v/>
      </c>
      <c r="C352" s="105" t="str">
        <f ca="1">+IF(J352&gt;0,MID(运营生产订单!$C$3,FIND("-",运营生产订单!$C$3)+1,20),"")</f>
        <v/>
      </c>
      <c r="D352" s="108" t="str">
        <f ca="1">+IF(J352&gt;0,VLOOKUP(C352&amp;H352&amp;I352,'（运营）数据源'!$A:$B,2,0),"")</f>
        <v/>
      </c>
      <c r="E352" s="108" t="str">
        <f ca="1">+IF(J352&gt;0,VLOOKUP(D352,'（运营）数据源'!$B:$H,7,0),"")</f>
        <v/>
      </c>
      <c r="F352" s="108" t="str">
        <f ca="1">+IF(J352&gt;0,VLOOKUP(D352,'（运营）数据源'!B:G,6,0),"")</f>
        <v/>
      </c>
      <c r="G352" s="105" t="str">
        <f ca="1">+IFERROR(VLOOKUP(D352,'（运营）数据源'!$B:$D,3,0),"")</f>
        <v/>
      </c>
      <c r="H352" s="109">
        <f ca="1" t="shared" si="55"/>
        <v>0</v>
      </c>
      <c r="I352" s="114" t="str">
        <f>+运营生产订单!$I$7</f>
        <v>3XL</v>
      </c>
      <c r="J352" s="105">
        <f ca="1">+SUMPRODUCT((运营生产订单!$A$9:$A$78=L352)*(运营生产订单!$C$7:$K$7=I352)*运营生产订单!$C$9:运营生产订单!$K$78)</f>
        <v>0</v>
      </c>
      <c r="K352" s="115" t="e">
        <f ca="1">VLOOKUP(D352,'（运营）数据源'!B:H,7,0)</f>
        <v>#N/A</v>
      </c>
      <c r="L352" s="67">
        <f ca="1" t="shared" si="56"/>
        <v>0</v>
      </c>
    </row>
    <row r="353" s="36" customFormat="1" hidden="1" spans="1:12">
      <c r="A353" s="107"/>
      <c r="B353" s="105" t="str">
        <f ca="1">+IF(J353&gt;0,运营生产订单!$C$4,"")</f>
        <v/>
      </c>
      <c r="C353" s="105" t="str">
        <f ca="1">+IF(J353&gt;0,MID(运营生产订单!$C$3,FIND("-",运营生产订单!$C$3)+1,20),"")</f>
        <v/>
      </c>
      <c r="D353" s="108" t="str">
        <f ca="1">+IF(J353&gt;0,VLOOKUP(C353&amp;H353&amp;I353,'（运营）数据源'!$A:$B,2,0),"")</f>
        <v/>
      </c>
      <c r="E353" s="108" t="str">
        <f ca="1">+IF(J353&gt;0,VLOOKUP(D353,'（运营）数据源'!$B:$H,7,0),"")</f>
        <v/>
      </c>
      <c r="F353" s="108" t="str">
        <f ca="1">+IF(J353&gt;0,VLOOKUP(D353,'（运营）数据源'!B:G,6,0),"")</f>
        <v/>
      </c>
      <c r="G353" s="105" t="str">
        <f ca="1">+IFERROR(VLOOKUP(D353,'（运营）数据源'!$B:$D,3,0),"")</f>
        <v/>
      </c>
      <c r="H353" s="109">
        <f ca="1" t="shared" si="55"/>
        <v>0</v>
      </c>
      <c r="I353" s="114" t="str">
        <f>+运营生产订单!$J$7</f>
        <v>4XL</v>
      </c>
      <c r="J353" s="105">
        <f ca="1">+SUMPRODUCT((运营生产订单!$A$9:$A$78=L353)*(运营生产订单!$C$7:$K$7=I353)*运营生产订单!$C$9:运营生产订单!$K$78)</f>
        <v>0</v>
      </c>
      <c r="K353" s="115" t="e">
        <f ca="1">VLOOKUP(D353,'（运营）数据源'!B:H,7,0)</f>
        <v>#N/A</v>
      </c>
      <c r="L353" s="67">
        <f ca="1" t="shared" si="56"/>
        <v>0</v>
      </c>
    </row>
    <row r="354" s="36" customFormat="1" hidden="1" spans="1:12">
      <c r="A354" s="107"/>
      <c r="B354" s="105" t="str">
        <f ca="1">+IF(J354&gt;0,运营生产订单!$C$4,"")</f>
        <v/>
      </c>
      <c r="C354" s="105" t="str">
        <f ca="1">+IF(J354&gt;0,MID(运营生产订单!$C$3,FIND("-",运营生产订单!$C$3)+1,20),"")</f>
        <v/>
      </c>
      <c r="D354" s="108" t="str">
        <f ca="1">+IF(J354&gt;0,VLOOKUP(C354&amp;H354&amp;I354,'（运营）数据源'!$A:$B,2,0),"")</f>
        <v/>
      </c>
      <c r="E354" s="108" t="str">
        <f ca="1">+IF(J354&gt;0,VLOOKUP(D354,'（运营）数据源'!$B:$H,7,0),"")</f>
        <v/>
      </c>
      <c r="F354" s="108" t="str">
        <f ca="1">+IF(J354&gt;0,VLOOKUP(D354,'（运营）数据源'!B:G,6,0),"")</f>
        <v/>
      </c>
      <c r="G354" s="105" t="str">
        <f ca="1">+IFERROR(VLOOKUP(D354,'（运营）数据源'!$B:$D,3,0),"")</f>
        <v/>
      </c>
      <c r="H354" s="109">
        <f ca="1" t="shared" si="55"/>
        <v>0</v>
      </c>
      <c r="I354" s="114" t="str">
        <f>+运营生产订单!$K$7</f>
        <v>5XL</v>
      </c>
      <c r="J354" s="105">
        <f ca="1">+SUMPRODUCT((运营生产订单!$A$9:$A$78=L354)*(运营生产订单!$C$7:$K$7=I354)*运营生产订单!$C$9:运营生产订单!$K$78)</f>
        <v>0</v>
      </c>
      <c r="K354" s="115" t="e">
        <f ca="1">VLOOKUP(D354,'（运营）数据源'!B:H,7,0)</f>
        <v>#N/A</v>
      </c>
      <c r="L354" s="67">
        <f ca="1" t="shared" si="56"/>
        <v>0</v>
      </c>
    </row>
    <row r="355" s="36" customFormat="1" hidden="1" spans="1:12">
      <c r="A355" s="107"/>
      <c r="B355" s="105" t="str">
        <f ca="1">+IF(J355&gt;0,运营生产订单!$C$4,"")</f>
        <v/>
      </c>
      <c r="C355" s="105" t="str">
        <f ca="1">+IF(J355&gt;0,MID(运营生产订单!$C$3,FIND("-",运营生产订单!$C$3)+1,20),"")</f>
        <v/>
      </c>
      <c r="D355" s="108" t="str">
        <f ca="1">+IF(J355&gt;0,VLOOKUP(C355&amp;H355&amp;I355,'（运营）数据源'!$A:$B,2,0),"")</f>
        <v/>
      </c>
      <c r="E355" s="108" t="str">
        <f ca="1">+IF(J355&gt;0,VLOOKUP(D355,'（运营）数据源'!$B:$H,7,0),"")</f>
        <v/>
      </c>
      <c r="F355" s="108" t="str">
        <f ca="1">+IF(J355&gt;0,VLOOKUP(D355,'（运营）数据源'!B:G,6,0),"")</f>
        <v/>
      </c>
      <c r="G355" s="105" t="str">
        <f ca="1">+IFERROR(VLOOKUP(D355,'（运营）数据源'!$B:$D,3,0),"")</f>
        <v/>
      </c>
      <c r="H355" s="109">
        <f ca="1" t="shared" ref="H355:H364" si="57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355" s="114" t="str">
        <f>+运营生产订单!$C$7</f>
        <v>XS</v>
      </c>
      <c r="J355" s="105">
        <f ca="1">+SUMPRODUCT((运营生产订单!$A$9:$A$78=L355)*(运营生产订单!$C$7:$K$7=I355)*运营生产订单!$C$9:运营生产订单!$K$78)</f>
        <v>0</v>
      </c>
      <c r="K355" s="115" t="e">
        <f ca="1">VLOOKUP(D355,'（运营）数据源'!B:H,7,0)</f>
        <v>#N/A</v>
      </c>
      <c r="L355" s="67">
        <f ca="1" t="shared" si="56"/>
        <v>0</v>
      </c>
    </row>
    <row r="356" s="36" customFormat="1" hidden="1" spans="1:12">
      <c r="A356" s="107"/>
      <c r="B356" s="105" t="str">
        <f ca="1">+IF(J356&gt;0,运营生产订单!$C$4,"")</f>
        <v/>
      </c>
      <c r="C356" s="105" t="str">
        <f ca="1">+IF(J356&gt;0,MID(运营生产订单!$C$3,FIND("-",运营生产订单!$C$3)+1,20),"")</f>
        <v/>
      </c>
      <c r="D356" s="108" t="str">
        <f ca="1">+IF(J356&gt;0,VLOOKUP(C356&amp;H356&amp;I356,'（运营）数据源'!$A:$B,2,0),"")</f>
        <v/>
      </c>
      <c r="E356" s="108" t="str">
        <f ca="1">+IF(J356&gt;0,VLOOKUP(D356,'（运营）数据源'!$B:$H,7,0),"")</f>
        <v/>
      </c>
      <c r="F356" s="108" t="str">
        <f ca="1">+IF(J356&gt;0,VLOOKUP(D356,'（运营）数据源'!B:G,6,0),"")</f>
        <v/>
      </c>
      <c r="G356" s="105" t="str">
        <f ca="1">+IFERROR(VLOOKUP(D356,'（运营）数据源'!$B:$D,3,0),"")</f>
        <v/>
      </c>
      <c r="H356" s="109">
        <f ca="1" t="shared" si="57"/>
        <v>0</v>
      </c>
      <c r="I356" s="114" t="str">
        <f>+运营生产订单!$D$7</f>
        <v>S</v>
      </c>
      <c r="J356" s="105">
        <f ca="1">+SUMPRODUCT((运营生产订单!$A$9:$A$78=L356)*(运营生产订单!$C$7:$K$7=I356)*运营生产订单!$C$9:运营生产订单!$K$78)</f>
        <v>0</v>
      </c>
      <c r="K356" s="115" t="e">
        <f ca="1">VLOOKUP(D356,'（运营）数据源'!B:H,7,0)</f>
        <v>#N/A</v>
      </c>
      <c r="L356" s="67">
        <f ca="1" t="shared" si="56"/>
        <v>0</v>
      </c>
    </row>
    <row r="357" s="36" customFormat="1" hidden="1" spans="1:12">
      <c r="A357" s="107"/>
      <c r="B357" s="105" t="str">
        <f ca="1">+IF(J357&gt;0,运营生产订单!$C$4,"")</f>
        <v/>
      </c>
      <c r="C357" s="105" t="str">
        <f ca="1">+IF(J357&gt;0,MID(运营生产订单!$C$3,FIND("-",运营生产订单!$C$3)+1,20),"")</f>
        <v/>
      </c>
      <c r="D357" s="108" t="str">
        <f ca="1">+IF(J357&gt;0,VLOOKUP(C357&amp;H357&amp;I357,'（运营）数据源'!$A:$B,2,0),"")</f>
        <v/>
      </c>
      <c r="E357" s="108" t="str">
        <f ca="1">+IF(J357&gt;0,VLOOKUP(D357,'（运营）数据源'!$B:$H,7,0),"")</f>
        <v/>
      </c>
      <c r="F357" s="108" t="str">
        <f ca="1">+IF(J357&gt;0,VLOOKUP(D357,'（运营）数据源'!B:G,6,0),"")</f>
        <v/>
      </c>
      <c r="G357" s="105" t="str">
        <f ca="1">+IFERROR(VLOOKUP(D357,'（运营）数据源'!$B:$D,3,0),"")</f>
        <v/>
      </c>
      <c r="H357" s="109">
        <f ca="1" t="shared" si="57"/>
        <v>0</v>
      </c>
      <c r="I357" s="114" t="str">
        <f>+运营生产订单!$E$7</f>
        <v>M</v>
      </c>
      <c r="J357" s="105">
        <f ca="1">+SUMPRODUCT((运营生产订单!$A$9:$A$78=L357)*(运营生产订单!$C$7:$K$7=I357)*运营生产订单!$C$9:运营生产订单!$K$78)</f>
        <v>0</v>
      </c>
      <c r="K357" s="115" t="e">
        <f ca="1">VLOOKUP(D357,'（运营）数据源'!B:H,7,0)</f>
        <v>#N/A</v>
      </c>
      <c r="L357" s="67">
        <f ca="1" t="shared" si="56"/>
        <v>0</v>
      </c>
    </row>
    <row r="358" s="36" customFormat="1" hidden="1" spans="1:12">
      <c r="A358" s="107"/>
      <c r="B358" s="105" t="str">
        <f ca="1">+IF(J358&gt;0,运营生产订单!$C$4,"")</f>
        <v/>
      </c>
      <c r="C358" s="105" t="str">
        <f ca="1">+IF(J358&gt;0,MID(运营生产订单!$C$3,FIND("-",运营生产订单!$C$3)+1,20),"")</f>
        <v/>
      </c>
      <c r="D358" s="108" t="str">
        <f ca="1">+IF(J358&gt;0,VLOOKUP(C358&amp;H358&amp;I358,'（运营）数据源'!$A:$B,2,0),"")</f>
        <v/>
      </c>
      <c r="E358" s="108" t="str">
        <f ca="1">+IF(J358&gt;0,VLOOKUP(D358,'（运营）数据源'!$B:$H,7,0),"")</f>
        <v/>
      </c>
      <c r="F358" s="108" t="str">
        <f ca="1">+IF(J358&gt;0,VLOOKUP(D358,'（运营）数据源'!B:G,6,0),"")</f>
        <v/>
      </c>
      <c r="G358" s="105" t="str">
        <f ca="1">+IFERROR(VLOOKUP(D358,'（运营）数据源'!$B:$D,3,0),"")</f>
        <v/>
      </c>
      <c r="H358" s="109">
        <f ca="1" t="shared" si="57"/>
        <v>0</v>
      </c>
      <c r="I358" s="114" t="str">
        <f>+运营生产订单!$F$7</f>
        <v>L</v>
      </c>
      <c r="J358" s="105">
        <f ca="1">+SUMPRODUCT((运营生产订单!$A$9:$A$78=L358)*(运营生产订单!$C$7:$K$7=I358)*运营生产订单!$C$9:运营生产订单!$K$78)</f>
        <v>0</v>
      </c>
      <c r="K358" s="115" t="e">
        <f ca="1">VLOOKUP(D358,'（运营）数据源'!B:H,7,0)</f>
        <v>#N/A</v>
      </c>
      <c r="L358" s="67">
        <f ca="1" t="shared" si="56"/>
        <v>0</v>
      </c>
    </row>
    <row r="359" s="36" customFormat="1" hidden="1" spans="1:12">
      <c r="A359" s="107"/>
      <c r="B359" s="105" t="str">
        <f ca="1">+IF(J359&gt;0,运营生产订单!$C$4,"")</f>
        <v/>
      </c>
      <c r="C359" s="105" t="str">
        <f ca="1">+IF(J359&gt;0,MID(运营生产订单!$C$3,FIND("-",运营生产订单!$C$3)+1,20),"")</f>
        <v/>
      </c>
      <c r="D359" s="108" t="str">
        <f ca="1">+IF(J359&gt;0,VLOOKUP(C359&amp;H359&amp;I359,'（运营）数据源'!$A:$B,2,0),"")</f>
        <v/>
      </c>
      <c r="E359" s="108" t="str">
        <f ca="1">+IF(J359&gt;0,VLOOKUP(D359,'（运营）数据源'!$B:$H,7,0),"")</f>
        <v/>
      </c>
      <c r="F359" s="108" t="str">
        <f ca="1">+IF(J359&gt;0,VLOOKUP(D359,'（运营）数据源'!B:G,6,0),"")</f>
        <v/>
      </c>
      <c r="G359" s="105" t="str">
        <f ca="1">+IFERROR(VLOOKUP(D359,'（运营）数据源'!$B:$D,3,0),"")</f>
        <v/>
      </c>
      <c r="H359" s="109">
        <f ca="1" t="shared" si="57"/>
        <v>0</v>
      </c>
      <c r="I359" s="114" t="str">
        <f>+运营生产订单!$G$7</f>
        <v>XL</v>
      </c>
      <c r="J359" s="105">
        <f ca="1">+SUMPRODUCT((运营生产订单!$A$9:$A$78=L359)*(运营生产订单!$C$7:$K$7=I359)*运营生产订单!$C$9:运营生产订单!$K$78)</f>
        <v>0</v>
      </c>
      <c r="K359" s="115" t="e">
        <f ca="1">VLOOKUP(D359,'（运营）数据源'!B:H,7,0)</f>
        <v>#N/A</v>
      </c>
      <c r="L359" s="67">
        <f ca="1" t="shared" si="56"/>
        <v>0</v>
      </c>
    </row>
    <row r="360" s="36" customFormat="1" hidden="1" spans="1:12">
      <c r="A360" s="107"/>
      <c r="B360" s="105" t="str">
        <f ca="1">+IF(J360&gt;0,运营生产订单!$C$4,"")</f>
        <v/>
      </c>
      <c r="C360" s="105" t="str">
        <f ca="1">+IF(J360&gt;0,MID(运营生产订单!$C$3,FIND("-",运营生产订单!$C$3)+1,20),"")</f>
        <v/>
      </c>
      <c r="D360" s="108" t="str">
        <f ca="1">+IF(J360&gt;0,VLOOKUP(C360&amp;H360&amp;I360,'（运营）数据源'!$A:$B,2,0),"")</f>
        <v/>
      </c>
      <c r="E360" s="108" t="str">
        <f ca="1">+IF(J360&gt;0,VLOOKUP(D360,'（运营）数据源'!$B:$H,7,0),"")</f>
        <v/>
      </c>
      <c r="F360" s="108" t="str">
        <f ca="1">+IF(J360&gt;0,VLOOKUP(D360,'（运营）数据源'!B:G,6,0),"")</f>
        <v/>
      </c>
      <c r="G360" s="105" t="str">
        <f ca="1">+IFERROR(VLOOKUP(D360,'（运营）数据源'!$B:$D,3,0),"")</f>
        <v/>
      </c>
      <c r="H360" s="109">
        <f ca="1" t="shared" si="57"/>
        <v>0</v>
      </c>
      <c r="I360" s="114" t="str">
        <f>+运营生产订单!$H$7</f>
        <v>2XL</v>
      </c>
      <c r="J360" s="105">
        <f ca="1">+SUMPRODUCT((运营生产订单!$A$9:$A$78=L360)*(运营生产订单!$C$7:$K$7=I360)*运营生产订单!$C$9:运营生产订单!$K$78)</f>
        <v>0</v>
      </c>
      <c r="K360" s="115" t="e">
        <f ca="1">VLOOKUP(D360,'（运营）数据源'!B:H,7,0)</f>
        <v>#N/A</v>
      </c>
      <c r="L360" s="67">
        <f ca="1" t="shared" si="56"/>
        <v>0</v>
      </c>
    </row>
    <row r="361" s="36" customFormat="1" hidden="1" spans="1:12">
      <c r="A361" s="107"/>
      <c r="B361" s="105" t="str">
        <f ca="1">+IF(J361&gt;0,运营生产订单!$C$4,"")</f>
        <v/>
      </c>
      <c r="C361" s="105" t="str">
        <f ca="1">+IF(J361&gt;0,MID(运营生产订单!$C$3,FIND("-",运营生产订单!$C$3)+1,20),"")</f>
        <v/>
      </c>
      <c r="D361" s="108" t="str">
        <f ca="1">+IF(J361&gt;0,VLOOKUP(C361&amp;H361&amp;I361,'（运营）数据源'!$A:$B,2,0),"")</f>
        <v/>
      </c>
      <c r="E361" s="108" t="str">
        <f ca="1">+IF(J361&gt;0,VLOOKUP(D361,'（运营）数据源'!$B:$H,7,0),"")</f>
        <v/>
      </c>
      <c r="F361" s="108" t="str">
        <f ca="1">+IF(J361&gt;0,VLOOKUP(D361,'（运营）数据源'!B:G,6,0),"")</f>
        <v/>
      </c>
      <c r="G361" s="105" t="str">
        <f ca="1">+IFERROR(VLOOKUP(D361,'（运营）数据源'!$B:$D,3,0),"")</f>
        <v/>
      </c>
      <c r="H361" s="109">
        <f ca="1" t="shared" si="57"/>
        <v>0</v>
      </c>
      <c r="I361" s="114" t="str">
        <f>+运营生产订单!$I$7</f>
        <v>3XL</v>
      </c>
      <c r="J361" s="105">
        <f ca="1">+SUMPRODUCT((运营生产订单!$A$9:$A$78=L361)*(运营生产订单!$C$7:$K$7=I361)*运营生产订单!$C$9:运营生产订单!$K$78)</f>
        <v>0</v>
      </c>
      <c r="K361" s="115" t="e">
        <f ca="1">VLOOKUP(D361,'（运营）数据源'!B:H,7,0)</f>
        <v>#N/A</v>
      </c>
      <c r="L361" s="67">
        <f ca="1" t="shared" ref="L361:L370" si="58">INDIRECT("运营生产订单!$A$"&amp;(INT((ROW()-4)/9)+9))</f>
        <v>0</v>
      </c>
    </row>
    <row r="362" s="36" customFormat="1" hidden="1" spans="1:12">
      <c r="A362" s="107"/>
      <c r="B362" s="105" t="str">
        <f ca="1">+IF(J362&gt;0,运营生产订单!$C$4,"")</f>
        <v/>
      </c>
      <c r="C362" s="105" t="str">
        <f ca="1">+IF(J362&gt;0,MID(运营生产订单!$C$3,FIND("-",运营生产订单!$C$3)+1,20),"")</f>
        <v/>
      </c>
      <c r="D362" s="108" t="str">
        <f ca="1">+IF(J362&gt;0,VLOOKUP(C362&amp;H362&amp;I362,'（运营）数据源'!$A:$B,2,0),"")</f>
        <v/>
      </c>
      <c r="E362" s="108" t="str">
        <f ca="1">+IF(J362&gt;0,VLOOKUP(D362,'（运营）数据源'!$B:$H,7,0),"")</f>
        <v/>
      </c>
      <c r="F362" s="108" t="str">
        <f ca="1">+IF(J362&gt;0,VLOOKUP(D362,'（运营）数据源'!B:G,6,0),"")</f>
        <v/>
      </c>
      <c r="G362" s="105" t="str">
        <f ca="1">+IFERROR(VLOOKUP(D362,'（运营）数据源'!$B:$D,3,0),"")</f>
        <v/>
      </c>
      <c r="H362" s="109">
        <f ca="1" t="shared" si="57"/>
        <v>0</v>
      </c>
      <c r="I362" s="114" t="str">
        <f>+运营生产订单!$J$7</f>
        <v>4XL</v>
      </c>
      <c r="J362" s="105">
        <f ca="1">+SUMPRODUCT((运营生产订单!$A$9:$A$78=L362)*(运营生产订单!$C$7:$K$7=I362)*运营生产订单!$C$9:运营生产订单!$K$78)</f>
        <v>0</v>
      </c>
      <c r="K362" s="115" t="e">
        <f ca="1">VLOOKUP(D362,'（运营）数据源'!B:H,7,0)</f>
        <v>#N/A</v>
      </c>
      <c r="L362" s="67">
        <f ca="1" t="shared" si="58"/>
        <v>0</v>
      </c>
    </row>
    <row r="363" s="36" customFormat="1" hidden="1" spans="1:12">
      <c r="A363" s="107"/>
      <c r="B363" s="105" t="str">
        <f ca="1">+IF(J363&gt;0,运营生产订单!$C$4,"")</f>
        <v/>
      </c>
      <c r="C363" s="105" t="str">
        <f ca="1">+IF(J363&gt;0,MID(运营生产订单!$C$3,FIND("-",运营生产订单!$C$3)+1,20),"")</f>
        <v/>
      </c>
      <c r="D363" s="108" t="str">
        <f ca="1">+IF(J363&gt;0,VLOOKUP(C363&amp;H363&amp;I363,'（运营）数据源'!$A:$B,2,0),"")</f>
        <v/>
      </c>
      <c r="E363" s="108" t="str">
        <f ca="1">+IF(J363&gt;0,VLOOKUP(D363,'（运营）数据源'!$B:$H,7,0),"")</f>
        <v/>
      </c>
      <c r="F363" s="108" t="str">
        <f ca="1">+IF(J363&gt;0,VLOOKUP(D363,'（运营）数据源'!B:G,6,0),"")</f>
        <v/>
      </c>
      <c r="G363" s="105" t="str">
        <f ca="1">+IFERROR(VLOOKUP(D363,'（运营）数据源'!$B:$D,3,0),"")</f>
        <v/>
      </c>
      <c r="H363" s="109">
        <f ca="1" t="shared" si="57"/>
        <v>0</v>
      </c>
      <c r="I363" s="114" t="str">
        <f>+运营生产订单!$K$7</f>
        <v>5XL</v>
      </c>
      <c r="J363" s="105">
        <f ca="1">+SUMPRODUCT((运营生产订单!$A$9:$A$78=L363)*(运营生产订单!$C$7:$K$7=I363)*运营生产订单!$C$9:运营生产订单!$K$78)</f>
        <v>0</v>
      </c>
      <c r="K363" s="115" t="e">
        <f ca="1">VLOOKUP(D363,'（运营）数据源'!B:H,7,0)</f>
        <v>#N/A</v>
      </c>
      <c r="L363" s="67">
        <f ca="1" t="shared" si="58"/>
        <v>0</v>
      </c>
    </row>
    <row r="364" s="36" customFormat="1" hidden="1" spans="1:12">
      <c r="A364" s="107"/>
      <c r="B364" s="105" t="str">
        <f ca="1">+IF(J364&gt;0,运营生产订单!$C$4,"")</f>
        <v/>
      </c>
      <c r="C364" s="105" t="str">
        <f ca="1">+IF(J364&gt;0,MID(运营生产订单!$C$3,FIND("-",运营生产订单!$C$3)+1,20),"")</f>
        <v/>
      </c>
      <c r="D364" s="108" t="str">
        <f ca="1">+IF(J364&gt;0,VLOOKUP(C364&amp;H364&amp;I364,'（运营）数据源'!$A:$B,2,0),"")</f>
        <v/>
      </c>
      <c r="E364" s="108" t="str">
        <f ca="1">+IF(J364&gt;0,VLOOKUP(D364,'（运营）数据源'!$B:$H,7,0),"")</f>
        <v/>
      </c>
      <c r="F364" s="108" t="str">
        <f ca="1">+IF(J364&gt;0,VLOOKUP(D364,'（运营）数据源'!B:G,6,0),"")</f>
        <v/>
      </c>
      <c r="G364" s="105" t="str">
        <f ca="1">+IFERROR(VLOOKUP(D364,'（运营）数据源'!$B:$D,3,0),"")</f>
        <v/>
      </c>
      <c r="H364" s="109">
        <f ca="1" t="shared" si="57"/>
        <v>0</v>
      </c>
      <c r="I364" s="114" t="str">
        <f>+运营生产订单!$C$7</f>
        <v>XS</v>
      </c>
      <c r="J364" s="105">
        <f ca="1">+SUMPRODUCT((运营生产订单!$A$9:$A$78=L364)*(运营生产订单!$C$7:$K$7=I364)*运营生产订单!$C$9:运营生产订单!$K$78)</f>
        <v>0</v>
      </c>
      <c r="K364" s="115" t="e">
        <f ca="1">VLOOKUP(D364,'（运营）数据源'!B:H,7,0)</f>
        <v>#N/A</v>
      </c>
      <c r="L364" s="67">
        <f ca="1" t="shared" si="58"/>
        <v>0</v>
      </c>
    </row>
    <row r="365" s="36" customFormat="1" hidden="1" spans="1:12">
      <c r="A365" s="107"/>
      <c r="B365" s="105" t="str">
        <f ca="1">+IF(J365&gt;0,运营生产订单!$C$4,"")</f>
        <v/>
      </c>
      <c r="C365" s="105" t="str">
        <f ca="1">+IF(J365&gt;0,MID(运营生产订单!$C$3,FIND("-",运营生产订单!$C$3)+1,20),"")</f>
        <v/>
      </c>
      <c r="D365" s="108" t="str">
        <f ca="1">+IF(J365&gt;0,VLOOKUP(C365&amp;H365&amp;I365,'（运营）数据源'!$A:$B,2,0),"")</f>
        <v/>
      </c>
      <c r="E365" s="108" t="str">
        <f ca="1">+IF(J365&gt;0,VLOOKUP(D365,'（运营）数据源'!$B:$H,7,0),"")</f>
        <v/>
      </c>
      <c r="F365" s="108" t="str">
        <f ca="1">+IF(J365&gt;0,VLOOKUP(D365,'（运营）数据源'!B:G,6,0),"")</f>
        <v/>
      </c>
      <c r="G365" s="105" t="str">
        <f ca="1">+IFERROR(VLOOKUP(D365,'（运营）数据源'!$B:$D,3,0),"")</f>
        <v/>
      </c>
      <c r="H365" s="109">
        <f ca="1" t="shared" ref="H365:H374" si="59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365" s="114" t="str">
        <f>+运营生产订单!$D$7</f>
        <v>S</v>
      </c>
      <c r="J365" s="105">
        <f ca="1">+SUMPRODUCT((运营生产订单!$A$9:$A$78=L365)*(运营生产订单!$C$7:$K$7=I365)*运营生产订单!$C$9:运营生产订单!$K$78)</f>
        <v>0</v>
      </c>
      <c r="K365" s="115" t="e">
        <f ca="1">VLOOKUP(D365,'（运营）数据源'!B:H,7,0)</f>
        <v>#N/A</v>
      </c>
      <c r="L365" s="67">
        <f ca="1" t="shared" si="58"/>
        <v>0</v>
      </c>
    </row>
    <row r="366" s="36" customFormat="1" hidden="1" spans="1:12">
      <c r="A366" s="107"/>
      <c r="B366" s="105" t="str">
        <f ca="1">+IF(J366&gt;0,运营生产订单!$C$4,"")</f>
        <v/>
      </c>
      <c r="C366" s="105" t="str">
        <f ca="1">+IF(J366&gt;0,MID(运营生产订单!$C$3,FIND("-",运营生产订单!$C$3)+1,20),"")</f>
        <v/>
      </c>
      <c r="D366" s="108" t="str">
        <f ca="1">+IF(J366&gt;0,VLOOKUP(C366&amp;H366&amp;I366,'（运营）数据源'!$A:$B,2,0),"")</f>
        <v/>
      </c>
      <c r="E366" s="108" t="str">
        <f ca="1">+IF(J366&gt;0,VLOOKUP(D366,'（运营）数据源'!$B:$H,7,0),"")</f>
        <v/>
      </c>
      <c r="F366" s="108" t="str">
        <f ca="1">+IF(J366&gt;0,VLOOKUP(D366,'（运营）数据源'!B:G,6,0),"")</f>
        <v/>
      </c>
      <c r="G366" s="105" t="str">
        <f ca="1">+IFERROR(VLOOKUP(D366,'（运营）数据源'!$B:$D,3,0),"")</f>
        <v/>
      </c>
      <c r="H366" s="109">
        <f ca="1" t="shared" si="59"/>
        <v>0</v>
      </c>
      <c r="I366" s="114" t="str">
        <f>+运营生产订单!$E$7</f>
        <v>M</v>
      </c>
      <c r="J366" s="105">
        <f ca="1">+SUMPRODUCT((运营生产订单!$A$9:$A$78=L366)*(运营生产订单!$C$7:$K$7=I366)*运营生产订单!$C$9:运营生产订单!$K$78)</f>
        <v>0</v>
      </c>
      <c r="K366" s="115" t="e">
        <f ca="1">VLOOKUP(D366,'（运营）数据源'!B:H,7,0)</f>
        <v>#N/A</v>
      </c>
      <c r="L366" s="67">
        <f ca="1" t="shared" si="58"/>
        <v>0</v>
      </c>
    </row>
    <row r="367" s="36" customFormat="1" hidden="1" spans="1:12">
      <c r="A367" s="107"/>
      <c r="B367" s="105" t="str">
        <f ca="1">+IF(J367&gt;0,运营生产订单!$C$4,"")</f>
        <v/>
      </c>
      <c r="C367" s="105" t="str">
        <f ca="1">+IF(J367&gt;0,MID(运营生产订单!$C$3,FIND("-",运营生产订单!$C$3)+1,20),"")</f>
        <v/>
      </c>
      <c r="D367" s="108" t="str">
        <f ca="1">+IF(J367&gt;0,VLOOKUP(C367&amp;H367&amp;I367,'（运营）数据源'!$A:$B,2,0),"")</f>
        <v/>
      </c>
      <c r="E367" s="108" t="str">
        <f ca="1">+IF(J367&gt;0,VLOOKUP(D367,'（运营）数据源'!$B:$H,7,0),"")</f>
        <v/>
      </c>
      <c r="F367" s="108" t="str">
        <f ca="1">+IF(J367&gt;0,VLOOKUP(D367,'（运营）数据源'!B:G,6,0),"")</f>
        <v/>
      </c>
      <c r="G367" s="105" t="str">
        <f ca="1">+IFERROR(VLOOKUP(D367,'（运营）数据源'!$B:$D,3,0),"")</f>
        <v/>
      </c>
      <c r="H367" s="109">
        <f ca="1" t="shared" si="59"/>
        <v>0</v>
      </c>
      <c r="I367" s="114" t="str">
        <f>+运营生产订单!$F$7</f>
        <v>L</v>
      </c>
      <c r="J367" s="105">
        <f ca="1">+SUMPRODUCT((运营生产订单!$A$9:$A$78=L367)*(运营生产订单!$C$7:$K$7=I367)*运营生产订单!$C$9:运营生产订单!$K$78)</f>
        <v>0</v>
      </c>
      <c r="K367" s="115" t="e">
        <f ca="1">VLOOKUP(D367,'（运营）数据源'!B:H,7,0)</f>
        <v>#N/A</v>
      </c>
      <c r="L367" s="67">
        <f ca="1" t="shared" si="58"/>
        <v>0</v>
      </c>
    </row>
    <row r="368" s="36" customFormat="1" hidden="1" spans="1:12">
      <c r="A368" s="107"/>
      <c r="B368" s="105" t="str">
        <f ca="1">+IF(J368&gt;0,运营生产订单!$C$4,"")</f>
        <v/>
      </c>
      <c r="C368" s="105" t="str">
        <f ca="1">+IF(J368&gt;0,MID(运营生产订单!$C$3,FIND("-",运营生产订单!$C$3)+1,20),"")</f>
        <v/>
      </c>
      <c r="D368" s="108" t="str">
        <f ca="1">+IF(J368&gt;0,VLOOKUP(C368&amp;H368&amp;I368,'（运营）数据源'!$A:$B,2,0),"")</f>
        <v/>
      </c>
      <c r="E368" s="108" t="str">
        <f ca="1">+IF(J368&gt;0,VLOOKUP(D368,'（运营）数据源'!$B:$H,7,0),"")</f>
        <v/>
      </c>
      <c r="F368" s="108" t="str">
        <f ca="1">+IF(J368&gt;0,VLOOKUP(D368,'（运营）数据源'!B:G,6,0),"")</f>
        <v/>
      </c>
      <c r="G368" s="105" t="str">
        <f ca="1">+IFERROR(VLOOKUP(D368,'（运营）数据源'!$B:$D,3,0),"")</f>
        <v/>
      </c>
      <c r="H368" s="109">
        <f ca="1" t="shared" si="59"/>
        <v>0</v>
      </c>
      <c r="I368" s="114" t="str">
        <f>+运营生产订单!$G$7</f>
        <v>XL</v>
      </c>
      <c r="J368" s="105">
        <f ca="1">+SUMPRODUCT((运营生产订单!$A$9:$A$78=L368)*(运营生产订单!$C$7:$K$7=I368)*运营生产订单!$C$9:运营生产订单!$K$78)</f>
        <v>0</v>
      </c>
      <c r="K368" s="115" t="e">
        <f ca="1">VLOOKUP(D368,'（运营）数据源'!B:H,7,0)</f>
        <v>#N/A</v>
      </c>
      <c r="L368" s="67">
        <f ca="1" t="shared" si="58"/>
        <v>0</v>
      </c>
    </row>
    <row r="369" s="36" customFormat="1" hidden="1" spans="1:12">
      <c r="A369" s="107"/>
      <c r="B369" s="105" t="str">
        <f ca="1">+IF(J369&gt;0,运营生产订单!$C$4,"")</f>
        <v/>
      </c>
      <c r="C369" s="105" t="str">
        <f ca="1">+IF(J369&gt;0,MID(运营生产订单!$C$3,FIND("-",运营生产订单!$C$3)+1,20),"")</f>
        <v/>
      </c>
      <c r="D369" s="108" t="str">
        <f ca="1">+IF(J369&gt;0,VLOOKUP(C369&amp;H369&amp;I369,'（运营）数据源'!$A:$B,2,0),"")</f>
        <v/>
      </c>
      <c r="E369" s="108" t="str">
        <f ca="1">+IF(J369&gt;0,VLOOKUP(D369,'（运营）数据源'!$B:$H,7,0),"")</f>
        <v/>
      </c>
      <c r="F369" s="108" t="str">
        <f ca="1">+IF(J369&gt;0,VLOOKUP(D369,'（运营）数据源'!B:G,6,0),"")</f>
        <v/>
      </c>
      <c r="G369" s="105" t="str">
        <f ca="1">+IFERROR(VLOOKUP(D369,'（运营）数据源'!$B:$D,3,0),"")</f>
        <v/>
      </c>
      <c r="H369" s="109">
        <f ca="1" t="shared" si="59"/>
        <v>0</v>
      </c>
      <c r="I369" s="114" t="str">
        <f>+运营生产订单!$H$7</f>
        <v>2XL</v>
      </c>
      <c r="J369" s="105">
        <f ca="1">+SUMPRODUCT((运营生产订单!$A$9:$A$78=L369)*(运营生产订单!$C$7:$K$7=I369)*运营生产订单!$C$9:运营生产订单!$K$78)</f>
        <v>0</v>
      </c>
      <c r="K369" s="115" t="e">
        <f ca="1">VLOOKUP(D369,'（运营）数据源'!B:H,7,0)</f>
        <v>#N/A</v>
      </c>
      <c r="L369" s="67">
        <f ca="1" t="shared" si="58"/>
        <v>0</v>
      </c>
    </row>
    <row r="370" s="36" customFormat="1" hidden="1" spans="1:12">
      <c r="A370" s="107"/>
      <c r="B370" s="105" t="str">
        <f ca="1">+IF(J370&gt;0,运营生产订单!$C$4,"")</f>
        <v/>
      </c>
      <c r="C370" s="105" t="str">
        <f ca="1">+IF(J370&gt;0,MID(运营生产订单!$C$3,FIND("-",运营生产订单!$C$3)+1,20),"")</f>
        <v/>
      </c>
      <c r="D370" s="108" t="str">
        <f ca="1">+IF(J370&gt;0,VLOOKUP(C370&amp;H370&amp;I370,'（运营）数据源'!$A:$B,2,0),"")</f>
        <v/>
      </c>
      <c r="E370" s="108" t="str">
        <f ca="1">+IF(J370&gt;0,VLOOKUP(D370,'（运营）数据源'!$B:$H,7,0),"")</f>
        <v/>
      </c>
      <c r="F370" s="108" t="str">
        <f ca="1">+IF(J370&gt;0,VLOOKUP(D370,'（运营）数据源'!B:G,6,0),"")</f>
        <v/>
      </c>
      <c r="G370" s="105" t="str">
        <f ca="1">+IFERROR(VLOOKUP(D370,'（运营）数据源'!$B:$D,3,0),"")</f>
        <v/>
      </c>
      <c r="H370" s="109">
        <f ca="1" t="shared" si="59"/>
        <v>0</v>
      </c>
      <c r="I370" s="114" t="str">
        <f>+运营生产订单!$I$7</f>
        <v>3XL</v>
      </c>
      <c r="J370" s="105">
        <f ca="1">+SUMPRODUCT((运营生产订单!$A$9:$A$78=L370)*(运营生产订单!$C$7:$K$7=I370)*运营生产订单!$C$9:运营生产订单!$K$78)</f>
        <v>0</v>
      </c>
      <c r="K370" s="115" t="e">
        <f ca="1">VLOOKUP(D370,'（运营）数据源'!B:H,7,0)</f>
        <v>#N/A</v>
      </c>
      <c r="L370" s="67">
        <f ca="1" t="shared" si="58"/>
        <v>0</v>
      </c>
    </row>
    <row r="371" s="36" customFormat="1" hidden="1" spans="1:12">
      <c r="A371" s="107"/>
      <c r="B371" s="105" t="str">
        <f ca="1">+IF(J371&gt;0,运营生产订单!$C$4,"")</f>
        <v/>
      </c>
      <c r="C371" s="105" t="str">
        <f ca="1">+IF(J371&gt;0,MID(运营生产订单!$C$3,FIND("-",运营生产订单!$C$3)+1,20),"")</f>
        <v/>
      </c>
      <c r="D371" s="108" t="str">
        <f ca="1">+IF(J371&gt;0,VLOOKUP(C371&amp;H371&amp;I371,'（运营）数据源'!$A:$B,2,0),"")</f>
        <v/>
      </c>
      <c r="E371" s="108" t="str">
        <f ca="1">+IF(J371&gt;0,VLOOKUP(D371,'（运营）数据源'!$B:$H,7,0),"")</f>
        <v/>
      </c>
      <c r="F371" s="108" t="str">
        <f ca="1">+IF(J371&gt;0,VLOOKUP(D371,'（运营）数据源'!B:G,6,0),"")</f>
        <v/>
      </c>
      <c r="G371" s="105" t="str">
        <f ca="1">+IFERROR(VLOOKUP(D371,'（运营）数据源'!$B:$D,3,0),"")</f>
        <v/>
      </c>
      <c r="H371" s="109">
        <f ca="1" t="shared" si="59"/>
        <v>0</v>
      </c>
      <c r="I371" s="114" t="str">
        <f>+运营生产订单!$J$7</f>
        <v>4XL</v>
      </c>
      <c r="J371" s="105">
        <f ca="1">+SUMPRODUCT((运营生产订单!$A$9:$A$78=L371)*(运营生产订单!$C$7:$K$7=I371)*运营生产订单!$C$9:运营生产订单!$K$78)</f>
        <v>0</v>
      </c>
      <c r="K371" s="115" t="e">
        <f ca="1">VLOOKUP(D371,'（运营）数据源'!B:H,7,0)</f>
        <v>#N/A</v>
      </c>
      <c r="L371" s="67">
        <f ca="1" t="shared" ref="L371:L380" si="60">INDIRECT("运营生产订单!$A$"&amp;(INT((ROW()-4)/9)+9))</f>
        <v>0</v>
      </c>
    </row>
    <row r="372" s="36" customFormat="1" hidden="1" spans="1:12">
      <c r="A372" s="107"/>
      <c r="B372" s="105" t="str">
        <f ca="1">+IF(J372&gt;0,运营生产订单!$C$4,"")</f>
        <v/>
      </c>
      <c r="C372" s="105" t="str">
        <f ca="1">+IF(J372&gt;0,MID(运营生产订单!$C$3,FIND("-",运营生产订单!$C$3)+1,20),"")</f>
        <v/>
      </c>
      <c r="D372" s="108" t="str">
        <f ca="1">+IF(J372&gt;0,VLOOKUP(C372&amp;H372&amp;I372,'（运营）数据源'!$A:$B,2,0),"")</f>
        <v/>
      </c>
      <c r="E372" s="108" t="str">
        <f ca="1">+IF(J372&gt;0,VLOOKUP(D372,'（运营）数据源'!$B:$H,7,0),"")</f>
        <v/>
      </c>
      <c r="F372" s="108" t="str">
        <f ca="1">+IF(J372&gt;0,VLOOKUP(D372,'（运营）数据源'!B:G,6,0),"")</f>
        <v/>
      </c>
      <c r="G372" s="105" t="str">
        <f ca="1">+IFERROR(VLOOKUP(D372,'（运营）数据源'!$B:$D,3,0),"")</f>
        <v/>
      </c>
      <c r="H372" s="109">
        <f ca="1" t="shared" si="59"/>
        <v>0</v>
      </c>
      <c r="I372" s="114" t="str">
        <f>+运营生产订单!$K$7</f>
        <v>5XL</v>
      </c>
      <c r="J372" s="105">
        <f ca="1">+SUMPRODUCT((运营生产订单!$A$9:$A$78=L372)*(运营生产订单!$C$7:$K$7=I372)*运营生产订单!$C$9:运营生产订单!$K$78)</f>
        <v>0</v>
      </c>
      <c r="K372" s="115" t="e">
        <f ca="1">VLOOKUP(D372,'（运营）数据源'!B:H,7,0)</f>
        <v>#N/A</v>
      </c>
      <c r="L372" s="67">
        <f ca="1" t="shared" si="60"/>
        <v>0</v>
      </c>
    </row>
    <row r="373" s="36" customFormat="1" hidden="1" spans="1:12">
      <c r="A373" s="107"/>
      <c r="B373" s="105" t="str">
        <f ca="1">+IF(J373&gt;0,运营生产订单!$C$4,"")</f>
        <v/>
      </c>
      <c r="C373" s="105" t="str">
        <f ca="1">+IF(J373&gt;0,MID(运营生产订单!$C$3,FIND("-",运营生产订单!$C$3)+1,20),"")</f>
        <v/>
      </c>
      <c r="D373" s="108" t="str">
        <f ca="1">+IF(J373&gt;0,VLOOKUP(C373&amp;H373&amp;I373,'（运营）数据源'!$A:$B,2,0),"")</f>
        <v/>
      </c>
      <c r="E373" s="108" t="str">
        <f ca="1">+IF(J373&gt;0,VLOOKUP(D373,'（运营）数据源'!$B:$H,7,0),"")</f>
        <v/>
      </c>
      <c r="F373" s="108" t="str">
        <f ca="1">+IF(J373&gt;0,VLOOKUP(D373,'（运营）数据源'!B:G,6,0),"")</f>
        <v/>
      </c>
      <c r="G373" s="105" t="str">
        <f ca="1">+IFERROR(VLOOKUP(D373,'（运营）数据源'!$B:$D,3,0),"")</f>
        <v/>
      </c>
      <c r="H373" s="109">
        <f ca="1" t="shared" si="59"/>
        <v>0</v>
      </c>
      <c r="I373" s="114" t="str">
        <f>+运营生产订单!$C$7</f>
        <v>XS</v>
      </c>
      <c r="J373" s="105">
        <f ca="1">+SUMPRODUCT((运营生产订单!$A$9:$A$78=L373)*(运营生产订单!$C$7:$K$7=I373)*运营生产订单!$C$9:运营生产订单!$K$78)</f>
        <v>0</v>
      </c>
      <c r="K373" s="115" t="e">
        <f ca="1">VLOOKUP(D373,'（运营）数据源'!B:H,7,0)</f>
        <v>#N/A</v>
      </c>
      <c r="L373" s="67">
        <f ca="1" t="shared" si="60"/>
        <v>0</v>
      </c>
    </row>
    <row r="374" s="36" customFormat="1" hidden="1" spans="1:12">
      <c r="A374" s="107"/>
      <c r="B374" s="105" t="str">
        <f ca="1">+IF(J374&gt;0,运营生产订单!$C$4,"")</f>
        <v/>
      </c>
      <c r="C374" s="105" t="str">
        <f ca="1">+IF(J374&gt;0,MID(运营生产订单!$C$3,FIND("-",运营生产订单!$C$3)+1,20),"")</f>
        <v/>
      </c>
      <c r="D374" s="108" t="str">
        <f ca="1">+IF(J374&gt;0,VLOOKUP(C374&amp;H374&amp;I374,'（运营）数据源'!$A:$B,2,0),"")</f>
        <v/>
      </c>
      <c r="E374" s="108" t="str">
        <f ca="1">+IF(J374&gt;0,VLOOKUP(D374,'（运营）数据源'!$B:$H,7,0),"")</f>
        <v/>
      </c>
      <c r="F374" s="108" t="str">
        <f ca="1">+IF(J374&gt;0,VLOOKUP(D374,'（运营）数据源'!B:G,6,0),"")</f>
        <v/>
      </c>
      <c r="G374" s="105" t="str">
        <f ca="1">+IFERROR(VLOOKUP(D374,'（运营）数据源'!$B:$D,3,0),"")</f>
        <v/>
      </c>
      <c r="H374" s="109">
        <f ca="1" t="shared" si="59"/>
        <v>0</v>
      </c>
      <c r="I374" s="114" t="str">
        <f>+运营生产订单!$D$7</f>
        <v>S</v>
      </c>
      <c r="J374" s="105">
        <f ca="1">+SUMPRODUCT((运营生产订单!$A$9:$A$78=L374)*(运营生产订单!$C$7:$K$7=I374)*运营生产订单!$C$9:运营生产订单!$K$78)</f>
        <v>0</v>
      </c>
      <c r="K374" s="115" t="e">
        <f ca="1">VLOOKUP(D374,'（运营）数据源'!B:H,7,0)</f>
        <v>#N/A</v>
      </c>
      <c r="L374" s="67">
        <f ca="1" t="shared" si="60"/>
        <v>0</v>
      </c>
    </row>
    <row r="375" s="36" customFormat="1" hidden="1" spans="1:12">
      <c r="A375" s="107"/>
      <c r="B375" s="105" t="str">
        <f ca="1">+IF(J375&gt;0,运营生产订单!$C$4,"")</f>
        <v/>
      </c>
      <c r="C375" s="105" t="str">
        <f ca="1">+IF(J375&gt;0,MID(运营生产订单!$C$3,FIND("-",运营生产订单!$C$3)+1,20),"")</f>
        <v/>
      </c>
      <c r="D375" s="108" t="str">
        <f ca="1">+IF(J375&gt;0,VLOOKUP(C375&amp;H375&amp;I375,'（运营）数据源'!$A:$B,2,0),"")</f>
        <v/>
      </c>
      <c r="E375" s="108" t="str">
        <f ca="1">+IF(J375&gt;0,VLOOKUP(D375,'（运营）数据源'!$B:$H,7,0),"")</f>
        <v/>
      </c>
      <c r="F375" s="108" t="str">
        <f ca="1">+IF(J375&gt;0,VLOOKUP(D375,'（运营）数据源'!B:G,6,0),"")</f>
        <v/>
      </c>
      <c r="G375" s="105" t="str">
        <f ca="1">+IFERROR(VLOOKUP(D375,'（运营）数据源'!$B:$D,3,0),"")</f>
        <v/>
      </c>
      <c r="H375" s="109">
        <f ca="1" t="shared" ref="H375:H384" si="6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375" s="114" t="str">
        <f>+运营生产订单!$E$7</f>
        <v>M</v>
      </c>
      <c r="J375" s="105">
        <f ca="1">+SUMPRODUCT((运营生产订单!$A$9:$A$78=L375)*(运营生产订单!$C$7:$K$7=I375)*运营生产订单!$C$9:运营生产订单!$K$78)</f>
        <v>0</v>
      </c>
      <c r="K375" s="115" t="e">
        <f ca="1">VLOOKUP(D375,'（运营）数据源'!B:H,7,0)</f>
        <v>#N/A</v>
      </c>
      <c r="L375" s="67">
        <f ca="1" t="shared" si="60"/>
        <v>0</v>
      </c>
    </row>
    <row r="376" s="36" customFormat="1" hidden="1" spans="1:12">
      <c r="A376" s="107"/>
      <c r="B376" s="105" t="str">
        <f ca="1">+IF(J376&gt;0,运营生产订单!$C$4,"")</f>
        <v/>
      </c>
      <c r="C376" s="105" t="str">
        <f ca="1">+IF(J376&gt;0,MID(运营生产订单!$C$3,FIND("-",运营生产订单!$C$3)+1,20),"")</f>
        <v/>
      </c>
      <c r="D376" s="108" t="str">
        <f ca="1">+IF(J376&gt;0,VLOOKUP(C376&amp;H376&amp;I376,'（运营）数据源'!$A:$B,2,0),"")</f>
        <v/>
      </c>
      <c r="E376" s="108" t="str">
        <f ca="1">+IF(J376&gt;0,VLOOKUP(D376,'（运营）数据源'!$B:$H,7,0),"")</f>
        <v/>
      </c>
      <c r="F376" s="108" t="str">
        <f ca="1">+IF(J376&gt;0,VLOOKUP(D376,'（运营）数据源'!B:G,6,0),"")</f>
        <v/>
      </c>
      <c r="G376" s="105" t="str">
        <f ca="1">+IFERROR(VLOOKUP(D376,'（运营）数据源'!$B:$D,3,0),"")</f>
        <v/>
      </c>
      <c r="H376" s="109">
        <f ca="1" t="shared" si="61"/>
        <v>0</v>
      </c>
      <c r="I376" s="114" t="str">
        <f>+运营生产订单!$F$7</f>
        <v>L</v>
      </c>
      <c r="J376" s="105">
        <f ca="1">+SUMPRODUCT((运营生产订单!$A$9:$A$78=L376)*(运营生产订单!$C$7:$K$7=I376)*运营生产订单!$C$9:运营生产订单!$K$78)</f>
        <v>0</v>
      </c>
      <c r="K376" s="115" t="e">
        <f ca="1">VLOOKUP(D376,'（运营）数据源'!B:H,7,0)</f>
        <v>#N/A</v>
      </c>
      <c r="L376" s="67">
        <f ca="1" t="shared" si="60"/>
        <v>0</v>
      </c>
    </row>
    <row r="377" s="36" customFormat="1" hidden="1" spans="1:12">
      <c r="A377" s="107"/>
      <c r="B377" s="105" t="str">
        <f ca="1">+IF(J377&gt;0,运营生产订单!$C$4,"")</f>
        <v/>
      </c>
      <c r="C377" s="105" t="str">
        <f ca="1">+IF(J377&gt;0,MID(运营生产订单!$C$3,FIND("-",运营生产订单!$C$3)+1,20),"")</f>
        <v/>
      </c>
      <c r="D377" s="108" t="str">
        <f ca="1">+IF(J377&gt;0,VLOOKUP(C377&amp;H377&amp;I377,'（运营）数据源'!$A:$B,2,0),"")</f>
        <v/>
      </c>
      <c r="E377" s="108" t="str">
        <f ca="1">+IF(J377&gt;0,VLOOKUP(D377,'（运营）数据源'!$B:$H,7,0),"")</f>
        <v/>
      </c>
      <c r="F377" s="108" t="str">
        <f ca="1">+IF(J377&gt;0,VLOOKUP(D377,'（运营）数据源'!B:G,6,0),"")</f>
        <v/>
      </c>
      <c r="G377" s="105" t="str">
        <f ca="1">+IFERROR(VLOOKUP(D377,'（运营）数据源'!$B:$D,3,0),"")</f>
        <v/>
      </c>
      <c r="H377" s="109">
        <f ca="1" t="shared" si="61"/>
        <v>0</v>
      </c>
      <c r="I377" s="114" t="str">
        <f>+运营生产订单!$G$7</f>
        <v>XL</v>
      </c>
      <c r="J377" s="105">
        <f ca="1">+SUMPRODUCT((运营生产订单!$A$9:$A$78=L377)*(运营生产订单!$C$7:$K$7=I377)*运营生产订单!$C$9:运营生产订单!$K$78)</f>
        <v>0</v>
      </c>
      <c r="K377" s="115" t="e">
        <f ca="1">VLOOKUP(D377,'（运营）数据源'!B:H,7,0)</f>
        <v>#N/A</v>
      </c>
      <c r="L377" s="67">
        <f ca="1" t="shared" si="60"/>
        <v>0</v>
      </c>
    </row>
    <row r="378" s="36" customFormat="1" hidden="1" spans="1:12">
      <c r="A378" s="107"/>
      <c r="B378" s="105" t="str">
        <f ca="1">+IF(J378&gt;0,运营生产订单!$C$4,"")</f>
        <v/>
      </c>
      <c r="C378" s="105" t="str">
        <f ca="1">+IF(J378&gt;0,MID(运营生产订单!$C$3,FIND("-",运营生产订单!$C$3)+1,20),"")</f>
        <v/>
      </c>
      <c r="D378" s="108" t="str">
        <f ca="1">+IF(J378&gt;0,VLOOKUP(C378&amp;H378&amp;I378,'（运营）数据源'!$A:$B,2,0),"")</f>
        <v/>
      </c>
      <c r="E378" s="108" t="str">
        <f ca="1">+IF(J378&gt;0,VLOOKUP(D378,'（运营）数据源'!$B:$H,7,0),"")</f>
        <v/>
      </c>
      <c r="F378" s="108" t="str">
        <f ca="1">+IF(J378&gt;0,VLOOKUP(D378,'（运营）数据源'!B:G,6,0),"")</f>
        <v/>
      </c>
      <c r="G378" s="105" t="str">
        <f ca="1">+IFERROR(VLOOKUP(D378,'（运营）数据源'!$B:$D,3,0),"")</f>
        <v/>
      </c>
      <c r="H378" s="109">
        <f ca="1" t="shared" si="61"/>
        <v>0</v>
      </c>
      <c r="I378" s="114" t="str">
        <f>+运营生产订单!$H$7</f>
        <v>2XL</v>
      </c>
      <c r="J378" s="105">
        <f ca="1">+SUMPRODUCT((运营生产订单!$A$9:$A$78=L378)*(运营生产订单!$C$7:$K$7=I378)*运营生产订单!$C$9:运营生产订单!$K$78)</f>
        <v>0</v>
      </c>
      <c r="K378" s="115" t="e">
        <f ca="1">VLOOKUP(D378,'（运营）数据源'!B:H,7,0)</f>
        <v>#N/A</v>
      </c>
      <c r="L378" s="67">
        <f ca="1" t="shared" si="60"/>
        <v>0</v>
      </c>
    </row>
    <row r="379" s="36" customFormat="1" hidden="1" spans="1:12">
      <c r="A379" s="107"/>
      <c r="B379" s="105" t="str">
        <f ca="1">+IF(J379&gt;0,运营生产订单!$C$4,"")</f>
        <v/>
      </c>
      <c r="C379" s="105" t="str">
        <f ca="1">+IF(J379&gt;0,MID(运营生产订单!$C$3,FIND("-",运营生产订单!$C$3)+1,20),"")</f>
        <v/>
      </c>
      <c r="D379" s="108" t="str">
        <f ca="1">+IF(J379&gt;0,VLOOKUP(C379&amp;H379&amp;I379,'（运营）数据源'!$A:$B,2,0),"")</f>
        <v/>
      </c>
      <c r="E379" s="108" t="str">
        <f ca="1">+IF(J379&gt;0,VLOOKUP(D379,'（运营）数据源'!$B:$H,7,0),"")</f>
        <v/>
      </c>
      <c r="F379" s="108" t="str">
        <f ca="1">+IF(J379&gt;0,VLOOKUP(D379,'（运营）数据源'!B:G,6,0),"")</f>
        <v/>
      </c>
      <c r="G379" s="105" t="str">
        <f ca="1">+IFERROR(VLOOKUP(D379,'（运营）数据源'!$B:$D,3,0),"")</f>
        <v/>
      </c>
      <c r="H379" s="109">
        <f ca="1" t="shared" si="61"/>
        <v>0</v>
      </c>
      <c r="I379" s="114" t="str">
        <f>+运营生产订单!$I$7</f>
        <v>3XL</v>
      </c>
      <c r="J379" s="105">
        <f ca="1">+SUMPRODUCT((运营生产订单!$A$9:$A$78=L379)*(运营生产订单!$C$7:$K$7=I379)*运营生产订单!$C$9:运营生产订单!$K$78)</f>
        <v>0</v>
      </c>
      <c r="K379" s="115" t="e">
        <f ca="1">VLOOKUP(D379,'（运营）数据源'!B:H,7,0)</f>
        <v>#N/A</v>
      </c>
      <c r="L379" s="67">
        <f ca="1" t="shared" si="60"/>
        <v>0</v>
      </c>
    </row>
    <row r="380" s="36" customFormat="1" hidden="1" spans="1:12">
      <c r="A380" s="107"/>
      <c r="B380" s="105" t="str">
        <f ca="1">+IF(J380&gt;0,运营生产订单!$C$4,"")</f>
        <v/>
      </c>
      <c r="C380" s="105" t="str">
        <f ca="1">+IF(J380&gt;0,MID(运营生产订单!$C$3,FIND("-",运营生产订单!$C$3)+1,20),"")</f>
        <v/>
      </c>
      <c r="D380" s="108" t="str">
        <f ca="1">+IF(J380&gt;0,VLOOKUP(C380&amp;H380&amp;I380,'（运营）数据源'!$A:$B,2,0),"")</f>
        <v/>
      </c>
      <c r="E380" s="108" t="str">
        <f ca="1">+IF(J380&gt;0,VLOOKUP(D380,'（运营）数据源'!$B:$H,7,0),"")</f>
        <v/>
      </c>
      <c r="F380" s="108" t="str">
        <f ca="1">+IF(J380&gt;0,VLOOKUP(D380,'（运营）数据源'!B:G,6,0),"")</f>
        <v/>
      </c>
      <c r="G380" s="105" t="str">
        <f ca="1">+IFERROR(VLOOKUP(D380,'（运营）数据源'!$B:$D,3,0),"")</f>
        <v/>
      </c>
      <c r="H380" s="109">
        <f ca="1" t="shared" si="61"/>
        <v>0</v>
      </c>
      <c r="I380" s="114" t="str">
        <f>+运营生产订单!$J$7</f>
        <v>4XL</v>
      </c>
      <c r="J380" s="105">
        <f ca="1">+SUMPRODUCT((运营生产订单!$A$9:$A$78=L380)*(运营生产订单!$C$7:$K$7=I380)*运营生产订单!$C$9:运营生产订单!$K$78)</f>
        <v>0</v>
      </c>
      <c r="K380" s="115" t="e">
        <f ca="1">VLOOKUP(D380,'（运营）数据源'!B:H,7,0)</f>
        <v>#N/A</v>
      </c>
      <c r="L380" s="67">
        <f ca="1" t="shared" si="60"/>
        <v>0</v>
      </c>
    </row>
    <row r="381" s="36" customFormat="1" hidden="1" spans="1:12">
      <c r="A381" s="107"/>
      <c r="B381" s="105" t="str">
        <f ca="1">+IF(J381&gt;0,运营生产订单!$C$4,"")</f>
        <v/>
      </c>
      <c r="C381" s="105" t="str">
        <f ca="1">+IF(J381&gt;0,MID(运营生产订单!$C$3,FIND("-",运营生产订单!$C$3)+1,20),"")</f>
        <v/>
      </c>
      <c r="D381" s="108" t="str">
        <f ca="1">+IF(J381&gt;0,VLOOKUP(C381&amp;H381&amp;I381,'（运营）数据源'!$A:$B,2,0),"")</f>
        <v/>
      </c>
      <c r="E381" s="108" t="str">
        <f ca="1">+IF(J381&gt;0,VLOOKUP(D381,'（运营）数据源'!$B:$H,7,0),"")</f>
        <v/>
      </c>
      <c r="F381" s="108" t="str">
        <f ca="1">+IF(J381&gt;0,VLOOKUP(D381,'（运营）数据源'!B:G,6,0),"")</f>
        <v/>
      </c>
      <c r="G381" s="105" t="str">
        <f ca="1">+IFERROR(VLOOKUP(D381,'（运营）数据源'!$B:$D,3,0),"")</f>
        <v/>
      </c>
      <c r="H381" s="109">
        <f ca="1" t="shared" si="61"/>
        <v>0</v>
      </c>
      <c r="I381" s="114" t="str">
        <f>+运营生产订单!$K$7</f>
        <v>5XL</v>
      </c>
      <c r="J381" s="105">
        <f ca="1">+SUMPRODUCT((运营生产订单!$A$9:$A$78=L381)*(运营生产订单!$C$7:$K$7=I381)*运营生产订单!$C$9:运营生产订单!$K$78)</f>
        <v>0</v>
      </c>
      <c r="K381" s="115" t="e">
        <f ca="1">VLOOKUP(D381,'（运营）数据源'!B:H,7,0)</f>
        <v>#N/A</v>
      </c>
      <c r="L381" s="67">
        <f ca="1" t="shared" ref="L381:L390" si="62">INDIRECT("运营生产订单!$A$"&amp;(INT((ROW()-4)/9)+9))</f>
        <v>0</v>
      </c>
    </row>
    <row r="382" s="36" customFormat="1" hidden="1" spans="1:12">
      <c r="A382" s="107"/>
      <c r="B382" s="105" t="str">
        <f ca="1">+IF(J382&gt;0,运营生产订单!$C$4,"")</f>
        <v/>
      </c>
      <c r="C382" s="105" t="str">
        <f ca="1">+IF(J382&gt;0,MID(运营生产订单!$C$3,FIND("-",运营生产订单!$C$3)+1,20),"")</f>
        <v/>
      </c>
      <c r="D382" s="108" t="str">
        <f ca="1">+IF(J382&gt;0,VLOOKUP(C382&amp;H382&amp;I382,'（运营）数据源'!$A:$B,2,0),"")</f>
        <v/>
      </c>
      <c r="E382" s="108" t="str">
        <f ca="1">+IF(J382&gt;0,VLOOKUP(D382,'（运营）数据源'!$B:$H,7,0),"")</f>
        <v/>
      </c>
      <c r="F382" s="108" t="str">
        <f ca="1">+IF(J382&gt;0,VLOOKUP(D382,'（运营）数据源'!B:G,6,0),"")</f>
        <v/>
      </c>
      <c r="G382" s="105" t="str">
        <f ca="1">+IFERROR(VLOOKUP(D382,'（运营）数据源'!$B:$D,3,0),"")</f>
        <v/>
      </c>
      <c r="H382" s="109">
        <f ca="1" t="shared" si="61"/>
        <v>0</v>
      </c>
      <c r="I382" s="114" t="str">
        <f>+运营生产订单!$C$7</f>
        <v>XS</v>
      </c>
      <c r="J382" s="105">
        <f ca="1">+SUMPRODUCT((运营生产订单!$A$9:$A$78=L382)*(运营生产订单!$C$7:$K$7=I382)*运营生产订单!$C$9:运营生产订单!$K$78)</f>
        <v>0</v>
      </c>
      <c r="K382" s="115" t="e">
        <f ca="1">VLOOKUP(D382,'（运营）数据源'!B:H,7,0)</f>
        <v>#N/A</v>
      </c>
      <c r="L382" s="67">
        <f ca="1" t="shared" si="62"/>
        <v>0</v>
      </c>
    </row>
    <row r="383" s="36" customFormat="1" hidden="1" spans="1:12">
      <c r="A383" s="107"/>
      <c r="B383" s="105" t="str">
        <f ca="1">+IF(J383&gt;0,运营生产订单!$C$4,"")</f>
        <v/>
      </c>
      <c r="C383" s="105" t="str">
        <f ca="1">+IF(J383&gt;0,MID(运营生产订单!$C$3,FIND("-",运营生产订单!$C$3)+1,20),"")</f>
        <v/>
      </c>
      <c r="D383" s="108" t="str">
        <f ca="1">+IF(J383&gt;0,VLOOKUP(C383&amp;H383&amp;I383,'（运营）数据源'!$A:$B,2,0),"")</f>
        <v/>
      </c>
      <c r="E383" s="108" t="str">
        <f ca="1">+IF(J383&gt;0,VLOOKUP(D383,'（运营）数据源'!$B:$H,7,0),"")</f>
        <v/>
      </c>
      <c r="F383" s="108" t="str">
        <f ca="1">+IF(J383&gt;0,VLOOKUP(D383,'（运营）数据源'!B:G,6,0),"")</f>
        <v/>
      </c>
      <c r="G383" s="105" t="str">
        <f ca="1">+IFERROR(VLOOKUP(D383,'（运营）数据源'!$B:$D,3,0),"")</f>
        <v/>
      </c>
      <c r="H383" s="109">
        <f ca="1" t="shared" si="61"/>
        <v>0</v>
      </c>
      <c r="I383" s="114" t="str">
        <f>+运营生产订单!$D$7</f>
        <v>S</v>
      </c>
      <c r="J383" s="105">
        <f ca="1">+SUMPRODUCT((运营生产订单!$A$9:$A$78=L383)*(运营生产订单!$C$7:$K$7=I383)*运营生产订单!$C$9:运营生产订单!$K$78)</f>
        <v>0</v>
      </c>
      <c r="K383" s="115" t="e">
        <f ca="1">VLOOKUP(D383,'（运营）数据源'!B:H,7,0)</f>
        <v>#N/A</v>
      </c>
      <c r="L383" s="67">
        <f ca="1" t="shared" si="62"/>
        <v>0</v>
      </c>
    </row>
    <row r="384" s="36" customFormat="1" hidden="1" spans="1:12">
      <c r="A384" s="107"/>
      <c r="B384" s="105" t="str">
        <f ca="1">+IF(J384&gt;0,运营生产订单!$C$4,"")</f>
        <v/>
      </c>
      <c r="C384" s="105" t="str">
        <f ca="1">+IF(J384&gt;0,MID(运营生产订单!$C$3,FIND("-",运营生产订单!$C$3)+1,20),"")</f>
        <v/>
      </c>
      <c r="D384" s="108" t="str">
        <f ca="1">+IF(J384&gt;0,VLOOKUP(C384&amp;H384&amp;I384,'（运营）数据源'!$A:$B,2,0),"")</f>
        <v/>
      </c>
      <c r="E384" s="108" t="str">
        <f ca="1">+IF(J384&gt;0,VLOOKUP(D384,'（运营）数据源'!$B:$H,7,0),"")</f>
        <v/>
      </c>
      <c r="F384" s="108" t="str">
        <f ca="1">+IF(J384&gt;0,VLOOKUP(D384,'（运营）数据源'!B:G,6,0),"")</f>
        <v/>
      </c>
      <c r="G384" s="105" t="str">
        <f ca="1">+IFERROR(VLOOKUP(D384,'（运营）数据源'!$B:$D,3,0),"")</f>
        <v/>
      </c>
      <c r="H384" s="109">
        <f ca="1" t="shared" si="61"/>
        <v>0</v>
      </c>
      <c r="I384" s="114" t="str">
        <f>+运营生产订单!$E$7</f>
        <v>M</v>
      </c>
      <c r="J384" s="105">
        <f ca="1">+SUMPRODUCT((运营生产订单!$A$9:$A$78=L384)*(运营生产订单!$C$7:$K$7=I384)*运营生产订单!$C$9:运营生产订单!$K$78)</f>
        <v>0</v>
      </c>
      <c r="K384" s="115" t="e">
        <f ca="1">VLOOKUP(D384,'（运营）数据源'!B:H,7,0)</f>
        <v>#N/A</v>
      </c>
      <c r="L384" s="67">
        <f ca="1" t="shared" si="62"/>
        <v>0</v>
      </c>
    </row>
    <row r="385" s="36" customFormat="1" hidden="1" spans="1:12">
      <c r="A385" s="107"/>
      <c r="B385" s="105" t="str">
        <f ca="1">+IF(J385&gt;0,运营生产订单!$C$4,"")</f>
        <v/>
      </c>
      <c r="C385" s="105" t="str">
        <f ca="1">+IF(J385&gt;0,MID(运营生产订单!$C$3,FIND("-",运营生产订单!$C$3)+1,20),"")</f>
        <v/>
      </c>
      <c r="D385" s="108" t="str">
        <f ca="1">+IF(J385&gt;0,VLOOKUP(C385&amp;H385&amp;I385,'（运营）数据源'!$A:$B,2,0),"")</f>
        <v/>
      </c>
      <c r="E385" s="108" t="str">
        <f ca="1">+IF(J385&gt;0,VLOOKUP(D385,'（运营）数据源'!$B:$H,7,0),"")</f>
        <v/>
      </c>
      <c r="F385" s="108" t="str">
        <f ca="1">+IF(J385&gt;0,VLOOKUP(D385,'（运营）数据源'!B:G,6,0),"")</f>
        <v/>
      </c>
      <c r="G385" s="105" t="str">
        <f ca="1">+IFERROR(VLOOKUP(D385,'（运营）数据源'!$B:$D,3,0),"")</f>
        <v/>
      </c>
      <c r="H385" s="109">
        <f ca="1" t="shared" ref="H385:H394" si="63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385" s="114" t="str">
        <f>+运营生产订单!$F$7</f>
        <v>L</v>
      </c>
      <c r="J385" s="105">
        <f ca="1">+SUMPRODUCT((运营生产订单!$A$9:$A$78=L385)*(运营生产订单!$C$7:$K$7=I385)*运营生产订单!$C$9:运营生产订单!$K$78)</f>
        <v>0</v>
      </c>
      <c r="K385" s="115" t="e">
        <f ca="1">VLOOKUP(D385,'（运营）数据源'!B:H,7,0)</f>
        <v>#N/A</v>
      </c>
      <c r="L385" s="67">
        <f ca="1" t="shared" si="62"/>
        <v>0</v>
      </c>
    </row>
    <row r="386" s="36" customFormat="1" hidden="1" spans="1:12">
      <c r="A386" s="107"/>
      <c r="B386" s="105" t="str">
        <f ca="1">+IF(J386&gt;0,运营生产订单!$C$4,"")</f>
        <v/>
      </c>
      <c r="C386" s="105" t="str">
        <f ca="1">+IF(J386&gt;0,MID(运营生产订单!$C$3,FIND("-",运营生产订单!$C$3)+1,20),"")</f>
        <v/>
      </c>
      <c r="D386" s="108" t="str">
        <f ca="1">+IF(J386&gt;0,VLOOKUP(C386&amp;H386&amp;I386,'（运营）数据源'!$A:$B,2,0),"")</f>
        <v/>
      </c>
      <c r="E386" s="108" t="str">
        <f ca="1">+IF(J386&gt;0,VLOOKUP(D386,'（运营）数据源'!$B:$H,7,0),"")</f>
        <v/>
      </c>
      <c r="F386" s="108" t="str">
        <f ca="1">+IF(J386&gt;0,VLOOKUP(D386,'（运营）数据源'!B:G,6,0),"")</f>
        <v/>
      </c>
      <c r="G386" s="105" t="str">
        <f ca="1">+IFERROR(VLOOKUP(D386,'（运营）数据源'!$B:$D,3,0),"")</f>
        <v/>
      </c>
      <c r="H386" s="109">
        <f ca="1" t="shared" si="63"/>
        <v>0</v>
      </c>
      <c r="I386" s="114" t="str">
        <f>+运营生产订单!$G$7</f>
        <v>XL</v>
      </c>
      <c r="J386" s="105">
        <f ca="1">+SUMPRODUCT((运营生产订单!$A$9:$A$78=L386)*(运营生产订单!$C$7:$K$7=I386)*运营生产订单!$C$9:运营生产订单!$K$78)</f>
        <v>0</v>
      </c>
      <c r="K386" s="115" t="e">
        <f ca="1">VLOOKUP(D386,'（运营）数据源'!B:H,7,0)</f>
        <v>#N/A</v>
      </c>
      <c r="L386" s="67">
        <f ca="1" t="shared" si="62"/>
        <v>0</v>
      </c>
    </row>
    <row r="387" s="36" customFormat="1" hidden="1" spans="1:12">
      <c r="A387" s="107"/>
      <c r="B387" s="105" t="str">
        <f ca="1">+IF(J387&gt;0,运营生产订单!$C$4,"")</f>
        <v/>
      </c>
      <c r="C387" s="105" t="str">
        <f ca="1">+IF(J387&gt;0,MID(运营生产订单!$C$3,FIND("-",运营生产订单!$C$3)+1,20),"")</f>
        <v/>
      </c>
      <c r="D387" s="108" t="str">
        <f ca="1">+IF(J387&gt;0,VLOOKUP(C387&amp;H387&amp;I387,'（运营）数据源'!$A:$B,2,0),"")</f>
        <v/>
      </c>
      <c r="E387" s="108" t="str">
        <f ca="1">+IF(J387&gt;0,VLOOKUP(D387,'（运营）数据源'!$B:$H,7,0),"")</f>
        <v/>
      </c>
      <c r="F387" s="108" t="str">
        <f ca="1">+IF(J387&gt;0,VLOOKUP(D387,'（运营）数据源'!B:G,6,0),"")</f>
        <v/>
      </c>
      <c r="G387" s="105" t="str">
        <f ca="1">+IFERROR(VLOOKUP(D387,'（运营）数据源'!$B:$D,3,0),"")</f>
        <v/>
      </c>
      <c r="H387" s="109">
        <f ca="1" t="shared" si="63"/>
        <v>0</v>
      </c>
      <c r="I387" s="114" t="str">
        <f>+运营生产订单!$H$7</f>
        <v>2XL</v>
      </c>
      <c r="J387" s="105">
        <f ca="1">+SUMPRODUCT((运营生产订单!$A$9:$A$78=L387)*(运营生产订单!$C$7:$K$7=I387)*运营生产订单!$C$9:运营生产订单!$K$78)</f>
        <v>0</v>
      </c>
      <c r="K387" s="115" t="e">
        <f ca="1">VLOOKUP(D387,'（运营）数据源'!B:H,7,0)</f>
        <v>#N/A</v>
      </c>
      <c r="L387" s="67">
        <f ca="1" t="shared" si="62"/>
        <v>0</v>
      </c>
    </row>
    <row r="388" s="36" customFormat="1" hidden="1" spans="1:12">
      <c r="A388" s="107"/>
      <c r="B388" s="105" t="str">
        <f ca="1">+IF(J388&gt;0,运营生产订单!$C$4,"")</f>
        <v/>
      </c>
      <c r="C388" s="105" t="str">
        <f ca="1">+IF(J388&gt;0,MID(运营生产订单!$C$3,FIND("-",运营生产订单!$C$3)+1,20),"")</f>
        <v/>
      </c>
      <c r="D388" s="108" t="str">
        <f ca="1">+IF(J388&gt;0,VLOOKUP(C388&amp;H388&amp;I388,'（运营）数据源'!$A:$B,2,0),"")</f>
        <v/>
      </c>
      <c r="E388" s="108" t="str">
        <f ca="1">+IF(J388&gt;0,VLOOKUP(D388,'（运营）数据源'!$B:$H,7,0),"")</f>
        <v/>
      </c>
      <c r="F388" s="108" t="str">
        <f ca="1">+IF(J388&gt;0,VLOOKUP(D388,'（运营）数据源'!B:G,6,0),"")</f>
        <v/>
      </c>
      <c r="G388" s="105" t="str">
        <f ca="1">+IFERROR(VLOOKUP(D388,'（运营）数据源'!$B:$D,3,0),"")</f>
        <v/>
      </c>
      <c r="H388" s="109">
        <f ca="1" t="shared" si="63"/>
        <v>0</v>
      </c>
      <c r="I388" s="114" t="str">
        <f>+运营生产订单!$I$7</f>
        <v>3XL</v>
      </c>
      <c r="J388" s="105">
        <f ca="1">+SUMPRODUCT((运营生产订单!$A$9:$A$78=L388)*(运营生产订单!$C$7:$K$7=I388)*运营生产订单!$C$9:运营生产订单!$K$78)</f>
        <v>0</v>
      </c>
      <c r="K388" s="115" t="e">
        <f ca="1">VLOOKUP(D388,'（运营）数据源'!B:H,7,0)</f>
        <v>#N/A</v>
      </c>
      <c r="L388" s="67">
        <f ca="1" t="shared" si="62"/>
        <v>0</v>
      </c>
    </row>
    <row r="389" s="36" customFormat="1" hidden="1" spans="1:12">
      <c r="A389" s="107"/>
      <c r="B389" s="105" t="str">
        <f ca="1">+IF(J389&gt;0,运营生产订单!$C$4,"")</f>
        <v/>
      </c>
      <c r="C389" s="105" t="str">
        <f ca="1">+IF(J389&gt;0,MID(运营生产订单!$C$3,FIND("-",运营生产订单!$C$3)+1,20),"")</f>
        <v/>
      </c>
      <c r="D389" s="108" t="str">
        <f ca="1">+IF(J389&gt;0,VLOOKUP(C389&amp;H389&amp;I389,'（运营）数据源'!$A:$B,2,0),"")</f>
        <v/>
      </c>
      <c r="E389" s="108" t="str">
        <f ca="1">+IF(J389&gt;0,VLOOKUP(D389,'（运营）数据源'!$B:$H,7,0),"")</f>
        <v/>
      </c>
      <c r="F389" s="108" t="str">
        <f ca="1">+IF(J389&gt;0,VLOOKUP(D389,'（运营）数据源'!B:G,6,0),"")</f>
        <v/>
      </c>
      <c r="G389" s="105" t="str">
        <f ca="1">+IFERROR(VLOOKUP(D389,'（运营）数据源'!$B:$D,3,0),"")</f>
        <v/>
      </c>
      <c r="H389" s="109">
        <f ca="1" t="shared" si="63"/>
        <v>0</v>
      </c>
      <c r="I389" s="114" t="str">
        <f>+运营生产订单!$J$7</f>
        <v>4XL</v>
      </c>
      <c r="J389" s="105">
        <f ca="1">+SUMPRODUCT((运营生产订单!$A$9:$A$78=L389)*(运营生产订单!$C$7:$K$7=I389)*运营生产订单!$C$9:运营生产订单!$K$78)</f>
        <v>0</v>
      </c>
      <c r="K389" s="115" t="e">
        <f ca="1">VLOOKUP(D389,'（运营）数据源'!B:H,7,0)</f>
        <v>#N/A</v>
      </c>
      <c r="L389" s="67">
        <f ca="1" t="shared" si="62"/>
        <v>0</v>
      </c>
    </row>
    <row r="390" s="36" customFormat="1" hidden="1" spans="1:12">
      <c r="A390" s="107"/>
      <c r="B390" s="105" t="str">
        <f ca="1">+IF(J390&gt;0,运营生产订单!$C$4,"")</f>
        <v/>
      </c>
      <c r="C390" s="105" t="str">
        <f ca="1">+IF(J390&gt;0,MID(运营生产订单!$C$3,FIND("-",运营生产订单!$C$3)+1,20),"")</f>
        <v/>
      </c>
      <c r="D390" s="108" t="str">
        <f ca="1">+IF(J390&gt;0,VLOOKUP(C390&amp;H390&amp;I390,'（运营）数据源'!$A:$B,2,0),"")</f>
        <v/>
      </c>
      <c r="E390" s="108" t="str">
        <f ca="1">+IF(J390&gt;0,VLOOKUP(D390,'（运营）数据源'!$B:$H,7,0),"")</f>
        <v/>
      </c>
      <c r="F390" s="108" t="str">
        <f ca="1">+IF(J390&gt;0,VLOOKUP(D390,'（运营）数据源'!B:G,6,0),"")</f>
        <v/>
      </c>
      <c r="G390" s="105" t="str">
        <f ca="1">+IFERROR(VLOOKUP(D390,'（运营）数据源'!$B:$D,3,0),"")</f>
        <v/>
      </c>
      <c r="H390" s="109">
        <f ca="1" t="shared" si="63"/>
        <v>0</v>
      </c>
      <c r="I390" s="114" t="str">
        <f>+运营生产订单!$K$7</f>
        <v>5XL</v>
      </c>
      <c r="J390" s="105">
        <f ca="1">+SUMPRODUCT((运营生产订单!$A$9:$A$78=L390)*(运营生产订单!$C$7:$K$7=I390)*运营生产订单!$C$9:运营生产订单!$K$78)</f>
        <v>0</v>
      </c>
      <c r="K390" s="115" t="e">
        <f ca="1">VLOOKUP(D390,'（运营）数据源'!B:H,7,0)</f>
        <v>#N/A</v>
      </c>
      <c r="L390" s="67">
        <f ca="1" t="shared" si="62"/>
        <v>0</v>
      </c>
    </row>
    <row r="391" s="36" customFormat="1" hidden="1" spans="1:12">
      <c r="A391" s="107"/>
      <c r="B391" s="105" t="str">
        <f ca="1">+IF(J391&gt;0,运营生产订单!$C$4,"")</f>
        <v/>
      </c>
      <c r="C391" s="105" t="str">
        <f ca="1">+IF(J391&gt;0,MID(运营生产订单!$C$3,FIND("-",运营生产订单!$C$3)+1,20),"")</f>
        <v/>
      </c>
      <c r="D391" s="108" t="str">
        <f ca="1">+IF(J391&gt;0,VLOOKUP(C391&amp;H391&amp;I391,'（运营）数据源'!$A:$B,2,0),"")</f>
        <v/>
      </c>
      <c r="E391" s="108" t="str">
        <f ca="1">+IF(J391&gt;0,VLOOKUP(D391,'（运营）数据源'!$B:$H,7,0),"")</f>
        <v/>
      </c>
      <c r="F391" s="108" t="str">
        <f ca="1">+IF(J391&gt;0,VLOOKUP(D391,'（运营）数据源'!B:G,6,0),"")</f>
        <v/>
      </c>
      <c r="G391" s="105" t="str">
        <f ca="1">+IFERROR(VLOOKUP(D391,'（运营）数据源'!$B:$D,3,0),"")</f>
        <v/>
      </c>
      <c r="H391" s="109">
        <f ca="1" t="shared" si="63"/>
        <v>0</v>
      </c>
      <c r="I391" s="114" t="str">
        <f>+运营生产订单!$C$7</f>
        <v>XS</v>
      </c>
      <c r="J391" s="105">
        <f ca="1">+SUMPRODUCT((运营生产订单!$A$9:$A$78=L391)*(运营生产订单!$C$7:$K$7=I391)*运营生产订单!$C$9:运营生产订单!$K$78)</f>
        <v>0</v>
      </c>
      <c r="K391" s="115" t="e">
        <f ca="1">VLOOKUP(D391,'（运营）数据源'!B:H,7,0)</f>
        <v>#N/A</v>
      </c>
      <c r="L391" s="67">
        <f ca="1" t="shared" ref="L391:L400" si="64">INDIRECT("运营生产订单!$A$"&amp;(INT((ROW()-4)/9)+9))</f>
        <v>0</v>
      </c>
    </row>
    <row r="392" s="36" customFormat="1" hidden="1" spans="1:12">
      <c r="A392" s="107"/>
      <c r="B392" s="105" t="str">
        <f ca="1">+IF(J392&gt;0,运营生产订单!$C$4,"")</f>
        <v/>
      </c>
      <c r="C392" s="105" t="str">
        <f ca="1">+IF(J392&gt;0,MID(运营生产订单!$C$3,FIND("-",运营生产订单!$C$3)+1,20),"")</f>
        <v/>
      </c>
      <c r="D392" s="108" t="str">
        <f ca="1">+IF(J392&gt;0,VLOOKUP(C392&amp;H392&amp;I392,'（运营）数据源'!$A:$B,2,0),"")</f>
        <v/>
      </c>
      <c r="E392" s="108" t="str">
        <f ca="1">+IF(J392&gt;0,VLOOKUP(D392,'（运营）数据源'!$B:$H,7,0),"")</f>
        <v/>
      </c>
      <c r="F392" s="108" t="str">
        <f ca="1">+IF(J392&gt;0,VLOOKUP(D392,'（运营）数据源'!B:G,6,0),"")</f>
        <v/>
      </c>
      <c r="G392" s="105" t="str">
        <f ca="1">+IFERROR(VLOOKUP(D392,'（运营）数据源'!$B:$D,3,0),"")</f>
        <v/>
      </c>
      <c r="H392" s="109">
        <f ca="1" t="shared" si="63"/>
        <v>0</v>
      </c>
      <c r="I392" s="114" t="str">
        <f>+运营生产订单!$D$7</f>
        <v>S</v>
      </c>
      <c r="J392" s="105">
        <f ca="1">+SUMPRODUCT((运营生产订单!$A$9:$A$78=L392)*(运营生产订单!$C$7:$K$7=I392)*运营生产订单!$C$9:运营生产订单!$K$78)</f>
        <v>0</v>
      </c>
      <c r="K392" s="115" t="e">
        <f ca="1">VLOOKUP(D392,'（运营）数据源'!B:H,7,0)</f>
        <v>#N/A</v>
      </c>
      <c r="L392" s="67">
        <f ca="1" t="shared" si="64"/>
        <v>0</v>
      </c>
    </row>
    <row r="393" s="36" customFormat="1" hidden="1" spans="1:12">
      <c r="A393" s="107"/>
      <c r="B393" s="105" t="str">
        <f ca="1">+IF(J393&gt;0,运营生产订单!$C$4,"")</f>
        <v/>
      </c>
      <c r="C393" s="105" t="str">
        <f ca="1">+IF(J393&gt;0,MID(运营生产订单!$C$3,FIND("-",运营生产订单!$C$3)+1,20),"")</f>
        <v/>
      </c>
      <c r="D393" s="108" t="str">
        <f ca="1">+IF(J393&gt;0,VLOOKUP(C393&amp;H393&amp;I393,'（运营）数据源'!$A:$B,2,0),"")</f>
        <v/>
      </c>
      <c r="E393" s="108" t="str">
        <f ca="1">+IF(J393&gt;0,VLOOKUP(D393,'（运营）数据源'!$B:$H,7,0),"")</f>
        <v/>
      </c>
      <c r="F393" s="108" t="str">
        <f ca="1">+IF(J393&gt;0,VLOOKUP(D393,'（运营）数据源'!B:G,6,0),"")</f>
        <v/>
      </c>
      <c r="G393" s="105" t="str">
        <f ca="1">+IFERROR(VLOOKUP(D393,'（运营）数据源'!$B:$D,3,0),"")</f>
        <v/>
      </c>
      <c r="H393" s="109">
        <f ca="1" t="shared" si="63"/>
        <v>0</v>
      </c>
      <c r="I393" s="114" t="str">
        <f>+运营生产订单!$E$7</f>
        <v>M</v>
      </c>
      <c r="J393" s="105">
        <f ca="1">+SUMPRODUCT((运营生产订单!$A$9:$A$78=L393)*(运营生产订单!$C$7:$K$7=I393)*运营生产订单!$C$9:运营生产订单!$K$78)</f>
        <v>0</v>
      </c>
      <c r="K393" s="115" t="e">
        <f ca="1">VLOOKUP(D393,'（运营）数据源'!B:H,7,0)</f>
        <v>#N/A</v>
      </c>
      <c r="L393" s="67">
        <f ca="1" t="shared" si="64"/>
        <v>0</v>
      </c>
    </row>
    <row r="394" s="36" customFormat="1" hidden="1" spans="1:12">
      <c r="A394" s="107"/>
      <c r="B394" s="105" t="str">
        <f ca="1">+IF(J394&gt;0,运营生产订单!$C$4,"")</f>
        <v/>
      </c>
      <c r="C394" s="105" t="str">
        <f ca="1">+IF(J394&gt;0,MID(运营生产订单!$C$3,FIND("-",运营生产订单!$C$3)+1,20),"")</f>
        <v/>
      </c>
      <c r="D394" s="108" t="str">
        <f ca="1">+IF(J394&gt;0,VLOOKUP(C394&amp;H394&amp;I394,'（运营）数据源'!$A:$B,2,0),"")</f>
        <v/>
      </c>
      <c r="E394" s="108" t="str">
        <f ca="1">+IF(J394&gt;0,VLOOKUP(D394,'（运营）数据源'!$B:$H,7,0),"")</f>
        <v/>
      </c>
      <c r="F394" s="108" t="str">
        <f ca="1">+IF(J394&gt;0,VLOOKUP(D394,'（运营）数据源'!B:G,6,0),"")</f>
        <v/>
      </c>
      <c r="G394" s="105" t="str">
        <f ca="1">+IFERROR(VLOOKUP(D394,'（运营）数据源'!$B:$D,3,0),"")</f>
        <v/>
      </c>
      <c r="H394" s="109">
        <f ca="1" t="shared" si="63"/>
        <v>0</v>
      </c>
      <c r="I394" s="114" t="str">
        <f>+运营生产订单!$F$7</f>
        <v>L</v>
      </c>
      <c r="J394" s="105">
        <f ca="1">+SUMPRODUCT((运营生产订单!$A$9:$A$78=L394)*(运营生产订单!$C$7:$K$7=I394)*运营生产订单!$C$9:运营生产订单!$K$78)</f>
        <v>0</v>
      </c>
      <c r="K394" s="115" t="e">
        <f ca="1">VLOOKUP(D394,'（运营）数据源'!B:H,7,0)</f>
        <v>#N/A</v>
      </c>
      <c r="L394" s="67">
        <f ca="1" t="shared" si="64"/>
        <v>0</v>
      </c>
    </row>
    <row r="395" s="36" customFormat="1" hidden="1" spans="1:12">
      <c r="A395" s="107"/>
      <c r="B395" s="105" t="str">
        <f ca="1">+IF(J395&gt;0,运营生产订单!$C$4,"")</f>
        <v/>
      </c>
      <c r="C395" s="105" t="str">
        <f ca="1">+IF(J395&gt;0,MID(运营生产订单!$C$3,FIND("-",运营生产订单!$C$3)+1,20),"")</f>
        <v/>
      </c>
      <c r="D395" s="108" t="str">
        <f ca="1">+IF(J395&gt;0,VLOOKUP(C395&amp;H395&amp;I395,'（运营）数据源'!$A:$B,2,0),"")</f>
        <v/>
      </c>
      <c r="E395" s="108" t="str">
        <f ca="1">+IF(J395&gt;0,VLOOKUP(D395,'（运营）数据源'!$B:$H,7,0),"")</f>
        <v/>
      </c>
      <c r="F395" s="108" t="str">
        <f ca="1">+IF(J395&gt;0,VLOOKUP(D395,'（运营）数据源'!B:G,6,0),"")</f>
        <v/>
      </c>
      <c r="G395" s="105" t="str">
        <f ca="1">+IFERROR(VLOOKUP(D395,'（运营）数据源'!$B:$D,3,0),"")</f>
        <v/>
      </c>
      <c r="H395" s="109">
        <f ca="1" t="shared" ref="H395:H404" si="65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395" s="114" t="str">
        <f>+运营生产订单!$G$7</f>
        <v>XL</v>
      </c>
      <c r="J395" s="105">
        <f ca="1">+SUMPRODUCT((运营生产订单!$A$9:$A$78=L395)*(运营生产订单!$C$7:$K$7=I395)*运营生产订单!$C$9:运营生产订单!$K$78)</f>
        <v>0</v>
      </c>
      <c r="K395" s="115" t="e">
        <f ca="1">VLOOKUP(D395,'（运营）数据源'!B:H,7,0)</f>
        <v>#N/A</v>
      </c>
      <c r="L395" s="67">
        <f ca="1" t="shared" si="64"/>
        <v>0</v>
      </c>
    </row>
    <row r="396" s="36" customFormat="1" hidden="1" spans="1:12">
      <c r="A396" s="107"/>
      <c r="B396" s="105" t="str">
        <f ca="1">+IF(J396&gt;0,运营生产订单!$C$4,"")</f>
        <v/>
      </c>
      <c r="C396" s="105" t="str">
        <f ca="1">+IF(J396&gt;0,MID(运营生产订单!$C$3,FIND("-",运营生产订单!$C$3)+1,20),"")</f>
        <v/>
      </c>
      <c r="D396" s="108" t="str">
        <f ca="1">+IF(J396&gt;0,VLOOKUP(C396&amp;H396&amp;I396,'（运营）数据源'!$A:$B,2,0),"")</f>
        <v/>
      </c>
      <c r="E396" s="108" t="str">
        <f ca="1">+IF(J396&gt;0,VLOOKUP(D396,'（运营）数据源'!$B:$H,7,0),"")</f>
        <v/>
      </c>
      <c r="F396" s="108" t="str">
        <f ca="1">+IF(J396&gt;0,VLOOKUP(D396,'（运营）数据源'!B:G,6,0),"")</f>
        <v/>
      </c>
      <c r="G396" s="105" t="str">
        <f ca="1">+IFERROR(VLOOKUP(D396,'（运营）数据源'!$B:$D,3,0),"")</f>
        <v/>
      </c>
      <c r="H396" s="109">
        <f ca="1" t="shared" si="65"/>
        <v>0</v>
      </c>
      <c r="I396" s="114" t="str">
        <f>+运营生产订单!$H$7</f>
        <v>2XL</v>
      </c>
      <c r="J396" s="105">
        <f ca="1">+SUMPRODUCT((运营生产订单!$A$9:$A$78=L396)*(运营生产订单!$C$7:$K$7=I396)*运营生产订单!$C$9:运营生产订单!$K$78)</f>
        <v>0</v>
      </c>
      <c r="K396" s="115" t="e">
        <f ca="1">VLOOKUP(D396,'（运营）数据源'!B:H,7,0)</f>
        <v>#N/A</v>
      </c>
      <c r="L396" s="67">
        <f ca="1" t="shared" si="64"/>
        <v>0</v>
      </c>
    </row>
    <row r="397" s="36" customFormat="1" hidden="1" spans="1:12">
      <c r="A397" s="107"/>
      <c r="B397" s="105" t="str">
        <f ca="1">+IF(J397&gt;0,运营生产订单!$C$4,"")</f>
        <v/>
      </c>
      <c r="C397" s="105" t="str">
        <f ca="1">+IF(J397&gt;0,MID(运营生产订单!$C$3,FIND("-",运营生产订单!$C$3)+1,20),"")</f>
        <v/>
      </c>
      <c r="D397" s="108" t="str">
        <f ca="1">+IF(J397&gt;0,VLOOKUP(C397&amp;H397&amp;I397,'（运营）数据源'!$A:$B,2,0),"")</f>
        <v/>
      </c>
      <c r="E397" s="108" t="str">
        <f ca="1">+IF(J397&gt;0,VLOOKUP(D397,'（运营）数据源'!$B:$H,7,0),"")</f>
        <v/>
      </c>
      <c r="F397" s="108" t="str">
        <f ca="1">+IF(J397&gt;0,VLOOKUP(D397,'（运营）数据源'!B:G,6,0),"")</f>
        <v/>
      </c>
      <c r="G397" s="105" t="str">
        <f ca="1">+IFERROR(VLOOKUP(D397,'（运营）数据源'!$B:$D,3,0),"")</f>
        <v/>
      </c>
      <c r="H397" s="109">
        <f ca="1" t="shared" si="65"/>
        <v>0</v>
      </c>
      <c r="I397" s="114" t="str">
        <f>+运营生产订单!$I$7</f>
        <v>3XL</v>
      </c>
      <c r="J397" s="105">
        <f ca="1">+SUMPRODUCT((运营生产订单!$A$9:$A$78=L397)*(运营生产订单!$C$7:$K$7=I397)*运营生产订单!$C$9:运营生产订单!$K$78)</f>
        <v>0</v>
      </c>
      <c r="K397" s="115" t="e">
        <f ca="1">VLOOKUP(D397,'（运营）数据源'!B:H,7,0)</f>
        <v>#N/A</v>
      </c>
      <c r="L397" s="67">
        <f ca="1" t="shared" si="64"/>
        <v>0</v>
      </c>
    </row>
    <row r="398" s="36" customFormat="1" hidden="1" spans="1:12">
      <c r="A398" s="107"/>
      <c r="B398" s="105" t="str">
        <f ca="1">+IF(J398&gt;0,运营生产订单!$C$4,"")</f>
        <v/>
      </c>
      <c r="C398" s="105" t="str">
        <f ca="1">+IF(J398&gt;0,MID(运营生产订单!$C$3,FIND("-",运营生产订单!$C$3)+1,20),"")</f>
        <v/>
      </c>
      <c r="D398" s="108" t="str">
        <f ca="1">+IF(J398&gt;0,VLOOKUP(C398&amp;H398&amp;I398,'（运营）数据源'!$A:$B,2,0),"")</f>
        <v/>
      </c>
      <c r="E398" s="108" t="str">
        <f ca="1">+IF(J398&gt;0,VLOOKUP(D398,'（运营）数据源'!$B:$H,7,0),"")</f>
        <v/>
      </c>
      <c r="F398" s="108" t="str">
        <f ca="1">+IF(J398&gt;0,VLOOKUP(D398,'（运营）数据源'!B:G,6,0),"")</f>
        <v/>
      </c>
      <c r="G398" s="105" t="str">
        <f ca="1">+IFERROR(VLOOKUP(D398,'（运营）数据源'!$B:$D,3,0),"")</f>
        <v/>
      </c>
      <c r="H398" s="109">
        <f ca="1" t="shared" si="65"/>
        <v>0</v>
      </c>
      <c r="I398" s="114" t="str">
        <f>+运营生产订单!$J$7</f>
        <v>4XL</v>
      </c>
      <c r="J398" s="105">
        <f ca="1">+SUMPRODUCT((运营生产订单!$A$9:$A$78=L398)*(运营生产订单!$C$7:$K$7=I398)*运营生产订单!$C$9:运营生产订单!$K$78)</f>
        <v>0</v>
      </c>
      <c r="K398" s="115" t="e">
        <f ca="1">VLOOKUP(D398,'（运营）数据源'!B:H,7,0)</f>
        <v>#N/A</v>
      </c>
      <c r="L398" s="67">
        <f ca="1" t="shared" si="64"/>
        <v>0</v>
      </c>
    </row>
    <row r="399" s="36" customFormat="1" hidden="1" spans="1:12">
      <c r="A399" s="107"/>
      <c r="B399" s="105" t="str">
        <f ca="1">+IF(J399&gt;0,运营生产订单!$C$4,"")</f>
        <v/>
      </c>
      <c r="C399" s="105" t="str">
        <f ca="1">+IF(J399&gt;0,MID(运营生产订单!$C$3,FIND("-",运营生产订单!$C$3)+1,20),"")</f>
        <v/>
      </c>
      <c r="D399" s="108" t="str">
        <f ca="1">+IF(J399&gt;0,VLOOKUP(C399&amp;H399&amp;I399,'（运营）数据源'!$A:$B,2,0),"")</f>
        <v/>
      </c>
      <c r="E399" s="108" t="str">
        <f ca="1">+IF(J399&gt;0,VLOOKUP(D399,'（运营）数据源'!$B:$H,7,0),"")</f>
        <v/>
      </c>
      <c r="F399" s="108" t="str">
        <f ca="1">+IF(J399&gt;0,VLOOKUP(D399,'（运营）数据源'!B:G,6,0),"")</f>
        <v/>
      </c>
      <c r="G399" s="105" t="str">
        <f ca="1">+IFERROR(VLOOKUP(D399,'（运营）数据源'!$B:$D,3,0),"")</f>
        <v/>
      </c>
      <c r="H399" s="109">
        <f ca="1" t="shared" si="65"/>
        <v>0</v>
      </c>
      <c r="I399" s="114" t="str">
        <f>+运营生产订单!$K$7</f>
        <v>5XL</v>
      </c>
      <c r="J399" s="105">
        <f ca="1">+SUMPRODUCT((运营生产订单!$A$9:$A$78=L399)*(运营生产订单!$C$7:$K$7=I399)*运营生产订单!$C$9:运营生产订单!$K$78)</f>
        <v>0</v>
      </c>
      <c r="K399" s="115" t="e">
        <f ca="1">VLOOKUP(D399,'（运营）数据源'!B:H,7,0)</f>
        <v>#N/A</v>
      </c>
      <c r="L399" s="67">
        <f ca="1" t="shared" si="64"/>
        <v>0</v>
      </c>
    </row>
    <row r="400" s="36" customFormat="1" hidden="1" spans="1:12">
      <c r="A400" s="107"/>
      <c r="B400" s="105" t="str">
        <f ca="1">+IF(J400&gt;0,运营生产订单!$C$4,"")</f>
        <v/>
      </c>
      <c r="C400" s="105" t="str">
        <f ca="1">+IF(J400&gt;0,MID(运营生产订单!$C$3,FIND("-",运营生产订单!$C$3)+1,20),"")</f>
        <v/>
      </c>
      <c r="D400" s="108" t="str">
        <f ca="1">+IF(J400&gt;0,VLOOKUP(C400&amp;H400&amp;I400,'（运营）数据源'!$A:$B,2,0),"")</f>
        <v/>
      </c>
      <c r="E400" s="108" t="str">
        <f ca="1">+IF(J400&gt;0,VLOOKUP(D400,'（运营）数据源'!$B:$H,7,0),"")</f>
        <v/>
      </c>
      <c r="F400" s="108" t="str">
        <f ca="1">+IF(J400&gt;0,VLOOKUP(D400,'（运营）数据源'!B:G,6,0),"")</f>
        <v/>
      </c>
      <c r="G400" s="105" t="str">
        <f ca="1">+IFERROR(VLOOKUP(D400,'（运营）数据源'!$B:$D,3,0),"")</f>
        <v/>
      </c>
      <c r="H400" s="109">
        <f ca="1" t="shared" si="65"/>
        <v>0</v>
      </c>
      <c r="I400" s="114" t="str">
        <f>+运营生产订单!$C$7</f>
        <v>XS</v>
      </c>
      <c r="J400" s="105">
        <f ca="1">+SUMPRODUCT((运营生产订单!$A$9:$A$78=L400)*(运营生产订单!$C$7:$K$7=I400)*运营生产订单!$C$9:运营生产订单!$K$78)</f>
        <v>0</v>
      </c>
      <c r="K400" s="115" t="e">
        <f ca="1">VLOOKUP(D400,'（运营）数据源'!B:H,7,0)</f>
        <v>#N/A</v>
      </c>
      <c r="L400" s="67">
        <f ca="1" t="shared" si="64"/>
        <v>0</v>
      </c>
    </row>
    <row r="401" s="36" customFormat="1" hidden="1" spans="1:12">
      <c r="A401" s="107"/>
      <c r="B401" s="105" t="str">
        <f ca="1">+IF(J401&gt;0,运营生产订单!$C$4,"")</f>
        <v/>
      </c>
      <c r="C401" s="105" t="str">
        <f ca="1">+IF(J401&gt;0,MID(运营生产订单!$C$3,FIND("-",运营生产订单!$C$3)+1,20),"")</f>
        <v/>
      </c>
      <c r="D401" s="108" t="str">
        <f ca="1">+IF(J401&gt;0,VLOOKUP(C401&amp;H401&amp;I401,'（运营）数据源'!$A:$B,2,0),"")</f>
        <v/>
      </c>
      <c r="E401" s="108" t="str">
        <f ca="1">+IF(J401&gt;0,VLOOKUP(D401,'（运营）数据源'!$B:$H,7,0),"")</f>
        <v/>
      </c>
      <c r="F401" s="108" t="str">
        <f ca="1">+IF(J401&gt;0,VLOOKUP(D401,'（运营）数据源'!B:G,6,0),"")</f>
        <v/>
      </c>
      <c r="G401" s="105" t="str">
        <f ca="1">+IFERROR(VLOOKUP(D401,'（运营）数据源'!$B:$D,3,0),"")</f>
        <v/>
      </c>
      <c r="H401" s="109">
        <f ca="1" t="shared" si="65"/>
        <v>0</v>
      </c>
      <c r="I401" s="114" t="str">
        <f>+运营生产订单!$D$7</f>
        <v>S</v>
      </c>
      <c r="J401" s="105">
        <f ca="1">+SUMPRODUCT((运营生产订单!$A$9:$A$78=L401)*(运营生产订单!$C$7:$K$7=I401)*运营生产订单!$C$9:运营生产订单!$K$78)</f>
        <v>0</v>
      </c>
      <c r="K401" s="115" t="e">
        <f ca="1">VLOOKUP(D401,'（运营）数据源'!B:H,7,0)</f>
        <v>#N/A</v>
      </c>
      <c r="L401" s="67">
        <f ca="1" t="shared" ref="L401:L410" si="66">INDIRECT("运营生产订单!$A$"&amp;(INT((ROW()-4)/9)+9))</f>
        <v>0</v>
      </c>
    </row>
    <row r="402" s="36" customFormat="1" hidden="1" spans="1:12">
      <c r="A402" s="107"/>
      <c r="B402" s="105" t="str">
        <f ca="1">+IF(J402&gt;0,运营生产订单!$C$4,"")</f>
        <v/>
      </c>
      <c r="C402" s="105" t="str">
        <f ca="1">+IF(J402&gt;0,MID(运营生产订单!$C$3,FIND("-",运营生产订单!$C$3)+1,20),"")</f>
        <v/>
      </c>
      <c r="D402" s="108" t="str">
        <f ca="1">+IF(J402&gt;0,VLOOKUP(C402&amp;H402&amp;I402,'（运营）数据源'!$A:$B,2,0),"")</f>
        <v/>
      </c>
      <c r="E402" s="108" t="str">
        <f ca="1">+IF(J402&gt;0,VLOOKUP(D402,'（运营）数据源'!$B:$H,7,0),"")</f>
        <v/>
      </c>
      <c r="F402" s="108" t="str">
        <f ca="1">+IF(J402&gt;0,VLOOKUP(D402,'（运营）数据源'!B:G,6,0),"")</f>
        <v/>
      </c>
      <c r="G402" s="105" t="str">
        <f ca="1">+IFERROR(VLOOKUP(D402,'（运营）数据源'!$B:$D,3,0),"")</f>
        <v/>
      </c>
      <c r="H402" s="109">
        <f ca="1" t="shared" si="65"/>
        <v>0</v>
      </c>
      <c r="I402" s="114" t="str">
        <f>+运营生产订单!$E$7</f>
        <v>M</v>
      </c>
      <c r="J402" s="105">
        <f ca="1">+SUMPRODUCT((运营生产订单!$A$9:$A$78=L402)*(运营生产订单!$C$7:$K$7=I402)*运营生产订单!$C$9:运营生产订单!$K$78)</f>
        <v>0</v>
      </c>
      <c r="K402" s="115" t="e">
        <f ca="1">VLOOKUP(D402,'（运营）数据源'!B:H,7,0)</f>
        <v>#N/A</v>
      </c>
      <c r="L402" s="67">
        <f ca="1" t="shared" si="66"/>
        <v>0</v>
      </c>
    </row>
    <row r="403" s="36" customFormat="1" hidden="1" spans="1:12">
      <c r="A403" s="107"/>
      <c r="B403" s="105" t="str">
        <f ca="1">+IF(J403&gt;0,运营生产订单!$C$4,"")</f>
        <v/>
      </c>
      <c r="C403" s="105" t="str">
        <f ca="1">+IF(J403&gt;0,MID(运营生产订单!$C$3,FIND("-",运营生产订单!$C$3)+1,20),"")</f>
        <v/>
      </c>
      <c r="D403" s="108" t="str">
        <f ca="1">+IF(J403&gt;0,VLOOKUP(C403&amp;H403&amp;I403,'（运营）数据源'!$A:$B,2,0),"")</f>
        <v/>
      </c>
      <c r="E403" s="108" t="str">
        <f ca="1">+IF(J403&gt;0,VLOOKUP(D403,'（运营）数据源'!$B:$H,7,0),"")</f>
        <v/>
      </c>
      <c r="F403" s="108" t="str">
        <f ca="1">+IF(J403&gt;0,VLOOKUP(D403,'（运营）数据源'!B:G,6,0),"")</f>
        <v/>
      </c>
      <c r="G403" s="105" t="str">
        <f ca="1">+IFERROR(VLOOKUP(D403,'（运营）数据源'!$B:$D,3,0),"")</f>
        <v/>
      </c>
      <c r="H403" s="109">
        <f ca="1" t="shared" si="65"/>
        <v>0</v>
      </c>
      <c r="I403" s="114" t="str">
        <f>+运营生产订单!$F$7</f>
        <v>L</v>
      </c>
      <c r="J403" s="105">
        <f ca="1">+SUMPRODUCT((运营生产订单!$A$9:$A$78=L403)*(运营生产订单!$C$7:$K$7=I403)*运营生产订单!$C$9:运营生产订单!$K$78)</f>
        <v>0</v>
      </c>
      <c r="K403" s="115" t="e">
        <f ca="1">VLOOKUP(D403,'（运营）数据源'!B:H,7,0)</f>
        <v>#N/A</v>
      </c>
      <c r="L403" s="67">
        <f ca="1" t="shared" si="66"/>
        <v>0</v>
      </c>
    </row>
    <row r="404" s="36" customFormat="1" hidden="1" spans="1:12">
      <c r="A404" s="107"/>
      <c r="B404" s="105" t="str">
        <f ca="1">+IF(J404&gt;0,运营生产订单!$C$4,"")</f>
        <v/>
      </c>
      <c r="C404" s="105" t="str">
        <f ca="1">+IF(J404&gt;0,MID(运营生产订单!$C$3,FIND("-",运营生产订单!$C$3)+1,20),"")</f>
        <v/>
      </c>
      <c r="D404" s="108" t="str">
        <f ca="1">+IF(J404&gt;0,VLOOKUP(C404&amp;H404&amp;I404,'（运营）数据源'!$A:$B,2,0),"")</f>
        <v/>
      </c>
      <c r="E404" s="108" t="str">
        <f ca="1">+IF(J404&gt;0,VLOOKUP(D404,'（运营）数据源'!$B:$H,7,0),"")</f>
        <v/>
      </c>
      <c r="F404" s="108" t="str">
        <f ca="1">+IF(J404&gt;0,VLOOKUP(D404,'（运营）数据源'!B:G,6,0),"")</f>
        <v/>
      </c>
      <c r="G404" s="105" t="str">
        <f ca="1">+IFERROR(VLOOKUP(D404,'（运营）数据源'!$B:$D,3,0),"")</f>
        <v/>
      </c>
      <c r="H404" s="109">
        <f ca="1" t="shared" si="65"/>
        <v>0</v>
      </c>
      <c r="I404" s="114" t="str">
        <f>+运营生产订单!$G$7</f>
        <v>XL</v>
      </c>
      <c r="J404" s="105">
        <f ca="1">+SUMPRODUCT((运营生产订单!$A$9:$A$78=L404)*(运营生产订单!$C$7:$K$7=I404)*运营生产订单!$C$9:运营生产订单!$K$78)</f>
        <v>0</v>
      </c>
      <c r="K404" s="115" t="e">
        <f ca="1">VLOOKUP(D404,'（运营）数据源'!B:H,7,0)</f>
        <v>#N/A</v>
      </c>
      <c r="L404" s="67">
        <f ca="1" t="shared" si="66"/>
        <v>0</v>
      </c>
    </row>
    <row r="405" s="36" customFormat="1" hidden="1" spans="1:12">
      <c r="A405" s="107"/>
      <c r="B405" s="105" t="str">
        <f ca="1">+IF(J405&gt;0,运营生产订单!$C$4,"")</f>
        <v/>
      </c>
      <c r="C405" s="105" t="str">
        <f ca="1">+IF(J405&gt;0,MID(运营生产订单!$C$3,FIND("-",运营生产订单!$C$3)+1,20),"")</f>
        <v/>
      </c>
      <c r="D405" s="108" t="str">
        <f ca="1">+IF(J405&gt;0,VLOOKUP(C405&amp;H405&amp;I405,'（运营）数据源'!$A:$B,2,0),"")</f>
        <v/>
      </c>
      <c r="E405" s="108" t="str">
        <f ca="1">+IF(J405&gt;0,VLOOKUP(D405,'（运营）数据源'!$B:$H,7,0),"")</f>
        <v/>
      </c>
      <c r="F405" s="108" t="str">
        <f ca="1">+IF(J405&gt;0,VLOOKUP(D405,'（运营）数据源'!B:G,6,0),"")</f>
        <v/>
      </c>
      <c r="G405" s="105" t="str">
        <f ca="1">+IFERROR(VLOOKUP(D405,'（运营）数据源'!$B:$D,3,0),"")</f>
        <v/>
      </c>
      <c r="H405" s="109">
        <f ca="1" t="shared" ref="H405:H414" si="67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405" s="114" t="str">
        <f>+运营生产订单!$H$7</f>
        <v>2XL</v>
      </c>
      <c r="J405" s="105">
        <f ca="1">+SUMPRODUCT((运营生产订单!$A$9:$A$78=L405)*(运营生产订单!$C$7:$K$7=I405)*运营生产订单!$C$9:运营生产订单!$K$78)</f>
        <v>0</v>
      </c>
      <c r="K405" s="115" t="e">
        <f ca="1">VLOOKUP(D405,'（运营）数据源'!B:H,7,0)</f>
        <v>#N/A</v>
      </c>
      <c r="L405" s="67">
        <f ca="1" t="shared" si="66"/>
        <v>0</v>
      </c>
    </row>
    <row r="406" s="36" customFormat="1" hidden="1" spans="1:12">
      <c r="A406" s="107"/>
      <c r="B406" s="105" t="str">
        <f ca="1">+IF(J406&gt;0,运营生产订单!$C$4,"")</f>
        <v/>
      </c>
      <c r="C406" s="105" t="str">
        <f ca="1">+IF(J406&gt;0,MID(运营生产订单!$C$3,FIND("-",运营生产订单!$C$3)+1,20),"")</f>
        <v/>
      </c>
      <c r="D406" s="108" t="str">
        <f ca="1">+IF(J406&gt;0,VLOOKUP(C406&amp;H406&amp;I406,'（运营）数据源'!$A:$B,2,0),"")</f>
        <v/>
      </c>
      <c r="E406" s="108" t="str">
        <f ca="1">+IF(J406&gt;0,VLOOKUP(D406,'（运营）数据源'!$B:$H,7,0),"")</f>
        <v/>
      </c>
      <c r="F406" s="108" t="str">
        <f ca="1">+IF(J406&gt;0,VLOOKUP(D406,'（运营）数据源'!B:G,6,0),"")</f>
        <v/>
      </c>
      <c r="G406" s="105" t="str">
        <f ca="1">+IFERROR(VLOOKUP(D406,'（运营）数据源'!$B:$D,3,0),"")</f>
        <v/>
      </c>
      <c r="H406" s="109">
        <f ca="1" t="shared" si="67"/>
        <v>0</v>
      </c>
      <c r="I406" s="114" t="str">
        <f>+运营生产订单!$I$7</f>
        <v>3XL</v>
      </c>
      <c r="J406" s="105">
        <f ca="1">+SUMPRODUCT((运营生产订单!$A$9:$A$78=L406)*(运营生产订单!$C$7:$K$7=I406)*运营生产订单!$C$9:运营生产订单!$K$78)</f>
        <v>0</v>
      </c>
      <c r="K406" s="115" t="e">
        <f ca="1">VLOOKUP(D406,'（运营）数据源'!B:H,7,0)</f>
        <v>#N/A</v>
      </c>
      <c r="L406" s="67">
        <f ca="1" t="shared" si="66"/>
        <v>0</v>
      </c>
    </row>
    <row r="407" s="36" customFormat="1" hidden="1" spans="1:12">
      <c r="A407" s="107"/>
      <c r="B407" s="105" t="str">
        <f ca="1">+IF(J407&gt;0,运营生产订单!$C$4,"")</f>
        <v/>
      </c>
      <c r="C407" s="105" t="str">
        <f ca="1">+IF(J407&gt;0,MID(运营生产订单!$C$3,FIND("-",运营生产订单!$C$3)+1,20),"")</f>
        <v/>
      </c>
      <c r="D407" s="108" t="str">
        <f ca="1">+IF(J407&gt;0,VLOOKUP(C407&amp;H407&amp;I407,'（运营）数据源'!$A:$B,2,0),"")</f>
        <v/>
      </c>
      <c r="E407" s="108" t="str">
        <f ca="1">+IF(J407&gt;0,VLOOKUP(D407,'（运营）数据源'!$B:$H,7,0),"")</f>
        <v/>
      </c>
      <c r="F407" s="108" t="str">
        <f ca="1">+IF(J407&gt;0,VLOOKUP(D407,'（运营）数据源'!B:G,6,0),"")</f>
        <v/>
      </c>
      <c r="G407" s="105" t="str">
        <f ca="1">+IFERROR(VLOOKUP(D407,'（运营）数据源'!$B:$D,3,0),"")</f>
        <v/>
      </c>
      <c r="H407" s="109">
        <f ca="1" t="shared" si="67"/>
        <v>0</v>
      </c>
      <c r="I407" s="114" t="str">
        <f>+运营生产订单!$J$7</f>
        <v>4XL</v>
      </c>
      <c r="J407" s="105">
        <f ca="1">+SUMPRODUCT((运营生产订单!$A$9:$A$78=L407)*(运营生产订单!$C$7:$K$7=I407)*运营生产订单!$C$9:运营生产订单!$K$78)</f>
        <v>0</v>
      </c>
      <c r="K407" s="115" t="e">
        <f ca="1">VLOOKUP(D407,'（运营）数据源'!B:H,7,0)</f>
        <v>#N/A</v>
      </c>
      <c r="L407" s="67">
        <f ca="1" t="shared" si="66"/>
        <v>0</v>
      </c>
    </row>
    <row r="408" s="36" customFormat="1" hidden="1" spans="1:12">
      <c r="A408" s="107"/>
      <c r="B408" s="105" t="str">
        <f ca="1">+IF(J408&gt;0,运营生产订单!$C$4,"")</f>
        <v/>
      </c>
      <c r="C408" s="105" t="str">
        <f ca="1">+IF(J408&gt;0,MID(运营生产订单!$C$3,FIND("-",运营生产订单!$C$3)+1,20),"")</f>
        <v/>
      </c>
      <c r="D408" s="108" t="str">
        <f ca="1">+IF(J408&gt;0,VLOOKUP(C408&amp;H408&amp;I408,'（运营）数据源'!$A:$B,2,0),"")</f>
        <v/>
      </c>
      <c r="E408" s="108" t="str">
        <f ca="1">+IF(J408&gt;0,VLOOKUP(D408,'（运营）数据源'!$B:$H,7,0),"")</f>
        <v/>
      </c>
      <c r="F408" s="108" t="str">
        <f ca="1">+IF(J408&gt;0,VLOOKUP(D408,'（运营）数据源'!B:G,6,0),"")</f>
        <v/>
      </c>
      <c r="G408" s="105" t="str">
        <f ca="1">+IFERROR(VLOOKUP(D408,'（运营）数据源'!$B:$D,3,0),"")</f>
        <v/>
      </c>
      <c r="H408" s="109">
        <f ca="1" t="shared" si="67"/>
        <v>0</v>
      </c>
      <c r="I408" s="114" t="str">
        <f>+运营生产订单!$K$7</f>
        <v>5XL</v>
      </c>
      <c r="J408" s="105">
        <f ca="1">+SUMPRODUCT((运营生产订单!$A$9:$A$78=L408)*(运营生产订单!$C$7:$K$7=I408)*运营生产订单!$C$9:运营生产订单!$K$78)</f>
        <v>0</v>
      </c>
      <c r="K408" s="115" t="e">
        <f ca="1">VLOOKUP(D408,'（运营）数据源'!B:H,7,0)</f>
        <v>#N/A</v>
      </c>
      <c r="L408" s="67">
        <f ca="1" t="shared" si="66"/>
        <v>0</v>
      </c>
    </row>
    <row r="409" s="36" customFormat="1" hidden="1" spans="1:12">
      <c r="A409" s="107"/>
      <c r="B409" s="105" t="str">
        <f ca="1">+IF(J409&gt;0,运营生产订单!$C$4,"")</f>
        <v/>
      </c>
      <c r="C409" s="105" t="str">
        <f ca="1">+IF(J409&gt;0,MID(运营生产订单!$C$3,FIND("-",运营生产订单!$C$3)+1,20),"")</f>
        <v/>
      </c>
      <c r="D409" s="108" t="str">
        <f ca="1">+IF(J409&gt;0,VLOOKUP(C409&amp;H409&amp;I409,'（运营）数据源'!$A:$B,2,0),"")</f>
        <v/>
      </c>
      <c r="E409" s="108" t="str">
        <f ca="1">+IF(J409&gt;0,VLOOKUP(D409,'（运营）数据源'!$B:$H,7,0),"")</f>
        <v/>
      </c>
      <c r="F409" s="108" t="str">
        <f ca="1">+IF(J409&gt;0,VLOOKUP(D409,'（运营）数据源'!B:G,6,0),"")</f>
        <v/>
      </c>
      <c r="G409" s="105" t="str">
        <f ca="1">+IFERROR(VLOOKUP(D409,'（运营）数据源'!$B:$D,3,0),"")</f>
        <v/>
      </c>
      <c r="H409" s="109">
        <f ca="1" t="shared" si="67"/>
        <v>0</v>
      </c>
      <c r="I409" s="114" t="str">
        <f>+运营生产订单!$C$7</f>
        <v>XS</v>
      </c>
      <c r="J409" s="105">
        <f ca="1">+SUMPRODUCT((运营生产订单!$A$9:$A$78=L409)*(运营生产订单!$C$7:$K$7=I409)*运营生产订单!$C$9:运营生产订单!$K$78)</f>
        <v>0</v>
      </c>
      <c r="K409" s="115" t="e">
        <f ca="1">VLOOKUP(D409,'（运营）数据源'!B:H,7,0)</f>
        <v>#N/A</v>
      </c>
      <c r="L409" s="67">
        <f ca="1" t="shared" si="66"/>
        <v>0</v>
      </c>
    </row>
    <row r="410" s="36" customFormat="1" hidden="1" spans="1:12">
      <c r="A410" s="107"/>
      <c r="B410" s="105" t="str">
        <f ca="1">+IF(J410&gt;0,运营生产订单!$C$4,"")</f>
        <v/>
      </c>
      <c r="C410" s="105" t="str">
        <f ca="1">+IF(J410&gt;0,MID(运营生产订单!$C$3,FIND("-",运营生产订单!$C$3)+1,20),"")</f>
        <v/>
      </c>
      <c r="D410" s="108" t="str">
        <f ca="1">+IF(J410&gt;0,VLOOKUP(C410&amp;H410&amp;I410,'（运营）数据源'!$A:$B,2,0),"")</f>
        <v/>
      </c>
      <c r="E410" s="108" t="str">
        <f ca="1">+IF(J410&gt;0,VLOOKUP(D410,'（运营）数据源'!$B:$H,7,0),"")</f>
        <v/>
      </c>
      <c r="F410" s="108" t="str">
        <f ca="1">+IF(J410&gt;0,VLOOKUP(D410,'（运营）数据源'!B:G,6,0),"")</f>
        <v/>
      </c>
      <c r="G410" s="105" t="str">
        <f ca="1">+IFERROR(VLOOKUP(D410,'（运营）数据源'!$B:$D,3,0),"")</f>
        <v/>
      </c>
      <c r="H410" s="109">
        <f ca="1" t="shared" si="67"/>
        <v>0</v>
      </c>
      <c r="I410" s="114" t="str">
        <f>+运营生产订单!$D$7</f>
        <v>S</v>
      </c>
      <c r="J410" s="105">
        <f ca="1">+SUMPRODUCT((运营生产订单!$A$9:$A$78=L410)*(运营生产订单!$C$7:$K$7=I410)*运营生产订单!$C$9:运营生产订单!$K$78)</f>
        <v>0</v>
      </c>
      <c r="K410" s="115" t="e">
        <f ca="1">VLOOKUP(D410,'（运营）数据源'!B:H,7,0)</f>
        <v>#N/A</v>
      </c>
      <c r="L410" s="67">
        <f ca="1" t="shared" si="66"/>
        <v>0</v>
      </c>
    </row>
    <row r="411" s="36" customFormat="1" hidden="1" spans="1:12">
      <c r="A411" s="107"/>
      <c r="B411" s="105" t="str">
        <f ca="1">+IF(J411&gt;0,运营生产订单!$C$4,"")</f>
        <v/>
      </c>
      <c r="C411" s="105" t="str">
        <f ca="1">+IF(J411&gt;0,MID(运营生产订单!$C$3,FIND("-",运营生产订单!$C$3)+1,20),"")</f>
        <v/>
      </c>
      <c r="D411" s="108" t="str">
        <f ca="1">+IF(J411&gt;0,VLOOKUP(C411&amp;H411&amp;I411,'（运营）数据源'!$A:$B,2,0),"")</f>
        <v/>
      </c>
      <c r="E411" s="108" t="str">
        <f ca="1">+IF(J411&gt;0,VLOOKUP(D411,'（运营）数据源'!$B:$H,7,0),"")</f>
        <v/>
      </c>
      <c r="F411" s="108" t="str">
        <f ca="1">+IF(J411&gt;0,VLOOKUP(D411,'（运营）数据源'!B:G,6,0),"")</f>
        <v/>
      </c>
      <c r="G411" s="105" t="str">
        <f ca="1">+IFERROR(VLOOKUP(D411,'（运营）数据源'!$B:$D,3,0),"")</f>
        <v/>
      </c>
      <c r="H411" s="109">
        <f ca="1" t="shared" si="67"/>
        <v>0</v>
      </c>
      <c r="I411" s="114" t="str">
        <f>+运营生产订单!$E$7</f>
        <v>M</v>
      </c>
      <c r="J411" s="105">
        <f ca="1">+SUMPRODUCT((运营生产订单!$A$9:$A$78=L411)*(运营生产订单!$C$7:$K$7=I411)*运营生产订单!$C$9:运营生产订单!$K$78)</f>
        <v>0</v>
      </c>
      <c r="K411" s="115" t="e">
        <f ca="1">VLOOKUP(D411,'（运营）数据源'!B:H,7,0)</f>
        <v>#N/A</v>
      </c>
      <c r="L411" s="67">
        <f ca="1" t="shared" ref="L411:L420" si="68">INDIRECT("运营生产订单!$A$"&amp;(INT((ROW()-4)/9)+9))</f>
        <v>0</v>
      </c>
    </row>
    <row r="412" s="36" customFormat="1" hidden="1" spans="1:12">
      <c r="A412" s="107"/>
      <c r="B412" s="105" t="str">
        <f ca="1">+IF(J412&gt;0,运营生产订单!$C$4,"")</f>
        <v/>
      </c>
      <c r="C412" s="105" t="str">
        <f ca="1">+IF(J412&gt;0,MID(运营生产订单!$C$3,FIND("-",运营生产订单!$C$3)+1,20),"")</f>
        <v/>
      </c>
      <c r="D412" s="108" t="str">
        <f ca="1">+IF(J412&gt;0,VLOOKUP(C412&amp;H412&amp;I412,'（运营）数据源'!$A:$B,2,0),"")</f>
        <v/>
      </c>
      <c r="E412" s="108" t="str">
        <f ca="1">+IF(J412&gt;0,VLOOKUP(D412,'（运营）数据源'!$B:$H,7,0),"")</f>
        <v/>
      </c>
      <c r="F412" s="108" t="str">
        <f ca="1">+IF(J412&gt;0,VLOOKUP(D412,'（运营）数据源'!B:G,6,0),"")</f>
        <v/>
      </c>
      <c r="G412" s="105" t="str">
        <f ca="1">+IFERROR(VLOOKUP(D412,'（运营）数据源'!$B:$D,3,0),"")</f>
        <v/>
      </c>
      <c r="H412" s="109">
        <f ca="1" t="shared" si="67"/>
        <v>0</v>
      </c>
      <c r="I412" s="114" t="str">
        <f>+运营生产订单!$F$7</f>
        <v>L</v>
      </c>
      <c r="J412" s="105">
        <f ca="1">+SUMPRODUCT((运营生产订单!$A$9:$A$78=L412)*(运营生产订单!$C$7:$K$7=I412)*运营生产订单!$C$9:运营生产订单!$K$78)</f>
        <v>0</v>
      </c>
      <c r="K412" s="115" t="e">
        <f ca="1">VLOOKUP(D412,'（运营）数据源'!B:H,7,0)</f>
        <v>#N/A</v>
      </c>
      <c r="L412" s="67">
        <f ca="1" t="shared" si="68"/>
        <v>0</v>
      </c>
    </row>
    <row r="413" s="36" customFormat="1" hidden="1" spans="1:12">
      <c r="A413" s="107"/>
      <c r="B413" s="105" t="str">
        <f ca="1">+IF(J413&gt;0,运营生产订单!$C$4,"")</f>
        <v/>
      </c>
      <c r="C413" s="105" t="str">
        <f ca="1">+IF(J413&gt;0,MID(运营生产订单!$C$3,FIND("-",运营生产订单!$C$3)+1,20),"")</f>
        <v/>
      </c>
      <c r="D413" s="108" t="str">
        <f ca="1">+IF(J413&gt;0,VLOOKUP(C413&amp;H413&amp;I413,'（运营）数据源'!$A:$B,2,0),"")</f>
        <v/>
      </c>
      <c r="E413" s="108" t="str">
        <f ca="1">+IF(J413&gt;0,VLOOKUP(D413,'（运营）数据源'!$B:$H,7,0),"")</f>
        <v/>
      </c>
      <c r="F413" s="108" t="str">
        <f ca="1">+IF(J413&gt;0,VLOOKUP(D413,'（运营）数据源'!B:G,6,0),"")</f>
        <v/>
      </c>
      <c r="G413" s="105" t="str">
        <f ca="1">+IFERROR(VLOOKUP(D413,'（运营）数据源'!$B:$D,3,0),"")</f>
        <v/>
      </c>
      <c r="H413" s="109">
        <f ca="1" t="shared" si="67"/>
        <v>0</v>
      </c>
      <c r="I413" s="114" t="str">
        <f>+运营生产订单!$G$7</f>
        <v>XL</v>
      </c>
      <c r="J413" s="105">
        <f ca="1">+SUMPRODUCT((运营生产订单!$A$9:$A$78=L413)*(运营生产订单!$C$7:$K$7=I413)*运营生产订单!$C$9:运营生产订单!$K$78)</f>
        <v>0</v>
      </c>
      <c r="K413" s="115" t="e">
        <f ca="1">VLOOKUP(D413,'（运营）数据源'!B:H,7,0)</f>
        <v>#N/A</v>
      </c>
      <c r="L413" s="67">
        <f ca="1" t="shared" si="68"/>
        <v>0</v>
      </c>
    </row>
    <row r="414" s="36" customFormat="1" hidden="1" spans="1:12">
      <c r="A414" s="107"/>
      <c r="B414" s="105" t="str">
        <f ca="1">+IF(J414&gt;0,运营生产订单!$C$4,"")</f>
        <v/>
      </c>
      <c r="C414" s="105" t="str">
        <f ca="1">+IF(J414&gt;0,MID(运营生产订单!$C$3,FIND("-",运营生产订单!$C$3)+1,20),"")</f>
        <v/>
      </c>
      <c r="D414" s="108" t="str">
        <f ca="1">+IF(J414&gt;0,VLOOKUP(C414&amp;H414&amp;I414,'（运营）数据源'!$A:$B,2,0),"")</f>
        <v/>
      </c>
      <c r="E414" s="108" t="str">
        <f ca="1">+IF(J414&gt;0,VLOOKUP(D414,'（运营）数据源'!$B:$H,7,0),"")</f>
        <v/>
      </c>
      <c r="F414" s="108" t="str">
        <f ca="1">+IF(J414&gt;0,VLOOKUP(D414,'（运营）数据源'!B:G,6,0),"")</f>
        <v/>
      </c>
      <c r="G414" s="105" t="str">
        <f ca="1">+IFERROR(VLOOKUP(D414,'（运营）数据源'!$B:$D,3,0),"")</f>
        <v/>
      </c>
      <c r="H414" s="109">
        <f ca="1" t="shared" si="67"/>
        <v>0</v>
      </c>
      <c r="I414" s="114" t="str">
        <f>+运营生产订单!$H$7</f>
        <v>2XL</v>
      </c>
      <c r="J414" s="105">
        <f ca="1">+SUMPRODUCT((运营生产订单!$A$9:$A$78=L414)*(运营生产订单!$C$7:$K$7=I414)*运营生产订单!$C$9:运营生产订单!$K$78)</f>
        <v>0</v>
      </c>
      <c r="K414" s="115" t="e">
        <f ca="1">VLOOKUP(D414,'（运营）数据源'!B:H,7,0)</f>
        <v>#N/A</v>
      </c>
      <c r="L414" s="67">
        <f ca="1" t="shared" si="68"/>
        <v>0</v>
      </c>
    </row>
    <row r="415" s="36" customFormat="1" hidden="1" spans="1:12">
      <c r="A415" s="107"/>
      <c r="B415" s="105" t="str">
        <f ca="1">+IF(J415&gt;0,运营生产订单!$C$4,"")</f>
        <v/>
      </c>
      <c r="C415" s="105" t="str">
        <f ca="1">+IF(J415&gt;0,MID(运营生产订单!$C$3,FIND("-",运营生产订单!$C$3)+1,20),"")</f>
        <v/>
      </c>
      <c r="D415" s="108" t="str">
        <f ca="1">+IF(J415&gt;0,VLOOKUP(C415&amp;H415&amp;I415,'（运营）数据源'!$A:$B,2,0),"")</f>
        <v/>
      </c>
      <c r="E415" s="108" t="str">
        <f ca="1">+IF(J415&gt;0,VLOOKUP(D415,'（运营）数据源'!$B:$H,7,0),"")</f>
        <v/>
      </c>
      <c r="F415" s="108" t="str">
        <f ca="1">+IF(J415&gt;0,VLOOKUP(D415,'（运营）数据源'!B:G,6,0),"")</f>
        <v/>
      </c>
      <c r="G415" s="105" t="str">
        <f ca="1">+IFERROR(VLOOKUP(D415,'（运营）数据源'!$B:$D,3,0),"")</f>
        <v/>
      </c>
      <c r="H415" s="109">
        <f ca="1" t="shared" ref="H415:H424" si="69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415" s="114" t="str">
        <f>+运营生产订单!$I$7</f>
        <v>3XL</v>
      </c>
      <c r="J415" s="105">
        <f ca="1">+SUMPRODUCT((运营生产订单!$A$9:$A$78=L415)*(运营生产订单!$C$7:$K$7=I415)*运营生产订单!$C$9:运营生产订单!$K$78)</f>
        <v>0</v>
      </c>
      <c r="K415" s="115" t="e">
        <f ca="1">VLOOKUP(D415,'（运营）数据源'!B:H,7,0)</f>
        <v>#N/A</v>
      </c>
      <c r="L415" s="67">
        <f ca="1" t="shared" si="68"/>
        <v>0</v>
      </c>
    </row>
    <row r="416" s="36" customFormat="1" hidden="1" spans="1:12">
      <c r="A416" s="107"/>
      <c r="B416" s="105" t="str">
        <f ca="1">+IF(J416&gt;0,运营生产订单!$C$4,"")</f>
        <v/>
      </c>
      <c r="C416" s="105" t="str">
        <f ca="1">+IF(J416&gt;0,MID(运营生产订单!$C$3,FIND("-",运营生产订单!$C$3)+1,20),"")</f>
        <v/>
      </c>
      <c r="D416" s="108" t="str">
        <f ca="1">+IF(J416&gt;0,VLOOKUP(C416&amp;H416&amp;I416,'（运营）数据源'!$A:$B,2,0),"")</f>
        <v/>
      </c>
      <c r="E416" s="108" t="str">
        <f ca="1">+IF(J416&gt;0,VLOOKUP(D416,'（运营）数据源'!$B:$H,7,0),"")</f>
        <v/>
      </c>
      <c r="F416" s="108" t="str">
        <f ca="1">+IF(J416&gt;0,VLOOKUP(D416,'（运营）数据源'!B:G,6,0),"")</f>
        <v/>
      </c>
      <c r="G416" s="105" t="str">
        <f ca="1">+IFERROR(VLOOKUP(D416,'（运营）数据源'!$B:$D,3,0),"")</f>
        <v/>
      </c>
      <c r="H416" s="109">
        <f ca="1" t="shared" si="69"/>
        <v>0</v>
      </c>
      <c r="I416" s="114" t="str">
        <f>+运营生产订单!$J$7</f>
        <v>4XL</v>
      </c>
      <c r="J416" s="105">
        <f ca="1">+SUMPRODUCT((运营生产订单!$A$9:$A$78=L416)*(运营生产订单!$C$7:$K$7=I416)*运营生产订单!$C$9:运营生产订单!$K$78)</f>
        <v>0</v>
      </c>
      <c r="K416" s="115" t="e">
        <f ca="1">VLOOKUP(D416,'（运营）数据源'!B:H,7,0)</f>
        <v>#N/A</v>
      </c>
      <c r="L416" s="67">
        <f ca="1" t="shared" si="68"/>
        <v>0</v>
      </c>
    </row>
    <row r="417" s="36" customFormat="1" hidden="1" spans="1:12">
      <c r="A417" s="107"/>
      <c r="B417" s="105" t="str">
        <f ca="1">+IF(J417&gt;0,运营生产订单!$C$4,"")</f>
        <v/>
      </c>
      <c r="C417" s="105" t="str">
        <f ca="1">+IF(J417&gt;0,MID(运营生产订单!$C$3,FIND("-",运营生产订单!$C$3)+1,20),"")</f>
        <v/>
      </c>
      <c r="D417" s="108" t="str">
        <f ca="1">+IF(J417&gt;0,VLOOKUP(C417&amp;H417&amp;I417,'（运营）数据源'!$A:$B,2,0),"")</f>
        <v/>
      </c>
      <c r="E417" s="108" t="str">
        <f ca="1">+IF(J417&gt;0,VLOOKUP(D417,'（运营）数据源'!$B:$H,7,0),"")</f>
        <v/>
      </c>
      <c r="F417" s="108" t="str">
        <f ca="1">+IF(J417&gt;0,VLOOKUP(D417,'（运营）数据源'!B:G,6,0),"")</f>
        <v/>
      </c>
      <c r="G417" s="105" t="str">
        <f ca="1">+IFERROR(VLOOKUP(D417,'（运营）数据源'!$B:$D,3,0),"")</f>
        <v/>
      </c>
      <c r="H417" s="109">
        <f ca="1" t="shared" si="69"/>
        <v>0</v>
      </c>
      <c r="I417" s="114" t="str">
        <f>+运营生产订单!$K$7</f>
        <v>5XL</v>
      </c>
      <c r="J417" s="105">
        <f ca="1">+SUMPRODUCT((运营生产订单!$A$9:$A$78=L417)*(运营生产订单!$C$7:$K$7=I417)*运营生产订单!$C$9:运营生产订单!$K$78)</f>
        <v>0</v>
      </c>
      <c r="K417" s="115" t="e">
        <f ca="1">VLOOKUP(D417,'（运营）数据源'!B:H,7,0)</f>
        <v>#N/A</v>
      </c>
      <c r="L417" s="67">
        <f ca="1" t="shared" si="68"/>
        <v>0</v>
      </c>
    </row>
    <row r="418" s="36" customFormat="1" hidden="1" spans="1:12">
      <c r="A418" s="107"/>
      <c r="B418" s="105" t="str">
        <f ca="1">+IF(J418&gt;0,运营生产订单!$C$4,"")</f>
        <v/>
      </c>
      <c r="C418" s="105" t="str">
        <f ca="1">+IF(J418&gt;0,MID(运营生产订单!$C$3,FIND("-",运营生产订单!$C$3)+1,20),"")</f>
        <v/>
      </c>
      <c r="D418" s="108" t="str">
        <f ca="1">+IF(J418&gt;0,VLOOKUP(C418&amp;H418&amp;I418,'（运营）数据源'!$A:$B,2,0),"")</f>
        <v/>
      </c>
      <c r="E418" s="108" t="str">
        <f ca="1">+IF(J418&gt;0,VLOOKUP(D418,'（运营）数据源'!$B:$H,7,0),"")</f>
        <v/>
      </c>
      <c r="F418" s="108" t="str">
        <f ca="1">+IF(J418&gt;0,VLOOKUP(D418,'（运营）数据源'!B:G,6,0),"")</f>
        <v/>
      </c>
      <c r="G418" s="105" t="str">
        <f ca="1">+IFERROR(VLOOKUP(D418,'（运营）数据源'!$B:$D,3,0),"")</f>
        <v/>
      </c>
      <c r="H418" s="109">
        <f ca="1" t="shared" si="69"/>
        <v>0</v>
      </c>
      <c r="I418" s="114" t="str">
        <f>+运营生产订单!$C$7</f>
        <v>XS</v>
      </c>
      <c r="J418" s="105">
        <f ca="1">+SUMPRODUCT((运营生产订单!$A$9:$A$78=L418)*(运营生产订单!$C$7:$K$7=I418)*运营生产订单!$C$9:运营生产订单!$K$78)</f>
        <v>0</v>
      </c>
      <c r="K418" s="115" t="e">
        <f ca="1">VLOOKUP(D418,'（运营）数据源'!B:H,7,0)</f>
        <v>#N/A</v>
      </c>
      <c r="L418" s="67">
        <f ca="1" t="shared" si="68"/>
        <v>0</v>
      </c>
    </row>
    <row r="419" s="36" customFormat="1" hidden="1" spans="1:12">
      <c r="A419" s="107"/>
      <c r="B419" s="105" t="str">
        <f ca="1">+IF(J419&gt;0,运营生产订单!$C$4,"")</f>
        <v/>
      </c>
      <c r="C419" s="105" t="str">
        <f ca="1">+IF(J419&gt;0,MID(运营生产订单!$C$3,FIND("-",运营生产订单!$C$3)+1,20),"")</f>
        <v/>
      </c>
      <c r="D419" s="108" t="str">
        <f ca="1">+IF(J419&gt;0,VLOOKUP(C419&amp;H419&amp;I419,'（运营）数据源'!$A:$B,2,0),"")</f>
        <v/>
      </c>
      <c r="E419" s="108" t="str">
        <f ca="1">+IF(J419&gt;0,VLOOKUP(D419,'（运营）数据源'!$B:$H,7,0),"")</f>
        <v/>
      </c>
      <c r="F419" s="108" t="str">
        <f ca="1">+IF(J419&gt;0,VLOOKUP(D419,'（运营）数据源'!B:G,6,0),"")</f>
        <v/>
      </c>
      <c r="G419" s="105" t="str">
        <f ca="1">+IFERROR(VLOOKUP(D419,'（运营）数据源'!$B:$D,3,0),"")</f>
        <v/>
      </c>
      <c r="H419" s="109">
        <f ca="1" t="shared" si="69"/>
        <v>0</v>
      </c>
      <c r="I419" s="114" t="str">
        <f>+运营生产订单!$D$7</f>
        <v>S</v>
      </c>
      <c r="J419" s="105">
        <f ca="1">+SUMPRODUCT((运营生产订单!$A$9:$A$78=L419)*(运营生产订单!$C$7:$K$7=I419)*运营生产订单!$C$9:运营生产订单!$K$78)</f>
        <v>0</v>
      </c>
      <c r="K419" s="115" t="e">
        <f ca="1">VLOOKUP(D419,'（运营）数据源'!B:H,7,0)</f>
        <v>#N/A</v>
      </c>
      <c r="L419" s="67">
        <f ca="1" t="shared" si="68"/>
        <v>0</v>
      </c>
    </row>
    <row r="420" s="36" customFormat="1" hidden="1" spans="1:12">
      <c r="A420" s="107"/>
      <c r="B420" s="105" t="str">
        <f ca="1">+IF(J420&gt;0,运营生产订单!$C$4,"")</f>
        <v/>
      </c>
      <c r="C420" s="105" t="str">
        <f ca="1">+IF(J420&gt;0,MID(运营生产订单!$C$3,FIND("-",运营生产订单!$C$3)+1,20),"")</f>
        <v/>
      </c>
      <c r="D420" s="108" t="str">
        <f ca="1">+IF(J420&gt;0,VLOOKUP(C420&amp;H420&amp;I420,'（运营）数据源'!$A:$B,2,0),"")</f>
        <v/>
      </c>
      <c r="E420" s="108" t="str">
        <f ca="1">+IF(J420&gt;0,VLOOKUP(D420,'（运营）数据源'!$B:$H,7,0),"")</f>
        <v/>
      </c>
      <c r="F420" s="108" t="str">
        <f ca="1">+IF(J420&gt;0,VLOOKUP(D420,'（运营）数据源'!B:G,6,0),"")</f>
        <v/>
      </c>
      <c r="G420" s="105" t="str">
        <f ca="1">+IFERROR(VLOOKUP(D420,'（运营）数据源'!$B:$D,3,0),"")</f>
        <v/>
      </c>
      <c r="H420" s="109">
        <f ca="1" t="shared" si="69"/>
        <v>0</v>
      </c>
      <c r="I420" s="114" t="str">
        <f>+运营生产订单!$E$7</f>
        <v>M</v>
      </c>
      <c r="J420" s="105">
        <f ca="1">+SUMPRODUCT((运营生产订单!$A$9:$A$78=L420)*(运营生产订单!$C$7:$K$7=I420)*运营生产订单!$C$9:运营生产订单!$K$78)</f>
        <v>0</v>
      </c>
      <c r="K420" s="115" t="e">
        <f ca="1">VLOOKUP(D420,'（运营）数据源'!B:H,7,0)</f>
        <v>#N/A</v>
      </c>
      <c r="L420" s="67">
        <f ca="1" t="shared" si="68"/>
        <v>0</v>
      </c>
    </row>
    <row r="421" s="36" customFormat="1" hidden="1" spans="1:12">
      <c r="A421" s="107"/>
      <c r="B421" s="105" t="str">
        <f ca="1">+IF(J421&gt;0,运营生产订单!$C$4,"")</f>
        <v/>
      </c>
      <c r="C421" s="105" t="str">
        <f ca="1">+IF(J421&gt;0,MID(运营生产订单!$C$3,FIND("-",运营生产订单!$C$3)+1,20),"")</f>
        <v/>
      </c>
      <c r="D421" s="108" t="str">
        <f ca="1">+IF(J421&gt;0,VLOOKUP(C421&amp;H421&amp;I421,'（运营）数据源'!$A:$B,2,0),"")</f>
        <v/>
      </c>
      <c r="E421" s="108" t="str">
        <f ca="1">+IF(J421&gt;0,VLOOKUP(D421,'（运营）数据源'!$B:$H,7,0),"")</f>
        <v/>
      </c>
      <c r="F421" s="108" t="str">
        <f ca="1">+IF(J421&gt;0,VLOOKUP(D421,'（运营）数据源'!B:G,6,0),"")</f>
        <v/>
      </c>
      <c r="G421" s="105" t="str">
        <f ca="1">+IFERROR(VLOOKUP(D421,'（运营）数据源'!$B:$D,3,0),"")</f>
        <v/>
      </c>
      <c r="H421" s="109">
        <f ca="1" t="shared" si="69"/>
        <v>0</v>
      </c>
      <c r="I421" s="114" t="str">
        <f>+运营生产订单!$F$7</f>
        <v>L</v>
      </c>
      <c r="J421" s="105">
        <f ca="1">+SUMPRODUCT((运营生产订单!$A$9:$A$78=L421)*(运营生产订单!$C$7:$K$7=I421)*运营生产订单!$C$9:运营生产订单!$K$78)</f>
        <v>0</v>
      </c>
      <c r="K421" s="115" t="e">
        <f ca="1">VLOOKUP(D421,'（运营）数据源'!B:H,7,0)</f>
        <v>#N/A</v>
      </c>
      <c r="L421" s="67">
        <f ca="1" t="shared" ref="L421:L430" si="70">INDIRECT("运营生产订单!$A$"&amp;(INT((ROW()-4)/9)+9))</f>
        <v>0</v>
      </c>
    </row>
    <row r="422" s="36" customFormat="1" hidden="1" spans="1:12">
      <c r="A422" s="107"/>
      <c r="B422" s="105" t="str">
        <f ca="1">+IF(J422&gt;0,运营生产订单!$C$4,"")</f>
        <v/>
      </c>
      <c r="C422" s="105" t="str">
        <f ca="1">+IF(J422&gt;0,MID(运营生产订单!$C$3,FIND("-",运营生产订单!$C$3)+1,20),"")</f>
        <v/>
      </c>
      <c r="D422" s="108" t="str">
        <f ca="1">+IF(J422&gt;0,VLOOKUP(C422&amp;H422&amp;I422,'（运营）数据源'!$A:$B,2,0),"")</f>
        <v/>
      </c>
      <c r="E422" s="108" t="str">
        <f ca="1">+IF(J422&gt;0,VLOOKUP(D422,'（运营）数据源'!$B:$H,7,0),"")</f>
        <v/>
      </c>
      <c r="F422" s="108" t="str">
        <f ca="1">+IF(J422&gt;0,VLOOKUP(D422,'（运营）数据源'!B:G,6,0),"")</f>
        <v/>
      </c>
      <c r="G422" s="105" t="str">
        <f ca="1">+IFERROR(VLOOKUP(D422,'（运营）数据源'!$B:$D,3,0),"")</f>
        <v/>
      </c>
      <c r="H422" s="109">
        <f ca="1" t="shared" si="69"/>
        <v>0</v>
      </c>
      <c r="I422" s="114" t="str">
        <f>+运营生产订单!$G$7</f>
        <v>XL</v>
      </c>
      <c r="J422" s="105">
        <f ca="1">+SUMPRODUCT((运营生产订单!$A$9:$A$78=L422)*(运营生产订单!$C$7:$K$7=I422)*运营生产订单!$C$9:运营生产订单!$K$78)</f>
        <v>0</v>
      </c>
      <c r="K422" s="115" t="e">
        <f ca="1">VLOOKUP(D422,'（运营）数据源'!B:H,7,0)</f>
        <v>#N/A</v>
      </c>
      <c r="L422" s="67">
        <f ca="1" t="shared" si="70"/>
        <v>0</v>
      </c>
    </row>
    <row r="423" s="36" customFormat="1" hidden="1" spans="1:12">
      <c r="A423" s="107"/>
      <c r="B423" s="105" t="str">
        <f ca="1">+IF(J423&gt;0,运营生产订单!$C$4,"")</f>
        <v/>
      </c>
      <c r="C423" s="105" t="str">
        <f ca="1">+IF(J423&gt;0,MID(运营生产订单!$C$3,FIND("-",运营生产订单!$C$3)+1,20),"")</f>
        <v/>
      </c>
      <c r="D423" s="108" t="str">
        <f ca="1">+IF(J423&gt;0,VLOOKUP(C423&amp;H423&amp;I423,'（运营）数据源'!$A:$B,2,0),"")</f>
        <v/>
      </c>
      <c r="E423" s="108" t="str">
        <f ca="1">+IF(J423&gt;0,VLOOKUP(D423,'（运营）数据源'!$B:$H,7,0),"")</f>
        <v/>
      </c>
      <c r="F423" s="108" t="str">
        <f ca="1">+IF(J423&gt;0,VLOOKUP(D423,'（运营）数据源'!B:G,6,0),"")</f>
        <v/>
      </c>
      <c r="G423" s="105" t="str">
        <f ca="1">+IFERROR(VLOOKUP(D423,'（运营）数据源'!$B:$D,3,0),"")</f>
        <v/>
      </c>
      <c r="H423" s="109">
        <f ca="1" t="shared" si="69"/>
        <v>0</v>
      </c>
      <c r="I423" s="114" t="str">
        <f>+运营生产订单!$H$7</f>
        <v>2XL</v>
      </c>
      <c r="J423" s="105">
        <f ca="1">+SUMPRODUCT((运营生产订单!$A$9:$A$78=L423)*(运营生产订单!$C$7:$K$7=I423)*运营生产订单!$C$9:运营生产订单!$K$78)</f>
        <v>0</v>
      </c>
      <c r="K423" s="115" t="e">
        <f ca="1">VLOOKUP(D423,'（运营）数据源'!B:H,7,0)</f>
        <v>#N/A</v>
      </c>
      <c r="L423" s="67">
        <f ca="1" t="shared" si="70"/>
        <v>0</v>
      </c>
    </row>
    <row r="424" s="36" customFormat="1" hidden="1" spans="1:12">
      <c r="A424" s="107"/>
      <c r="B424" s="105" t="str">
        <f ca="1">+IF(J424&gt;0,运营生产订单!$C$4,"")</f>
        <v/>
      </c>
      <c r="C424" s="105" t="str">
        <f ca="1">+IF(J424&gt;0,MID(运营生产订单!$C$3,FIND("-",运营生产订单!$C$3)+1,20),"")</f>
        <v/>
      </c>
      <c r="D424" s="108" t="str">
        <f ca="1">+IF(J424&gt;0,VLOOKUP(C424&amp;H424&amp;I424,'（运营）数据源'!$A:$B,2,0),"")</f>
        <v/>
      </c>
      <c r="E424" s="108" t="str">
        <f ca="1">+IF(J424&gt;0,VLOOKUP(D424,'（运营）数据源'!$B:$H,7,0),"")</f>
        <v/>
      </c>
      <c r="F424" s="108" t="str">
        <f ca="1">+IF(J424&gt;0,VLOOKUP(D424,'（运营）数据源'!B:G,6,0),"")</f>
        <v/>
      </c>
      <c r="G424" s="105" t="str">
        <f ca="1">+IFERROR(VLOOKUP(D424,'（运营）数据源'!$B:$D,3,0),"")</f>
        <v/>
      </c>
      <c r="H424" s="109">
        <f ca="1" t="shared" si="69"/>
        <v>0</v>
      </c>
      <c r="I424" s="114" t="str">
        <f>+运营生产订单!$I$7</f>
        <v>3XL</v>
      </c>
      <c r="J424" s="105">
        <f ca="1">+SUMPRODUCT((运营生产订单!$A$9:$A$78=L424)*(运营生产订单!$C$7:$K$7=I424)*运营生产订单!$C$9:运营生产订单!$K$78)</f>
        <v>0</v>
      </c>
      <c r="K424" s="115" t="e">
        <f ca="1">VLOOKUP(D424,'（运营）数据源'!B:H,7,0)</f>
        <v>#N/A</v>
      </c>
      <c r="L424" s="67">
        <f ca="1" t="shared" si="70"/>
        <v>0</v>
      </c>
    </row>
    <row r="425" s="36" customFormat="1" hidden="1" spans="1:12">
      <c r="A425" s="107"/>
      <c r="B425" s="105" t="str">
        <f ca="1">+IF(J425&gt;0,运营生产订单!$C$4,"")</f>
        <v/>
      </c>
      <c r="C425" s="105" t="str">
        <f ca="1">+IF(J425&gt;0,MID(运营生产订单!$C$3,FIND("-",运营生产订单!$C$3)+1,20),"")</f>
        <v/>
      </c>
      <c r="D425" s="108" t="str">
        <f ca="1">+IF(J425&gt;0,VLOOKUP(C425&amp;H425&amp;I425,'（运营）数据源'!$A:$B,2,0),"")</f>
        <v/>
      </c>
      <c r="E425" s="108" t="str">
        <f ca="1">+IF(J425&gt;0,VLOOKUP(D425,'（运营）数据源'!$B:$H,7,0),"")</f>
        <v/>
      </c>
      <c r="F425" s="108" t="str">
        <f ca="1">+IF(J425&gt;0,VLOOKUP(D425,'（运营）数据源'!B:G,6,0),"")</f>
        <v/>
      </c>
      <c r="G425" s="105" t="str">
        <f ca="1">+IFERROR(VLOOKUP(D425,'（运营）数据源'!$B:$D,3,0),"")</f>
        <v/>
      </c>
      <c r="H425" s="109">
        <f ca="1" t="shared" ref="H425:H434" si="7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425" s="114" t="str">
        <f>+运营生产订单!$J$7</f>
        <v>4XL</v>
      </c>
      <c r="J425" s="105">
        <f ca="1">+SUMPRODUCT((运营生产订单!$A$9:$A$78=L425)*(运营生产订单!$C$7:$K$7=I425)*运营生产订单!$C$9:运营生产订单!$K$78)</f>
        <v>0</v>
      </c>
      <c r="K425" s="115" t="e">
        <f ca="1">VLOOKUP(D425,'（运营）数据源'!B:H,7,0)</f>
        <v>#N/A</v>
      </c>
      <c r="L425" s="67">
        <f ca="1" t="shared" si="70"/>
        <v>0</v>
      </c>
    </row>
    <row r="426" s="36" customFormat="1" hidden="1" spans="1:12">
      <c r="A426" s="107"/>
      <c r="B426" s="105" t="str">
        <f ca="1">+IF(J426&gt;0,运营生产订单!$C$4,"")</f>
        <v/>
      </c>
      <c r="C426" s="105" t="str">
        <f ca="1">+IF(J426&gt;0,MID(运营生产订单!$C$3,FIND("-",运营生产订单!$C$3)+1,20),"")</f>
        <v/>
      </c>
      <c r="D426" s="108" t="str">
        <f ca="1">+IF(J426&gt;0,VLOOKUP(C426&amp;H426&amp;I426,'（运营）数据源'!$A:$B,2,0),"")</f>
        <v/>
      </c>
      <c r="E426" s="108" t="str">
        <f ca="1">+IF(J426&gt;0,VLOOKUP(D426,'（运营）数据源'!$B:$H,7,0),"")</f>
        <v/>
      </c>
      <c r="F426" s="108" t="str">
        <f ca="1">+IF(J426&gt;0,VLOOKUP(D426,'（运营）数据源'!B:G,6,0),"")</f>
        <v/>
      </c>
      <c r="G426" s="105" t="str">
        <f ca="1">+IFERROR(VLOOKUP(D426,'（运营）数据源'!$B:$D,3,0),"")</f>
        <v/>
      </c>
      <c r="H426" s="109">
        <f ca="1" t="shared" si="71"/>
        <v>0</v>
      </c>
      <c r="I426" s="114" t="str">
        <f>+运营生产订单!$K$7</f>
        <v>5XL</v>
      </c>
      <c r="J426" s="105">
        <f ca="1">+SUMPRODUCT((运营生产订单!$A$9:$A$78=L426)*(运营生产订单!$C$7:$K$7=I426)*运营生产订单!$C$9:运营生产订单!$K$78)</f>
        <v>0</v>
      </c>
      <c r="K426" s="115" t="e">
        <f ca="1">VLOOKUP(D426,'（运营）数据源'!B:H,7,0)</f>
        <v>#N/A</v>
      </c>
      <c r="L426" s="67">
        <f ca="1" t="shared" si="70"/>
        <v>0</v>
      </c>
    </row>
    <row r="427" s="36" customFormat="1" hidden="1" spans="1:12">
      <c r="A427" s="107"/>
      <c r="B427" s="105" t="str">
        <f ca="1">+IF(J427&gt;0,运营生产订单!$C$4,"")</f>
        <v/>
      </c>
      <c r="C427" s="105" t="str">
        <f ca="1">+IF(J427&gt;0,MID(运营生产订单!$C$3,FIND("-",运营生产订单!$C$3)+1,20),"")</f>
        <v/>
      </c>
      <c r="D427" s="108" t="str">
        <f ca="1">+IF(J427&gt;0,VLOOKUP(C427&amp;H427&amp;I427,'（运营）数据源'!$A:$B,2,0),"")</f>
        <v/>
      </c>
      <c r="E427" s="108" t="str">
        <f ca="1">+IF(J427&gt;0,VLOOKUP(D427,'（运营）数据源'!$B:$H,7,0),"")</f>
        <v/>
      </c>
      <c r="F427" s="108" t="str">
        <f ca="1">+IF(J427&gt;0,VLOOKUP(D427,'（运营）数据源'!B:G,6,0),"")</f>
        <v/>
      </c>
      <c r="G427" s="105" t="str">
        <f ca="1">+IFERROR(VLOOKUP(D427,'（运营）数据源'!$B:$D,3,0),"")</f>
        <v/>
      </c>
      <c r="H427" s="109">
        <f ca="1" t="shared" si="71"/>
        <v>0</v>
      </c>
      <c r="I427" s="114" t="str">
        <f>+运营生产订单!$C$7</f>
        <v>XS</v>
      </c>
      <c r="J427" s="105">
        <f ca="1">+SUMPRODUCT((运营生产订单!$A$9:$A$78=L427)*(运营生产订单!$C$7:$K$7=I427)*运营生产订单!$C$9:运营生产订单!$K$78)</f>
        <v>0</v>
      </c>
      <c r="K427" s="115" t="e">
        <f ca="1">VLOOKUP(D427,'（运营）数据源'!B:H,7,0)</f>
        <v>#N/A</v>
      </c>
      <c r="L427" s="67">
        <f ca="1" t="shared" si="70"/>
        <v>0</v>
      </c>
    </row>
    <row r="428" s="36" customFormat="1" hidden="1" spans="1:12">
      <c r="A428" s="107"/>
      <c r="B428" s="105" t="str">
        <f ca="1">+IF(J428&gt;0,运营生产订单!$C$4,"")</f>
        <v/>
      </c>
      <c r="C428" s="105" t="str">
        <f ca="1">+IF(J428&gt;0,MID(运营生产订单!$C$3,FIND("-",运营生产订单!$C$3)+1,20),"")</f>
        <v/>
      </c>
      <c r="D428" s="108" t="str">
        <f ca="1">+IF(J428&gt;0,VLOOKUP(C428&amp;H428&amp;I428,'（运营）数据源'!$A:$B,2,0),"")</f>
        <v/>
      </c>
      <c r="E428" s="108" t="str">
        <f ca="1">+IF(J428&gt;0,VLOOKUP(D428,'（运营）数据源'!$B:$H,7,0),"")</f>
        <v/>
      </c>
      <c r="F428" s="108" t="str">
        <f ca="1">+IF(J428&gt;0,VLOOKUP(D428,'（运营）数据源'!B:G,6,0),"")</f>
        <v/>
      </c>
      <c r="G428" s="105" t="str">
        <f ca="1">+IFERROR(VLOOKUP(D428,'（运营）数据源'!$B:$D,3,0),"")</f>
        <v/>
      </c>
      <c r="H428" s="109">
        <f ca="1" t="shared" si="71"/>
        <v>0</v>
      </c>
      <c r="I428" s="114" t="str">
        <f>+运营生产订单!$D$7</f>
        <v>S</v>
      </c>
      <c r="J428" s="105">
        <f ca="1">+SUMPRODUCT((运营生产订单!$A$9:$A$78=L428)*(运营生产订单!$C$7:$K$7=I428)*运营生产订单!$C$9:运营生产订单!$K$78)</f>
        <v>0</v>
      </c>
      <c r="K428" s="115" t="e">
        <f ca="1">VLOOKUP(D428,'（运营）数据源'!B:H,7,0)</f>
        <v>#N/A</v>
      </c>
      <c r="L428" s="67">
        <f ca="1" t="shared" si="70"/>
        <v>0</v>
      </c>
    </row>
    <row r="429" s="36" customFormat="1" hidden="1" spans="1:12">
      <c r="A429" s="107"/>
      <c r="B429" s="105" t="str">
        <f ca="1">+IF(J429&gt;0,运营生产订单!$C$4,"")</f>
        <v/>
      </c>
      <c r="C429" s="105" t="str">
        <f ca="1">+IF(J429&gt;0,MID(运营生产订单!$C$3,FIND("-",运营生产订单!$C$3)+1,20),"")</f>
        <v/>
      </c>
      <c r="D429" s="108" t="str">
        <f ca="1">+IF(J429&gt;0,VLOOKUP(C429&amp;H429&amp;I429,'（运营）数据源'!$A:$B,2,0),"")</f>
        <v/>
      </c>
      <c r="E429" s="108" t="str">
        <f ca="1">+IF(J429&gt;0,VLOOKUP(D429,'（运营）数据源'!$B:$H,7,0),"")</f>
        <v/>
      </c>
      <c r="F429" s="108" t="str">
        <f ca="1">+IF(J429&gt;0,VLOOKUP(D429,'（运营）数据源'!B:G,6,0),"")</f>
        <v/>
      </c>
      <c r="G429" s="105" t="str">
        <f ca="1">+IFERROR(VLOOKUP(D429,'（运营）数据源'!$B:$D,3,0),"")</f>
        <v/>
      </c>
      <c r="H429" s="109">
        <f ca="1" t="shared" si="71"/>
        <v>0</v>
      </c>
      <c r="I429" s="114" t="str">
        <f>+运营生产订单!$E$7</f>
        <v>M</v>
      </c>
      <c r="J429" s="105">
        <f ca="1">+SUMPRODUCT((运营生产订单!$A$9:$A$78=L429)*(运营生产订单!$C$7:$K$7=I429)*运营生产订单!$C$9:运营生产订单!$K$78)</f>
        <v>0</v>
      </c>
      <c r="K429" s="115" t="e">
        <f ca="1">VLOOKUP(D429,'（运营）数据源'!B:H,7,0)</f>
        <v>#N/A</v>
      </c>
      <c r="L429" s="67">
        <f ca="1" t="shared" si="70"/>
        <v>0</v>
      </c>
    </row>
    <row r="430" s="36" customFormat="1" hidden="1" spans="1:12">
      <c r="A430" s="107"/>
      <c r="B430" s="105" t="str">
        <f ca="1">+IF(J430&gt;0,运营生产订单!$C$4,"")</f>
        <v/>
      </c>
      <c r="C430" s="105" t="str">
        <f ca="1">+IF(J430&gt;0,MID(运营生产订单!$C$3,FIND("-",运营生产订单!$C$3)+1,20),"")</f>
        <v/>
      </c>
      <c r="D430" s="108" t="str">
        <f ca="1">+IF(J430&gt;0,VLOOKUP(C430&amp;H430&amp;I430,'（运营）数据源'!$A:$B,2,0),"")</f>
        <v/>
      </c>
      <c r="E430" s="108" t="str">
        <f ca="1">+IF(J430&gt;0,VLOOKUP(D430,'（运营）数据源'!$B:$H,7,0),"")</f>
        <v/>
      </c>
      <c r="F430" s="108" t="str">
        <f ca="1">+IF(J430&gt;0,VLOOKUP(D430,'（运营）数据源'!B:G,6,0),"")</f>
        <v/>
      </c>
      <c r="G430" s="105" t="str">
        <f ca="1">+IFERROR(VLOOKUP(D430,'（运营）数据源'!$B:$D,3,0),"")</f>
        <v/>
      </c>
      <c r="H430" s="109">
        <f ca="1" t="shared" si="71"/>
        <v>0</v>
      </c>
      <c r="I430" s="114" t="str">
        <f>+运营生产订单!$F$7</f>
        <v>L</v>
      </c>
      <c r="J430" s="105">
        <f ca="1">+SUMPRODUCT((运营生产订单!$A$9:$A$78=L430)*(运营生产订单!$C$7:$K$7=I430)*运营生产订单!$C$9:运营生产订单!$K$78)</f>
        <v>0</v>
      </c>
      <c r="K430" s="115" t="e">
        <f ca="1">VLOOKUP(D430,'（运营）数据源'!B:H,7,0)</f>
        <v>#N/A</v>
      </c>
      <c r="L430" s="67">
        <f ca="1" t="shared" si="70"/>
        <v>0</v>
      </c>
    </row>
    <row r="431" s="36" customFormat="1" hidden="1" spans="1:12">
      <c r="A431" s="107"/>
      <c r="B431" s="105" t="str">
        <f ca="1">+IF(J431&gt;0,运营生产订单!$C$4,"")</f>
        <v/>
      </c>
      <c r="C431" s="105" t="str">
        <f ca="1">+IF(J431&gt;0,MID(运营生产订单!$C$3,FIND("-",运营生产订单!$C$3)+1,20),"")</f>
        <v/>
      </c>
      <c r="D431" s="108" t="str">
        <f ca="1">+IF(J431&gt;0,VLOOKUP(C431&amp;H431&amp;I431,'（运营）数据源'!$A:$B,2,0),"")</f>
        <v/>
      </c>
      <c r="E431" s="108" t="str">
        <f ca="1">+IF(J431&gt;0,VLOOKUP(D431,'（运营）数据源'!$B:$H,7,0),"")</f>
        <v/>
      </c>
      <c r="F431" s="108" t="str">
        <f ca="1">+IF(J431&gt;0,VLOOKUP(D431,'（运营）数据源'!B:G,6,0),"")</f>
        <v/>
      </c>
      <c r="G431" s="105" t="str">
        <f ca="1">+IFERROR(VLOOKUP(D431,'（运营）数据源'!$B:$D,3,0),"")</f>
        <v/>
      </c>
      <c r="H431" s="109">
        <f ca="1" t="shared" si="71"/>
        <v>0</v>
      </c>
      <c r="I431" s="114" t="str">
        <f>+运营生产订单!$G$7</f>
        <v>XL</v>
      </c>
      <c r="J431" s="105">
        <f ca="1">+SUMPRODUCT((运营生产订单!$A$9:$A$78=L431)*(运营生产订单!$C$7:$K$7=I431)*运营生产订单!$C$9:运营生产订单!$K$78)</f>
        <v>0</v>
      </c>
      <c r="K431" s="115" t="e">
        <f ca="1">VLOOKUP(D431,'（运营）数据源'!B:H,7,0)</f>
        <v>#N/A</v>
      </c>
      <c r="L431" s="67">
        <f ca="1" t="shared" ref="L431:L440" si="72">INDIRECT("运营生产订单!$A$"&amp;(INT((ROW()-4)/9)+9))</f>
        <v>0</v>
      </c>
    </row>
    <row r="432" s="36" customFormat="1" hidden="1" spans="1:12">
      <c r="A432" s="107"/>
      <c r="B432" s="105" t="str">
        <f ca="1">+IF(J432&gt;0,运营生产订单!$C$4,"")</f>
        <v/>
      </c>
      <c r="C432" s="105" t="str">
        <f ca="1">+IF(J432&gt;0,MID(运营生产订单!$C$3,FIND("-",运营生产订单!$C$3)+1,20),"")</f>
        <v/>
      </c>
      <c r="D432" s="108" t="str">
        <f ca="1">+IF(J432&gt;0,VLOOKUP(C432&amp;H432&amp;I432,'（运营）数据源'!$A:$B,2,0),"")</f>
        <v/>
      </c>
      <c r="E432" s="108" t="str">
        <f ca="1">+IF(J432&gt;0,VLOOKUP(D432,'（运营）数据源'!$B:$H,7,0),"")</f>
        <v/>
      </c>
      <c r="F432" s="108" t="str">
        <f ca="1">+IF(J432&gt;0,VLOOKUP(D432,'（运营）数据源'!B:G,6,0),"")</f>
        <v/>
      </c>
      <c r="G432" s="105" t="str">
        <f ca="1">+IFERROR(VLOOKUP(D432,'（运营）数据源'!$B:$D,3,0),"")</f>
        <v/>
      </c>
      <c r="H432" s="109">
        <f ca="1" t="shared" si="71"/>
        <v>0</v>
      </c>
      <c r="I432" s="114" t="str">
        <f>+运营生产订单!$H$7</f>
        <v>2XL</v>
      </c>
      <c r="J432" s="105">
        <f ca="1">+SUMPRODUCT((运营生产订单!$A$9:$A$78=L432)*(运营生产订单!$C$7:$K$7=I432)*运营生产订单!$C$9:运营生产订单!$K$78)</f>
        <v>0</v>
      </c>
      <c r="K432" s="115" t="e">
        <f ca="1">VLOOKUP(D432,'（运营）数据源'!B:H,7,0)</f>
        <v>#N/A</v>
      </c>
      <c r="L432" s="67">
        <f ca="1" t="shared" si="72"/>
        <v>0</v>
      </c>
    </row>
    <row r="433" s="36" customFormat="1" hidden="1" spans="1:12">
      <c r="A433" s="107"/>
      <c r="B433" s="105" t="str">
        <f ca="1">+IF(J433&gt;0,运营生产订单!$C$4,"")</f>
        <v/>
      </c>
      <c r="C433" s="105" t="str">
        <f ca="1">+IF(J433&gt;0,MID(运营生产订单!$C$3,FIND("-",运营生产订单!$C$3)+1,20),"")</f>
        <v/>
      </c>
      <c r="D433" s="108" t="str">
        <f ca="1">+IF(J433&gt;0,VLOOKUP(C433&amp;H433&amp;I433,'（运营）数据源'!$A:$B,2,0),"")</f>
        <v/>
      </c>
      <c r="E433" s="108" t="str">
        <f ca="1">+IF(J433&gt;0,VLOOKUP(D433,'（运营）数据源'!$B:$H,7,0),"")</f>
        <v/>
      </c>
      <c r="F433" s="108" t="str">
        <f ca="1">+IF(J433&gt;0,VLOOKUP(D433,'（运营）数据源'!B:G,6,0),"")</f>
        <v/>
      </c>
      <c r="G433" s="105" t="str">
        <f ca="1">+IFERROR(VLOOKUP(D433,'（运营）数据源'!$B:$D,3,0),"")</f>
        <v/>
      </c>
      <c r="H433" s="109">
        <f ca="1" t="shared" si="71"/>
        <v>0</v>
      </c>
      <c r="I433" s="114" t="str">
        <f>+运营生产订单!$I$7</f>
        <v>3XL</v>
      </c>
      <c r="J433" s="105">
        <f ca="1">+SUMPRODUCT((运营生产订单!$A$9:$A$78=L433)*(运营生产订单!$C$7:$K$7=I433)*运营生产订单!$C$9:运营生产订单!$K$78)</f>
        <v>0</v>
      </c>
      <c r="K433" s="115" t="e">
        <f ca="1">VLOOKUP(D433,'（运营）数据源'!B:H,7,0)</f>
        <v>#N/A</v>
      </c>
      <c r="L433" s="67">
        <f ca="1" t="shared" si="72"/>
        <v>0</v>
      </c>
    </row>
    <row r="434" s="36" customFormat="1" hidden="1" spans="1:12">
      <c r="A434" s="107"/>
      <c r="B434" s="105" t="str">
        <f ca="1">+IF(J434&gt;0,运营生产订单!$C$4,"")</f>
        <v/>
      </c>
      <c r="C434" s="105" t="str">
        <f ca="1">+IF(J434&gt;0,MID(运营生产订单!$C$3,FIND("-",运营生产订单!$C$3)+1,20),"")</f>
        <v/>
      </c>
      <c r="D434" s="108" t="str">
        <f ca="1">+IF(J434&gt;0,VLOOKUP(C434&amp;H434&amp;I434,'（运营）数据源'!$A:$B,2,0),"")</f>
        <v/>
      </c>
      <c r="E434" s="108" t="str">
        <f ca="1">+IF(J434&gt;0,VLOOKUP(D434,'（运营）数据源'!$B:$H,7,0),"")</f>
        <v/>
      </c>
      <c r="F434" s="108" t="str">
        <f ca="1">+IF(J434&gt;0,VLOOKUP(D434,'（运营）数据源'!B:G,6,0),"")</f>
        <v/>
      </c>
      <c r="G434" s="105" t="str">
        <f ca="1">+IFERROR(VLOOKUP(D434,'（运营）数据源'!$B:$D,3,0),"")</f>
        <v/>
      </c>
      <c r="H434" s="109">
        <f ca="1" t="shared" si="71"/>
        <v>0</v>
      </c>
      <c r="I434" s="114" t="str">
        <f>+运营生产订单!$J$7</f>
        <v>4XL</v>
      </c>
      <c r="J434" s="105">
        <f ca="1">+SUMPRODUCT((运营生产订单!$A$9:$A$78=L434)*(运营生产订单!$C$7:$K$7=I434)*运营生产订单!$C$9:运营生产订单!$K$78)</f>
        <v>0</v>
      </c>
      <c r="K434" s="115" t="e">
        <f ca="1">VLOOKUP(D434,'（运营）数据源'!B:H,7,0)</f>
        <v>#N/A</v>
      </c>
      <c r="L434" s="67">
        <f ca="1" t="shared" si="72"/>
        <v>0</v>
      </c>
    </row>
    <row r="435" s="36" customFormat="1" hidden="1" spans="1:12">
      <c r="A435" s="107"/>
      <c r="B435" s="105" t="str">
        <f ca="1">+IF(J435&gt;0,运营生产订单!$C$4,"")</f>
        <v/>
      </c>
      <c r="C435" s="105" t="str">
        <f ca="1">+IF(J435&gt;0,MID(运营生产订单!$C$3,FIND("-",运营生产订单!$C$3)+1,20),"")</f>
        <v/>
      </c>
      <c r="D435" s="108" t="str">
        <f ca="1">+IF(J435&gt;0,VLOOKUP(C435&amp;H435&amp;I435,'（运营）数据源'!$A:$B,2,0),"")</f>
        <v/>
      </c>
      <c r="E435" s="108" t="str">
        <f ca="1">+IF(J435&gt;0,VLOOKUP(D435,'（运营）数据源'!$B:$H,7,0),"")</f>
        <v/>
      </c>
      <c r="F435" s="108" t="str">
        <f ca="1">+IF(J435&gt;0,VLOOKUP(D435,'（运营）数据源'!B:G,6,0),"")</f>
        <v/>
      </c>
      <c r="G435" s="105" t="str">
        <f ca="1">+IFERROR(VLOOKUP(D435,'（运营）数据源'!$B:$D,3,0),"")</f>
        <v/>
      </c>
      <c r="H435" s="109">
        <f ca="1" t="shared" ref="H435:H444" si="73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435" s="114" t="str">
        <f>+运营生产订单!$K$7</f>
        <v>5XL</v>
      </c>
      <c r="J435" s="105">
        <f ca="1">+SUMPRODUCT((运营生产订单!$A$9:$A$78=L435)*(运营生产订单!$C$7:$K$7=I435)*运营生产订单!$C$9:运营生产订单!$K$78)</f>
        <v>0</v>
      </c>
      <c r="K435" s="115" t="e">
        <f ca="1">VLOOKUP(D435,'（运营）数据源'!B:H,7,0)</f>
        <v>#N/A</v>
      </c>
      <c r="L435" s="67">
        <f ca="1" t="shared" si="72"/>
        <v>0</v>
      </c>
    </row>
    <row r="436" s="36" customFormat="1" hidden="1" spans="1:12">
      <c r="A436" s="107"/>
      <c r="B436" s="105" t="str">
        <f ca="1">+IF(J436&gt;0,运营生产订单!$C$4,"")</f>
        <v/>
      </c>
      <c r="C436" s="105" t="str">
        <f ca="1">+IF(J436&gt;0,MID(运营生产订单!$C$3,FIND("-",运营生产订单!$C$3)+1,20),"")</f>
        <v/>
      </c>
      <c r="D436" s="108" t="str">
        <f ca="1">+IF(J436&gt;0,VLOOKUP(C436&amp;H436&amp;I436,'（运营）数据源'!$A:$B,2,0),"")</f>
        <v/>
      </c>
      <c r="E436" s="108" t="str">
        <f ca="1">+IF(J436&gt;0,VLOOKUP(D436,'（运营）数据源'!$B:$H,7,0),"")</f>
        <v/>
      </c>
      <c r="F436" s="108" t="str">
        <f ca="1">+IF(J436&gt;0,VLOOKUP(D436,'（运营）数据源'!B:G,6,0),"")</f>
        <v/>
      </c>
      <c r="G436" s="105" t="str">
        <f ca="1">+IFERROR(VLOOKUP(D436,'（运营）数据源'!$B:$D,3,0),"")</f>
        <v/>
      </c>
      <c r="H436" s="109">
        <f ca="1" t="shared" si="73"/>
        <v>0</v>
      </c>
      <c r="I436" s="114" t="str">
        <f>+运营生产订单!$C$7</f>
        <v>XS</v>
      </c>
      <c r="J436" s="105">
        <f ca="1">+SUMPRODUCT((运营生产订单!$A$9:$A$78=L436)*(运营生产订单!$C$7:$K$7=I436)*运营生产订单!$C$9:运营生产订单!$K$78)</f>
        <v>0</v>
      </c>
      <c r="K436" s="115" t="e">
        <f ca="1">VLOOKUP(D436,'（运营）数据源'!B:H,7,0)</f>
        <v>#N/A</v>
      </c>
      <c r="L436" s="67">
        <f ca="1" t="shared" si="72"/>
        <v>0</v>
      </c>
    </row>
    <row r="437" s="36" customFormat="1" hidden="1" spans="1:12">
      <c r="A437" s="107"/>
      <c r="B437" s="105" t="str">
        <f ca="1">+IF(J437&gt;0,运营生产订单!$C$4,"")</f>
        <v/>
      </c>
      <c r="C437" s="105" t="str">
        <f ca="1">+IF(J437&gt;0,MID(运营生产订单!$C$3,FIND("-",运营生产订单!$C$3)+1,20),"")</f>
        <v/>
      </c>
      <c r="D437" s="108" t="str">
        <f ca="1">+IF(J437&gt;0,VLOOKUP(C437&amp;H437&amp;I437,'（运营）数据源'!$A:$B,2,0),"")</f>
        <v/>
      </c>
      <c r="E437" s="108" t="str">
        <f ca="1">+IF(J437&gt;0,VLOOKUP(D437,'（运营）数据源'!$B:$H,7,0),"")</f>
        <v/>
      </c>
      <c r="F437" s="108" t="str">
        <f ca="1">+IF(J437&gt;0,VLOOKUP(D437,'（运营）数据源'!B:G,6,0),"")</f>
        <v/>
      </c>
      <c r="G437" s="105" t="str">
        <f ca="1">+IFERROR(VLOOKUP(D437,'（运营）数据源'!$B:$D,3,0),"")</f>
        <v/>
      </c>
      <c r="H437" s="109">
        <f ca="1" t="shared" si="73"/>
        <v>0</v>
      </c>
      <c r="I437" s="114" t="str">
        <f>+运营生产订单!$D$7</f>
        <v>S</v>
      </c>
      <c r="J437" s="105">
        <f ca="1">+SUMPRODUCT((运营生产订单!$A$9:$A$78=L437)*(运营生产订单!$C$7:$K$7=I437)*运营生产订单!$C$9:运营生产订单!$K$78)</f>
        <v>0</v>
      </c>
      <c r="K437" s="115" t="e">
        <f ca="1">VLOOKUP(D437,'（运营）数据源'!B:H,7,0)</f>
        <v>#N/A</v>
      </c>
      <c r="L437" s="67">
        <f ca="1" t="shared" si="72"/>
        <v>0</v>
      </c>
    </row>
    <row r="438" s="36" customFormat="1" hidden="1" spans="1:12">
      <c r="A438" s="107"/>
      <c r="B438" s="105" t="str">
        <f ca="1">+IF(J438&gt;0,运营生产订单!$C$4,"")</f>
        <v/>
      </c>
      <c r="C438" s="105" t="str">
        <f ca="1">+IF(J438&gt;0,MID(运营生产订单!$C$3,FIND("-",运营生产订单!$C$3)+1,20),"")</f>
        <v/>
      </c>
      <c r="D438" s="108" t="str">
        <f ca="1">+IF(J438&gt;0,VLOOKUP(C438&amp;H438&amp;I438,'（运营）数据源'!$A:$B,2,0),"")</f>
        <v/>
      </c>
      <c r="E438" s="108" t="str">
        <f ca="1">+IF(J438&gt;0,VLOOKUP(D438,'（运营）数据源'!$B:$H,7,0),"")</f>
        <v/>
      </c>
      <c r="F438" s="108" t="str">
        <f ca="1">+IF(J438&gt;0,VLOOKUP(D438,'（运营）数据源'!B:G,6,0),"")</f>
        <v/>
      </c>
      <c r="G438" s="105" t="str">
        <f ca="1">+IFERROR(VLOOKUP(D438,'（运营）数据源'!$B:$D,3,0),"")</f>
        <v/>
      </c>
      <c r="H438" s="109">
        <f ca="1" t="shared" si="73"/>
        <v>0</v>
      </c>
      <c r="I438" s="114" t="str">
        <f>+运营生产订单!$E$7</f>
        <v>M</v>
      </c>
      <c r="J438" s="105">
        <f ca="1">+SUMPRODUCT((运营生产订单!$A$9:$A$78=L438)*(运营生产订单!$C$7:$K$7=I438)*运营生产订单!$C$9:运营生产订单!$K$78)</f>
        <v>0</v>
      </c>
      <c r="K438" s="115" t="e">
        <f ca="1">VLOOKUP(D438,'（运营）数据源'!B:H,7,0)</f>
        <v>#N/A</v>
      </c>
      <c r="L438" s="67">
        <f ca="1" t="shared" si="72"/>
        <v>0</v>
      </c>
    </row>
    <row r="439" s="36" customFormat="1" hidden="1" spans="1:12">
      <c r="A439" s="107"/>
      <c r="B439" s="105" t="str">
        <f ca="1">+IF(J439&gt;0,运营生产订单!$C$4,"")</f>
        <v/>
      </c>
      <c r="C439" s="105" t="str">
        <f ca="1">+IF(J439&gt;0,MID(运营生产订单!$C$3,FIND("-",运营生产订单!$C$3)+1,20),"")</f>
        <v/>
      </c>
      <c r="D439" s="108" t="str">
        <f ca="1">+IF(J439&gt;0,VLOOKUP(C439&amp;H439&amp;I439,'（运营）数据源'!$A:$B,2,0),"")</f>
        <v/>
      </c>
      <c r="E439" s="108" t="str">
        <f ca="1">+IF(J439&gt;0,VLOOKUP(D439,'（运营）数据源'!$B:$H,7,0),"")</f>
        <v/>
      </c>
      <c r="F439" s="108" t="str">
        <f ca="1">+IF(J439&gt;0,VLOOKUP(D439,'（运营）数据源'!B:G,6,0),"")</f>
        <v/>
      </c>
      <c r="G439" s="105" t="str">
        <f ca="1">+IFERROR(VLOOKUP(D439,'（运营）数据源'!$B:$D,3,0),"")</f>
        <v/>
      </c>
      <c r="H439" s="109">
        <f ca="1" t="shared" si="73"/>
        <v>0</v>
      </c>
      <c r="I439" s="114" t="str">
        <f>+运营生产订单!$F$7</f>
        <v>L</v>
      </c>
      <c r="J439" s="105">
        <f ca="1">+SUMPRODUCT((运营生产订单!$A$9:$A$78=L439)*(运营生产订单!$C$7:$K$7=I439)*运营生产订单!$C$9:运营生产订单!$K$78)</f>
        <v>0</v>
      </c>
      <c r="K439" s="115" t="e">
        <f ca="1">VLOOKUP(D439,'（运营）数据源'!B:H,7,0)</f>
        <v>#N/A</v>
      </c>
      <c r="L439" s="67">
        <f ca="1" t="shared" si="72"/>
        <v>0</v>
      </c>
    </row>
    <row r="440" s="36" customFormat="1" hidden="1" spans="1:12">
      <c r="A440" s="107"/>
      <c r="B440" s="105" t="str">
        <f ca="1">+IF(J440&gt;0,运营生产订单!$C$4,"")</f>
        <v/>
      </c>
      <c r="C440" s="105" t="str">
        <f ca="1">+IF(J440&gt;0,MID(运营生产订单!$C$3,FIND("-",运营生产订单!$C$3)+1,20),"")</f>
        <v/>
      </c>
      <c r="D440" s="108" t="str">
        <f ca="1">+IF(J440&gt;0,VLOOKUP(C440&amp;H440&amp;I440,'（运营）数据源'!$A:$B,2,0),"")</f>
        <v/>
      </c>
      <c r="E440" s="108" t="str">
        <f ca="1">+IF(J440&gt;0,VLOOKUP(D440,'（运营）数据源'!$B:$H,7,0),"")</f>
        <v/>
      </c>
      <c r="F440" s="108" t="str">
        <f ca="1">+IF(J440&gt;0,VLOOKUP(D440,'（运营）数据源'!B:G,6,0),"")</f>
        <v/>
      </c>
      <c r="G440" s="105" t="str">
        <f ca="1">+IFERROR(VLOOKUP(D440,'（运营）数据源'!$B:$D,3,0),"")</f>
        <v/>
      </c>
      <c r="H440" s="109">
        <f ca="1" t="shared" si="73"/>
        <v>0</v>
      </c>
      <c r="I440" s="114" t="str">
        <f>+运营生产订单!$G$7</f>
        <v>XL</v>
      </c>
      <c r="J440" s="105">
        <f ca="1">+SUMPRODUCT((运营生产订单!$A$9:$A$78=L440)*(运营生产订单!$C$7:$K$7=I440)*运营生产订单!$C$9:运营生产订单!$K$78)</f>
        <v>0</v>
      </c>
      <c r="K440" s="115" t="e">
        <f ca="1">VLOOKUP(D440,'（运营）数据源'!B:H,7,0)</f>
        <v>#N/A</v>
      </c>
      <c r="L440" s="67">
        <f ca="1" t="shared" si="72"/>
        <v>0</v>
      </c>
    </row>
    <row r="441" s="36" customFormat="1" hidden="1" spans="1:12">
      <c r="A441" s="107"/>
      <c r="B441" s="105" t="str">
        <f ca="1">+IF(J441&gt;0,运营生产订单!$C$4,"")</f>
        <v/>
      </c>
      <c r="C441" s="105" t="str">
        <f ca="1">+IF(J441&gt;0,MID(运营生产订单!$C$3,FIND("-",运营生产订单!$C$3)+1,20),"")</f>
        <v/>
      </c>
      <c r="D441" s="108" t="str">
        <f ca="1">+IF(J441&gt;0,VLOOKUP(C441&amp;H441&amp;I441,'（运营）数据源'!$A:$B,2,0),"")</f>
        <v/>
      </c>
      <c r="E441" s="108" t="str">
        <f ca="1">+IF(J441&gt;0,VLOOKUP(D441,'（运营）数据源'!$B:$H,7,0),"")</f>
        <v/>
      </c>
      <c r="F441" s="108" t="str">
        <f ca="1">+IF(J441&gt;0,VLOOKUP(D441,'（运营）数据源'!B:G,6,0),"")</f>
        <v/>
      </c>
      <c r="G441" s="105" t="str">
        <f ca="1">+IFERROR(VLOOKUP(D441,'（运营）数据源'!$B:$D,3,0),"")</f>
        <v/>
      </c>
      <c r="H441" s="109">
        <f ca="1" t="shared" si="73"/>
        <v>0</v>
      </c>
      <c r="I441" s="114" t="str">
        <f>+运营生产订单!$H$7</f>
        <v>2XL</v>
      </c>
      <c r="J441" s="105">
        <f ca="1">+SUMPRODUCT((运营生产订单!$A$9:$A$78=L441)*(运营生产订单!$C$7:$K$7=I441)*运营生产订单!$C$9:运营生产订单!$K$78)</f>
        <v>0</v>
      </c>
      <c r="K441" s="115" t="e">
        <f ca="1">VLOOKUP(D441,'（运营）数据源'!B:H,7,0)</f>
        <v>#N/A</v>
      </c>
      <c r="L441" s="67">
        <f ca="1" t="shared" ref="L441:L450" si="74">INDIRECT("运营生产订单!$A$"&amp;(INT((ROW()-4)/9)+9))</f>
        <v>0</v>
      </c>
    </row>
    <row r="442" s="36" customFormat="1" hidden="1" spans="1:12">
      <c r="A442" s="107"/>
      <c r="B442" s="105" t="str">
        <f ca="1">+IF(J442&gt;0,运营生产订单!$C$4,"")</f>
        <v/>
      </c>
      <c r="C442" s="105" t="str">
        <f ca="1">+IF(J442&gt;0,MID(运营生产订单!$C$3,FIND("-",运营生产订单!$C$3)+1,20),"")</f>
        <v/>
      </c>
      <c r="D442" s="108" t="str">
        <f ca="1">+IF(J442&gt;0,VLOOKUP(C442&amp;H442&amp;I442,'（运营）数据源'!$A:$B,2,0),"")</f>
        <v/>
      </c>
      <c r="E442" s="108" t="str">
        <f ca="1">+IF(J442&gt;0,VLOOKUP(D442,'（运营）数据源'!$B:$H,7,0),"")</f>
        <v/>
      </c>
      <c r="F442" s="108" t="str">
        <f ca="1">+IF(J442&gt;0,VLOOKUP(D442,'（运营）数据源'!B:G,6,0),"")</f>
        <v/>
      </c>
      <c r="G442" s="105" t="str">
        <f ca="1">+IFERROR(VLOOKUP(D442,'（运营）数据源'!$B:$D,3,0),"")</f>
        <v/>
      </c>
      <c r="H442" s="109">
        <f ca="1" t="shared" si="73"/>
        <v>0</v>
      </c>
      <c r="I442" s="114" t="str">
        <f>+运营生产订单!$I$7</f>
        <v>3XL</v>
      </c>
      <c r="J442" s="105">
        <f ca="1">+SUMPRODUCT((运营生产订单!$A$9:$A$78=L442)*(运营生产订单!$C$7:$K$7=I442)*运营生产订单!$C$9:运营生产订单!$K$78)</f>
        <v>0</v>
      </c>
      <c r="K442" s="115" t="e">
        <f ca="1">VLOOKUP(D442,'（运营）数据源'!B:H,7,0)</f>
        <v>#N/A</v>
      </c>
      <c r="L442" s="67">
        <f ca="1" t="shared" si="74"/>
        <v>0</v>
      </c>
    </row>
    <row r="443" s="36" customFormat="1" hidden="1" spans="1:12">
      <c r="A443" s="107"/>
      <c r="B443" s="105" t="str">
        <f ca="1">+IF(J443&gt;0,运营生产订单!$C$4,"")</f>
        <v/>
      </c>
      <c r="C443" s="105" t="str">
        <f ca="1">+IF(J443&gt;0,MID(运营生产订单!$C$3,FIND("-",运营生产订单!$C$3)+1,20),"")</f>
        <v/>
      </c>
      <c r="D443" s="108" t="str">
        <f ca="1">+IF(J443&gt;0,VLOOKUP(C443&amp;H443&amp;I443,'（运营）数据源'!$A:$B,2,0),"")</f>
        <v/>
      </c>
      <c r="E443" s="108" t="str">
        <f ca="1">+IF(J443&gt;0,VLOOKUP(D443,'（运营）数据源'!$B:$H,7,0),"")</f>
        <v/>
      </c>
      <c r="F443" s="108" t="str">
        <f ca="1">+IF(J443&gt;0,VLOOKUP(D443,'（运营）数据源'!B:G,6,0),"")</f>
        <v/>
      </c>
      <c r="G443" s="105" t="str">
        <f ca="1">+IFERROR(VLOOKUP(D443,'（运营）数据源'!$B:$D,3,0),"")</f>
        <v/>
      </c>
      <c r="H443" s="109">
        <f ca="1" t="shared" si="73"/>
        <v>0</v>
      </c>
      <c r="I443" s="114" t="str">
        <f>+运营生产订单!$J$7</f>
        <v>4XL</v>
      </c>
      <c r="J443" s="105">
        <f ca="1">+SUMPRODUCT((运营生产订单!$A$9:$A$78=L443)*(运营生产订单!$C$7:$K$7=I443)*运营生产订单!$C$9:运营生产订单!$K$78)</f>
        <v>0</v>
      </c>
      <c r="K443" s="115" t="e">
        <f ca="1">VLOOKUP(D443,'（运营）数据源'!B:H,7,0)</f>
        <v>#N/A</v>
      </c>
      <c r="L443" s="67">
        <f ca="1" t="shared" si="74"/>
        <v>0</v>
      </c>
    </row>
    <row r="444" s="36" customFormat="1" hidden="1" spans="1:12">
      <c r="A444" s="107"/>
      <c r="B444" s="105" t="str">
        <f ca="1">+IF(J444&gt;0,运营生产订单!$C$4,"")</f>
        <v/>
      </c>
      <c r="C444" s="105" t="str">
        <f ca="1">+IF(J444&gt;0,MID(运营生产订单!$C$3,FIND("-",运营生产订单!$C$3)+1,20),"")</f>
        <v/>
      </c>
      <c r="D444" s="108" t="str">
        <f ca="1">+IF(J444&gt;0,VLOOKUP(C444&amp;H444&amp;I444,'（运营）数据源'!$A:$B,2,0),"")</f>
        <v/>
      </c>
      <c r="E444" s="108" t="str">
        <f ca="1">+IF(J444&gt;0,VLOOKUP(D444,'（运营）数据源'!$B:$H,7,0),"")</f>
        <v/>
      </c>
      <c r="F444" s="108" t="str">
        <f ca="1">+IF(J444&gt;0,VLOOKUP(D444,'（运营）数据源'!B:G,6,0),"")</f>
        <v/>
      </c>
      <c r="G444" s="105" t="str">
        <f ca="1">+IFERROR(VLOOKUP(D444,'（运营）数据源'!$B:$D,3,0),"")</f>
        <v/>
      </c>
      <c r="H444" s="109">
        <f ca="1" t="shared" si="73"/>
        <v>0</v>
      </c>
      <c r="I444" s="114" t="str">
        <f>+运营生产订单!$K$7</f>
        <v>5XL</v>
      </c>
      <c r="J444" s="105">
        <f ca="1">+SUMPRODUCT((运营生产订单!$A$9:$A$78=L444)*(运营生产订单!$C$7:$K$7=I444)*运营生产订单!$C$9:运营生产订单!$K$78)</f>
        <v>0</v>
      </c>
      <c r="K444" s="115" t="e">
        <f ca="1">VLOOKUP(D444,'（运营）数据源'!B:H,7,0)</f>
        <v>#N/A</v>
      </c>
      <c r="L444" s="67">
        <f ca="1" t="shared" si="74"/>
        <v>0</v>
      </c>
    </row>
    <row r="445" s="36" customFormat="1" hidden="1" spans="1:12">
      <c r="A445" s="107"/>
      <c r="B445" s="105" t="str">
        <f ca="1">+IF(J445&gt;0,运营生产订单!$C$4,"")</f>
        <v/>
      </c>
      <c r="C445" s="105" t="str">
        <f ca="1">+IF(J445&gt;0,MID(运营生产订单!$C$3,FIND("-",运营生产订单!$C$3)+1,20),"")</f>
        <v/>
      </c>
      <c r="D445" s="108" t="str">
        <f ca="1">+IF(J445&gt;0,VLOOKUP(C445&amp;H445&amp;I445,'（运营）数据源'!$A:$B,2,0),"")</f>
        <v/>
      </c>
      <c r="E445" s="108" t="str">
        <f ca="1">+IF(J445&gt;0,VLOOKUP(D445,'（运营）数据源'!$B:$H,7,0),"")</f>
        <v/>
      </c>
      <c r="F445" s="108" t="str">
        <f ca="1">+IF(J445&gt;0,VLOOKUP(D445,'（运营）数据源'!B:G,6,0),"")</f>
        <v/>
      </c>
      <c r="G445" s="105" t="str">
        <f ca="1">+IFERROR(VLOOKUP(D445,'（运营）数据源'!$B:$D,3,0),"")</f>
        <v/>
      </c>
      <c r="H445" s="109">
        <f ca="1" t="shared" ref="H445:H454" si="75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445" s="114" t="str">
        <f>+运营生产订单!$C$7</f>
        <v>XS</v>
      </c>
      <c r="J445" s="105">
        <f ca="1">+SUMPRODUCT((运营生产订单!$A$9:$A$78=L445)*(运营生产订单!$C$7:$K$7=I445)*运营生产订单!$C$9:运营生产订单!$K$78)</f>
        <v>0</v>
      </c>
      <c r="K445" s="115" t="e">
        <f ca="1">VLOOKUP(D445,'（运营）数据源'!B:H,7,0)</f>
        <v>#N/A</v>
      </c>
      <c r="L445" s="67">
        <f ca="1" t="shared" si="74"/>
        <v>0</v>
      </c>
    </row>
    <row r="446" s="36" customFormat="1" hidden="1" spans="1:12">
      <c r="A446" s="107"/>
      <c r="B446" s="105" t="str">
        <f ca="1">+IF(J446&gt;0,运营生产订单!$C$4,"")</f>
        <v/>
      </c>
      <c r="C446" s="105" t="str">
        <f ca="1">+IF(J446&gt;0,MID(运营生产订单!$C$3,FIND("-",运营生产订单!$C$3)+1,20),"")</f>
        <v/>
      </c>
      <c r="D446" s="108" t="str">
        <f ca="1">+IF(J446&gt;0,VLOOKUP(C446&amp;H446&amp;I446,'（运营）数据源'!$A:$B,2,0),"")</f>
        <v/>
      </c>
      <c r="E446" s="108" t="str">
        <f ca="1">+IF(J446&gt;0,VLOOKUP(D446,'（运营）数据源'!$B:$H,7,0),"")</f>
        <v/>
      </c>
      <c r="F446" s="108" t="str">
        <f ca="1">+IF(J446&gt;0,VLOOKUP(D446,'（运营）数据源'!B:G,6,0),"")</f>
        <v/>
      </c>
      <c r="G446" s="105" t="str">
        <f ca="1">+IFERROR(VLOOKUP(D446,'（运营）数据源'!$B:$D,3,0),"")</f>
        <v/>
      </c>
      <c r="H446" s="109">
        <f ca="1" t="shared" si="75"/>
        <v>0</v>
      </c>
      <c r="I446" s="114" t="str">
        <f>+运营生产订单!$D$7</f>
        <v>S</v>
      </c>
      <c r="J446" s="105">
        <f ca="1">+SUMPRODUCT((运营生产订单!$A$9:$A$78=L446)*(运营生产订单!$C$7:$K$7=I446)*运营生产订单!$C$9:运营生产订单!$K$78)</f>
        <v>0</v>
      </c>
      <c r="K446" s="115" t="e">
        <f ca="1">VLOOKUP(D446,'（运营）数据源'!B:H,7,0)</f>
        <v>#N/A</v>
      </c>
      <c r="L446" s="67">
        <f ca="1" t="shared" si="74"/>
        <v>0</v>
      </c>
    </row>
    <row r="447" s="36" customFormat="1" hidden="1" spans="1:12">
      <c r="A447" s="107"/>
      <c r="B447" s="105" t="str">
        <f ca="1">+IF(J447&gt;0,运营生产订单!$C$4,"")</f>
        <v/>
      </c>
      <c r="C447" s="105" t="str">
        <f ca="1">+IF(J447&gt;0,MID(运营生产订单!$C$3,FIND("-",运营生产订单!$C$3)+1,20),"")</f>
        <v/>
      </c>
      <c r="D447" s="108" t="str">
        <f ca="1">+IF(J447&gt;0,VLOOKUP(C447&amp;H447&amp;I447,'（运营）数据源'!$A:$B,2,0),"")</f>
        <v/>
      </c>
      <c r="E447" s="108" t="str">
        <f ca="1">+IF(J447&gt;0,VLOOKUP(D447,'（运营）数据源'!$B:$H,7,0),"")</f>
        <v/>
      </c>
      <c r="F447" s="108" t="str">
        <f ca="1">+IF(J447&gt;0,VLOOKUP(D447,'（运营）数据源'!B:G,6,0),"")</f>
        <v/>
      </c>
      <c r="G447" s="105" t="str">
        <f ca="1">+IFERROR(VLOOKUP(D447,'（运营）数据源'!$B:$D,3,0),"")</f>
        <v/>
      </c>
      <c r="H447" s="109">
        <f ca="1" t="shared" si="75"/>
        <v>0</v>
      </c>
      <c r="I447" s="114" t="str">
        <f>+运营生产订单!$E$7</f>
        <v>M</v>
      </c>
      <c r="J447" s="105">
        <f ca="1">+SUMPRODUCT((运营生产订单!$A$9:$A$78=L447)*(运营生产订单!$C$7:$K$7=I447)*运营生产订单!$C$9:运营生产订单!$K$78)</f>
        <v>0</v>
      </c>
      <c r="K447" s="115" t="e">
        <f ca="1">VLOOKUP(D447,'（运营）数据源'!B:H,7,0)</f>
        <v>#N/A</v>
      </c>
      <c r="L447" s="67">
        <f ca="1" t="shared" si="74"/>
        <v>0</v>
      </c>
    </row>
    <row r="448" s="36" customFormat="1" hidden="1" spans="1:12">
      <c r="A448" s="107"/>
      <c r="B448" s="105" t="str">
        <f ca="1">+IF(J448&gt;0,运营生产订单!$C$4,"")</f>
        <v/>
      </c>
      <c r="C448" s="105" t="str">
        <f ca="1">+IF(J448&gt;0,MID(运营生产订单!$C$3,FIND("-",运营生产订单!$C$3)+1,20),"")</f>
        <v/>
      </c>
      <c r="D448" s="108" t="str">
        <f ca="1">+IF(J448&gt;0,VLOOKUP(C448&amp;H448&amp;I448,'（运营）数据源'!$A:$B,2,0),"")</f>
        <v/>
      </c>
      <c r="E448" s="108" t="str">
        <f ca="1">+IF(J448&gt;0,VLOOKUP(D448,'（运营）数据源'!$B:$H,7,0),"")</f>
        <v/>
      </c>
      <c r="F448" s="108" t="str">
        <f ca="1">+IF(J448&gt;0,VLOOKUP(D448,'（运营）数据源'!B:G,6,0),"")</f>
        <v/>
      </c>
      <c r="G448" s="105" t="str">
        <f ca="1">+IFERROR(VLOOKUP(D448,'（运营）数据源'!$B:$D,3,0),"")</f>
        <v/>
      </c>
      <c r="H448" s="109">
        <f ca="1" t="shared" si="75"/>
        <v>0</v>
      </c>
      <c r="I448" s="114" t="str">
        <f>+运营生产订单!$F$7</f>
        <v>L</v>
      </c>
      <c r="J448" s="105">
        <f ca="1">+SUMPRODUCT((运营生产订单!$A$9:$A$78=L448)*(运营生产订单!$C$7:$K$7=I448)*运营生产订单!$C$9:运营生产订单!$K$78)</f>
        <v>0</v>
      </c>
      <c r="K448" s="115" t="e">
        <f ca="1">VLOOKUP(D448,'（运营）数据源'!B:H,7,0)</f>
        <v>#N/A</v>
      </c>
      <c r="L448" s="67">
        <f ca="1" t="shared" si="74"/>
        <v>0</v>
      </c>
    </row>
    <row r="449" s="36" customFormat="1" hidden="1" spans="1:12">
      <c r="A449" s="107"/>
      <c r="B449" s="105" t="str">
        <f ca="1">+IF(J449&gt;0,运营生产订单!$C$4,"")</f>
        <v/>
      </c>
      <c r="C449" s="105" t="str">
        <f ca="1">+IF(J449&gt;0,MID(运营生产订单!$C$3,FIND("-",运营生产订单!$C$3)+1,20),"")</f>
        <v/>
      </c>
      <c r="D449" s="108" t="str">
        <f ca="1">+IF(J449&gt;0,VLOOKUP(C449&amp;H449&amp;I449,'（运营）数据源'!$A:$B,2,0),"")</f>
        <v/>
      </c>
      <c r="E449" s="108" t="str">
        <f ca="1">+IF(J449&gt;0,VLOOKUP(D449,'（运营）数据源'!$B:$H,7,0),"")</f>
        <v/>
      </c>
      <c r="F449" s="108" t="str">
        <f ca="1">+IF(J449&gt;0,VLOOKUP(D449,'（运营）数据源'!B:G,6,0),"")</f>
        <v/>
      </c>
      <c r="G449" s="105" t="str">
        <f ca="1">+IFERROR(VLOOKUP(D449,'（运营）数据源'!$B:$D,3,0),"")</f>
        <v/>
      </c>
      <c r="H449" s="109">
        <f ca="1" t="shared" si="75"/>
        <v>0</v>
      </c>
      <c r="I449" s="114" t="str">
        <f>+运营生产订单!$G$7</f>
        <v>XL</v>
      </c>
      <c r="J449" s="105">
        <f ca="1">+SUMPRODUCT((运营生产订单!$A$9:$A$78=L449)*(运营生产订单!$C$7:$K$7=I449)*运营生产订单!$C$9:运营生产订单!$K$78)</f>
        <v>0</v>
      </c>
      <c r="K449" s="115" t="e">
        <f ca="1">VLOOKUP(D449,'（运营）数据源'!B:H,7,0)</f>
        <v>#N/A</v>
      </c>
      <c r="L449" s="67">
        <f ca="1" t="shared" si="74"/>
        <v>0</v>
      </c>
    </row>
    <row r="450" s="36" customFormat="1" hidden="1" spans="1:12">
      <c r="A450" s="107"/>
      <c r="B450" s="105" t="str">
        <f ca="1">+IF(J450&gt;0,运营生产订单!$C$4,"")</f>
        <v/>
      </c>
      <c r="C450" s="105" t="str">
        <f ca="1">+IF(J450&gt;0,MID(运营生产订单!$C$3,FIND("-",运营生产订单!$C$3)+1,20),"")</f>
        <v/>
      </c>
      <c r="D450" s="108" t="str">
        <f ca="1">+IF(J450&gt;0,VLOOKUP(C450&amp;H450&amp;I450,'（运营）数据源'!$A:$B,2,0),"")</f>
        <v/>
      </c>
      <c r="E450" s="108" t="str">
        <f ca="1">+IF(J450&gt;0,VLOOKUP(D450,'（运营）数据源'!$B:$H,7,0),"")</f>
        <v/>
      </c>
      <c r="F450" s="108" t="str">
        <f ca="1">+IF(J450&gt;0,VLOOKUP(D450,'（运营）数据源'!B:G,6,0),"")</f>
        <v/>
      </c>
      <c r="G450" s="105" t="str">
        <f ca="1">+IFERROR(VLOOKUP(D450,'（运营）数据源'!$B:$D,3,0),"")</f>
        <v/>
      </c>
      <c r="H450" s="109">
        <f ca="1" t="shared" si="75"/>
        <v>0</v>
      </c>
      <c r="I450" s="114" t="str">
        <f>+运营生产订单!$H$7</f>
        <v>2XL</v>
      </c>
      <c r="J450" s="105">
        <f ca="1">+SUMPRODUCT((运营生产订单!$A$9:$A$78=L450)*(运营生产订单!$C$7:$K$7=I450)*运营生产订单!$C$9:运营生产订单!$K$78)</f>
        <v>0</v>
      </c>
      <c r="K450" s="115" t="e">
        <f ca="1">VLOOKUP(D450,'（运营）数据源'!B:H,7,0)</f>
        <v>#N/A</v>
      </c>
      <c r="L450" s="67">
        <f ca="1" t="shared" si="74"/>
        <v>0</v>
      </c>
    </row>
    <row r="451" s="36" customFormat="1" hidden="1" spans="1:12">
      <c r="A451" s="107"/>
      <c r="B451" s="105" t="str">
        <f ca="1">+IF(J451&gt;0,运营生产订单!$C$4,"")</f>
        <v/>
      </c>
      <c r="C451" s="105" t="str">
        <f ca="1">+IF(J451&gt;0,MID(运营生产订单!$C$3,FIND("-",运营生产订单!$C$3)+1,20),"")</f>
        <v/>
      </c>
      <c r="D451" s="108" t="str">
        <f ca="1">+IF(J451&gt;0,VLOOKUP(C451&amp;H451&amp;I451,'（运营）数据源'!$A:$B,2,0),"")</f>
        <v/>
      </c>
      <c r="E451" s="108" t="str">
        <f ca="1">+IF(J451&gt;0,VLOOKUP(D451,'（运营）数据源'!$B:$H,7,0),"")</f>
        <v/>
      </c>
      <c r="F451" s="108" t="str">
        <f ca="1">+IF(J451&gt;0,VLOOKUP(D451,'（运营）数据源'!B:G,6,0),"")</f>
        <v/>
      </c>
      <c r="G451" s="105" t="str">
        <f ca="1">+IFERROR(VLOOKUP(D451,'（运营）数据源'!$B:$D,3,0),"")</f>
        <v/>
      </c>
      <c r="H451" s="109">
        <f ca="1" t="shared" si="75"/>
        <v>0</v>
      </c>
      <c r="I451" s="114" t="str">
        <f>+运营生产订单!$I$7</f>
        <v>3XL</v>
      </c>
      <c r="J451" s="105">
        <f ca="1">+SUMPRODUCT((运营生产订单!$A$9:$A$78=L451)*(运营生产订单!$C$7:$K$7=I451)*运营生产订单!$C$9:运营生产订单!$K$78)</f>
        <v>0</v>
      </c>
      <c r="K451" s="115" t="e">
        <f ca="1">VLOOKUP(D451,'（运营）数据源'!B:H,7,0)</f>
        <v>#N/A</v>
      </c>
      <c r="L451" s="67">
        <f ca="1" t="shared" ref="L451:L460" si="76">INDIRECT("运营生产订单!$A$"&amp;(INT((ROW()-4)/9)+9))</f>
        <v>0</v>
      </c>
    </row>
    <row r="452" s="36" customFormat="1" hidden="1" spans="1:12">
      <c r="A452" s="107"/>
      <c r="B452" s="105" t="str">
        <f ca="1">+IF(J452&gt;0,运营生产订单!$C$4,"")</f>
        <v/>
      </c>
      <c r="C452" s="105" t="str">
        <f ca="1">+IF(J452&gt;0,MID(运营生产订单!$C$3,FIND("-",运营生产订单!$C$3)+1,20),"")</f>
        <v/>
      </c>
      <c r="D452" s="108" t="str">
        <f ca="1">+IF(J452&gt;0,VLOOKUP(C452&amp;H452&amp;I452,'（运营）数据源'!$A:$B,2,0),"")</f>
        <v/>
      </c>
      <c r="E452" s="108" t="str">
        <f ca="1">+IF(J452&gt;0,VLOOKUP(D452,'（运营）数据源'!$B:$H,7,0),"")</f>
        <v/>
      </c>
      <c r="F452" s="108" t="str">
        <f ca="1">+IF(J452&gt;0,VLOOKUP(D452,'（运营）数据源'!B:G,6,0),"")</f>
        <v/>
      </c>
      <c r="G452" s="105" t="str">
        <f ca="1">+IFERROR(VLOOKUP(D452,'（运营）数据源'!$B:$D,3,0),"")</f>
        <v/>
      </c>
      <c r="H452" s="109">
        <f ca="1" t="shared" si="75"/>
        <v>0</v>
      </c>
      <c r="I452" s="114" t="str">
        <f>+运营生产订单!$J$7</f>
        <v>4XL</v>
      </c>
      <c r="J452" s="105">
        <f ca="1">+SUMPRODUCT((运营生产订单!$A$9:$A$78=L452)*(运营生产订单!$C$7:$K$7=I452)*运营生产订单!$C$9:运营生产订单!$K$78)</f>
        <v>0</v>
      </c>
      <c r="K452" s="115" t="e">
        <f ca="1">VLOOKUP(D452,'（运营）数据源'!B:H,7,0)</f>
        <v>#N/A</v>
      </c>
      <c r="L452" s="67">
        <f ca="1" t="shared" si="76"/>
        <v>0</v>
      </c>
    </row>
    <row r="453" s="36" customFormat="1" hidden="1" spans="1:12">
      <c r="A453" s="107"/>
      <c r="B453" s="105" t="str">
        <f ca="1">+IF(J453&gt;0,运营生产订单!$C$4,"")</f>
        <v/>
      </c>
      <c r="C453" s="105" t="str">
        <f ca="1">+IF(J453&gt;0,MID(运营生产订单!$C$3,FIND("-",运营生产订单!$C$3)+1,20),"")</f>
        <v/>
      </c>
      <c r="D453" s="108" t="str">
        <f ca="1">+IF(J453&gt;0,VLOOKUP(C453&amp;H453&amp;I453,'（运营）数据源'!$A:$B,2,0),"")</f>
        <v/>
      </c>
      <c r="E453" s="108" t="str">
        <f ca="1">+IF(J453&gt;0,VLOOKUP(D453,'（运营）数据源'!$B:$H,7,0),"")</f>
        <v/>
      </c>
      <c r="F453" s="108" t="str">
        <f ca="1">+IF(J453&gt;0,VLOOKUP(D453,'（运营）数据源'!B:G,6,0),"")</f>
        <v/>
      </c>
      <c r="G453" s="105" t="str">
        <f ca="1">+IFERROR(VLOOKUP(D453,'（运营）数据源'!$B:$D,3,0),"")</f>
        <v/>
      </c>
      <c r="H453" s="109">
        <f ca="1" t="shared" si="75"/>
        <v>0</v>
      </c>
      <c r="I453" s="114" t="str">
        <f>+运营生产订单!$K$7</f>
        <v>5XL</v>
      </c>
      <c r="J453" s="105">
        <f ca="1">+SUMPRODUCT((运营生产订单!$A$9:$A$78=L453)*(运营生产订单!$C$7:$K$7=I453)*运营生产订单!$C$9:运营生产订单!$K$78)</f>
        <v>0</v>
      </c>
      <c r="K453" s="115" t="e">
        <f ca="1">VLOOKUP(D453,'（运营）数据源'!B:H,7,0)</f>
        <v>#N/A</v>
      </c>
      <c r="L453" s="67">
        <f ca="1" t="shared" si="76"/>
        <v>0</v>
      </c>
    </row>
    <row r="454" s="36" customFormat="1" hidden="1" spans="1:12">
      <c r="A454" s="107"/>
      <c r="B454" s="105" t="str">
        <f ca="1">+IF(J454&gt;0,运营生产订单!$C$4,"")</f>
        <v/>
      </c>
      <c r="C454" s="105" t="str">
        <f ca="1">+IF(J454&gt;0,MID(运营生产订单!$C$3,FIND("-",运营生产订单!$C$3)+1,20),"")</f>
        <v/>
      </c>
      <c r="D454" s="108" t="str">
        <f ca="1">+IF(J454&gt;0,VLOOKUP(C454&amp;H454&amp;I454,'（运营）数据源'!$A:$B,2,0),"")</f>
        <v/>
      </c>
      <c r="E454" s="108" t="str">
        <f ca="1">+IF(J454&gt;0,VLOOKUP(D454,'（运营）数据源'!$B:$H,7,0),"")</f>
        <v/>
      </c>
      <c r="F454" s="108" t="str">
        <f ca="1">+IF(J454&gt;0,VLOOKUP(D454,'（运营）数据源'!B:G,6,0),"")</f>
        <v/>
      </c>
      <c r="G454" s="105" t="str">
        <f ca="1">+IFERROR(VLOOKUP(D454,'（运营）数据源'!$B:$D,3,0),"")</f>
        <v/>
      </c>
      <c r="H454" s="109">
        <f ca="1" t="shared" si="75"/>
        <v>0</v>
      </c>
      <c r="I454" s="114" t="str">
        <f>+运营生产订单!$C$7</f>
        <v>XS</v>
      </c>
      <c r="J454" s="105">
        <f ca="1">+SUMPRODUCT((运营生产订单!$A$9:$A$78=L454)*(运营生产订单!$C$7:$K$7=I454)*运营生产订单!$C$9:运营生产订单!$K$78)</f>
        <v>0</v>
      </c>
      <c r="K454" s="115" t="e">
        <f ca="1">VLOOKUP(D454,'（运营）数据源'!B:H,7,0)</f>
        <v>#N/A</v>
      </c>
      <c r="L454" s="67">
        <f ca="1" t="shared" si="76"/>
        <v>0</v>
      </c>
    </row>
    <row r="455" s="36" customFormat="1" hidden="1" spans="1:12">
      <c r="A455" s="107"/>
      <c r="B455" s="105" t="str">
        <f ca="1">+IF(J455&gt;0,运营生产订单!$C$4,"")</f>
        <v/>
      </c>
      <c r="C455" s="105" t="str">
        <f ca="1">+IF(J455&gt;0,MID(运营生产订单!$C$3,FIND("-",运营生产订单!$C$3)+1,20),"")</f>
        <v/>
      </c>
      <c r="D455" s="108" t="str">
        <f ca="1">+IF(J455&gt;0,VLOOKUP(C455&amp;H455&amp;I455,'（运营）数据源'!$A:$B,2,0),"")</f>
        <v/>
      </c>
      <c r="E455" s="108" t="str">
        <f ca="1">+IF(J455&gt;0,VLOOKUP(D455,'（运营）数据源'!$B:$H,7,0),"")</f>
        <v/>
      </c>
      <c r="F455" s="108" t="str">
        <f ca="1">+IF(J455&gt;0,VLOOKUP(D455,'（运营）数据源'!B:G,6,0),"")</f>
        <v/>
      </c>
      <c r="G455" s="105" t="str">
        <f ca="1">+IFERROR(VLOOKUP(D455,'（运营）数据源'!$B:$D,3,0),"")</f>
        <v/>
      </c>
      <c r="H455" s="109">
        <f ca="1" t="shared" ref="H455:H464" si="77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455" s="114" t="str">
        <f>+运营生产订单!$D$7</f>
        <v>S</v>
      </c>
      <c r="J455" s="105">
        <f ca="1">+SUMPRODUCT((运营生产订单!$A$9:$A$78=L455)*(运营生产订单!$C$7:$K$7=I455)*运营生产订单!$C$9:运营生产订单!$K$78)</f>
        <v>0</v>
      </c>
      <c r="K455" s="115" t="e">
        <f ca="1">VLOOKUP(D455,'（运营）数据源'!B:H,7,0)</f>
        <v>#N/A</v>
      </c>
      <c r="L455" s="67">
        <f ca="1" t="shared" si="76"/>
        <v>0</v>
      </c>
    </row>
    <row r="456" s="36" customFormat="1" hidden="1" spans="1:12">
      <c r="A456" s="107"/>
      <c r="B456" s="105" t="str">
        <f ca="1">+IF(J456&gt;0,运营生产订单!$C$4,"")</f>
        <v/>
      </c>
      <c r="C456" s="105" t="str">
        <f ca="1">+IF(J456&gt;0,MID(运营生产订单!$C$3,FIND("-",运营生产订单!$C$3)+1,20),"")</f>
        <v/>
      </c>
      <c r="D456" s="108" t="str">
        <f ca="1">+IF(J456&gt;0,VLOOKUP(C456&amp;H456&amp;I456,'（运营）数据源'!$A:$B,2,0),"")</f>
        <v/>
      </c>
      <c r="E456" s="108" t="str">
        <f ca="1">+IF(J456&gt;0,VLOOKUP(D456,'（运营）数据源'!$B:$H,7,0),"")</f>
        <v/>
      </c>
      <c r="F456" s="108" t="str">
        <f ca="1">+IF(J456&gt;0,VLOOKUP(D456,'（运营）数据源'!B:G,6,0),"")</f>
        <v/>
      </c>
      <c r="G456" s="105" t="str">
        <f ca="1">+IFERROR(VLOOKUP(D456,'（运营）数据源'!$B:$D,3,0),"")</f>
        <v/>
      </c>
      <c r="H456" s="109">
        <f ca="1" t="shared" si="77"/>
        <v>0</v>
      </c>
      <c r="I456" s="114" t="str">
        <f>+运营生产订单!$E$7</f>
        <v>M</v>
      </c>
      <c r="J456" s="105">
        <f ca="1">+SUMPRODUCT((运营生产订单!$A$9:$A$78=L456)*(运营生产订单!$C$7:$K$7=I456)*运营生产订单!$C$9:运营生产订单!$K$78)</f>
        <v>0</v>
      </c>
      <c r="K456" s="115" t="e">
        <f ca="1">VLOOKUP(D456,'（运营）数据源'!B:H,7,0)</f>
        <v>#N/A</v>
      </c>
      <c r="L456" s="67">
        <f ca="1" t="shared" si="76"/>
        <v>0</v>
      </c>
    </row>
    <row r="457" s="36" customFormat="1" hidden="1" spans="1:12">
      <c r="A457" s="107"/>
      <c r="B457" s="105" t="str">
        <f ca="1">+IF(J457&gt;0,运营生产订单!$C$4,"")</f>
        <v/>
      </c>
      <c r="C457" s="105" t="str">
        <f ca="1">+IF(J457&gt;0,MID(运营生产订单!$C$3,FIND("-",运营生产订单!$C$3)+1,20),"")</f>
        <v/>
      </c>
      <c r="D457" s="108" t="str">
        <f ca="1">+IF(J457&gt;0,VLOOKUP(C457&amp;H457&amp;I457,'（运营）数据源'!$A:$B,2,0),"")</f>
        <v/>
      </c>
      <c r="E457" s="108" t="str">
        <f ca="1">+IF(J457&gt;0,VLOOKUP(D457,'（运营）数据源'!$B:$H,7,0),"")</f>
        <v/>
      </c>
      <c r="F457" s="108" t="str">
        <f ca="1">+IF(J457&gt;0,VLOOKUP(D457,'（运营）数据源'!B:G,6,0),"")</f>
        <v/>
      </c>
      <c r="G457" s="105" t="str">
        <f ca="1">+IFERROR(VLOOKUP(D457,'（运营）数据源'!$B:$D,3,0),"")</f>
        <v/>
      </c>
      <c r="H457" s="109">
        <f ca="1" t="shared" si="77"/>
        <v>0</v>
      </c>
      <c r="I457" s="114" t="str">
        <f>+运营生产订单!$F$7</f>
        <v>L</v>
      </c>
      <c r="J457" s="105">
        <f ca="1">+SUMPRODUCT((运营生产订单!$A$9:$A$78=L457)*(运营生产订单!$C$7:$K$7=I457)*运营生产订单!$C$9:运营生产订单!$K$78)</f>
        <v>0</v>
      </c>
      <c r="K457" s="115" t="e">
        <f ca="1">VLOOKUP(D457,'（运营）数据源'!B:H,7,0)</f>
        <v>#N/A</v>
      </c>
      <c r="L457" s="67">
        <f ca="1" t="shared" si="76"/>
        <v>0</v>
      </c>
    </row>
    <row r="458" s="36" customFormat="1" hidden="1" spans="1:12">
      <c r="A458" s="107"/>
      <c r="B458" s="105" t="str">
        <f ca="1">+IF(J458&gt;0,运营生产订单!$C$4,"")</f>
        <v/>
      </c>
      <c r="C458" s="105" t="str">
        <f ca="1">+IF(J458&gt;0,MID(运营生产订单!$C$3,FIND("-",运营生产订单!$C$3)+1,20),"")</f>
        <v/>
      </c>
      <c r="D458" s="108" t="str">
        <f ca="1">+IF(J458&gt;0,VLOOKUP(C458&amp;H458&amp;I458,'（运营）数据源'!$A:$B,2,0),"")</f>
        <v/>
      </c>
      <c r="E458" s="108" t="str">
        <f ca="1">+IF(J458&gt;0,VLOOKUP(D458,'（运营）数据源'!$B:$H,7,0),"")</f>
        <v/>
      </c>
      <c r="F458" s="108" t="str">
        <f ca="1">+IF(J458&gt;0,VLOOKUP(D458,'（运营）数据源'!B:G,6,0),"")</f>
        <v/>
      </c>
      <c r="G458" s="105" t="str">
        <f ca="1">+IFERROR(VLOOKUP(D458,'（运营）数据源'!$B:$D,3,0),"")</f>
        <v/>
      </c>
      <c r="H458" s="109">
        <f ca="1" t="shared" si="77"/>
        <v>0</v>
      </c>
      <c r="I458" s="114" t="str">
        <f>+运营生产订单!$G$7</f>
        <v>XL</v>
      </c>
      <c r="J458" s="105">
        <f ca="1">+SUMPRODUCT((运营生产订单!$A$9:$A$78=L458)*(运营生产订单!$C$7:$K$7=I458)*运营生产订单!$C$9:运营生产订单!$K$78)</f>
        <v>0</v>
      </c>
      <c r="K458" s="115" t="e">
        <f ca="1">VLOOKUP(D458,'（运营）数据源'!B:H,7,0)</f>
        <v>#N/A</v>
      </c>
      <c r="L458" s="67">
        <f ca="1" t="shared" si="76"/>
        <v>0</v>
      </c>
    </row>
    <row r="459" s="36" customFormat="1" hidden="1" spans="1:12">
      <c r="A459" s="107"/>
      <c r="B459" s="105" t="str">
        <f ca="1">+IF(J459&gt;0,运营生产订单!$C$4,"")</f>
        <v/>
      </c>
      <c r="C459" s="105" t="str">
        <f ca="1">+IF(J459&gt;0,MID(运营生产订单!$C$3,FIND("-",运营生产订单!$C$3)+1,20),"")</f>
        <v/>
      </c>
      <c r="D459" s="108" t="str">
        <f ca="1">+IF(J459&gt;0,VLOOKUP(C459&amp;H459&amp;I459,'（运营）数据源'!$A:$B,2,0),"")</f>
        <v/>
      </c>
      <c r="E459" s="108" t="str">
        <f ca="1">+IF(J459&gt;0,VLOOKUP(D459,'（运营）数据源'!$B:$H,7,0),"")</f>
        <v/>
      </c>
      <c r="F459" s="108" t="str">
        <f ca="1">+IF(J459&gt;0,VLOOKUP(D459,'（运营）数据源'!B:G,6,0),"")</f>
        <v/>
      </c>
      <c r="G459" s="105" t="str">
        <f ca="1">+IFERROR(VLOOKUP(D459,'（运营）数据源'!$B:$D,3,0),"")</f>
        <v/>
      </c>
      <c r="H459" s="109">
        <f ca="1" t="shared" si="77"/>
        <v>0</v>
      </c>
      <c r="I459" s="114" t="str">
        <f>+运营生产订单!$H$7</f>
        <v>2XL</v>
      </c>
      <c r="J459" s="105">
        <f ca="1">+SUMPRODUCT((运营生产订单!$A$9:$A$78=L459)*(运营生产订单!$C$7:$K$7=I459)*运营生产订单!$C$9:运营生产订单!$K$78)</f>
        <v>0</v>
      </c>
      <c r="K459" s="115" t="e">
        <f ca="1">VLOOKUP(D459,'（运营）数据源'!B:H,7,0)</f>
        <v>#N/A</v>
      </c>
      <c r="L459" s="67">
        <f ca="1" t="shared" si="76"/>
        <v>0</v>
      </c>
    </row>
    <row r="460" s="36" customFormat="1" hidden="1" spans="1:12">
      <c r="A460" s="107"/>
      <c r="B460" s="105" t="str">
        <f ca="1">+IF(J460&gt;0,运营生产订单!$C$4,"")</f>
        <v/>
      </c>
      <c r="C460" s="105" t="str">
        <f ca="1">+IF(J460&gt;0,MID(运营生产订单!$C$3,FIND("-",运营生产订单!$C$3)+1,20),"")</f>
        <v/>
      </c>
      <c r="D460" s="108" t="str">
        <f ca="1">+IF(J460&gt;0,VLOOKUP(C460&amp;H460&amp;I460,'（运营）数据源'!$A:$B,2,0),"")</f>
        <v/>
      </c>
      <c r="E460" s="108" t="str">
        <f ca="1">+IF(J460&gt;0,VLOOKUP(D460,'（运营）数据源'!$B:$H,7,0),"")</f>
        <v/>
      </c>
      <c r="F460" s="108" t="str">
        <f ca="1">+IF(J460&gt;0,VLOOKUP(D460,'（运营）数据源'!B:G,6,0),"")</f>
        <v/>
      </c>
      <c r="G460" s="105" t="str">
        <f ca="1">+IFERROR(VLOOKUP(D460,'（运营）数据源'!$B:$D,3,0),"")</f>
        <v/>
      </c>
      <c r="H460" s="109">
        <f ca="1" t="shared" si="77"/>
        <v>0</v>
      </c>
      <c r="I460" s="114" t="str">
        <f>+运营生产订单!$I$7</f>
        <v>3XL</v>
      </c>
      <c r="J460" s="105">
        <f ca="1">+SUMPRODUCT((运营生产订单!$A$9:$A$78=L460)*(运营生产订单!$C$7:$K$7=I460)*运营生产订单!$C$9:运营生产订单!$K$78)</f>
        <v>0</v>
      </c>
      <c r="K460" s="115" t="e">
        <f ca="1">VLOOKUP(D460,'（运营）数据源'!B:H,7,0)</f>
        <v>#N/A</v>
      </c>
      <c r="L460" s="67">
        <f ca="1" t="shared" si="76"/>
        <v>0</v>
      </c>
    </row>
    <row r="461" s="36" customFormat="1" hidden="1" spans="1:12">
      <c r="A461" s="107"/>
      <c r="B461" s="105" t="str">
        <f ca="1">+IF(J461&gt;0,运营生产订单!$C$4,"")</f>
        <v/>
      </c>
      <c r="C461" s="105" t="str">
        <f ca="1">+IF(J461&gt;0,MID(运营生产订单!$C$3,FIND("-",运营生产订单!$C$3)+1,20),"")</f>
        <v/>
      </c>
      <c r="D461" s="108" t="str">
        <f ca="1">+IF(J461&gt;0,VLOOKUP(C461&amp;H461&amp;I461,'（运营）数据源'!$A:$B,2,0),"")</f>
        <v/>
      </c>
      <c r="E461" s="108" t="str">
        <f ca="1">+IF(J461&gt;0,VLOOKUP(D461,'（运营）数据源'!$B:$H,7,0),"")</f>
        <v/>
      </c>
      <c r="F461" s="108" t="str">
        <f ca="1">+IF(J461&gt;0,VLOOKUP(D461,'（运营）数据源'!B:G,6,0),"")</f>
        <v/>
      </c>
      <c r="G461" s="105" t="str">
        <f ca="1">+IFERROR(VLOOKUP(D461,'（运营）数据源'!$B:$D,3,0),"")</f>
        <v/>
      </c>
      <c r="H461" s="109">
        <f ca="1" t="shared" si="77"/>
        <v>0</v>
      </c>
      <c r="I461" s="114" t="str">
        <f>+运营生产订单!$J$7</f>
        <v>4XL</v>
      </c>
      <c r="J461" s="105">
        <f ca="1">+SUMPRODUCT((运营生产订单!$A$9:$A$78=L461)*(运营生产订单!$C$7:$K$7=I461)*运营生产订单!$C$9:运营生产订单!$K$78)</f>
        <v>0</v>
      </c>
      <c r="K461" s="115" t="e">
        <f ca="1">VLOOKUP(D461,'（运营）数据源'!B:H,7,0)</f>
        <v>#N/A</v>
      </c>
      <c r="L461" s="67">
        <f ca="1" t="shared" ref="L461:L470" si="78">INDIRECT("运营生产订单!$A$"&amp;(INT((ROW()-4)/9)+9))</f>
        <v>0</v>
      </c>
    </row>
    <row r="462" s="36" customFormat="1" hidden="1" spans="1:12">
      <c r="A462" s="107"/>
      <c r="B462" s="105" t="str">
        <f ca="1">+IF(J462&gt;0,运营生产订单!$C$4,"")</f>
        <v/>
      </c>
      <c r="C462" s="105" t="str">
        <f ca="1">+IF(J462&gt;0,MID(运营生产订单!$C$3,FIND("-",运营生产订单!$C$3)+1,20),"")</f>
        <v/>
      </c>
      <c r="D462" s="108" t="str">
        <f ca="1">+IF(J462&gt;0,VLOOKUP(C462&amp;H462&amp;I462,'（运营）数据源'!$A:$B,2,0),"")</f>
        <v/>
      </c>
      <c r="E462" s="108" t="str">
        <f ca="1">+IF(J462&gt;0,VLOOKUP(D462,'（运营）数据源'!$B:$H,7,0),"")</f>
        <v/>
      </c>
      <c r="F462" s="108" t="str">
        <f ca="1">+IF(J462&gt;0,VLOOKUP(D462,'（运营）数据源'!B:G,6,0),"")</f>
        <v/>
      </c>
      <c r="G462" s="105" t="str">
        <f ca="1">+IFERROR(VLOOKUP(D462,'（运营）数据源'!$B:$D,3,0),"")</f>
        <v/>
      </c>
      <c r="H462" s="109">
        <f ca="1" t="shared" si="77"/>
        <v>0</v>
      </c>
      <c r="I462" s="114" t="str">
        <f>+运营生产订单!$K$7</f>
        <v>5XL</v>
      </c>
      <c r="J462" s="105">
        <f ca="1">+SUMPRODUCT((运营生产订单!$A$9:$A$78=L462)*(运营生产订单!$C$7:$K$7=I462)*运营生产订单!$C$9:运营生产订单!$K$78)</f>
        <v>0</v>
      </c>
      <c r="K462" s="115" t="e">
        <f ca="1">VLOOKUP(D462,'（运营）数据源'!B:H,7,0)</f>
        <v>#N/A</v>
      </c>
      <c r="L462" s="67">
        <f ca="1" t="shared" si="78"/>
        <v>0</v>
      </c>
    </row>
    <row r="463" s="36" customFormat="1" hidden="1" spans="1:12">
      <c r="A463" s="107"/>
      <c r="B463" s="105" t="str">
        <f ca="1">+IF(J463&gt;0,运营生产订单!$C$4,"")</f>
        <v/>
      </c>
      <c r="C463" s="105" t="str">
        <f ca="1">+IF(J463&gt;0,MID(运营生产订单!$C$3,FIND("-",运营生产订单!$C$3)+1,20),"")</f>
        <v/>
      </c>
      <c r="D463" s="108" t="str">
        <f ca="1">+IF(J463&gt;0,VLOOKUP(C463&amp;H463&amp;I463,'（运营）数据源'!$A:$B,2,0),"")</f>
        <v/>
      </c>
      <c r="E463" s="108" t="str">
        <f ca="1">+IF(J463&gt;0,VLOOKUP(D463,'（运营）数据源'!$B:$H,7,0),"")</f>
        <v/>
      </c>
      <c r="F463" s="108" t="str">
        <f ca="1">+IF(J463&gt;0,VLOOKUP(D463,'（运营）数据源'!B:G,6,0),"")</f>
        <v/>
      </c>
      <c r="G463" s="105" t="str">
        <f ca="1">+IFERROR(VLOOKUP(D463,'（运营）数据源'!$B:$D,3,0),"")</f>
        <v/>
      </c>
      <c r="H463" s="109">
        <f ca="1" t="shared" si="77"/>
        <v>0</v>
      </c>
      <c r="I463" s="114" t="str">
        <f>+运营生产订单!$C$7</f>
        <v>XS</v>
      </c>
      <c r="J463" s="105">
        <f ca="1">+SUMPRODUCT((运营生产订单!$A$9:$A$78=L463)*(运营生产订单!$C$7:$K$7=I463)*运营生产订单!$C$9:运营生产订单!$K$78)</f>
        <v>0</v>
      </c>
      <c r="K463" s="115" t="e">
        <f ca="1">VLOOKUP(D463,'（运营）数据源'!B:H,7,0)</f>
        <v>#N/A</v>
      </c>
      <c r="L463" s="67">
        <f ca="1" t="shared" si="78"/>
        <v>0</v>
      </c>
    </row>
    <row r="464" s="36" customFormat="1" hidden="1" spans="1:12">
      <c r="A464" s="107"/>
      <c r="B464" s="105" t="str">
        <f ca="1">+IF(J464&gt;0,运营生产订单!$C$4,"")</f>
        <v/>
      </c>
      <c r="C464" s="105" t="str">
        <f ca="1">+IF(J464&gt;0,MID(运营生产订单!$C$3,FIND("-",运营生产订单!$C$3)+1,20),"")</f>
        <v/>
      </c>
      <c r="D464" s="108" t="str">
        <f ca="1">+IF(J464&gt;0,VLOOKUP(C464&amp;H464&amp;I464,'（运营）数据源'!$A:$B,2,0),"")</f>
        <v/>
      </c>
      <c r="E464" s="108" t="str">
        <f ca="1">+IF(J464&gt;0,VLOOKUP(D464,'（运营）数据源'!$B:$H,7,0),"")</f>
        <v/>
      </c>
      <c r="F464" s="108" t="str">
        <f ca="1">+IF(J464&gt;0,VLOOKUP(D464,'（运营）数据源'!B:G,6,0),"")</f>
        <v/>
      </c>
      <c r="G464" s="105" t="str">
        <f ca="1">+IFERROR(VLOOKUP(D464,'（运营）数据源'!$B:$D,3,0),"")</f>
        <v/>
      </c>
      <c r="H464" s="109">
        <f ca="1" t="shared" si="77"/>
        <v>0</v>
      </c>
      <c r="I464" s="114" t="str">
        <f>+运营生产订单!$D$7</f>
        <v>S</v>
      </c>
      <c r="J464" s="105">
        <f ca="1">+SUMPRODUCT((运营生产订单!$A$9:$A$78=L464)*(运营生产订单!$C$7:$K$7=I464)*运营生产订单!$C$9:运营生产订单!$K$78)</f>
        <v>0</v>
      </c>
      <c r="K464" s="115" t="e">
        <f ca="1">VLOOKUP(D464,'（运营）数据源'!B:H,7,0)</f>
        <v>#N/A</v>
      </c>
      <c r="L464" s="67">
        <f ca="1" t="shared" si="78"/>
        <v>0</v>
      </c>
    </row>
    <row r="465" s="36" customFormat="1" hidden="1" spans="1:12">
      <c r="A465" s="107"/>
      <c r="B465" s="105" t="str">
        <f ca="1">+IF(J465&gt;0,运营生产订单!$C$4,"")</f>
        <v/>
      </c>
      <c r="C465" s="105" t="str">
        <f ca="1">+IF(J465&gt;0,MID(运营生产订单!$C$3,FIND("-",运营生产订单!$C$3)+1,20),"")</f>
        <v/>
      </c>
      <c r="D465" s="108" t="str">
        <f ca="1">+IF(J465&gt;0,VLOOKUP(C465&amp;H465&amp;I465,'（运营）数据源'!$A:$B,2,0),"")</f>
        <v/>
      </c>
      <c r="E465" s="108" t="str">
        <f ca="1">+IF(J465&gt;0,VLOOKUP(D465,'（运营）数据源'!$B:$H,7,0),"")</f>
        <v/>
      </c>
      <c r="F465" s="108" t="str">
        <f ca="1">+IF(J465&gt;0,VLOOKUP(D465,'（运营）数据源'!B:G,6,0),"")</f>
        <v/>
      </c>
      <c r="G465" s="105" t="str">
        <f ca="1">+IFERROR(VLOOKUP(D465,'（运营）数据源'!$B:$D,3,0),"")</f>
        <v/>
      </c>
      <c r="H465" s="109">
        <f ca="1" t="shared" ref="H465:H474" si="79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465" s="114" t="str">
        <f>+运营生产订单!$E$7</f>
        <v>M</v>
      </c>
      <c r="J465" s="105">
        <f ca="1">+SUMPRODUCT((运营生产订单!$A$9:$A$78=L465)*(运营生产订单!$C$7:$K$7=I465)*运营生产订单!$C$9:运营生产订单!$K$78)</f>
        <v>0</v>
      </c>
      <c r="K465" s="115" t="e">
        <f ca="1">VLOOKUP(D465,'（运营）数据源'!B:H,7,0)</f>
        <v>#N/A</v>
      </c>
      <c r="L465" s="67">
        <f ca="1" t="shared" si="78"/>
        <v>0</v>
      </c>
    </row>
    <row r="466" s="36" customFormat="1" hidden="1" spans="1:12">
      <c r="A466" s="107"/>
      <c r="B466" s="105" t="str">
        <f ca="1">+IF(J466&gt;0,运营生产订单!$C$4,"")</f>
        <v/>
      </c>
      <c r="C466" s="105" t="str">
        <f ca="1">+IF(J466&gt;0,MID(运营生产订单!$C$3,FIND("-",运营生产订单!$C$3)+1,20),"")</f>
        <v/>
      </c>
      <c r="D466" s="108" t="str">
        <f ca="1">+IF(J466&gt;0,VLOOKUP(C466&amp;H466&amp;I466,'（运营）数据源'!$A:$B,2,0),"")</f>
        <v/>
      </c>
      <c r="E466" s="108" t="str">
        <f ca="1">+IF(J466&gt;0,VLOOKUP(D466,'（运营）数据源'!$B:$H,7,0),"")</f>
        <v/>
      </c>
      <c r="F466" s="108" t="str">
        <f ca="1">+IF(J466&gt;0,VLOOKUP(D466,'（运营）数据源'!B:G,6,0),"")</f>
        <v/>
      </c>
      <c r="G466" s="105" t="str">
        <f ca="1">+IFERROR(VLOOKUP(D466,'（运营）数据源'!$B:$D,3,0),"")</f>
        <v/>
      </c>
      <c r="H466" s="109">
        <f ca="1" t="shared" si="79"/>
        <v>0</v>
      </c>
      <c r="I466" s="114" t="str">
        <f>+运营生产订单!$F$7</f>
        <v>L</v>
      </c>
      <c r="J466" s="105">
        <f ca="1">+SUMPRODUCT((运营生产订单!$A$9:$A$78=L466)*(运营生产订单!$C$7:$K$7=I466)*运营生产订单!$C$9:运营生产订单!$K$78)</f>
        <v>0</v>
      </c>
      <c r="K466" s="115" t="e">
        <f ca="1">VLOOKUP(D466,'（运营）数据源'!B:H,7,0)</f>
        <v>#N/A</v>
      </c>
      <c r="L466" s="67">
        <f ca="1" t="shared" si="78"/>
        <v>0</v>
      </c>
    </row>
    <row r="467" s="36" customFormat="1" hidden="1" spans="1:12">
      <c r="A467" s="107"/>
      <c r="B467" s="105" t="str">
        <f ca="1">+IF(J467&gt;0,运营生产订单!$C$4,"")</f>
        <v/>
      </c>
      <c r="C467" s="105" t="str">
        <f ca="1">+IF(J467&gt;0,MID(运营生产订单!$C$3,FIND("-",运营生产订单!$C$3)+1,20),"")</f>
        <v/>
      </c>
      <c r="D467" s="108" t="str">
        <f ca="1">+IF(J467&gt;0,VLOOKUP(C467&amp;H467&amp;I467,'（运营）数据源'!$A:$B,2,0),"")</f>
        <v/>
      </c>
      <c r="E467" s="108" t="str">
        <f ca="1">+IF(J467&gt;0,VLOOKUP(D467,'（运营）数据源'!$B:$H,7,0),"")</f>
        <v/>
      </c>
      <c r="F467" s="108" t="str">
        <f ca="1">+IF(J467&gt;0,VLOOKUP(D467,'（运营）数据源'!B:G,6,0),"")</f>
        <v/>
      </c>
      <c r="G467" s="105" t="str">
        <f ca="1">+IFERROR(VLOOKUP(D467,'（运营）数据源'!$B:$D,3,0),"")</f>
        <v/>
      </c>
      <c r="H467" s="109">
        <f ca="1" t="shared" si="79"/>
        <v>0</v>
      </c>
      <c r="I467" s="114" t="str">
        <f>+运营生产订单!$G$7</f>
        <v>XL</v>
      </c>
      <c r="J467" s="105">
        <f ca="1">+SUMPRODUCT((运营生产订单!$A$9:$A$78=L467)*(运营生产订单!$C$7:$K$7=I467)*运营生产订单!$C$9:运营生产订单!$K$78)</f>
        <v>0</v>
      </c>
      <c r="K467" s="115" t="e">
        <f ca="1">VLOOKUP(D467,'（运营）数据源'!B:H,7,0)</f>
        <v>#N/A</v>
      </c>
      <c r="L467" s="67">
        <f ca="1" t="shared" si="78"/>
        <v>0</v>
      </c>
    </row>
    <row r="468" s="36" customFormat="1" hidden="1" spans="1:12">
      <c r="A468" s="107"/>
      <c r="B468" s="105" t="str">
        <f ca="1">+IF(J468&gt;0,运营生产订单!$C$4,"")</f>
        <v/>
      </c>
      <c r="C468" s="105" t="str">
        <f ca="1">+IF(J468&gt;0,MID(运营生产订单!$C$3,FIND("-",运营生产订单!$C$3)+1,20),"")</f>
        <v/>
      </c>
      <c r="D468" s="108" t="str">
        <f ca="1">+IF(J468&gt;0,VLOOKUP(C468&amp;H468&amp;I468,'（运营）数据源'!$A:$B,2,0),"")</f>
        <v/>
      </c>
      <c r="E468" s="108" t="str">
        <f ca="1">+IF(J468&gt;0,VLOOKUP(D468,'（运营）数据源'!$B:$H,7,0),"")</f>
        <v/>
      </c>
      <c r="F468" s="108" t="str">
        <f ca="1">+IF(J468&gt;0,VLOOKUP(D468,'（运营）数据源'!B:G,6,0),"")</f>
        <v/>
      </c>
      <c r="G468" s="105" t="str">
        <f ca="1">+IFERROR(VLOOKUP(D468,'（运营）数据源'!$B:$D,3,0),"")</f>
        <v/>
      </c>
      <c r="H468" s="109">
        <f ca="1" t="shared" si="79"/>
        <v>0</v>
      </c>
      <c r="I468" s="114" t="str">
        <f>+运营生产订单!$H$7</f>
        <v>2XL</v>
      </c>
      <c r="J468" s="105">
        <f ca="1">+SUMPRODUCT((运营生产订单!$A$9:$A$78=L468)*(运营生产订单!$C$7:$K$7=I468)*运营生产订单!$C$9:运营生产订单!$K$78)</f>
        <v>0</v>
      </c>
      <c r="K468" s="115" t="e">
        <f ca="1">VLOOKUP(D468,'（运营）数据源'!B:H,7,0)</f>
        <v>#N/A</v>
      </c>
      <c r="L468" s="67">
        <f ca="1" t="shared" si="78"/>
        <v>0</v>
      </c>
    </row>
    <row r="469" s="36" customFormat="1" hidden="1" spans="1:12">
      <c r="A469" s="107"/>
      <c r="B469" s="105" t="str">
        <f ca="1">+IF(J469&gt;0,运营生产订单!$C$4,"")</f>
        <v/>
      </c>
      <c r="C469" s="105" t="str">
        <f ca="1">+IF(J469&gt;0,MID(运营生产订单!$C$3,FIND("-",运营生产订单!$C$3)+1,20),"")</f>
        <v/>
      </c>
      <c r="D469" s="108" t="str">
        <f ca="1">+IF(J469&gt;0,VLOOKUP(C469&amp;H469&amp;I469,'（运营）数据源'!$A:$B,2,0),"")</f>
        <v/>
      </c>
      <c r="E469" s="108" t="str">
        <f ca="1">+IF(J469&gt;0,VLOOKUP(D469,'（运营）数据源'!$B:$H,7,0),"")</f>
        <v/>
      </c>
      <c r="F469" s="108" t="str">
        <f ca="1">+IF(J469&gt;0,VLOOKUP(D469,'（运营）数据源'!B:G,6,0),"")</f>
        <v/>
      </c>
      <c r="G469" s="105" t="str">
        <f ca="1">+IFERROR(VLOOKUP(D469,'（运营）数据源'!$B:$D,3,0),"")</f>
        <v/>
      </c>
      <c r="H469" s="109">
        <f ca="1" t="shared" si="79"/>
        <v>0</v>
      </c>
      <c r="I469" s="114" t="str">
        <f>+运营生产订单!$I$7</f>
        <v>3XL</v>
      </c>
      <c r="J469" s="105">
        <f ca="1">+SUMPRODUCT((运营生产订单!$A$9:$A$78=L469)*(运营生产订单!$C$7:$K$7=I469)*运营生产订单!$C$9:运营生产订单!$K$78)</f>
        <v>0</v>
      </c>
      <c r="K469" s="115" t="e">
        <f ca="1">VLOOKUP(D469,'（运营）数据源'!B:H,7,0)</f>
        <v>#N/A</v>
      </c>
      <c r="L469" s="67">
        <f ca="1" t="shared" si="78"/>
        <v>0</v>
      </c>
    </row>
    <row r="470" s="36" customFormat="1" hidden="1" spans="1:12">
      <c r="A470" s="107"/>
      <c r="B470" s="105" t="str">
        <f ca="1">+IF(J470&gt;0,运营生产订单!$C$4,"")</f>
        <v/>
      </c>
      <c r="C470" s="105" t="str">
        <f ca="1">+IF(J470&gt;0,MID(运营生产订单!$C$3,FIND("-",运营生产订单!$C$3)+1,20),"")</f>
        <v/>
      </c>
      <c r="D470" s="108" t="str">
        <f ca="1">+IF(J470&gt;0,VLOOKUP(C470&amp;H470&amp;I470,'（运营）数据源'!$A:$B,2,0),"")</f>
        <v/>
      </c>
      <c r="E470" s="108" t="str">
        <f ca="1">+IF(J470&gt;0,VLOOKUP(D470,'（运营）数据源'!$B:$H,7,0),"")</f>
        <v/>
      </c>
      <c r="F470" s="108" t="str">
        <f ca="1">+IF(J470&gt;0,VLOOKUP(D470,'（运营）数据源'!B:G,6,0),"")</f>
        <v/>
      </c>
      <c r="G470" s="105" t="str">
        <f ca="1">+IFERROR(VLOOKUP(D470,'（运营）数据源'!$B:$D,3,0),"")</f>
        <v/>
      </c>
      <c r="H470" s="109">
        <f ca="1" t="shared" si="79"/>
        <v>0</v>
      </c>
      <c r="I470" s="114" t="str">
        <f>+运营生产订单!$J$7</f>
        <v>4XL</v>
      </c>
      <c r="J470" s="105">
        <f ca="1">+SUMPRODUCT((运营生产订单!$A$9:$A$78=L470)*(运营生产订单!$C$7:$K$7=I470)*运营生产订单!$C$9:运营生产订单!$K$78)</f>
        <v>0</v>
      </c>
      <c r="K470" s="115" t="e">
        <f ca="1">VLOOKUP(D470,'（运营）数据源'!B:H,7,0)</f>
        <v>#N/A</v>
      </c>
      <c r="L470" s="67">
        <f ca="1" t="shared" si="78"/>
        <v>0</v>
      </c>
    </row>
    <row r="471" s="36" customFormat="1" hidden="1" spans="1:12">
      <c r="A471" s="107"/>
      <c r="B471" s="105" t="str">
        <f ca="1">+IF(J471&gt;0,运营生产订单!$C$4,"")</f>
        <v/>
      </c>
      <c r="C471" s="105" t="str">
        <f ca="1">+IF(J471&gt;0,MID(运营生产订单!$C$3,FIND("-",运营生产订单!$C$3)+1,20),"")</f>
        <v/>
      </c>
      <c r="D471" s="108" t="str">
        <f ca="1">+IF(J471&gt;0,VLOOKUP(C471&amp;H471&amp;I471,'（运营）数据源'!$A:$B,2,0),"")</f>
        <v/>
      </c>
      <c r="E471" s="108" t="str">
        <f ca="1">+IF(J471&gt;0,VLOOKUP(D471,'（运营）数据源'!$B:$H,7,0),"")</f>
        <v/>
      </c>
      <c r="F471" s="108" t="str">
        <f ca="1">+IF(J471&gt;0,VLOOKUP(D471,'（运营）数据源'!B:G,6,0),"")</f>
        <v/>
      </c>
      <c r="G471" s="105" t="str">
        <f ca="1">+IFERROR(VLOOKUP(D471,'（运营）数据源'!$B:$D,3,0),"")</f>
        <v/>
      </c>
      <c r="H471" s="109">
        <f ca="1" t="shared" si="79"/>
        <v>0</v>
      </c>
      <c r="I471" s="114" t="str">
        <f>+运营生产订单!$K$7</f>
        <v>5XL</v>
      </c>
      <c r="J471" s="105">
        <f ca="1">+SUMPRODUCT((运营生产订单!$A$9:$A$78=L471)*(运营生产订单!$C$7:$K$7=I471)*运营生产订单!$C$9:运营生产订单!$K$78)</f>
        <v>0</v>
      </c>
      <c r="K471" s="115" t="e">
        <f ca="1">VLOOKUP(D471,'（运营）数据源'!B:H,7,0)</f>
        <v>#N/A</v>
      </c>
      <c r="L471" s="67">
        <f ca="1" t="shared" ref="L471:L480" si="80">INDIRECT("运营生产订单!$A$"&amp;(INT((ROW()-4)/9)+9))</f>
        <v>0</v>
      </c>
    </row>
    <row r="472" s="36" customFormat="1" hidden="1" spans="1:12">
      <c r="A472" s="107"/>
      <c r="B472" s="105" t="str">
        <f ca="1">+IF(J472&gt;0,运营生产订单!$C$4,"")</f>
        <v/>
      </c>
      <c r="C472" s="105" t="str">
        <f ca="1">+IF(J472&gt;0,MID(运营生产订单!$C$3,FIND("-",运营生产订单!$C$3)+1,20),"")</f>
        <v/>
      </c>
      <c r="D472" s="108" t="str">
        <f ca="1">+IF(J472&gt;0,VLOOKUP(C472&amp;H472&amp;I472,'（运营）数据源'!$A:$B,2,0),"")</f>
        <v/>
      </c>
      <c r="E472" s="108" t="str">
        <f ca="1">+IF(J472&gt;0,VLOOKUP(D472,'（运营）数据源'!$B:$H,7,0),"")</f>
        <v/>
      </c>
      <c r="F472" s="108" t="str">
        <f ca="1">+IF(J472&gt;0,VLOOKUP(D472,'（运营）数据源'!B:G,6,0),"")</f>
        <v/>
      </c>
      <c r="G472" s="105" t="str">
        <f ca="1">+IFERROR(VLOOKUP(D472,'（运营）数据源'!$B:$D,3,0),"")</f>
        <v/>
      </c>
      <c r="H472" s="109">
        <f ca="1" t="shared" si="79"/>
        <v>0</v>
      </c>
      <c r="I472" s="114" t="str">
        <f>+运营生产订单!$C$7</f>
        <v>XS</v>
      </c>
      <c r="J472" s="105">
        <f ca="1">+SUMPRODUCT((运营生产订单!$A$9:$A$78=L472)*(运营生产订单!$C$7:$K$7=I472)*运营生产订单!$C$9:运营生产订单!$K$78)</f>
        <v>0</v>
      </c>
      <c r="K472" s="115" t="e">
        <f ca="1">VLOOKUP(D472,'（运营）数据源'!B:H,7,0)</f>
        <v>#N/A</v>
      </c>
      <c r="L472" s="67">
        <f ca="1" t="shared" si="80"/>
        <v>0</v>
      </c>
    </row>
    <row r="473" s="36" customFormat="1" hidden="1" spans="1:12">
      <c r="A473" s="107"/>
      <c r="B473" s="105" t="str">
        <f ca="1">+IF(J473&gt;0,运营生产订单!$C$4,"")</f>
        <v/>
      </c>
      <c r="C473" s="105" t="str">
        <f ca="1">+IF(J473&gt;0,MID(运营生产订单!$C$3,FIND("-",运营生产订单!$C$3)+1,20),"")</f>
        <v/>
      </c>
      <c r="D473" s="108" t="str">
        <f ca="1">+IF(J473&gt;0,VLOOKUP(C473&amp;H473&amp;I473,'（运营）数据源'!$A:$B,2,0),"")</f>
        <v/>
      </c>
      <c r="E473" s="108" t="str">
        <f ca="1">+IF(J473&gt;0,VLOOKUP(D473,'（运营）数据源'!$B:$H,7,0),"")</f>
        <v/>
      </c>
      <c r="F473" s="108" t="str">
        <f ca="1">+IF(J473&gt;0,VLOOKUP(D473,'（运营）数据源'!B:G,6,0),"")</f>
        <v/>
      </c>
      <c r="G473" s="105" t="str">
        <f ca="1">+IFERROR(VLOOKUP(D473,'（运营）数据源'!$B:$D,3,0),"")</f>
        <v/>
      </c>
      <c r="H473" s="109">
        <f ca="1" t="shared" si="79"/>
        <v>0</v>
      </c>
      <c r="I473" s="114" t="str">
        <f>+运营生产订单!$D$7</f>
        <v>S</v>
      </c>
      <c r="J473" s="105">
        <f ca="1">+SUMPRODUCT((运营生产订单!$A$9:$A$78=L473)*(运营生产订单!$C$7:$K$7=I473)*运营生产订单!$C$9:运营生产订单!$K$78)</f>
        <v>0</v>
      </c>
      <c r="K473" s="115" t="e">
        <f ca="1">VLOOKUP(D473,'（运营）数据源'!B:H,7,0)</f>
        <v>#N/A</v>
      </c>
      <c r="L473" s="67">
        <f ca="1" t="shared" si="80"/>
        <v>0</v>
      </c>
    </row>
    <row r="474" s="36" customFormat="1" hidden="1" spans="1:12">
      <c r="A474" s="107"/>
      <c r="B474" s="105" t="str">
        <f ca="1">+IF(J474&gt;0,运营生产订单!$C$4,"")</f>
        <v/>
      </c>
      <c r="C474" s="105" t="str">
        <f ca="1">+IF(J474&gt;0,MID(运营生产订单!$C$3,FIND("-",运营生产订单!$C$3)+1,20),"")</f>
        <v/>
      </c>
      <c r="D474" s="108" t="str">
        <f ca="1">+IF(J474&gt;0,VLOOKUP(C474&amp;H474&amp;I474,'（运营）数据源'!$A:$B,2,0),"")</f>
        <v/>
      </c>
      <c r="E474" s="108" t="str">
        <f ca="1">+IF(J474&gt;0,VLOOKUP(D474,'（运营）数据源'!$B:$H,7,0),"")</f>
        <v/>
      </c>
      <c r="F474" s="108" t="str">
        <f ca="1">+IF(J474&gt;0,VLOOKUP(D474,'（运营）数据源'!B:G,6,0),"")</f>
        <v/>
      </c>
      <c r="G474" s="105" t="str">
        <f ca="1">+IFERROR(VLOOKUP(D474,'（运营）数据源'!$B:$D,3,0),"")</f>
        <v/>
      </c>
      <c r="H474" s="109">
        <f ca="1" t="shared" si="79"/>
        <v>0</v>
      </c>
      <c r="I474" s="114" t="str">
        <f>+运营生产订单!$E$7</f>
        <v>M</v>
      </c>
      <c r="J474" s="105">
        <f ca="1">+SUMPRODUCT((运营生产订单!$A$9:$A$78=L474)*(运营生产订单!$C$7:$K$7=I474)*运营生产订单!$C$9:运营生产订单!$K$78)</f>
        <v>0</v>
      </c>
      <c r="K474" s="115" t="e">
        <f ca="1">VLOOKUP(D474,'（运营）数据源'!B:H,7,0)</f>
        <v>#N/A</v>
      </c>
      <c r="L474" s="67">
        <f ca="1" t="shared" si="80"/>
        <v>0</v>
      </c>
    </row>
    <row r="475" s="36" customFormat="1" hidden="1" spans="1:12">
      <c r="A475" s="107"/>
      <c r="B475" s="105" t="str">
        <f ca="1">+IF(J475&gt;0,运营生产订单!$C$4,"")</f>
        <v/>
      </c>
      <c r="C475" s="105" t="str">
        <f ca="1">+IF(J475&gt;0,MID(运营生产订单!$C$3,FIND("-",运营生产订单!$C$3)+1,20),"")</f>
        <v/>
      </c>
      <c r="D475" s="108" t="str">
        <f ca="1">+IF(J475&gt;0,VLOOKUP(C475&amp;H475&amp;I475,'（运营）数据源'!$A:$B,2,0),"")</f>
        <v/>
      </c>
      <c r="E475" s="108" t="str">
        <f ca="1">+IF(J475&gt;0,VLOOKUP(D475,'（运营）数据源'!$B:$H,7,0),"")</f>
        <v/>
      </c>
      <c r="F475" s="108" t="str">
        <f ca="1">+IF(J475&gt;0,VLOOKUP(D475,'（运营）数据源'!B:G,6,0),"")</f>
        <v/>
      </c>
      <c r="G475" s="105" t="str">
        <f ca="1">+IFERROR(VLOOKUP(D475,'（运营）数据源'!$B:$D,3,0),"")</f>
        <v/>
      </c>
      <c r="H475" s="109">
        <f ca="1" t="shared" ref="H475:H484" si="8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475" s="114" t="str">
        <f>+运营生产订单!$F$7</f>
        <v>L</v>
      </c>
      <c r="J475" s="105">
        <f ca="1">+SUMPRODUCT((运营生产订单!$A$9:$A$78=L475)*(运营生产订单!$C$7:$K$7=I475)*运营生产订单!$C$9:运营生产订单!$K$78)</f>
        <v>0</v>
      </c>
      <c r="K475" s="115" t="e">
        <f ca="1">VLOOKUP(D475,'（运营）数据源'!B:H,7,0)</f>
        <v>#N/A</v>
      </c>
      <c r="L475" s="67">
        <f ca="1" t="shared" si="80"/>
        <v>0</v>
      </c>
    </row>
    <row r="476" s="36" customFormat="1" hidden="1" spans="1:12">
      <c r="A476" s="107"/>
      <c r="B476" s="105" t="str">
        <f ca="1">+IF(J476&gt;0,运营生产订单!$C$4,"")</f>
        <v/>
      </c>
      <c r="C476" s="105" t="str">
        <f ca="1">+IF(J476&gt;0,MID(运营生产订单!$C$3,FIND("-",运营生产订单!$C$3)+1,20),"")</f>
        <v/>
      </c>
      <c r="D476" s="108" t="str">
        <f ca="1">+IF(J476&gt;0,VLOOKUP(C476&amp;H476&amp;I476,'（运营）数据源'!$A:$B,2,0),"")</f>
        <v/>
      </c>
      <c r="E476" s="108" t="str">
        <f ca="1">+IF(J476&gt;0,VLOOKUP(D476,'（运营）数据源'!$B:$H,7,0),"")</f>
        <v/>
      </c>
      <c r="F476" s="108" t="str">
        <f ca="1">+IF(J476&gt;0,VLOOKUP(D476,'（运营）数据源'!B:G,6,0),"")</f>
        <v/>
      </c>
      <c r="G476" s="105" t="str">
        <f ca="1">+IFERROR(VLOOKUP(D476,'（运营）数据源'!$B:$D,3,0),"")</f>
        <v/>
      </c>
      <c r="H476" s="109">
        <f ca="1" t="shared" si="81"/>
        <v>0</v>
      </c>
      <c r="I476" s="114" t="str">
        <f>+运营生产订单!$G$7</f>
        <v>XL</v>
      </c>
      <c r="J476" s="105">
        <f ca="1">+SUMPRODUCT((运营生产订单!$A$9:$A$78=L476)*(运营生产订单!$C$7:$K$7=I476)*运营生产订单!$C$9:运营生产订单!$K$78)</f>
        <v>0</v>
      </c>
      <c r="K476" s="115" t="e">
        <f ca="1">VLOOKUP(D476,'（运营）数据源'!B:H,7,0)</f>
        <v>#N/A</v>
      </c>
      <c r="L476" s="67">
        <f ca="1" t="shared" si="80"/>
        <v>0</v>
      </c>
    </row>
    <row r="477" s="36" customFormat="1" hidden="1" spans="1:12">
      <c r="A477" s="107"/>
      <c r="B477" s="105" t="str">
        <f ca="1">+IF(J477&gt;0,运营生产订单!$C$4,"")</f>
        <v/>
      </c>
      <c r="C477" s="105" t="str">
        <f ca="1">+IF(J477&gt;0,MID(运营生产订单!$C$3,FIND("-",运营生产订单!$C$3)+1,20),"")</f>
        <v/>
      </c>
      <c r="D477" s="108" t="str">
        <f ca="1">+IF(J477&gt;0,VLOOKUP(C477&amp;H477&amp;I477,'（运营）数据源'!$A:$B,2,0),"")</f>
        <v/>
      </c>
      <c r="E477" s="108" t="str">
        <f ca="1">+IF(J477&gt;0,VLOOKUP(D477,'（运营）数据源'!$B:$H,7,0),"")</f>
        <v/>
      </c>
      <c r="F477" s="108" t="str">
        <f ca="1">+IF(J477&gt;0,VLOOKUP(D477,'（运营）数据源'!B:G,6,0),"")</f>
        <v/>
      </c>
      <c r="G477" s="105" t="str">
        <f ca="1">+IFERROR(VLOOKUP(D477,'（运营）数据源'!$B:$D,3,0),"")</f>
        <v/>
      </c>
      <c r="H477" s="109">
        <f ca="1" t="shared" si="81"/>
        <v>0</v>
      </c>
      <c r="I477" s="114" t="str">
        <f>+运营生产订单!$H$7</f>
        <v>2XL</v>
      </c>
      <c r="J477" s="105">
        <f ca="1">+SUMPRODUCT((运营生产订单!$A$9:$A$78=L477)*(运营生产订单!$C$7:$K$7=I477)*运营生产订单!$C$9:运营生产订单!$K$78)</f>
        <v>0</v>
      </c>
      <c r="K477" s="115" t="e">
        <f ca="1">VLOOKUP(D477,'（运营）数据源'!B:H,7,0)</f>
        <v>#N/A</v>
      </c>
      <c r="L477" s="67">
        <f ca="1" t="shared" si="80"/>
        <v>0</v>
      </c>
    </row>
    <row r="478" s="36" customFormat="1" hidden="1" spans="1:12">
      <c r="A478" s="107"/>
      <c r="B478" s="105" t="str">
        <f ca="1">+IF(J478&gt;0,运营生产订单!$C$4,"")</f>
        <v/>
      </c>
      <c r="C478" s="105" t="str">
        <f ca="1">+IF(J478&gt;0,MID(运营生产订单!$C$3,FIND("-",运营生产订单!$C$3)+1,20),"")</f>
        <v/>
      </c>
      <c r="D478" s="108" t="str">
        <f ca="1">+IF(J478&gt;0,VLOOKUP(C478&amp;H478&amp;I478,'（运营）数据源'!$A:$B,2,0),"")</f>
        <v/>
      </c>
      <c r="E478" s="108" t="str">
        <f ca="1">+IF(J478&gt;0,VLOOKUP(D478,'（运营）数据源'!$B:$H,7,0),"")</f>
        <v/>
      </c>
      <c r="F478" s="108" t="str">
        <f ca="1">+IF(J478&gt;0,VLOOKUP(D478,'（运营）数据源'!B:G,6,0),"")</f>
        <v/>
      </c>
      <c r="G478" s="105" t="str">
        <f ca="1">+IFERROR(VLOOKUP(D478,'（运营）数据源'!$B:$D,3,0),"")</f>
        <v/>
      </c>
      <c r="H478" s="109">
        <f ca="1" t="shared" si="81"/>
        <v>0</v>
      </c>
      <c r="I478" s="114" t="str">
        <f>+运营生产订单!$I$7</f>
        <v>3XL</v>
      </c>
      <c r="J478" s="105">
        <f ca="1">+SUMPRODUCT((运营生产订单!$A$9:$A$78=L478)*(运营生产订单!$C$7:$K$7=I478)*运营生产订单!$C$9:运营生产订单!$K$78)</f>
        <v>0</v>
      </c>
      <c r="K478" s="115" t="e">
        <f ca="1">VLOOKUP(D478,'（运营）数据源'!B:H,7,0)</f>
        <v>#N/A</v>
      </c>
      <c r="L478" s="67">
        <f ca="1" t="shared" si="80"/>
        <v>0</v>
      </c>
    </row>
    <row r="479" s="36" customFormat="1" hidden="1" spans="1:12">
      <c r="A479" s="107"/>
      <c r="B479" s="105" t="str">
        <f ca="1">+IF(J479&gt;0,运营生产订单!$C$4,"")</f>
        <v/>
      </c>
      <c r="C479" s="105" t="str">
        <f ca="1">+IF(J479&gt;0,MID(运营生产订单!$C$3,FIND("-",运营生产订单!$C$3)+1,20),"")</f>
        <v/>
      </c>
      <c r="D479" s="108" t="str">
        <f ca="1">+IF(J479&gt;0,VLOOKUP(C479&amp;H479&amp;I479,'（运营）数据源'!$A:$B,2,0),"")</f>
        <v/>
      </c>
      <c r="E479" s="108" t="str">
        <f ca="1">+IF(J479&gt;0,VLOOKUP(D479,'（运营）数据源'!$B:$H,7,0),"")</f>
        <v/>
      </c>
      <c r="F479" s="108" t="str">
        <f ca="1">+IF(J479&gt;0,VLOOKUP(D479,'（运营）数据源'!B:G,6,0),"")</f>
        <v/>
      </c>
      <c r="G479" s="105" t="str">
        <f ca="1">+IFERROR(VLOOKUP(D479,'（运营）数据源'!$B:$D,3,0),"")</f>
        <v/>
      </c>
      <c r="H479" s="109">
        <f ca="1" t="shared" si="81"/>
        <v>0</v>
      </c>
      <c r="I479" s="114" t="str">
        <f>+运营生产订单!$J$7</f>
        <v>4XL</v>
      </c>
      <c r="J479" s="105">
        <f ca="1">+SUMPRODUCT((运营生产订单!$A$9:$A$78=L479)*(运营生产订单!$C$7:$K$7=I479)*运营生产订单!$C$9:运营生产订单!$K$78)</f>
        <v>0</v>
      </c>
      <c r="K479" s="115" t="e">
        <f ca="1">VLOOKUP(D479,'（运营）数据源'!B:H,7,0)</f>
        <v>#N/A</v>
      </c>
      <c r="L479" s="67">
        <f ca="1" t="shared" si="80"/>
        <v>0</v>
      </c>
    </row>
    <row r="480" s="36" customFormat="1" hidden="1" spans="1:12">
      <c r="A480" s="107"/>
      <c r="B480" s="105" t="str">
        <f ca="1">+IF(J480&gt;0,运营生产订单!$C$4,"")</f>
        <v/>
      </c>
      <c r="C480" s="105" t="str">
        <f ca="1">+IF(J480&gt;0,MID(运营生产订单!$C$3,FIND("-",运营生产订单!$C$3)+1,20),"")</f>
        <v/>
      </c>
      <c r="D480" s="108" t="str">
        <f ca="1">+IF(J480&gt;0,VLOOKUP(C480&amp;H480&amp;I480,'（运营）数据源'!$A:$B,2,0),"")</f>
        <v/>
      </c>
      <c r="E480" s="108" t="str">
        <f ca="1">+IF(J480&gt;0,VLOOKUP(D480,'（运营）数据源'!$B:$H,7,0),"")</f>
        <v/>
      </c>
      <c r="F480" s="108" t="str">
        <f ca="1">+IF(J480&gt;0,VLOOKUP(D480,'（运营）数据源'!B:G,6,0),"")</f>
        <v/>
      </c>
      <c r="G480" s="105" t="str">
        <f ca="1">+IFERROR(VLOOKUP(D480,'（运营）数据源'!$B:$D,3,0),"")</f>
        <v/>
      </c>
      <c r="H480" s="109">
        <f ca="1" t="shared" si="81"/>
        <v>0</v>
      </c>
      <c r="I480" s="114" t="str">
        <f>+运营生产订单!$K$7</f>
        <v>5XL</v>
      </c>
      <c r="J480" s="105">
        <f ca="1">+SUMPRODUCT((运营生产订单!$A$9:$A$78=L480)*(运营生产订单!$C$7:$K$7=I480)*运营生产订单!$C$9:运营生产订单!$K$78)</f>
        <v>0</v>
      </c>
      <c r="K480" s="115" t="e">
        <f ca="1">VLOOKUP(D480,'（运营）数据源'!B:H,7,0)</f>
        <v>#N/A</v>
      </c>
      <c r="L480" s="67">
        <f ca="1" t="shared" si="80"/>
        <v>0</v>
      </c>
    </row>
    <row r="481" s="36" customFormat="1" hidden="1" spans="1:12">
      <c r="A481" s="107"/>
      <c r="B481" s="105" t="str">
        <f ca="1">+IF(J481&gt;0,运营生产订单!$C$4,"")</f>
        <v/>
      </c>
      <c r="C481" s="105" t="str">
        <f ca="1">+IF(J481&gt;0,MID(运营生产订单!$C$3,FIND("-",运营生产订单!$C$3)+1,20),"")</f>
        <v/>
      </c>
      <c r="D481" s="108" t="str">
        <f ca="1">+IF(J481&gt;0,VLOOKUP(C481&amp;H481&amp;I481,'（运营）数据源'!$A:$B,2,0),"")</f>
        <v/>
      </c>
      <c r="E481" s="108" t="str">
        <f ca="1">+IF(J481&gt;0,VLOOKUP(D481,'（运营）数据源'!$B:$H,7,0),"")</f>
        <v/>
      </c>
      <c r="F481" s="108" t="str">
        <f ca="1">+IF(J481&gt;0,VLOOKUP(D481,'（运营）数据源'!B:G,6,0),"")</f>
        <v/>
      </c>
      <c r="G481" s="105" t="str">
        <f ca="1">+IFERROR(VLOOKUP(D481,'（运营）数据源'!$B:$D,3,0),"")</f>
        <v/>
      </c>
      <c r="H481" s="109">
        <f ca="1" t="shared" si="81"/>
        <v>0</v>
      </c>
      <c r="I481" s="114" t="str">
        <f>+运营生产订单!$C$7</f>
        <v>XS</v>
      </c>
      <c r="J481" s="105">
        <f ca="1">+SUMPRODUCT((运营生产订单!$A$9:$A$78=L481)*(运营生产订单!$C$7:$K$7=I481)*运营生产订单!$C$9:运营生产订单!$K$78)</f>
        <v>0</v>
      </c>
      <c r="K481" s="115" t="e">
        <f ca="1">VLOOKUP(D481,'（运营）数据源'!B:H,7,0)</f>
        <v>#N/A</v>
      </c>
      <c r="L481" s="67">
        <f ca="1" t="shared" ref="L481:L490" si="82">INDIRECT("运营生产订单!$A$"&amp;(INT((ROW()-4)/9)+9))</f>
        <v>0</v>
      </c>
    </row>
    <row r="482" s="36" customFormat="1" hidden="1" spans="1:12">
      <c r="A482" s="107"/>
      <c r="B482" s="105" t="str">
        <f ca="1">+IF(J482&gt;0,运营生产订单!$C$4,"")</f>
        <v/>
      </c>
      <c r="C482" s="105" t="str">
        <f ca="1">+IF(J482&gt;0,MID(运营生产订单!$C$3,FIND("-",运营生产订单!$C$3)+1,20),"")</f>
        <v/>
      </c>
      <c r="D482" s="108" t="str">
        <f ca="1">+IF(J482&gt;0,VLOOKUP(C482&amp;H482&amp;I482,'（运营）数据源'!$A:$B,2,0),"")</f>
        <v/>
      </c>
      <c r="E482" s="108" t="str">
        <f ca="1">+IF(J482&gt;0,VLOOKUP(D482,'（运营）数据源'!$B:$H,7,0),"")</f>
        <v/>
      </c>
      <c r="F482" s="108" t="str">
        <f ca="1">+IF(J482&gt;0,VLOOKUP(D482,'（运营）数据源'!B:G,6,0),"")</f>
        <v/>
      </c>
      <c r="G482" s="105" t="str">
        <f ca="1">+IFERROR(VLOOKUP(D482,'（运营）数据源'!$B:$D,3,0),"")</f>
        <v/>
      </c>
      <c r="H482" s="109">
        <f ca="1" t="shared" si="81"/>
        <v>0</v>
      </c>
      <c r="I482" s="114" t="str">
        <f>+运营生产订单!$D$7</f>
        <v>S</v>
      </c>
      <c r="J482" s="105">
        <f ca="1">+SUMPRODUCT((运营生产订单!$A$9:$A$78=L482)*(运营生产订单!$C$7:$K$7=I482)*运营生产订单!$C$9:运营生产订单!$K$78)</f>
        <v>0</v>
      </c>
      <c r="K482" s="115" t="e">
        <f ca="1">VLOOKUP(D482,'（运营）数据源'!B:H,7,0)</f>
        <v>#N/A</v>
      </c>
      <c r="L482" s="67">
        <f ca="1" t="shared" si="82"/>
        <v>0</v>
      </c>
    </row>
    <row r="483" s="36" customFormat="1" hidden="1" spans="1:12">
      <c r="A483" s="107"/>
      <c r="B483" s="105" t="str">
        <f ca="1">+IF(J483&gt;0,运营生产订单!$C$4,"")</f>
        <v/>
      </c>
      <c r="C483" s="105" t="str">
        <f ca="1">+IF(J483&gt;0,MID(运营生产订单!$C$3,FIND("-",运营生产订单!$C$3)+1,20),"")</f>
        <v/>
      </c>
      <c r="D483" s="108" t="str">
        <f ca="1">+IF(J483&gt;0,VLOOKUP(C483&amp;H483&amp;I483,'（运营）数据源'!$A:$B,2,0),"")</f>
        <v/>
      </c>
      <c r="E483" s="108" t="str">
        <f ca="1">+IF(J483&gt;0,VLOOKUP(D483,'（运营）数据源'!$B:$H,7,0),"")</f>
        <v/>
      </c>
      <c r="F483" s="108" t="str">
        <f ca="1">+IF(J483&gt;0,VLOOKUP(D483,'（运营）数据源'!B:G,6,0),"")</f>
        <v/>
      </c>
      <c r="G483" s="105" t="str">
        <f ca="1">+IFERROR(VLOOKUP(D483,'（运营）数据源'!$B:$D,3,0),"")</f>
        <v/>
      </c>
      <c r="H483" s="109">
        <f ca="1" t="shared" si="81"/>
        <v>0</v>
      </c>
      <c r="I483" s="114" t="str">
        <f>+运营生产订单!$E$7</f>
        <v>M</v>
      </c>
      <c r="J483" s="105">
        <f ca="1">+SUMPRODUCT((运营生产订单!$A$9:$A$78=L483)*(运营生产订单!$C$7:$K$7=I483)*运营生产订单!$C$9:运营生产订单!$K$78)</f>
        <v>0</v>
      </c>
      <c r="K483" s="115" t="e">
        <f ca="1">VLOOKUP(D483,'（运营）数据源'!B:H,7,0)</f>
        <v>#N/A</v>
      </c>
      <c r="L483" s="67">
        <f ca="1" t="shared" si="82"/>
        <v>0</v>
      </c>
    </row>
    <row r="484" s="36" customFormat="1" hidden="1" spans="1:12">
      <c r="A484" s="107"/>
      <c r="B484" s="105" t="str">
        <f ca="1">+IF(J484&gt;0,运营生产订单!$C$4,"")</f>
        <v/>
      </c>
      <c r="C484" s="105" t="str">
        <f ca="1">+IF(J484&gt;0,MID(运营生产订单!$C$3,FIND("-",运营生产订单!$C$3)+1,20),"")</f>
        <v/>
      </c>
      <c r="D484" s="108" t="str">
        <f ca="1">+IF(J484&gt;0,VLOOKUP(C484&amp;H484&amp;I484,'（运营）数据源'!$A:$B,2,0),"")</f>
        <v/>
      </c>
      <c r="E484" s="108" t="str">
        <f ca="1">+IF(J484&gt;0,VLOOKUP(D484,'（运营）数据源'!$B:$H,7,0),"")</f>
        <v/>
      </c>
      <c r="F484" s="108" t="str">
        <f ca="1">+IF(J484&gt;0,VLOOKUP(D484,'（运营）数据源'!B:G,6,0),"")</f>
        <v/>
      </c>
      <c r="G484" s="105" t="str">
        <f ca="1">+IFERROR(VLOOKUP(D484,'（运营）数据源'!$B:$D,3,0),"")</f>
        <v/>
      </c>
      <c r="H484" s="109">
        <f ca="1" t="shared" si="81"/>
        <v>0</v>
      </c>
      <c r="I484" s="114" t="str">
        <f>+运营生产订单!$F$7</f>
        <v>L</v>
      </c>
      <c r="J484" s="105">
        <f ca="1">+SUMPRODUCT((运营生产订单!$A$9:$A$78=L484)*(运营生产订单!$C$7:$K$7=I484)*运营生产订单!$C$9:运营生产订单!$K$78)</f>
        <v>0</v>
      </c>
      <c r="K484" s="115" t="e">
        <f ca="1">VLOOKUP(D484,'（运营）数据源'!B:H,7,0)</f>
        <v>#N/A</v>
      </c>
      <c r="L484" s="67">
        <f ca="1" t="shared" si="82"/>
        <v>0</v>
      </c>
    </row>
    <row r="485" s="36" customFormat="1" hidden="1" spans="1:12">
      <c r="A485" s="107"/>
      <c r="B485" s="105" t="str">
        <f ca="1">+IF(J485&gt;0,运营生产订单!$C$4,"")</f>
        <v/>
      </c>
      <c r="C485" s="105" t="str">
        <f ca="1">+IF(J485&gt;0,MID(运营生产订单!$C$3,FIND("-",运营生产订单!$C$3)+1,20),"")</f>
        <v/>
      </c>
      <c r="D485" s="108" t="str">
        <f ca="1">+IF(J485&gt;0,VLOOKUP(C485&amp;H485&amp;I485,'（运营）数据源'!$A:$B,2,0),"")</f>
        <v/>
      </c>
      <c r="E485" s="108" t="str">
        <f ca="1">+IF(J485&gt;0,VLOOKUP(D485,'（运营）数据源'!$B:$H,7,0),"")</f>
        <v/>
      </c>
      <c r="F485" s="108" t="str">
        <f ca="1">+IF(J485&gt;0,VLOOKUP(D485,'（运营）数据源'!B:G,6,0),"")</f>
        <v/>
      </c>
      <c r="G485" s="105" t="str">
        <f ca="1">+IFERROR(VLOOKUP(D485,'（运营）数据源'!$B:$D,3,0),"")</f>
        <v/>
      </c>
      <c r="H485" s="109">
        <f ca="1" t="shared" ref="H485:H494" si="83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485" s="114" t="str">
        <f>+运营生产订单!$G$7</f>
        <v>XL</v>
      </c>
      <c r="J485" s="105">
        <f ca="1">+SUMPRODUCT((运营生产订单!$A$9:$A$78=L485)*(运营生产订单!$C$7:$K$7=I485)*运营生产订单!$C$9:运营生产订单!$K$78)</f>
        <v>0</v>
      </c>
      <c r="K485" s="115" t="e">
        <f ca="1">VLOOKUP(D485,'（运营）数据源'!B:H,7,0)</f>
        <v>#N/A</v>
      </c>
      <c r="L485" s="67">
        <f ca="1" t="shared" si="82"/>
        <v>0</v>
      </c>
    </row>
    <row r="486" s="36" customFormat="1" hidden="1" spans="1:12">
      <c r="A486" s="107"/>
      <c r="B486" s="105" t="str">
        <f ca="1">+IF(J486&gt;0,运营生产订单!$C$4,"")</f>
        <v/>
      </c>
      <c r="C486" s="105" t="str">
        <f ca="1">+IF(J486&gt;0,MID(运营生产订单!$C$3,FIND("-",运营生产订单!$C$3)+1,20),"")</f>
        <v/>
      </c>
      <c r="D486" s="108" t="str">
        <f ca="1">+IF(J486&gt;0,VLOOKUP(C486&amp;H486&amp;I486,'（运营）数据源'!$A:$B,2,0),"")</f>
        <v/>
      </c>
      <c r="E486" s="108" t="str">
        <f ca="1">+IF(J486&gt;0,VLOOKUP(D486,'（运营）数据源'!$B:$H,7,0),"")</f>
        <v/>
      </c>
      <c r="F486" s="108" t="str">
        <f ca="1">+IF(J486&gt;0,VLOOKUP(D486,'（运营）数据源'!B:G,6,0),"")</f>
        <v/>
      </c>
      <c r="G486" s="105" t="str">
        <f ca="1">+IFERROR(VLOOKUP(D486,'（运营）数据源'!$B:$D,3,0),"")</f>
        <v/>
      </c>
      <c r="H486" s="109">
        <f ca="1" t="shared" si="83"/>
        <v>0</v>
      </c>
      <c r="I486" s="114" t="str">
        <f>+运营生产订单!$H$7</f>
        <v>2XL</v>
      </c>
      <c r="J486" s="105">
        <f ca="1">+SUMPRODUCT((运营生产订单!$A$9:$A$78=L486)*(运营生产订单!$C$7:$K$7=I486)*运营生产订单!$C$9:运营生产订单!$K$78)</f>
        <v>0</v>
      </c>
      <c r="K486" s="115" t="e">
        <f ca="1">VLOOKUP(D486,'（运营）数据源'!B:H,7,0)</f>
        <v>#N/A</v>
      </c>
      <c r="L486" s="67">
        <f ca="1" t="shared" si="82"/>
        <v>0</v>
      </c>
    </row>
    <row r="487" s="36" customFormat="1" hidden="1" spans="1:12">
      <c r="A487" s="107"/>
      <c r="B487" s="105" t="str">
        <f ca="1">+IF(J487&gt;0,运营生产订单!$C$4,"")</f>
        <v/>
      </c>
      <c r="C487" s="105" t="str">
        <f ca="1">+IF(J487&gt;0,MID(运营生产订单!$C$3,FIND("-",运营生产订单!$C$3)+1,20),"")</f>
        <v/>
      </c>
      <c r="D487" s="108" t="str">
        <f ca="1">+IF(J487&gt;0,VLOOKUP(C487&amp;H487&amp;I487,'（运营）数据源'!$A:$B,2,0),"")</f>
        <v/>
      </c>
      <c r="E487" s="108" t="str">
        <f ca="1">+IF(J487&gt;0,VLOOKUP(D487,'（运营）数据源'!$B:$H,7,0),"")</f>
        <v/>
      </c>
      <c r="F487" s="108" t="str">
        <f ca="1">+IF(J487&gt;0,VLOOKUP(D487,'（运营）数据源'!B:G,6,0),"")</f>
        <v/>
      </c>
      <c r="G487" s="105" t="str">
        <f ca="1">+IFERROR(VLOOKUP(D487,'（运营）数据源'!$B:$D,3,0),"")</f>
        <v/>
      </c>
      <c r="H487" s="109">
        <f ca="1" t="shared" si="83"/>
        <v>0</v>
      </c>
      <c r="I487" s="114" t="str">
        <f>+运营生产订单!$I$7</f>
        <v>3XL</v>
      </c>
      <c r="J487" s="105">
        <f ca="1">+SUMPRODUCT((运营生产订单!$A$9:$A$78=L487)*(运营生产订单!$C$7:$K$7=I487)*运营生产订单!$C$9:运营生产订单!$K$78)</f>
        <v>0</v>
      </c>
      <c r="K487" s="115" t="e">
        <f ca="1">VLOOKUP(D487,'（运营）数据源'!B:H,7,0)</f>
        <v>#N/A</v>
      </c>
      <c r="L487" s="67">
        <f ca="1" t="shared" si="82"/>
        <v>0</v>
      </c>
    </row>
    <row r="488" s="36" customFormat="1" hidden="1" spans="1:12">
      <c r="A488" s="107"/>
      <c r="B488" s="105" t="str">
        <f ca="1">+IF(J488&gt;0,运营生产订单!$C$4,"")</f>
        <v/>
      </c>
      <c r="C488" s="105" t="str">
        <f ca="1">+IF(J488&gt;0,MID(运营生产订单!$C$3,FIND("-",运营生产订单!$C$3)+1,20),"")</f>
        <v/>
      </c>
      <c r="D488" s="108" t="str">
        <f ca="1">+IF(J488&gt;0,VLOOKUP(C488&amp;H488&amp;I488,'（运营）数据源'!$A:$B,2,0),"")</f>
        <v/>
      </c>
      <c r="E488" s="108" t="str">
        <f ca="1">+IF(J488&gt;0,VLOOKUP(D488,'（运营）数据源'!$B:$H,7,0),"")</f>
        <v/>
      </c>
      <c r="F488" s="108" t="str">
        <f ca="1">+IF(J488&gt;0,VLOOKUP(D488,'（运营）数据源'!B:G,6,0),"")</f>
        <v/>
      </c>
      <c r="G488" s="105" t="str">
        <f ca="1">+IFERROR(VLOOKUP(D488,'（运营）数据源'!$B:$D,3,0),"")</f>
        <v/>
      </c>
      <c r="H488" s="109">
        <f ca="1" t="shared" si="83"/>
        <v>0</v>
      </c>
      <c r="I488" s="114" t="str">
        <f>+运营生产订单!$J$7</f>
        <v>4XL</v>
      </c>
      <c r="J488" s="105">
        <f ca="1">+SUMPRODUCT((运营生产订单!$A$9:$A$78=L488)*(运营生产订单!$C$7:$K$7=I488)*运营生产订单!$C$9:运营生产订单!$K$78)</f>
        <v>0</v>
      </c>
      <c r="K488" s="115" t="e">
        <f ca="1">VLOOKUP(D488,'（运营）数据源'!B:H,7,0)</f>
        <v>#N/A</v>
      </c>
      <c r="L488" s="67">
        <f ca="1" t="shared" si="82"/>
        <v>0</v>
      </c>
    </row>
    <row r="489" s="36" customFormat="1" hidden="1" spans="1:12">
      <c r="A489" s="107"/>
      <c r="B489" s="105" t="str">
        <f ca="1">+IF(J489&gt;0,运营生产订单!$C$4,"")</f>
        <v/>
      </c>
      <c r="C489" s="105" t="str">
        <f ca="1">+IF(J489&gt;0,MID(运营生产订单!$C$3,FIND("-",运营生产订单!$C$3)+1,20),"")</f>
        <v/>
      </c>
      <c r="D489" s="108" t="str">
        <f ca="1">+IF(J489&gt;0,VLOOKUP(C489&amp;H489&amp;I489,'（运营）数据源'!$A:$B,2,0),"")</f>
        <v/>
      </c>
      <c r="E489" s="108" t="str">
        <f ca="1">+IF(J489&gt;0,VLOOKUP(D489,'（运营）数据源'!$B:$H,7,0),"")</f>
        <v/>
      </c>
      <c r="F489" s="108" t="str">
        <f ca="1">+IF(J489&gt;0,VLOOKUP(D489,'（运营）数据源'!B:G,6,0),"")</f>
        <v/>
      </c>
      <c r="G489" s="105" t="str">
        <f ca="1">+IFERROR(VLOOKUP(D489,'（运营）数据源'!$B:$D,3,0),"")</f>
        <v/>
      </c>
      <c r="H489" s="109">
        <f ca="1" t="shared" si="83"/>
        <v>0</v>
      </c>
      <c r="I489" s="114" t="str">
        <f>+运营生产订单!$K$7</f>
        <v>5XL</v>
      </c>
      <c r="J489" s="105">
        <f ca="1">+SUMPRODUCT((运营生产订单!$A$9:$A$78=L489)*(运营生产订单!$C$7:$K$7=I489)*运营生产订单!$C$9:运营生产订单!$K$78)</f>
        <v>0</v>
      </c>
      <c r="K489" s="115" t="e">
        <f ca="1">VLOOKUP(D489,'（运营）数据源'!B:H,7,0)</f>
        <v>#N/A</v>
      </c>
      <c r="L489" s="67">
        <f ca="1" t="shared" si="82"/>
        <v>0</v>
      </c>
    </row>
    <row r="490" s="36" customFormat="1" hidden="1" spans="1:12">
      <c r="A490" s="107"/>
      <c r="B490" s="105" t="str">
        <f ca="1">+IF(J490&gt;0,运营生产订单!$C$4,"")</f>
        <v/>
      </c>
      <c r="C490" s="105" t="str">
        <f ca="1">+IF(J490&gt;0,MID(运营生产订单!$C$3,FIND("-",运营生产订单!$C$3)+1,20),"")</f>
        <v/>
      </c>
      <c r="D490" s="108" t="str">
        <f ca="1">+IF(J490&gt;0,VLOOKUP(C490&amp;H490&amp;I490,'（运营）数据源'!$A:$B,2,0),"")</f>
        <v/>
      </c>
      <c r="E490" s="108" t="str">
        <f ca="1">+IF(J490&gt;0,VLOOKUP(D490,'（运营）数据源'!$B:$H,7,0),"")</f>
        <v/>
      </c>
      <c r="F490" s="108" t="str">
        <f ca="1">+IF(J490&gt;0,VLOOKUP(D490,'（运营）数据源'!B:G,6,0),"")</f>
        <v/>
      </c>
      <c r="G490" s="105" t="str">
        <f ca="1">+IFERROR(VLOOKUP(D490,'（运营）数据源'!$B:$D,3,0),"")</f>
        <v/>
      </c>
      <c r="H490" s="109">
        <f ca="1" t="shared" si="83"/>
        <v>0</v>
      </c>
      <c r="I490" s="114" t="str">
        <f>+运营生产订单!$C$7</f>
        <v>XS</v>
      </c>
      <c r="J490" s="105">
        <f ca="1">+SUMPRODUCT((运营生产订单!$A$9:$A$78=L490)*(运营生产订单!$C$7:$K$7=I490)*运营生产订单!$C$9:运营生产订单!$K$78)</f>
        <v>0</v>
      </c>
      <c r="K490" s="115" t="e">
        <f ca="1">VLOOKUP(D490,'（运营）数据源'!B:H,7,0)</f>
        <v>#N/A</v>
      </c>
      <c r="L490" s="67">
        <f ca="1" t="shared" si="82"/>
        <v>0</v>
      </c>
    </row>
    <row r="491" s="36" customFormat="1" hidden="1" spans="1:12">
      <c r="A491" s="107"/>
      <c r="B491" s="105" t="str">
        <f ca="1">+IF(J491&gt;0,运营生产订单!$C$4,"")</f>
        <v/>
      </c>
      <c r="C491" s="105" t="str">
        <f ca="1">+IF(J491&gt;0,MID(运营生产订单!$C$3,FIND("-",运营生产订单!$C$3)+1,20),"")</f>
        <v/>
      </c>
      <c r="D491" s="108" t="str">
        <f ca="1">+IF(J491&gt;0,VLOOKUP(C491&amp;H491&amp;I491,'（运营）数据源'!$A:$B,2,0),"")</f>
        <v/>
      </c>
      <c r="E491" s="108" t="str">
        <f ca="1">+IF(J491&gt;0,VLOOKUP(D491,'（运营）数据源'!$B:$H,7,0),"")</f>
        <v/>
      </c>
      <c r="F491" s="108" t="str">
        <f ca="1">+IF(J491&gt;0,VLOOKUP(D491,'（运营）数据源'!B:G,6,0),"")</f>
        <v/>
      </c>
      <c r="G491" s="105" t="str">
        <f ca="1">+IFERROR(VLOOKUP(D491,'（运营）数据源'!$B:$D,3,0),"")</f>
        <v/>
      </c>
      <c r="H491" s="109">
        <f ca="1" t="shared" si="83"/>
        <v>0</v>
      </c>
      <c r="I491" s="114" t="str">
        <f>+运营生产订单!$D$7</f>
        <v>S</v>
      </c>
      <c r="J491" s="105">
        <f ca="1">+SUMPRODUCT((运营生产订单!$A$9:$A$78=L491)*(运营生产订单!$C$7:$K$7=I491)*运营生产订单!$C$9:运营生产订单!$K$78)</f>
        <v>0</v>
      </c>
      <c r="K491" s="115" t="e">
        <f ca="1">VLOOKUP(D491,'（运营）数据源'!B:H,7,0)</f>
        <v>#N/A</v>
      </c>
      <c r="L491" s="67">
        <f ca="1" t="shared" ref="L491:L500" si="84">INDIRECT("运营生产订单!$A$"&amp;(INT((ROW()-4)/9)+9))</f>
        <v>0</v>
      </c>
    </row>
    <row r="492" s="36" customFormat="1" hidden="1" spans="1:12">
      <c r="A492" s="107"/>
      <c r="B492" s="105" t="str">
        <f ca="1">+IF(J492&gt;0,运营生产订单!$C$4,"")</f>
        <v/>
      </c>
      <c r="C492" s="105" t="str">
        <f ca="1">+IF(J492&gt;0,MID(运营生产订单!$C$3,FIND("-",运营生产订单!$C$3)+1,20),"")</f>
        <v/>
      </c>
      <c r="D492" s="108" t="str">
        <f ca="1">+IF(J492&gt;0,VLOOKUP(C492&amp;H492&amp;I492,'（运营）数据源'!$A:$B,2,0),"")</f>
        <v/>
      </c>
      <c r="E492" s="108" t="str">
        <f ca="1">+IF(J492&gt;0,VLOOKUP(D492,'（运营）数据源'!$B:$H,7,0),"")</f>
        <v/>
      </c>
      <c r="F492" s="108" t="str">
        <f ca="1">+IF(J492&gt;0,VLOOKUP(D492,'（运营）数据源'!B:G,6,0),"")</f>
        <v/>
      </c>
      <c r="G492" s="105" t="str">
        <f ca="1">+IFERROR(VLOOKUP(D492,'（运营）数据源'!$B:$D,3,0),"")</f>
        <v/>
      </c>
      <c r="H492" s="109">
        <f ca="1" t="shared" si="83"/>
        <v>0</v>
      </c>
      <c r="I492" s="114" t="str">
        <f>+运营生产订单!$E$7</f>
        <v>M</v>
      </c>
      <c r="J492" s="105">
        <f ca="1">+SUMPRODUCT((运营生产订单!$A$9:$A$78=L492)*(运营生产订单!$C$7:$K$7=I492)*运营生产订单!$C$9:运营生产订单!$K$78)</f>
        <v>0</v>
      </c>
      <c r="K492" s="115" t="e">
        <f ca="1">VLOOKUP(D492,'（运营）数据源'!B:H,7,0)</f>
        <v>#N/A</v>
      </c>
      <c r="L492" s="67">
        <f ca="1" t="shared" si="84"/>
        <v>0</v>
      </c>
    </row>
    <row r="493" s="36" customFormat="1" hidden="1" spans="1:12">
      <c r="A493" s="107"/>
      <c r="B493" s="105" t="str">
        <f ca="1">+IF(J493&gt;0,运营生产订单!$C$4,"")</f>
        <v/>
      </c>
      <c r="C493" s="105" t="str">
        <f ca="1">+IF(J493&gt;0,MID(运营生产订单!$C$3,FIND("-",运营生产订单!$C$3)+1,20),"")</f>
        <v/>
      </c>
      <c r="D493" s="108" t="str">
        <f ca="1">+IF(J493&gt;0,VLOOKUP(C493&amp;H493&amp;I493,'（运营）数据源'!$A:$B,2,0),"")</f>
        <v/>
      </c>
      <c r="E493" s="108" t="str">
        <f ca="1">+IF(J493&gt;0,VLOOKUP(D493,'（运营）数据源'!$B:$H,7,0),"")</f>
        <v/>
      </c>
      <c r="F493" s="108" t="str">
        <f ca="1">+IF(J493&gt;0,VLOOKUP(D493,'（运营）数据源'!B:G,6,0),"")</f>
        <v/>
      </c>
      <c r="G493" s="105" t="str">
        <f ca="1">+IFERROR(VLOOKUP(D493,'（运营）数据源'!$B:$D,3,0),"")</f>
        <v/>
      </c>
      <c r="H493" s="109">
        <f ca="1" t="shared" si="83"/>
        <v>0</v>
      </c>
      <c r="I493" s="114" t="str">
        <f>+运营生产订单!$F$7</f>
        <v>L</v>
      </c>
      <c r="J493" s="105">
        <f ca="1">+SUMPRODUCT((运营生产订单!$A$9:$A$78=L493)*(运营生产订单!$C$7:$K$7=I493)*运营生产订单!$C$9:运营生产订单!$K$78)</f>
        <v>0</v>
      </c>
      <c r="K493" s="115" t="e">
        <f ca="1">VLOOKUP(D493,'（运营）数据源'!B:H,7,0)</f>
        <v>#N/A</v>
      </c>
      <c r="L493" s="67">
        <f ca="1" t="shared" si="84"/>
        <v>0</v>
      </c>
    </row>
    <row r="494" s="36" customFormat="1" hidden="1" spans="1:12">
      <c r="A494" s="107"/>
      <c r="B494" s="105" t="str">
        <f ca="1">+IF(J494&gt;0,运营生产订单!$C$4,"")</f>
        <v/>
      </c>
      <c r="C494" s="105" t="str">
        <f ca="1">+IF(J494&gt;0,MID(运营生产订单!$C$3,FIND("-",运营生产订单!$C$3)+1,20),"")</f>
        <v/>
      </c>
      <c r="D494" s="108" t="str">
        <f ca="1">+IF(J494&gt;0,VLOOKUP(C494&amp;H494&amp;I494,'（运营）数据源'!$A:$B,2,0),"")</f>
        <v/>
      </c>
      <c r="E494" s="108" t="str">
        <f ca="1">+IF(J494&gt;0,VLOOKUP(D494,'（运营）数据源'!$B:$H,7,0),"")</f>
        <v/>
      </c>
      <c r="F494" s="108" t="str">
        <f ca="1">+IF(J494&gt;0,VLOOKUP(D494,'（运营）数据源'!B:G,6,0),"")</f>
        <v/>
      </c>
      <c r="G494" s="105" t="str">
        <f ca="1">+IFERROR(VLOOKUP(D494,'（运营）数据源'!$B:$D,3,0),"")</f>
        <v/>
      </c>
      <c r="H494" s="109">
        <f ca="1" t="shared" si="83"/>
        <v>0</v>
      </c>
      <c r="I494" s="114" t="str">
        <f>+运营生产订单!$G$7</f>
        <v>XL</v>
      </c>
      <c r="J494" s="105">
        <f ca="1">+SUMPRODUCT((运营生产订单!$A$9:$A$78=L494)*(运营生产订单!$C$7:$K$7=I494)*运营生产订单!$C$9:运营生产订单!$K$78)</f>
        <v>0</v>
      </c>
      <c r="K494" s="115" t="e">
        <f ca="1">VLOOKUP(D494,'（运营）数据源'!B:H,7,0)</f>
        <v>#N/A</v>
      </c>
      <c r="L494" s="67">
        <f ca="1" t="shared" si="84"/>
        <v>0</v>
      </c>
    </row>
    <row r="495" s="36" customFormat="1" hidden="1" spans="1:12">
      <c r="A495" s="107"/>
      <c r="B495" s="105" t="str">
        <f ca="1">+IF(J495&gt;0,运营生产订单!$C$4,"")</f>
        <v/>
      </c>
      <c r="C495" s="105" t="str">
        <f ca="1">+IF(J495&gt;0,MID(运营生产订单!$C$3,FIND("-",运营生产订单!$C$3)+1,20),"")</f>
        <v/>
      </c>
      <c r="D495" s="108" t="str">
        <f ca="1">+IF(J495&gt;0,VLOOKUP(C495&amp;H495&amp;I495,'（运营）数据源'!$A:$B,2,0),"")</f>
        <v/>
      </c>
      <c r="E495" s="108" t="str">
        <f ca="1">+IF(J495&gt;0,VLOOKUP(D495,'（运营）数据源'!$B:$H,7,0),"")</f>
        <v/>
      </c>
      <c r="F495" s="108" t="str">
        <f ca="1">+IF(J495&gt;0,VLOOKUP(D495,'（运营）数据源'!B:G,6,0),"")</f>
        <v/>
      </c>
      <c r="G495" s="105" t="str">
        <f ca="1">+IFERROR(VLOOKUP(D495,'（运营）数据源'!$B:$D,3,0),"")</f>
        <v/>
      </c>
      <c r="H495" s="109">
        <f ca="1" t="shared" ref="H495:H504" si="85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495" s="114" t="str">
        <f>+运营生产订单!$H$7</f>
        <v>2XL</v>
      </c>
      <c r="J495" s="105">
        <f ca="1">+SUMPRODUCT((运营生产订单!$A$9:$A$78=L495)*(运营生产订单!$C$7:$K$7=I495)*运营生产订单!$C$9:运营生产订单!$K$78)</f>
        <v>0</v>
      </c>
      <c r="K495" s="115" t="e">
        <f ca="1">VLOOKUP(D495,'（运营）数据源'!B:H,7,0)</f>
        <v>#N/A</v>
      </c>
      <c r="L495" s="67">
        <f ca="1" t="shared" si="84"/>
        <v>0</v>
      </c>
    </row>
    <row r="496" s="36" customFormat="1" hidden="1" spans="1:12">
      <c r="A496" s="107"/>
      <c r="B496" s="105" t="str">
        <f ca="1">+IF(J496&gt;0,运营生产订单!$C$4,"")</f>
        <v/>
      </c>
      <c r="C496" s="105" t="str">
        <f ca="1">+IF(J496&gt;0,MID(运营生产订单!$C$3,FIND("-",运营生产订单!$C$3)+1,20),"")</f>
        <v/>
      </c>
      <c r="D496" s="108" t="str">
        <f ca="1">+IF(J496&gt;0,VLOOKUP(C496&amp;H496&amp;I496,'（运营）数据源'!$A:$B,2,0),"")</f>
        <v/>
      </c>
      <c r="E496" s="108" t="str">
        <f ca="1">+IF(J496&gt;0,VLOOKUP(D496,'（运营）数据源'!$B:$H,7,0),"")</f>
        <v/>
      </c>
      <c r="F496" s="108" t="str">
        <f ca="1">+IF(J496&gt;0,VLOOKUP(D496,'（运营）数据源'!B:G,6,0),"")</f>
        <v/>
      </c>
      <c r="G496" s="105" t="str">
        <f ca="1">+IFERROR(VLOOKUP(D496,'（运营）数据源'!$B:$D,3,0),"")</f>
        <v/>
      </c>
      <c r="H496" s="109">
        <f ca="1" t="shared" si="85"/>
        <v>0</v>
      </c>
      <c r="I496" s="114" t="str">
        <f>+运营生产订单!$I$7</f>
        <v>3XL</v>
      </c>
      <c r="J496" s="105">
        <f ca="1">+SUMPRODUCT((运营生产订单!$A$9:$A$78=L496)*(运营生产订单!$C$7:$K$7=I496)*运营生产订单!$C$9:运营生产订单!$K$78)</f>
        <v>0</v>
      </c>
      <c r="K496" s="115" t="e">
        <f ca="1">VLOOKUP(D496,'（运营）数据源'!B:H,7,0)</f>
        <v>#N/A</v>
      </c>
      <c r="L496" s="67">
        <f ca="1" t="shared" si="84"/>
        <v>0</v>
      </c>
    </row>
    <row r="497" s="36" customFormat="1" hidden="1" spans="1:12">
      <c r="A497" s="107"/>
      <c r="B497" s="105" t="str">
        <f ca="1">+IF(J497&gt;0,运营生产订单!$C$4,"")</f>
        <v/>
      </c>
      <c r="C497" s="105" t="str">
        <f ca="1">+IF(J497&gt;0,MID(运营生产订单!$C$3,FIND("-",运营生产订单!$C$3)+1,20),"")</f>
        <v/>
      </c>
      <c r="D497" s="108" t="str">
        <f ca="1">+IF(J497&gt;0,VLOOKUP(C497&amp;H497&amp;I497,'（运营）数据源'!$A:$B,2,0),"")</f>
        <v/>
      </c>
      <c r="E497" s="108" t="str">
        <f ca="1">+IF(J497&gt;0,VLOOKUP(D497,'（运营）数据源'!$B:$H,7,0),"")</f>
        <v/>
      </c>
      <c r="F497" s="108" t="str">
        <f ca="1">+IF(J497&gt;0,VLOOKUP(D497,'（运营）数据源'!B:G,6,0),"")</f>
        <v/>
      </c>
      <c r="G497" s="105" t="str">
        <f ca="1">+IFERROR(VLOOKUP(D497,'（运营）数据源'!$B:$D,3,0),"")</f>
        <v/>
      </c>
      <c r="H497" s="109">
        <f ca="1" t="shared" si="85"/>
        <v>0</v>
      </c>
      <c r="I497" s="114" t="str">
        <f>+运营生产订单!$J$7</f>
        <v>4XL</v>
      </c>
      <c r="J497" s="105">
        <f ca="1">+SUMPRODUCT((运营生产订单!$A$9:$A$78=L497)*(运营生产订单!$C$7:$K$7=I497)*运营生产订单!$C$9:运营生产订单!$K$78)</f>
        <v>0</v>
      </c>
      <c r="K497" s="115" t="e">
        <f ca="1">VLOOKUP(D497,'（运营）数据源'!B:H,7,0)</f>
        <v>#N/A</v>
      </c>
      <c r="L497" s="67">
        <f ca="1" t="shared" si="84"/>
        <v>0</v>
      </c>
    </row>
    <row r="498" s="36" customFormat="1" hidden="1" spans="1:12">
      <c r="A498" s="107"/>
      <c r="B498" s="105" t="str">
        <f ca="1">+IF(J498&gt;0,运营生产订单!$C$4,"")</f>
        <v/>
      </c>
      <c r="C498" s="105" t="str">
        <f ca="1">+IF(J498&gt;0,MID(运营生产订单!$C$3,FIND("-",运营生产订单!$C$3)+1,20),"")</f>
        <v/>
      </c>
      <c r="D498" s="108" t="str">
        <f ca="1">+IF(J498&gt;0,VLOOKUP(C498&amp;H498&amp;I498,'（运营）数据源'!$A:$B,2,0),"")</f>
        <v/>
      </c>
      <c r="E498" s="108" t="str">
        <f ca="1">+IF(J498&gt;0,VLOOKUP(D498,'（运营）数据源'!$B:$H,7,0),"")</f>
        <v/>
      </c>
      <c r="F498" s="108" t="str">
        <f ca="1">+IF(J498&gt;0,VLOOKUP(D498,'（运营）数据源'!B:G,6,0),"")</f>
        <v/>
      </c>
      <c r="G498" s="105" t="str">
        <f ca="1">+IFERROR(VLOOKUP(D498,'（运营）数据源'!$B:$D,3,0),"")</f>
        <v/>
      </c>
      <c r="H498" s="109">
        <f ca="1" t="shared" si="85"/>
        <v>0</v>
      </c>
      <c r="I498" s="114" t="str">
        <f>+运营生产订单!$K$7</f>
        <v>5XL</v>
      </c>
      <c r="J498" s="105">
        <f ca="1">+SUMPRODUCT((运营生产订单!$A$9:$A$78=L498)*(运营生产订单!$C$7:$K$7=I498)*运营生产订单!$C$9:运营生产订单!$K$78)</f>
        <v>0</v>
      </c>
      <c r="K498" s="115" t="e">
        <f ca="1">VLOOKUP(D498,'（运营）数据源'!B:H,7,0)</f>
        <v>#N/A</v>
      </c>
      <c r="L498" s="67">
        <f ca="1" t="shared" si="84"/>
        <v>0</v>
      </c>
    </row>
    <row r="499" s="36" customFormat="1" hidden="1" spans="1:12">
      <c r="A499" s="107"/>
      <c r="B499" s="105" t="str">
        <f ca="1">+IF(J499&gt;0,运营生产订单!$C$4,"")</f>
        <v/>
      </c>
      <c r="C499" s="105" t="str">
        <f ca="1">+IF(J499&gt;0,MID(运营生产订单!$C$3,FIND("-",运营生产订单!$C$3)+1,20),"")</f>
        <v/>
      </c>
      <c r="D499" s="108" t="str">
        <f ca="1">+IF(J499&gt;0,VLOOKUP(C499&amp;H499&amp;I499,'（运营）数据源'!$A:$B,2,0),"")</f>
        <v/>
      </c>
      <c r="E499" s="108" t="str">
        <f ca="1">+IF(J499&gt;0,VLOOKUP(D499,'（运营）数据源'!$B:$H,7,0),"")</f>
        <v/>
      </c>
      <c r="F499" s="108" t="str">
        <f ca="1">+IF(J499&gt;0,VLOOKUP(D499,'（运营）数据源'!B:G,6,0),"")</f>
        <v/>
      </c>
      <c r="G499" s="105" t="str">
        <f ca="1">+IFERROR(VLOOKUP(D499,'（运营）数据源'!$B:$D,3,0),"")</f>
        <v/>
      </c>
      <c r="H499" s="109">
        <f ca="1" t="shared" si="85"/>
        <v>0</v>
      </c>
      <c r="I499" s="114" t="str">
        <f>+运营生产订单!$C$7</f>
        <v>XS</v>
      </c>
      <c r="J499" s="105">
        <f ca="1">+SUMPRODUCT((运营生产订单!$A$9:$A$78=L499)*(运营生产订单!$C$7:$K$7=I499)*运营生产订单!$C$9:运营生产订单!$K$78)</f>
        <v>0</v>
      </c>
      <c r="K499" s="115" t="e">
        <f ca="1">VLOOKUP(D499,'（运营）数据源'!B:H,7,0)</f>
        <v>#N/A</v>
      </c>
      <c r="L499" s="67">
        <f ca="1" t="shared" si="84"/>
        <v>0</v>
      </c>
    </row>
    <row r="500" s="36" customFormat="1" hidden="1" spans="1:12">
      <c r="A500" s="107"/>
      <c r="B500" s="105" t="str">
        <f ca="1">+IF(J500&gt;0,运营生产订单!$C$4,"")</f>
        <v/>
      </c>
      <c r="C500" s="105" t="str">
        <f ca="1">+IF(J500&gt;0,MID(运营生产订单!$C$3,FIND("-",运营生产订单!$C$3)+1,20),"")</f>
        <v/>
      </c>
      <c r="D500" s="108" t="str">
        <f ca="1">+IF(J500&gt;0,VLOOKUP(C500&amp;H500&amp;I500,'（运营）数据源'!$A:$B,2,0),"")</f>
        <v/>
      </c>
      <c r="E500" s="108" t="str">
        <f ca="1">+IF(J500&gt;0,VLOOKUP(D500,'（运营）数据源'!$B:$H,7,0),"")</f>
        <v/>
      </c>
      <c r="F500" s="108" t="str">
        <f ca="1">+IF(J500&gt;0,VLOOKUP(D500,'（运营）数据源'!B:G,6,0),"")</f>
        <v/>
      </c>
      <c r="G500" s="105" t="str">
        <f ca="1">+IFERROR(VLOOKUP(D500,'（运营）数据源'!$B:$D,3,0),"")</f>
        <v/>
      </c>
      <c r="H500" s="109">
        <f ca="1" t="shared" si="85"/>
        <v>0</v>
      </c>
      <c r="I500" s="114" t="str">
        <f>+运营生产订单!$D$7</f>
        <v>S</v>
      </c>
      <c r="J500" s="105">
        <f ca="1">+SUMPRODUCT((运营生产订单!$A$9:$A$78=L500)*(运营生产订单!$C$7:$K$7=I500)*运营生产订单!$C$9:运营生产订单!$K$78)</f>
        <v>0</v>
      </c>
      <c r="K500" s="115" t="e">
        <f ca="1">VLOOKUP(D500,'（运营）数据源'!B:H,7,0)</f>
        <v>#N/A</v>
      </c>
      <c r="L500" s="67">
        <f ca="1" t="shared" si="84"/>
        <v>0</v>
      </c>
    </row>
    <row r="501" s="36" customFormat="1" hidden="1" spans="1:12">
      <c r="A501" s="107"/>
      <c r="B501" s="105" t="str">
        <f ca="1">+IF(J501&gt;0,运营生产订单!$C$4,"")</f>
        <v/>
      </c>
      <c r="C501" s="105" t="str">
        <f ca="1">+IF(J501&gt;0,MID(运营生产订单!$C$3,FIND("-",运营生产订单!$C$3)+1,20),"")</f>
        <v/>
      </c>
      <c r="D501" s="108" t="str">
        <f ca="1">+IF(J501&gt;0,VLOOKUP(C501&amp;H501&amp;I501,'（运营）数据源'!$A:$B,2,0),"")</f>
        <v/>
      </c>
      <c r="E501" s="108" t="str">
        <f ca="1">+IF(J501&gt;0,VLOOKUP(D501,'（运营）数据源'!$B:$H,7,0),"")</f>
        <v/>
      </c>
      <c r="F501" s="108" t="str">
        <f ca="1">+IF(J501&gt;0,VLOOKUP(D501,'（运营）数据源'!B:G,6,0),"")</f>
        <v/>
      </c>
      <c r="G501" s="105" t="str">
        <f ca="1">+IFERROR(VLOOKUP(D501,'（运营）数据源'!$B:$D,3,0),"")</f>
        <v/>
      </c>
      <c r="H501" s="109">
        <f ca="1" t="shared" si="85"/>
        <v>0</v>
      </c>
      <c r="I501" s="114" t="str">
        <f>+运营生产订单!$E$7</f>
        <v>M</v>
      </c>
      <c r="J501" s="105">
        <f ca="1">+SUMPRODUCT((运营生产订单!$A$9:$A$78=L501)*(运营生产订单!$C$7:$K$7=I501)*运营生产订单!$C$9:运营生产订单!$K$78)</f>
        <v>0</v>
      </c>
      <c r="K501" s="115" t="e">
        <f ca="1">VLOOKUP(D501,'（运营）数据源'!B:H,7,0)</f>
        <v>#N/A</v>
      </c>
      <c r="L501" s="67">
        <f ca="1" t="shared" ref="L501:L510" si="86">INDIRECT("运营生产订单!$A$"&amp;(INT((ROW()-4)/9)+9))</f>
        <v>0</v>
      </c>
    </row>
    <row r="502" s="36" customFormat="1" hidden="1" spans="1:12">
      <c r="A502" s="107"/>
      <c r="B502" s="105" t="str">
        <f ca="1">+IF(J502&gt;0,运营生产订单!$C$4,"")</f>
        <v/>
      </c>
      <c r="C502" s="105" t="str">
        <f ca="1">+IF(J502&gt;0,MID(运营生产订单!$C$3,FIND("-",运营生产订单!$C$3)+1,20),"")</f>
        <v/>
      </c>
      <c r="D502" s="108" t="str">
        <f ca="1">+IF(J502&gt;0,VLOOKUP(C502&amp;H502&amp;I502,'（运营）数据源'!$A:$B,2,0),"")</f>
        <v/>
      </c>
      <c r="E502" s="108" t="str">
        <f ca="1">+IF(J502&gt;0,VLOOKUP(D502,'（运营）数据源'!$B:$H,7,0),"")</f>
        <v/>
      </c>
      <c r="F502" s="108" t="str">
        <f ca="1">+IF(J502&gt;0,VLOOKUP(D502,'（运营）数据源'!B:G,6,0),"")</f>
        <v/>
      </c>
      <c r="G502" s="105" t="str">
        <f ca="1">+IFERROR(VLOOKUP(D502,'（运营）数据源'!$B:$D,3,0),"")</f>
        <v/>
      </c>
      <c r="H502" s="109">
        <f ca="1" t="shared" si="85"/>
        <v>0</v>
      </c>
      <c r="I502" s="114" t="str">
        <f>+运营生产订单!$F$7</f>
        <v>L</v>
      </c>
      <c r="J502" s="105">
        <f ca="1">+SUMPRODUCT((运营生产订单!$A$9:$A$78=L502)*(运营生产订单!$C$7:$K$7=I502)*运营生产订单!$C$9:运营生产订单!$K$78)</f>
        <v>0</v>
      </c>
      <c r="K502" s="115" t="e">
        <f ca="1">VLOOKUP(D502,'（运营）数据源'!B:H,7,0)</f>
        <v>#N/A</v>
      </c>
      <c r="L502" s="67">
        <f ca="1" t="shared" si="86"/>
        <v>0</v>
      </c>
    </row>
    <row r="503" s="36" customFormat="1" hidden="1" spans="1:12">
      <c r="A503" s="107"/>
      <c r="B503" s="105" t="str">
        <f ca="1">+IF(J503&gt;0,运营生产订单!$C$4,"")</f>
        <v/>
      </c>
      <c r="C503" s="105" t="str">
        <f ca="1">+IF(J503&gt;0,MID(运营生产订单!$C$3,FIND("-",运营生产订单!$C$3)+1,20),"")</f>
        <v/>
      </c>
      <c r="D503" s="108" t="str">
        <f ca="1">+IF(J503&gt;0,VLOOKUP(C503&amp;H503&amp;I503,'（运营）数据源'!$A:$B,2,0),"")</f>
        <v/>
      </c>
      <c r="E503" s="108" t="str">
        <f ca="1">+IF(J503&gt;0,VLOOKUP(D503,'（运营）数据源'!$B:$H,7,0),"")</f>
        <v/>
      </c>
      <c r="F503" s="108" t="str">
        <f ca="1">+IF(J503&gt;0,VLOOKUP(D503,'（运营）数据源'!B:G,6,0),"")</f>
        <v/>
      </c>
      <c r="G503" s="105" t="str">
        <f ca="1">+IFERROR(VLOOKUP(D503,'（运营）数据源'!$B:$D,3,0),"")</f>
        <v/>
      </c>
      <c r="H503" s="109">
        <f ca="1" t="shared" si="85"/>
        <v>0</v>
      </c>
      <c r="I503" s="114" t="str">
        <f>+运营生产订单!$G$7</f>
        <v>XL</v>
      </c>
      <c r="J503" s="105">
        <f ca="1">+SUMPRODUCT((运营生产订单!$A$9:$A$78=L503)*(运营生产订单!$C$7:$K$7=I503)*运营生产订单!$C$9:运营生产订单!$K$78)</f>
        <v>0</v>
      </c>
      <c r="K503" s="115" t="e">
        <f ca="1">VLOOKUP(D503,'（运营）数据源'!B:H,7,0)</f>
        <v>#N/A</v>
      </c>
      <c r="L503" s="67">
        <f ca="1" t="shared" si="86"/>
        <v>0</v>
      </c>
    </row>
    <row r="504" s="36" customFormat="1" hidden="1" spans="1:12">
      <c r="A504" s="107"/>
      <c r="B504" s="105" t="str">
        <f ca="1">+IF(J504&gt;0,运营生产订单!$C$4,"")</f>
        <v/>
      </c>
      <c r="C504" s="105" t="str">
        <f ca="1">+IF(J504&gt;0,MID(运营生产订单!$C$3,FIND("-",运营生产订单!$C$3)+1,20),"")</f>
        <v/>
      </c>
      <c r="D504" s="108" t="str">
        <f ca="1">+IF(J504&gt;0,VLOOKUP(C504&amp;H504&amp;I504,'（运营）数据源'!$A:$B,2,0),"")</f>
        <v/>
      </c>
      <c r="E504" s="108" t="str">
        <f ca="1">+IF(J504&gt;0,VLOOKUP(D504,'（运营）数据源'!$B:$H,7,0),"")</f>
        <v/>
      </c>
      <c r="F504" s="108" t="str">
        <f ca="1">+IF(J504&gt;0,VLOOKUP(D504,'（运营）数据源'!B:G,6,0),"")</f>
        <v/>
      </c>
      <c r="G504" s="105" t="str">
        <f ca="1">+IFERROR(VLOOKUP(D504,'（运营）数据源'!$B:$D,3,0),"")</f>
        <v/>
      </c>
      <c r="H504" s="109">
        <f ca="1" t="shared" si="85"/>
        <v>0</v>
      </c>
      <c r="I504" s="114" t="str">
        <f>+运营生产订单!$H$7</f>
        <v>2XL</v>
      </c>
      <c r="J504" s="105">
        <f ca="1">+SUMPRODUCT((运营生产订单!$A$9:$A$78=L504)*(运营生产订单!$C$7:$K$7=I504)*运营生产订单!$C$9:运营生产订单!$K$78)</f>
        <v>0</v>
      </c>
      <c r="K504" s="115" t="e">
        <f ca="1">VLOOKUP(D504,'（运营）数据源'!B:H,7,0)</f>
        <v>#N/A</v>
      </c>
      <c r="L504" s="67">
        <f ca="1" t="shared" si="86"/>
        <v>0</v>
      </c>
    </row>
    <row r="505" s="36" customFormat="1" hidden="1" spans="1:12">
      <c r="A505" s="107"/>
      <c r="B505" s="105" t="str">
        <f ca="1">+IF(J505&gt;0,运营生产订单!$C$4,"")</f>
        <v/>
      </c>
      <c r="C505" s="105" t="str">
        <f ca="1">+IF(J505&gt;0,MID(运营生产订单!$C$3,FIND("-",运营生产订单!$C$3)+1,20),"")</f>
        <v/>
      </c>
      <c r="D505" s="108" t="str">
        <f ca="1">+IF(J505&gt;0,VLOOKUP(C505&amp;H505&amp;I505,'（运营）数据源'!$A:$B,2,0),"")</f>
        <v/>
      </c>
      <c r="E505" s="108" t="str">
        <f ca="1">+IF(J505&gt;0,VLOOKUP(D505,'（运营）数据源'!$B:$H,7,0),"")</f>
        <v/>
      </c>
      <c r="F505" s="108" t="str">
        <f ca="1">+IF(J505&gt;0,VLOOKUP(D505,'（运营）数据源'!B:G,6,0),"")</f>
        <v/>
      </c>
      <c r="G505" s="105" t="str">
        <f ca="1">+IFERROR(VLOOKUP(D505,'（运营）数据源'!$B:$D,3,0),"")</f>
        <v/>
      </c>
      <c r="H505" s="109">
        <f ca="1" t="shared" ref="H505:H514" si="87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505" s="114" t="str">
        <f>+运营生产订单!$I$7</f>
        <v>3XL</v>
      </c>
      <c r="J505" s="105">
        <f ca="1">+SUMPRODUCT((运营生产订单!$A$9:$A$78=L505)*(运营生产订单!$C$7:$K$7=I505)*运营生产订单!$C$9:运营生产订单!$K$78)</f>
        <v>0</v>
      </c>
      <c r="K505" s="115" t="e">
        <f ca="1">VLOOKUP(D505,'（运营）数据源'!B:H,7,0)</f>
        <v>#N/A</v>
      </c>
      <c r="L505" s="67">
        <f ca="1" t="shared" si="86"/>
        <v>0</v>
      </c>
    </row>
    <row r="506" s="36" customFormat="1" hidden="1" spans="1:12">
      <c r="A506" s="107"/>
      <c r="B506" s="105" t="str">
        <f ca="1">+IF(J506&gt;0,运营生产订单!$C$4,"")</f>
        <v/>
      </c>
      <c r="C506" s="105" t="str">
        <f ca="1">+IF(J506&gt;0,MID(运营生产订单!$C$3,FIND("-",运营生产订单!$C$3)+1,20),"")</f>
        <v/>
      </c>
      <c r="D506" s="108" t="str">
        <f ca="1">+IF(J506&gt;0,VLOOKUP(C506&amp;H506&amp;I506,'（运营）数据源'!$A:$B,2,0),"")</f>
        <v/>
      </c>
      <c r="E506" s="108" t="str">
        <f ca="1">+IF(J506&gt;0,VLOOKUP(D506,'（运营）数据源'!$B:$H,7,0),"")</f>
        <v/>
      </c>
      <c r="F506" s="108" t="str">
        <f ca="1">+IF(J506&gt;0,VLOOKUP(D506,'（运营）数据源'!B:G,6,0),"")</f>
        <v/>
      </c>
      <c r="G506" s="105" t="str">
        <f ca="1">+IFERROR(VLOOKUP(D506,'（运营）数据源'!$B:$D,3,0),"")</f>
        <v/>
      </c>
      <c r="H506" s="109">
        <f ca="1" t="shared" si="87"/>
        <v>0</v>
      </c>
      <c r="I506" s="114" t="str">
        <f>+运营生产订单!$J$7</f>
        <v>4XL</v>
      </c>
      <c r="J506" s="105">
        <f ca="1">+SUMPRODUCT((运营生产订单!$A$9:$A$78=L506)*(运营生产订单!$C$7:$K$7=I506)*运营生产订单!$C$9:运营生产订单!$K$78)</f>
        <v>0</v>
      </c>
      <c r="K506" s="115" t="e">
        <f ca="1">VLOOKUP(D506,'（运营）数据源'!B:H,7,0)</f>
        <v>#N/A</v>
      </c>
      <c r="L506" s="67">
        <f ca="1" t="shared" si="86"/>
        <v>0</v>
      </c>
    </row>
    <row r="507" s="36" customFormat="1" hidden="1" spans="1:12">
      <c r="A507" s="107"/>
      <c r="B507" s="105" t="str">
        <f ca="1">+IF(J507&gt;0,运营生产订单!$C$4,"")</f>
        <v/>
      </c>
      <c r="C507" s="105" t="str">
        <f ca="1">+IF(J507&gt;0,MID(运营生产订单!$C$3,FIND("-",运营生产订单!$C$3)+1,20),"")</f>
        <v/>
      </c>
      <c r="D507" s="108" t="str">
        <f ca="1">+IF(J507&gt;0,VLOOKUP(C507&amp;H507&amp;I507,'（运营）数据源'!$A:$B,2,0),"")</f>
        <v/>
      </c>
      <c r="E507" s="108" t="str">
        <f ca="1">+IF(J507&gt;0,VLOOKUP(D507,'（运营）数据源'!$B:$H,7,0),"")</f>
        <v/>
      </c>
      <c r="F507" s="108" t="str">
        <f ca="1">+IF(J507&gt;0,VLOOKUP(D507,'（运营）数据源'!B:G,6,0),"")</f>
        <v/>
      </c>
      <c r="G507" s="105" t="str">
        <f ca="1">+IFERROR(VLOOKUP(D507,'（运营）数据源'!$B:$D,3,0),"")</f>
        <v/>
      </c>
      <c r="H507" s="109">
        <f ca="1" t="shared" si="87"/>
        <v>0</v>
      </c>
      <c r="I507" s="114" t="str">
        <f>+运营生产订单!$K$7</f>
        <v>5XL</v>
      </c>
      <c r="J507" s="105">
        <f ca="1">+SUMPRODUCT((运营生产订单!$A$9:$A$78=L507)*(运营生产订单!$C$7:$K$7=I507)*运营生产订单!$C$9:运营生产订单!$K$78)</f>
        <v>0</v>
      </c>
      <c r="K507" s="115" t="e">
        <f ca="1">VLOOKUP(D507,'（运营）数据源'!B:H,7,0)</f>
        <v>#N/A</v>
      </c>
      <c r="L507" s="67">
        <f ca="1" t="shared" si="86"/>
        <v>0</v>
      </c>
    </row>
    <row r="508" s="36" customFormat="1" hidden="1" spans="1:12">
      <c r="A508" s="107"/>
      <c r="B508" s="105" t="str">
        <f ca="1">+IF(J508&gt;0,运营生产订单!$C$4,"")</f>
        <v/>
      </c>
      <c r="C508" s="105" t="str">
        <f ca="1">+IF(J508&gt;0,MID(运营生产订单!$C$3,FIND("-",运营生产订单!$C$3)+1,20),"")</f>
        <v/>
      </c>
      <c r="D508" s="108" t="str">
        <f ca="1">+IF(J508&gt;0,VLOOKUP(C508&amp;H508&amp;I508,'（运营）数据源'!$A:$B,2,0),"")</f>
        <v/>
      </c>
      <c r="E508" s="108" t="str">
        <f ca="1">+IF(J508&gt;0,VLOOKUP(D508,'（运营）数据源'!$B:$H,7,0),"")</f>
        <v/>
      </c>
      <c r="F508" s="108" t="str">
        <f ca="1">+IF(J508&gt;0,VLOOKUP(D508,'（运营）数据源'!B:G,6,0),"")</f>
        <v/>
      </c>
      <c r="G508" s="105" t="str">
        <f ca="1">+IFERROR(VLOOKUP(D508,'（运营）数据源'!$B:$D,3,0),"")</f>
        <v/>
      </c>
      <c r="H508" s="109">
        <f ca="1" t="shared" si="87"/>
        <v>0</v>
      </c>
      <c r="I508" s="114" t="str">
        <f>+运营生产订单!$C$7</f>
        <v>XS</v>
      </c>
      <c r="J508" s="105">
        <f ca="1">+SUMPRODUCT((运营生产订单!$A$9:$A$78=L508)*(运营生产订单!$C$7:$K$7=I508)*运营生产订单!$C$9:运营生产订单!$K$78)</f>
        <v>0</v>
      </c>
      <c r="K508" s="115" t="e">
        <f ca="1">VLOOKUP(D508,'（运营）数据源'!B:H,7,0)</f>
        <v>#N/A</v>
      </c>
      <c r="L508" s="67">
        <f ca="1" t="shared" si="86"/>
        <v>0</v>
      </c>
    </row>
    <row r="509" s="36" customFormat="1" hidden="1" spans="1:12">
      <c r="A509" s="107"/>
      <c r="B509" s="105" t="str">
        <f ca="1">+IF(J509&gt;0,运营生产订单!$C$4,"")</f>
        <v/>
      </c>
      <c r="C509" s="105" t="str">
        <f ca="1">+IF(J509&gt;0,MID(运营生产订单!$C$3,FIND("-",运营生产订单!$C$3)+1,20),"")</f>
        <v/>
      </c>
      <c r="D509" s="108" t="str">
        <f ca="1">+IF(J509&gt;0,VLOOKUP(C509&amp;H509&amp;I509,'（运营）数据源'!$A:$B,2,0),"")</f>
        <v/>
      </c>
      <c r="E509" s="108" t="str">
        <f ca="1">+IF(J509&gt;0,VLOOKUP(D509,'（运营）数据源'!$B:$H,7,0),"")</f>
        <v/>
      </c>
      <c r="F509" s="108" t="str">
        <f ca="1">+IF(J509&gt;0,VLOOKUP(D509,'（运营）数据源'!B:G,6,0),"")</f>
        <v/>
      </c>
      <c r="G509" s="105" t="str">
        <f ca="1">+IFERROR(VLOOKUP(D509,'（运营）数据源'!$B:$D,3,0),"")</f>
        <v/>
      </c>
      <c r="H509" s="109">
        <f ca="1" t="shared" si="87"/>
        <v>0</v>
      </c>
      <c r="I509" s="114" t="str">
        <f>+运营生产订单!$D$7</f>
        <v>S</v>
      </c>
      <c r="J509" s="105">
        <f ca="1">+SUMPRODUCT((运营生产订单!$A$9:$A$78=L509)*(运营生产订单!$C$7:$K$7=I509)*运营生产订单!$C$9:运营生产订单!$K$78)</f>
        <v>0</v>
      </c>
      <c r="K509" s="115" t="e">
        <f ca="1">VLOOKUP(D509,'（运营）数据源'!B:H,7,0)</f>
        <v>#N/A</v>
      </c>
      <c r="L509" s="67">
        <f ca="1" t="shared" si="86"/>
        <v>0</v>
      </c>
    </row>
    <row r="510" s="36" customFormat="1" hidden="1" spans="1:12">
      <c r="A510" s="107"/>
      <c r="B510" s="105" t="str">
        <f ca="1">+IF(J510&gt;0,运营生产订单!$C$4,"")</f>
        <v/>
      </c>
      <c r="C510" s="105" t="str">
        <f ca="1">+IF(J510&gt;0,MID(运营生产订单!$C$3,FIND("-",运营生产订单!$C$3)+1,20),"")</f>
        <v/>
      </c>
      <c r="D510" s="108" t="str">
        <f ca="1">+IF(J510&gt;0,VLOOKUP(C510&amp;H510&amp;I510,'（运营）数据源'!$A:$B,2,0),"")</f>
        <v/>
      </c>
      <c r="E510" s="108" t="str">
        <f ca="1">+IF(J510&gt;0,VLOOKUP(D510,'（运营）数据源'!$B:$H,7,0),"")</f>
        <v/>
      </c>
      <c r="F510" s="108" t="str">
        <f ca="1">+IF(J510&gt;0,VLOOKUP(D510,'（运营）数据源'!B:G,6,0),"")</f>
        <v/>
      </c>
      <c r="G510" s="105" t="str">
        <f ca="1">+IFERROR(VLOOKUP(D510,'（运营）数据源'!$B:$D,3,0),"")</f>
        <v/>
      </c>
      <c r="H510" s="109">
        <f ca="1" t="shared" si="87"/>
        <v>0</v>
      </c>
      <c r="I510" s="114" t="str">
        <f>+运营生产订单!$E$7</f>
        <v>M</v>
      </c>
      <c r="J510" s="105">
        <f ca="1">+SUMPRODUCT((运营生产订单!$A$9:$A$78=L510)*(运营生产订单!$C$7:$K$7=I510)*运营生产订单!$C$9:运营生产订单!$K$78)</f>
        <v>0</v>
      </c>
      <c r="K510" s="115" t="e">
        <f ca="1">VLOOKUP(D510,'（运营）数据源'!B:H,7,0)</f>
        <v>#N/A</v>
      </c>
      <c r="L510" s="67">
        <f ca="1" t="shared" si="86"/>
        <v>0</v>
      </c>
    </row>
    <row r="511" s="36" customFormat="1" hidden="1" spans="1:12">
      <c r="A511" s="107"/>
      <c r="B511" s="105" t="str">
        <f ca="1">+IF(J511&gt;0,运营生产订单!$C$4,"")</f>
        <v/>
      </c>
      <c r="C511" s="105" t="str">
        <f ca="1">+IF(J511&gt;0,MID(运营生产订单!$C$3,FIND("-",运营生产订单!$C$3)+1,20),"")</f>
        <v/>
      </c>
      <c r="D511" s="108" t="str">
        <f ca="1">+IF(J511&gt;0,VLOOKUP(C511&amp;H511&amp;I511,'（运营）数据源'!$A:$B,2,0),"")</f>
        <v/>
      </c>
      <c r="E511" s="108" t="str">
        <f ca="1">+IF(J511&gt;0,VLOOKUP(D511,'（运营）数据源'!$B:$H,7,0),"")</f>
        <v/>
      </c>
      <c r="F511" s="108" t="str">
        <f ca="1">+IF(J511&gt;0,VLOOKUP(D511,'（运营）数据源'!B:G,6,0),"")</f>
        <v/>
      </c>
      <c r="G511" s="105" t="str">
        <f ca="1">+IFERROR(VLOOKUP(D511,'（运营）数据源'!$B:$D,3,0),"")</f>
        <v/>
      </c>
      <c r="H511" s="109">
        <f ca="1" t="shared" si="87"/>
        <v>0</v>
      </c>
      <c r="I511" s="114" t="str">
        <f>+运营生产订单!$F$7</f>
        <v>L</v>
      </c>
      <c r="J511" s="105">
        <f ca="1">+SUMPRODUCT((运营生产订单!$A$9:$A$78=L511)*(运营生产订单!$C$7:$K$7=I511)*运营生产订单!$C$9:运营生产订单!$K$78)</f>
        <v>0</v>
      </c>
      <c r="K511" s="115" t="e">
        <f ca="1">VLOOKUP(D511,'（运营）数据源'!B:H,7,0)</f>
        <v>#N/A</v>
      </c>
      <c r="L511" s="67">
        <f ca="1" t="shared" ref="L511:L520" si="88">INDIRECT("运营生产订单!$A$"&amp;(INT((ROW()-4)/9)+9))</f>
        <v>0</v>
      </c>
    </row>
    <row r="512" s="36" customFormat="1" hidden="1" spans="1:12">
      <c r="A512" s="107"/>
      <c r="B512" s="105" t="str">
        <f ca="1">+IF(J512&gt;0,运营生产订单!$C$4,"")</f>
        <v/>
      </c>
      <c r="C512" s="105" t="str">
        <f ca="1">+IF(J512&gt;0,MID(运营生产订单!$C$3,FIND("-",运营生产订单!$C$3)+1,20),"")</f>
        <v/>
      </c>
      <c r="D512" s="108" t="str">
        <f ca="1">+IF(J512&gt;0,VLOOKUP(C512&amp;H512&amp;I512,'（运营）数据源'!$A:$B,2,0),"")</f>
        <v/>
      </c>
      <c r="E512" s="108" t="str">
        <f ca="1">+IF(J512&gt;0,VLOOKUP(D512,'（运营）数据源'!$B:$H,7,0),"")</f>
        <v/>
      </c>
      <c r="F512" s="108" t="str">
        <f ca="1">+IF(J512&gt;0,VLOOKUP(D512,'（运营）数据源'!B:G,6,0),"")</f>
        <v/>
      </c>
      <c r="G512" s="105" t="str">
        <f ca="1">+IFERROR(VLOOKUP(D512,'（运营）数据源'!$B:$D,3,0),"")</f>
        <v/>
      </c>
      <c r="H512" s="109">
        <f ca="1" t="shared" si="87"/>
        <v>0</v>
      </c>
      <c r="I512" s="114" t="str">
        <f>+运营生产订单!$G$7</f>
        <v>XL</v>
      </c>
      <c r="J512" s="105">
        <f ca="1">+SUMPRODUCT((运营生产订单!$A$9:$A$78=L512)*(运营生产订单!$C$7:$K$7=I512)*运营生产订单!$C$9:运营生产订单!$K$78)</f>
        <v>0</v>
      </c>
      <c r="K512" s="115" t="e">
        <f ca="1">VLOOKUP(D512,'（运营）数据源'!B:H,7,0)</f>
        <v>#N/A</v>
      </c>
      <c r="L512" s="67">
        <f ca="1" t="shared" si="88"/>
        <v>0</v>
      </c>
    </row>
    <row r="513" s="36" customFormat="1" hidden="1" spans="1:12">
      <c r="A513" s="107"/>
      <c r="B513" s="105" t="str">
        <f ca="1">+IF(J513&gt;0,运营生产订单!$C$4,"")</f>
        <v/>
      </c>
      <c r="C513" s="105" t="str">
        <f ca="1">+IF(J513&gt;0,MID(运营生产订单!$C$3,FIND("-",运营生产订单!$C$3)+1,20),"")</f>
        <v/>
      </c>
      <c r="D513" s="108" t="str">
        <f ca="1">+IF(J513&gt;0,VLOOKUP(C513&amp;H513&amp;I513,'（运营）数据源'!$A:$B,2,0),"")</f>
        <v/>
      </c>
      <c r="E513" s="108" t="str">
        <f ca="1">+IF(J513&gt;0,VLOOKUP(D513,'（运营）数据源'!$B:$H,7,0),"")</f>
        <v/>
      </c>
      <c r="F513" s="108" t="str">
        <f ca="1">+IF(J513&gt;0,VLOOKUP(D513,'（运营）数据源'!B:G,6,0),"")</f>
        <v/>
      </c>
      <c r="G513" s="105" t="str">
        <f ca="1">+IFERROR(VLOOKUP(D513,'（运营）数据源'!$B:$D,3,0),"")</f>
        <v/>
      </c>
      <c r="H513" s="109">
        <f ca="1" t="shared" si="87"/>
        <v>0</v>
      </c>
      <c r="I513" s="114" t="str">
        <f>+运营生产订单!$H$7</f>
        <v>2XL</v>
      </c>
      <c r="J513" s="105">
        <f ca="1">+SUMPRODUCT((运营生产订单!$A$9:$A$78=L513)*(运营生产订单!$C$7:$K$7=I513)*运营生产订单!$C$9:运营生产订单!$K$78)</f>
        <v>0</v>
      </c>
      <c r="K513" s="115" t="e">
        <f ca="1">VLOOKUP(D513,'（运营）数据源'!B:H,7,0)</f>
        <v>#N/A</v>
      </c>
      <c r="L513" s="67">
        <f ca="1" t="shared" si="88"/>
        <v>0</v>
      </c>
    </row>
    <row r="514" s="36" customFormat="1" hidden="1" spans="1:12">
      <c r="A514" s="107"/>
      <c r="B514" s="105" t="str">
        <f ca="1">+IF(J514&gt;0,运营生产订单!$C$4,"")</f>
        <v/>
      </c>
      <c r="C514" s="105" t="str">
        <f ca="1">+IF(J514&gt;0,MID(运营生产订单!$C$3,FIND("-",运营生产订单!$C$3)+1,20),"")</f>
        <v/>
      </c>
      <c r="D514" s="108" t="str">
        <f ca="1">+IF(J514&gt;0,VLOOKUP(C514&amp;H514&amp;I514,'（运营）数据源'!$A:$B,2,0),"")</f>
        <v/>
      </c>
      <c r="E514" s="108" t="str">
        <f ca="1">+IF(J514&gt;0,VLOOKUP(D514,'（运营）数据源'!$B:$H,7,0),"")</f>
        <v/>
      </c>
      <c r="F514" s="108" t="str">
        <f ca="1">+IF(J514&gt;0,VLOOKUP(D514,'（运营）数据源'!B:G,6,0),"")</f>
        <v/>
      </c>
      <c r="G514" s="105" t="str">
        <f ca="1">+IFERROR(VLOOKUP(D514,'（运营）数据源'!$B:$D,3,0),"")</f>
        <v/>
      </c>
      <c r="H514" s="109">
        <f ca="1" t="shared" si="87"/>
        <v>0</v>
      </c>
      <c r="I514" s="114" t="str">
        <f>+运营生产订单!$I$7</f>
        <v>3XL</v>
      </c>
      <c r="J514" s="105">
        <f ca="1">+SUMPRODUCT((运营生产订单!$A$9:$A$78=L514)*(运营生产订单!$C$7:$K$7=I514)*运营生产订单!$C$9:运营生产订单!$K$78)</f>
        <v>0</v>
      </c>
      <c r="K514" s="115" t="e">
        <f ca="1">VLOOKUP(D514,'（运营）数据源'!B:H,7,0)</f>
        <v>#N/A</v>
      </c>
      <c r="L514" s="67">
        <f ca="1" t="shared" si="88"/>
        <v>0</v>
      </c>
    </row>
    <row r="515" s="36" customFormat="1" hidden="1" spans="1:12">
      <c r="A515" s="107"/>
      <c r="B515" s="105" t="str">
        <f ca="1">+IF(J515&gt;0,运营生产订单!$C$4,"")</f>
        <v/>
      </c>
      <c r="C515" s="105" t="str">
        <f ca="1">+IF(J515&gt;0,MID(运营生产订单!$C$3,FIND("-",运营生产订单!$C$3)+1,20),"")</f>
        <v/>
      </c>
      <c r="D515" s="108" t="str">
        <f ca="1">+IF(J515&gt;0,VLOOKUP(C515&amp;H515&amp;I515,'（运营）数据源'!$A:$B,2,0),"")</f>
        <v/>
      </c>
      <c r="E515" s="108" t="str">
        <f ca="1">+IF(J515&gt;0,VLOOKUP(D515,'（运营）数据源'!$B:$H,7,0),"")</f>
        <v/>
      </c>
      <c r="F515" s="108" t="str">
        <f ca="1">+IF(J515&gt;0,VLOOKUP(D515,'（运营）数据源'!B:G,6,0),"")</f>
        <v/>
      </c>
      <c r="G515" s="105" t="str">
        <f ca="1">+IFERROR(VLOOKUP(D515,'（运营）数据源'!$B:$D,3,0),"")</f>
        <v/>
      </c>
      <c r="H515" s="109">
        <f ca="1" t="shared" ref="H515:H524" si="89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515" s="114" t="str">
        <f>+运营生产订单!$J$7</f>
        <v>4XL</v>
      </c>
      <c r="J515" s="105">
        <f ca="1">+SUMPRODUCT((运营生产订单!$A$9:$A$78=L515)*(运营生产订单!$C$7:$K$7=I515)*运营生产订单!$C$9:运营生产订单!$K$78)</f>
        <v>0</v>
      </c>
      <c r="K515" s="115" t="e">
        <f ca="1">VLOOKUP(D515,'（运营）数据源'!B:H,7,0)</f>
        <v>#N/A</v>
      </c>
      <c r="L515" s="67">
        <f ca="1" t="shared" si="88"/>
        <v>0</v>
      </c>
    </row>
    <row r="516" s="36" customFormat="1" hidden="1" spans="1:12">
      <c r="A516" s="107"/>
      <c r="B516" s="105" t="str">
        <f ca="1">+IF(J516&gt;0,运营生产订单!$C$4,"")</f>
        <v/>
      </c>
      <c r="C516" s="105" t="str">
        <f ca="1">+IF(J516&gt;0,MID(运营生产订单!$C$3,FIND("-",运营生产订单!$C$3)+1,20),"")</f>
        <v/>
      </c>
      <c r="D516" s="108" t="str">
        <f ca="1">+IF(J516&gt;0,VLOOKUP(C516&amp;H516&amp;I516,'（运营）数据源'!$A:$B,2,0),"")</f>
        <v/>
      </c>
      <c r="E516" s="108" t="str">
        <f ca="1">+IF(J516&gt;0,VLOOKUP(D516,'（运营）数据源'!$B:$H,7,0),"")</f>
        <v/>
      </c>
      <c r="F516" s="108" t="str">
        <f ca="1">+IF(J516&gt;0,VLOOKUP(D516,'（运营）数据源'!B:G,6,0),"")</f>
        <v/>
      </c>
      <c r="G516" s="105" t="str">
        <f ca="1">+IFERROR(VLOOKUP(D516,'（运营）数据源'!$B:$D,3,0),"")</f>
        <v/>
      </c>
      <c r="H516" s="109">
        <f ca="1" t="shared" si="89"/>
        <v>0</v>
      </c>
      <c r="I516" s="114" t="str">
        <f>+运营生产订单!$K$7</f>
        <v>5XL</v>
      </c>
      <c r="J516" s="105">
        <f ca="1">+SUMPRODUCT((运营生产订单!$A$9:$A$78=L516)*(运营生产订单!$C$7:$K$7=I516)*运营生产订单!$C$9:运营生产订单!$K$78)</f>
        <v>0</v>
      </c>
      <c r="K516" s="115" t="e">
        <f ca="1">VLOOKUP(D516,'（运营）数据源'!B:H,7,0)</f>
        <v>#N/A</v>
      </c>
      <c r="L516" s="67">
        <f ca="1" t="shared" si="88"/>
        <v>0</v>
      </c>
    </row>
    <row r="517" s="36" customFormat="1" hidden="1" spans="1:12">
      <c r="A517" s="107"/>
      <c r="B517" s="105" t="str">
        <f ca="1">+IF(J517&gt;0,运营生产订单!$C$4,"")</f>
        <v/>
      </c>
      <c r="C517" s="105" t="str">
        <f ca="1">+IF(J517&gt;0,MID(运营生产订单!$C$3,FIND("-",运营生产订单!$C$3)+1,20),"")</f>
        <v/>
      </c>
      <c r="D517" s="108" t="str">
        <f ca="1">+IF(J517&gt;0,VLOOKUP(C517&amp;H517&amp;I517,'（运营）数据源'!$A:$B,2,0),"")</f>
        <v/>
      </c>
      <c r="E517" s="108" t="str">
        <f ca="1">+IF(J517&gt;0,VLOOKUP(D517,'（运营）数据源'!$B:$H,7,0),"")</f>
        <v/>
      </c>
      <c r="F517" s="108" t="str">
        <f ca="1">+IF(J517&gt;0,VLOOKUP(D517,'（运营）数据源'!B:G,6,0),"")</f>
        <v/>
      </c>
      <c r="G517" s="105" t="str">
        <f ca="1">+IFERROR(VLOOKUP(D517,'（运营）数据源'!$B:$D,3,0),"")</f>
        <v/>
      </c>
      <c r="H517" s="109">
        <f ca="1" t="shared" si="89"/>
        <v>0</v>
      </c>
      <c r="I517" s="114" t="str">
        <f>+运营生产订单!$C$7</f>
        <v>XS</v>
      </c>
      <c r="J517" s="105">
        <f ca="1">+SUMPRODUCT((运营生产订单!$A$9:$A$78=L517)*(运营生产订单!$C$7:$K$7=I517)*运营生产订单!$C$9:运营生产订单!$K$78)</f>
        <v>0</v>
      </c>
      <c r="K517" s="115" t="e">
        <f ca="1">VLOOKUP(D517,'（运营）数据源'!B:H,7,0)</f>
        <v>#N/A</v>
      </c>
      <c r="L517" s="67">
        <f ca="1" t="shared" si="88"/>
        <v>0</v>
      </c>
    </row>
    <row r="518" s="36" customFormat="1" hidden="1" spans="1:12">
      <c r="A518" s="107"/>
      <c r="B518" s="105" t="str">
        <f ca="1">+IF(J518&gt;0,运营生产订单!$C$4,"")</f>
        <v/>
      </c>
      <c r="C518" s="105" t="str">
        <f ca="1">+IF(J518&gt;0,MID(运营生产订单!$C$3,FIND("-",运营生产订单!$C$3)+1,20),"")</f>
        <v/>
      </c>
      <c r="D518" s="108" t="str">
        <f ca="1">+IF(J518&gt;0,VLOOKUP(C518&amp;H518&amp;I518,'（运营）数据源'!$A:$B,2,0),"")</f>
        <v/>
      </c>
      <c r="E518" s="108" t="str">
        <f ca="1">+IF(J518&gt;0,VLOOKUP(D518,'（运营）数据源'!$B:$H,7,0),"")</f>
        <v/>
      </c>
      <c r="F518" s="108" t="str">
        <f ca="1">+IF(J518&gt;0,VLOOKUP(D518,'（运营）数据源'!B:G,6,0),"")</f>
        <v/>
      </c>
      <c r="G518" s="105" t="str">
        <f ca="1">+IFERROR(VLOOKUP(D518,'（运营）数据源'!$B:$D,3,0),"")</f>
        <v/>
      </c>
      <c r="H518" s="109">
        <f ca="1" t="shared" si="89"/>
        <v>0</v>
      </c>
      <c r="I518" s="114" t="str">
        <f>+运营生产订单!$D$7</f>
        <v>S</v>
      </c>
      <c r="J518" s="105">
        <f ca="1">+SUMPRODUCT((运营生产订单!$A$9:$A$78=L518)*(运营生产订单!$C$7:$K$7=I518)*运营生产订单!$C$9:运营生产订单!$K$78)</f>
        <v>0</v>
      </c>
      <c r="K518" s="115" t="e">
        <f ca="1">VLOOKUP(D518,'（运营）数据源'!B:H,7,0)</f>
        <v>#N/A</v>
      </c>
      <c r="L518" s="67">
        <f ca="1" t="shared" si="88"/>
        <v>0</v>
      </c>
    </row>
    <row r="519" s="36" customFormat="1" hidden="1" spans="1:12">
      <c r="A519" s="107"/>
      <c r="B519" s="105" t="str">
        <f ca="1">+IF(J519&gt;0,运营生产订单!$C$4,"")</f>
        <v/>
      </c>
      <c r="C519" s="105" t="str">
        <f ca="1">+IF(J519&gt;0,MID(运营生产订单!$C$3,FIND("-",运营生产订单!$C$3)+1,20),"")</f>
        <v/>
      </c>
      <c r="D519" s="108" t="str">
        <f ca="1">+IF(J519&gt;0,VLOOKUP(C519&amp;H519&amp;I519,'（运营）数据源'!$A:$B,2,0),"")</f>
        <v/>
      </c>
      <c r="E519" s="108" t="str">
        <f ca="1">+IF(J519&gt;0,VLOOKUP(D519,'（运营）数据源'!$B:$H,7,0),"")</f>
        <v/>
      </c>
      <c r="F519" s="108" t="str">
        <f ca="1">+IF(J519&gt;0,VLOOKUP(D519,'（运营）数据源'!B:G,6,0),"")</f>
        <v/>
      </c>
      <c r="G519" s="105" t="str">
        <f ca="1">+IFERROR(VLOOKUP(D519,'（运营）数据源'!$B:$D,3,0),"")</f>
        <v/>
      </c>
      <c r="H519" s="109">
        <f ca="1" t="shared" si="89"/>
        <v>0</v>
      </c>
      <c r="I519" s="114" t="str">
        <f>+运营生产订单!$E$7</f>
        <v>M</v>
      </c>
      <c r="J519" s="105">
        <f ca="1">+SUMPRODUCT((运营生产订单!$A$9:$A$78=L519)*(运营生产订单!$C$7:$K$7=I519)*运营生产订单!$C$9:运营生产订单!$K$78)</f>
        <v>0</v>
      </c>
      <c r="K519" s="115" t="e">
        <f ca="1">VLOOKUP(D519,'（运营）数据源'!B:H,7,0)</f>
        <v>#N/A</v>
      </c>
      <c r="L519" s="67">
        <f ca="1" t="shared" si="88"/>
        <v>0</v>
      </c>
    </row>
    <row r="520" s="36" customFormat="1" hidden="1" spans="1:12">
      <c r="A520" s="107"/>
      <c r="B520" s="105" t="str">
        <f ca="1">+IF(J520&gt;0,运营生产订单!$C$4,"")</f>
        <v/>
      </c>
      <c r="C520" s="105" t="str">
        <f ca="1">+IF(J520&gt;0,MID(运营生产订单!$C$3,FIND("-",运营生产订单!$C$3)+1,20),"")</f>
        <v/>
      </c>
      <c r="D520" s="108" t="str">
        <f ca="1">+IF(J520&gt;0,VLOOKUP(C520&amp;H520&amp;I520,'（运营）数据源'!$A:$B,2,0),"")</f>
        <v/>
      </c>
      <c r="E520" s="108" t="str">
        <f ca="1">+IF(J520&gt;0,VLOOKUP(D520,'（运营）数据源'!$B:$H,7,0),"")</f>
        <v/>
      </c>
      <c r="F520" s="108" t="str">
        <f ca="1">+IF(J520&gt;0,VLOOKUP(D520,'（运营）数据源'!B:G,6,0),"")</f>
        <v/>
      </c>
      <c r="G520" s="105" t="str">
        <f ca="1">+IFERROR(VLOOKUP(D520,'（运营）数据源'!$B:$D,3,0),"")</f>
        <v/>
      </c>
      <c r="H520" s="109">
        <f ca="1" t="shared" si="89"/>
        <v>0</v>
      </c>
      <c r="I520" s="114" t="str">
        <f>+运营生产订单!$F$7</f>
        <v>L</v>
      </c>
      <c r="J520" s="105">
        <f ca="1">+SUMPRODUCT((运营生产订单!$A$9:$A$78=L520)*(运营生产订单!$C$7:$K$7=I520)*运营生产订单!$C$9:运营生产订单!$K$78)</f>
        <v>0</v>
      </c>
      <c r="K520" s="115" t="e">
        <f ca="1">VLOOKUP(D520,'（运营）数据源'!B:H,7,0)</f>
        <v>#N/A</v>
      </c>
      <c r="L520" s="67">
        <f ca="1" t="shared" si="88"/>
        <v>0</v>
      </c>
    </row>
    <row r="521" s="36" customFormat="1" hidden="1" spans="1:12">
      <c r="A521" s="107"/>
      <c r="B521" s="105" t="str">
        <f ca="1">+IF(J521&gt;0,运营生产订单!$C$4,"")</f>
        <v/>
      </c>
      <c r="C521" s="105" t="str">
        <f ca="1">+IF(J521&gt;0,MID(运营生产订单!$C$3,FIND("-",运营生产订单!$C$3)+1,20),"")</f>
        <v/>
      </c>
      <c r="D521" s="108" t="str">
        <f ca="1">+IF(J521&gt;0,VLOOKUP(C521&amp;H521&amp;I521,'（运营）数据源'!$A:$B,2,0),"")</f>
        <v/>
      </c>
      <c r="E521" s="108" t="str">
        <f ca="1">+IF(J521&gt;0,VLOOKUP(D521,'（运营）数据源'!$B:$H,7,0),"")</f>
        <v/>
      </c>
      <c r="F521" s="108" t="str">
        <f ca="1">+IF(J521&gt;0,VLOOKUP(D521,'（运营）数据源'!B:G,6,0),"")</f>
        <v/>
      </c>
      <c r="G521" s="105" t="str">
        <f ca="1">+IFERROR(VLOOKUP(D521,'（运营）数据源'!$B:$D,3,0),"")</f>
        <v/>
      </c>
      <c r="H521" s="109">
        <f ca="1" t="shared" si="89"/>
        <v>0</v>
      </c>
      <c r="I521" s="114" t="str">
        <f>+运营生产订单!$G$7</f>
        <v>XL</v>
      </c>
      <c r="J521" s="105">
        <f ca="1">+SUMPRODUCT((运营生产订单!$A$9:$A$78=L521)*(运营生产订单!$C$7:$K$7=I521)*运营生产订单!$C$9:运营生产订单!$K$78)</f>
        <v>0</v>
      </c>
      <c r="K521" s="115" t="e">
        <f ca="1">VLOOKUP(D521,'（运营）数据源'!B:H,7,0)</f>
        <v>#N/A</v>
      </c>
      <c r="L521" s="67">
        <f ca="1" t="shared" ref="L521:L530" si="90">INDIRECT("运营生产订单!$A$"&amp;(INT((ROW()-4)/9)+9))</f>
        <v>0</v>
      </c>
    </row>
    <row r="522" s="36" customFormat="1" hidden="1" spans="1:12">
      <c r="A522" s="107"/>
      <c r="B522" s="105" t="str">
        <f ca="1">+IF(J522&gt;0,运营生产订单!$C$4,"")</f>
        <v/>
      </c>
      <c r="C522" s="105" t="str">
        <f ca="1">+IF(J522&gt;0,MID(运营生产订单!$C$3,FIND("-",运营生产订单!$C$3)+1,20),"")</f>
        <v/>
      </c>
      <c r="D522" s="108" t="str">
        <f ca="1">+IF(J522&gt;0,VLOOKUP(C522&amp;H522&amp;I522,'（运营）数据源'!$A:$B,2,0),"")</f>
        <v/>
      </c>
      <c r="E522" s="108" t="str">
        <f ca="1">+IF(J522&gt;0,VLOOKUP(D522,'（运营）数据源'!$B:$H,7,0),"")</f>
        <v/>
      </c>
      <c r="F522" s="108" t="str">
        <f ca="1">+IF(J522&gt;0,VLOOKUP(D522,'（运营）数据源'!B:G,6,0),"")</f>
        <v/>
      </c>
      <c r="G522" s="105" t="str">
        <f ca="1">+IFERROR(VLOOKUP(D522,'（运营）数据源'!$B:$D,3,0),"")</f>
        <v/>
      </c>
      <c r="H522" s="109">
        <f ca="1" t="shared" si="89"/>
        <v>0</v>
      </c>
      <c r="I522" s="114" t="str">
        <f>+运营生产订单!$H$7</f>
        <v>2XL</v>
      </c>
      <c r="J522" s="105">
        <f ca="1">+SUMPRODUCT((运营生产订单!$A$9:$A$78=L522)*(运营生产订单!$C$7:$K$7=I522)*运营生产订单!$C$9:运营生产订单!$K$78)</f>
        <v>0</v>
      </c>
      <c r="K522" s="115" t="e">
        <f ca="1">VLOOKUP(D522,'（运营）数据源'!B:H,7,0)</f>
        <v>#N/A</v>
      </c>
      <c r="L522" s="67">
        <f ca="1" t="shared" si="90"/>
        <v>0</v>
      </c>
    </row>
    <row r="523" s="36" customFormat="1" hidden="1" spans="1:12">
      <c r="A523" s="107"/>
      <c r="B523" s="105" t="str">
        <f ca="1">+IF(J523&gt;0,运营生产订单!$C$4,"")</f>
        <v/>
      </c>
      <c r="C523" s="105" t="str">
        <f ca="1">+IF(J523&gt;0,MID(运营生产订单!$C$3,FIND("-",运营生产订单!$C$3)+1,20),"")</f>
        <v/>
      </c>
      <c r="D523" s="108" t="str">
        <f ca="1">+IF(J523&gt;0,VLOOKUP(C523&amp;H523&amp;I523,'（运营）数据源'!$A:$B,2,0),"")</f>
        <v/>
      </c>
      <c r="E523" s="108" t="str">
        <f ca="1">+IF(J523&gt;0,VLOOKUP(D523,'（运营）数据源'!$B:$H,7,0),"")</f>
        <v/>
      </c>
      <c r="F523" s="108" t="str">
        <f ca="1">+IF(J523&gt;0,VLOOKUP(D523,'（运营）数据源'!B:G,6,0),"")</f>
        <v/>
      </c>
      <c r="G523" s="105" t="str">
        <f ca="1">+IFERROR(VLOOKUP(D523,'（运营）数据源'!$B:$D,3,0),"")</f>
        <v/>
      </c>
      <c r="H523" s="109">
        <f ca="1" t="shared" si="89"/>
        <v>0</v>
      </c>
      <c r="I523" s="114" t="str">
        <f>+运营生产订单!$I$7</f>
        <v>3XL</v>
      </c>
      <c r="J523" s="105">
        <f ca="1">+SUMPRODUCT((运营生产订单!$A$9:$A$78=L523)*(运营生产订单!$C$7:$K$7=I523)*运营生产订单!$C$9:运营生产订单!$K$78)</f>
        <v>0</v>
      </c>
      <c r="K523" s="115" t="e">
        <f ca="1">VLOOKUP(D523,'（运营）数据源'!B:H,7,0)</f>
        <v>#N/A</v>
      </c>
      <c r="L523" s="67">
        <f ca="1" t="shared" si="90"/>
        <v>0</v>
      </c>
    </row>
    <row r="524" s="36" customFormat="1" hidden="1" spans="1:12">
      <c r="A524" s="107"/>
      <c r="B524" s="105" t="str">
        <f ca="1">+IF(J524&gt;0,运营生产订单!$C$4,"")</f>
        <v/>
      </c>
      <c r="C524" s="105" t="str">
        <f ca="1">+IF(J524&gt;0,MID(运营生产订单!$C$3,FIND("-",运营生产订单!$C$3)+1,20),"")</f>
        <v/>
      </c>
      <c r="D524" s="108" t="str">
        <f ca="1">+IF(J524&gt;0,VLOOKUP(C524&amp;H524&amp;I524,'（运营）数据源'!$A:$B,2,0),"")</f>
        <v/>
      </c>
      <c r="E524" s="108" t="str">
        <f ca="1">+IF(J524&gt;0,VLOOKUP(D524,'（运营）数据源'!$B:$H,7,0),"")</f>
        <v/>
      </c>
      <c r="F524" s="108" t="str">
        <f ca="1">+IF(J524&gt;0,VLOOKUP(D524,'（运营）数据源'!B:G,6,0),"")</f>
        <v/>
      </c>
      <c r="G524" s="105" t="str">
        <f ca="1">+IFERROR(VLOOKUP(D524,'（运营）数据源'!$B:$D,3,0),"")</f>
        <v/>
      </c>
      <c r="H524" s="109">
        <f ca="1" t="shared" si="89"/>
        <v>0</v>
      </c>
      <c r="I524" s="114" t="str">
        <f>+运营生产订单!$J$7</f>
        <v>4XL</v>
      </c>
      <c r="J524" s="105">
        <f ca="1">+SUMPRODUCT((运营生产订单!$A$9:$A$78=L524)*(运营生产订单!$C$7:$K$7=I524)*运营生产订单!$C$9:运营生产订单!$K$78)</f>
        <v>0</v>
      </c>
      <c r="K524" s="115" t="e">
        <f ca="1">VLOOKUP(D524,'（运营）数据源'!B:H,7,0)</f>
        <v>#N/A</v>
      </c>
      <c r="L524" s="67">
        <f ca="1" t="shared" si="90"/>
        <v>0</v>
      </c>
    </row>
    <row r="525" s="36" customFormat="1" hidden="1" spans="1:12">
      <c r="A525" s="107"/>
      <c r="B525" s="105" t="str">
        <f ca="1">+IF(J525&gt;0,运营生产订单!$C$4,"")</f>
        <v/>
      </c>
      <c r="C525" s="105" t="str">
        <f ca="1">+IF(J525&gt;0,MID(运营生产订单!$C$3,FIND("-",运营生产订单!$C$3)+1,20),"")</f>
        <v/>
      </c>
      <c r="D525" s="108" t="str">
        <f ca="1">+IF(J525&gt;0,VLOOKUP(C525&amp;H525&amp;I525,'（运营）数据源'!$A:$B,2,0),"")</f>
        <v/>
      </c>
      <c r="E525" s="108" t="str">
        <f ca="1">+IF(J525&gt;0,VLOOKUP(D525,'（运营）数据源'!$B:$H,7,0),"")</f>
        <v/>
      </c>
      <c r="F525" s="108" t="str">
        <f ca="1">+IF(J525&gt;0,VLOOKUP(D525,'（运营）数据源'!B:G,6,0),"")</f>
        <v/>
      </c>
      <c r="G525" s="105" t="str">
        <f ca="1">+IFERROR(VLOOKUP(D525,'（运营）数据源'!$B:$D,3,0),"")</f>
        <v/>
      </c>
      <c r="H525" s="109">
        <f ca="1" t="shared" ref="H525:H534" si="91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525" s="114" t="str">
        <f>+运营生产订单!$K$7</f>
        <v>5XL</v>
      </c>
      <c r="J525" s="105">
        <f ca="1">+SUMPRODUCT((运营生产订单!$A$9:$A$78=L525)*(运营生产订单!$C$7:$K$7=I525)*运营生产订单!$C$9:运营生产订单!$K$78)</f>
        <v>0</v>
      </c>
      <c r="K525" s="115" t="e">
        <f ca="1">VLOOKUP(D525,'（运营）数据源'!B:H,7,0)</f>
        <v>#N/A</v>
      </c>
      <c r="L525" s="67">
        <f ca="1" t="shared" si="90"/>
        <v>0</v>
      </c>
    </row>
    <row r="526" s="36" customFormat="1" hidden="1" spans="1:12">
      <c r="A526" s="107"/>
      <c r="B526" s="105" t="str">
        <f ca="1">+IF(J526&gt;0,运营生产订单!$C$4,"")</f>
        <v/>
      </c>
      <c r="C526" s="105" t="str">
        <f ca="1">+IF(J526&gt;0,MID(运营生产订单!$C$3,FIND("-",运营生产订单!$C$3)+1,20),"")</f>
        <v/>
      </c>
      <c r="D526" s="108" t="str">
        <f ca="1">+IF(J526&gt;0,VLOOKUP(C526&amp;H526&amp;I526,'（运营）数据源'!$A:$B,2,0),"")</f>
        <v/>
      </c>
      <c r="E526" s="108" t="str">
        <f ca="1">+IF(J526&gt;0,VLOOKUP(D526,'（运营）数据源'!$B:$H,7,0),"")</f>
        <v/>
      </c>
      <c r="F526" s="108" t="str">
        <f ca="1">+IF(J526&gt;0,VLOOKUP(D526,'（运营）数据源'!B:G,6,0),"")</f>
        <v/>
      </c>
      <c r="G526" s="105" t="str">
        <f ca="1">+IFERROR(VLOOKUP(D526,'（运营）数据源'!$B:$D,3,0),"")</f>
        <v/>
      </c>
      <c r="H526" s="109">
        <f ca="1" t="shared" si="91"/>
        <v>0</v>
      </c>
      <c r="I526" s="114" t="str">
        <f>+运营生产订单!$C$7</f>
        <v>XS</v>
      </c>
      <c r="J526" s="105">
        <f ca="1">+SUMPRODUCT((运营生产订单!$A$9:$A$78=L526)*(运营生产订单!$C$7:$K$7=I526)*运营生产订单!$C$9:运营生产订单!$K$78)</f>
        <v>0</v>
      </c>
      <c r="K526" s="115" t="e">
        <f ca="1">VLOOKUP(D526,'（运营）数据源'!B:H,7,0)</f>
        <v>#N/A</v>
      </c>
      <c r="L526" s="67">
        <f ca="1" t="shared" si="90"/>
        <v>0</v>
      </c>
    </row>
    <row r="527" s="36" customFormat="1" hidden="1" spans="1:12">
      <c r="A527" s="107"/>
      <c r="B527" s="105" t="str">
        <f ca="1">+IF(J527&gt;0,运营生产订单!$C$4,"")</f>
        <v/>
      </c>
      <c r="C527" s="105" t="str">
        <f ca="1">+IF(J527&gt;0,MID(运营生产订单!$C$3,FIND("-",运营生产订单!$C$3)+1,20),"")</f>
        <v/>
      </c>
      <c r="D527" s="108" t="str">
        <f ca="1">+IF(J527&gt;0,VLOOKUP(C527&amp;H527&amp;I527,'（运营）数据源'!$A:$B,2,0),"")</f>
        <v/>
      </c>
      <c r="E527" s="108" t="str">
        <f ca="1">+IF(J527&gt;0,VLOOKUP(D527,'（运营）数据源'!$B:$H,7,0),"")</f>
        <v/>
      </c>
      <c r="F527" s="108" t="str">
        <f ca="1">+IF(J527&gt;0,VLOOKUP(D527,'（运营）数据源'!B:G,6,0),"")</f>
        <v/>
      </c>
      <c r="G527" s="105" t="str">
        <f ca="1">+IFERROR(VLOOKUP(D527,'（运营）数据源'!$B:$D,3,0),"")</f>
        <v/>
      </c>
      <c r="H527" s="109">
        <f ca="1" t="shared" si="91"/>
        <v>0</v>
      </c>
      <c r="I527" s="114" t="str">
        <f>+运营生产订单!$D$7</f>
        <v>S</v>
      </c>
      <c r="J527" s="105">
        <f ca="1">+SUMPRODUCT((运营生产订单!$A$9:$A$78=L527)*(运营生产订单!$C$7:$K$7=I527)*运营生产订单!$C$9:运营生产订单!$K$78)</f>
        <v>0</v>
      </c>
      <c r="K527" s="115" t="e">
        <f ca="1">VLOOKUP(D527,'（运营）数据源'!B:H,7,0)</f>
        <v>#N/A</v>
      </c>
      <c r="L527" s="67">
        <f ca="1" t="shared" si="90"/>
        <v>0</v>
      </c>
    </row>
    <row r="528" s="36" customFormat="1" hidden="1" spans="1:12">
      <c r="A528" s="107"/>
      <c r="B528" s="105" t="str">
        <f ca="1">+IF(J528&gt;0,运营生产订单!$C$4,"")</f>
        <v/>
      </c>
      <c r="C528" s="105" t="str">
        <f ca="1">+IF(J528&gt;0,MID(运营生产订单!$C$3,FIND("-",运营生产订单!$C$3)+1,20),"")</f>
        <v/>
      </c>
      <c r="D528" s="108" t="str">
        <f ca="1">+IF(J528&gt;0,VLOOKUP(C528&amp;H528&amp;I528,'（运营）数据源'!$A:$B,2,0),"")</f>
        <v/>
      </c>
      <c r="E528" s="108" t="str">
        <f ca="1">+IF(J528&gt;0,VLOOKUP(D528,'（运营）数据源'!$B:$H,7,0),"")</f>
        <v/>
      </c>
      <c r="F528" s="108" t="str">
        <f ca="1">+IF(J528&gt;0,VLOOKUP(D528,'（运营）数据源'!B:G,6,0),"")</f>
        <v/>
      </c>
      <c r="G528" s="105" t="str">
        <f ca="1">+IFERROR(VLOOKUP(D528,'（运营）数据源'!$B:$D,3,0),"")</f>
        <v/>
      </c>
      <c r="H528" s="109">
        <f ca="1" t="shared" si="91"/>
        <v>0</v>
      </c>
      <c r="I528" s="114" t="str">
        <f>+运营生产订单!$E$7</f>
        <v>M</v>
      </c>
      <c r="J528" s="105">
        <f ca="1">+SUMPRODUCT((运营生产订单!$A$9:$A$78=L528)*(运营生产订单!$C$7:$K$7=I528)*运营生产订单!$C$9:运营生产订单!$K$78)</f>
        <v>0</v>
      </c>
      <c r="K528" s="115" t="e">
        <f ca="1">VLOOKUP(D528,'（运营）数据源'!B:H,7,0)</f>
        <v>#N/A</v>
      </c>
      <c r="L528" s="67">
        <f ca="1" t="shared" si="90"/>
        <v>0</v>
      </c>
    </row>
    <row r="529" s="36" customFormat="1" hidden="1" spans="1:12">
      <c r="A529" s="107"/>
      <c r="B529" s="105" t="str">
        <f ca="1">+IF(J529&gt;0,运营生产订单!$C$4,"")</f>
        <v/>
      </c>
      <c r="C529" s="105" t="str">
        <f ca="1">+IF(J529&gt;0,MID(运营生产订单!$C$3,FIND("-",运营生产订单!$C$3)+1,20),"")</f>
        <v/>
      </c>
      <c r="D529" s="108" t="str">
        <f ca="1">+IF(J529&gt;0,VLOOKUP(C529&amp;H529&amp;I529,'（运营）数据源'!$A:$B,2,0),"")</f>
        <v/>
      </c>
      <c r="E529" s="108" t="str">
        <f ca="1">+IF(J529&gt;0,VLOOKUP(D529,'（运营）数据源'!$B:$H,7,0),"")</f>
        <v/>
      </c>
      <c r="F529" s="108" t="str">
        <f ca="1">+IF(J529&gt;0,VLOOKUP(D529,'（运营）数据源'!B:G,6,0),"")</f>
        <v/>
      </c>
      <c r="G529" s="105" t="str">
        <f ca="1">+IFERROR(VLOOKUP(D529,'（运营）数据源'!$B:$D,3,0),"")</f>
        <v/>
      </c>
      <c r="H529" s="109">
        <f ca="1" t="shared" si="91"/>
        <v>0</v>
      </c>
      <c r="I529" s="114" t="str">
        <f>+运营生产订单!$F$7</f>
        <v>L</v>
      </c>
      <c r="J529" s="105">
        <f ca="1">+SUMPRODUCT((运营生产订单!$A$9:$A$78=L529)*(运营生产订单!$C$7:$K$7=I529)*运营生产订单!$C$9:运营生产订单!$K$78)</f>
        <v>0</v>
      </c>
      <c r="K529" s="115" t="e">
        <f ca="1">VLOOKUP(D529,'（运营）数据源'!B:H,7,0)</f>
        <v>#N/A</v>
      </c>
      <c r="L529" s="67">
        <f ca="1" t="shared" si="90"/>
        <v>0</v>
      </c>
    </row>
    <row r="530" s="36" customFormat="1" hidden="1" spans="1:12">
      <c r="A530" s="107"/>
      <c r="B530" s="105" t="str">
        <f ca="1">+IF(J530&gt;0,运营生产订单!$C$4,"")</f>
        <v/>
      </c>
      <c r="C530" s="105" t="str">
        <f ca="1">+IF(J530&gt;0,MID(运营生产订单!$C$3,FIND("-",运营生产订单!$C$3)+1,20),"")</f>
        <v/>
      </c>
      <c r="D530" s="108" t="str">
        <f ca="1">+IF(J530&gt;0,VLOOKUP(C530&amp;H530&amp;I530,'（运营）数据源'!$A:$B,2,0),"")</f>
        <v/>
      </c>
      <c r="E530" s="108" t="str">
        <f ca="1">+IF(J530&gt;0,VLOOKUP(D530,'（运营）数据源'!$B:$H,7,0),"")</f>
        <v/>
      </c>
      <c r="F530" s="108" t="str">
        <f ca="1">+IF(J530&gt;0,VLOOKUP(D530,'（运营）数据源'!B:G,6,0),"")</f>
        <v/>
      </c>
      <c r="G530" s="105" t="str">
        <f ca="1">+IFERROR(VLOOKUP(D530,'（运营）数据源'!$B:$D,3,0),"")</f>
        <v/>
      </c>
      <c r="H530" s="109">
        <f ca="1" t="shared" si="91"/>
        <v>0</v>
      </c>
      <c r="I530" s="114" t="str">
        <f>+运营生产订单!$G$7</f>
        <v>XL</v>
      </c>
      <c r="J530" s="105">
        <f ca="1">+SUMPRODUCT((运营生产订单!$A$9:$A$78=L530)*(运营生产订单!$C$7:$K$7=I530)*运营生产订单!$C$9:运营生产订单!$K$78)</f>
        <v>0</v>
      </c>
      <c r="K530" s="115" t="e">
        <f ca="1">VLOOKUP(D530,'（运营）数据源'!B:H,7,0)</f>
        <v>#N/A</v>
      </c>
      <c r="L530" s="67">
        <f ca="1" t="shared" si="90"/>
        <v>0</v>
      </c>
    </row>
    <row r="531" s="36" customFormat="1" hidden="1" spans="1:12">
      <c r="A531" s="107"/>
      <c r="B531" s="105" t="str">
        <f ca="1">+IF(J531&gt;0,运营生产订单!$C$4,"")</f>
        <v/>
      </c>
      <c r="C531" s="105" t="str">
        <f ca="1">+IF(J531&gt;0,MID(运营生产订单!$C$3,FIND("-",运营生产订单!$C$3)+1,20),"")</f>
        <v/>
      </c>
      <c r="D531" s="108" t="str">
        <f ca="1">+IF(J531&gt;0,VLOOKUP(C531&amp;H531&amp;I531,'（运营）数据源'!$A:$B,2,0),"")</f>
        <v/>
      </c>
      <c r="E531" s="108" t="str">
        <f ca="1">+IF(J531&gt;0,VLOOKUP(D531,'（运营）数据源'!$B:$H,7,0),"")</f>
        <v/>
      </c>
      <c r="F531" s="108" t="str">
        <f ca="1">+IF(J531&gt;0,VLOOKUP(D531,'（运营）数据源'!B:G,6,0),"")</f>
        <v/>
      </c>
      <c r="G531" s="105" t="str">
        <f ca="1">+IFERROR(VLOOKUP(D531,'（运营）数据源'!$B:$D,3,0),"")</f>
        <v/>
      </c>
      <c r="H531" s="109">
        <f ca="1" t="shared" si="91"/>
        <v>0</v>
      </c>
      <c r="I531" s="114" t="str">
        <f>+运营生产订单!$H$7</f>
        <v>2XL</v>
      </c>
      <c r="J531" s="105">
        <f ca="1">+SUMPRODUCT((运营生产订单!$A$9:$A$78=L531)*(运营生产订单!$C$7:$K$7=I531)*运营生产订单!$C$9:运营生产订单!$K$78)</f>
        <v>0</v>
      </c>
      <c r="K531" s="115" t="e">
        <f ca="1">VLOOKUP(D531,'（运营）数据源'!B:H,7,0)</f>
        <v>#N/A</v>
      </c>
      <c r="L531" s="67">
        <f ca="1" t="shared" ref="L531:L543" si="92">INDIRECT("运营生产订单!$A$"&amp;(INT((ROW()-4)/9)+9))</f>
        <v>0</v>
      </c>
    </row>
    <row r="532" s="36" customFormat="1" hidden="1" spans="1:12">
      <c r="A532" s="107"/>
      <c r="B532" s="105" t="str">
        <f ca="1">+IF(J532&gt;0,运营生产订单!$C$4,"")</f>
        <v/>
      </c>
      <c r="C532" s="105" t="str">
        <f ca="1">+IF(J532&gt;0,MID(运营生产订单!$C$3,FIND("-",运营生产订单!$C$3)+1,20),"")</f>
        <v/>
      </c>
      <c r="D532" s="108" t="str">
        <f ca="1">+IF(J532&gt;0,VLOOKUP(C532&amp;H532&amp;I532,'（运营）数据源'!$A:$B,2,0),"")</f>
        <v/>
      </c>
      <c r="E532" s="108" t="str">
        <f ca="1">+IF(J532&gt;0,VLOOKUP(D532,'（运营）数据源'!$B:$H,7,0),"")</f>
        <v/>
      </c>
      <c r="F532" s="108" t="str">
        <f ca="1">+IF(J532&gt;0,VLOOKUP(D532,'（运营）数据源'!B:G,6,0),"")</f>
        <v/>
      </c>
      <c r="G532" s="105" t="str">
        <f ca="1">+IFERROR(VLOOKUP(D532,'（运营）数据源'!$B:$D,3,0),"")</f>
        <v/>
      </c>
      <c r="H532" s="109">
        <f ca="1" t="shared" si="91"/>
        <v>0</v>
      </c>
      <c r="I532" s="114" t="str">
        <f>+运营生产订单!$I$7</f>
        <v>3XL</v>
      </c>
      <c r="J532" s="105">
        <f ca="1">+SUMPRODUCT((运营生产订单!$A$9:$A$78=L532)*(运营生产订单!$C$7:$K$7=I532)*运营生产订单!$C$9:运营生产订单!$K$78)</f>
        <v>0</v>
      </c>
      <c r="K532" s="115" t="e">
        <f ca="1">VLOOKUP(D532,'（运营）数据源'!B:H,7,0)</f>
        <v>#N/A</v>
      </c>
      <c r="L532" s="67">
        <f ca="1" t="shared" si="92"/>
        <v>0</v>
      </c>
    </row>
    <row r="533" s="36" customFormat="1" hidden="1" spans="1:12">
      <c r="A533" s="107"/>
      <c r="B533" s="105" t="str">
        <f ca="1">+IF(J533&gt;0,运营生产订单!$C$4,"")</f>
        <v/>
      </c>
      <c r="C533" s="105" t="str">
        <f ca="1">+IF(J533&gt;0,MID(运营生产订单!$C$3,FIND("-",运营生产订单!$C$3)+1,20),"")</f>
        <v/>
      </c>
      <c r="D533" s="108" t="str">
        <f ca="1">+IF(J533&gt;0,VLOOKUP(C533&amp;H533&amp;I533,'（运营）数据源'!$A:$B,2,0),"")</f>
        <v/>
      </c>
      <c r="E533" s="108" t="str">
        <f ca="1">+IF(J533&gt;0,VLOOKUP(D533,'（运营）数据源'!$B:$H,7,0),"")</f>
        <v/>
      </c>
      <c r="F533" s="108" t="str">
        <f ca="1">+IF(J533&gt;0,VLOOKUP(D533,'（运营）数据源'!B:G,6,0),"")</f>
        <v/>
      </c>
      <c r="G533" s="105" t="str">
        <f ca="1">+IFERROR(VLOOKUP(D533,'（运营）数据源'!$B:$D,3,0),"")</f>
        <v/>
      </c>
      <c r="H533" s="109">
        <f ca="1" t="shared" si="91"/>
        <v>0</v>
      </c>
      <c r="I533" s="114" t="str">
        <f>+运营生产订单!$J$7</f>
        <v>4XL</v>
      </c>
      <c r="J533" s="105">
        <f ca="1">+SUMPRODUCT((运营生产订单!$A$9:$A$78=L533)*(运营生产订单!$C$7:$K$7=I533)*运营生产订单!$C$9:运营生产订单!$K$78)</f>
        <v>0</v>
      </c>
      <c r="K533" s="115" t="e">
        <f ca="1">VLOOKUP(D533,'（运营）数据源'!B:H,7,0)</f>
        <v>#N/A</v>
      </c>
      <c r="L533" s="67">
        <f ca="1" t="shared" si="92"/>
        <v>0</v>
      </c>
    </row>
    <row r="534" s="36" customFormat="1" hidden="1" spans="1:12">
      <c r="A534" s="107"/>
      <c r="B534" s="105" t="str">
        <f ca="1">+IF(J534&gt;0,运营生产订单!$C$4,"")</f>
        <v/>
      </c>
      <c r="C534" s="105" t="str">
        <f ca="1">+IF(J534&gt;0,MID(运营生产订单!$C$3,FIND("-",运营生产订单!$C$3)+1,20),"")</f>
        <v/>
      </c>
      <c r="D534" s="108" t="str">
        <f ca="1">+IF(J534&gt;0,VLOOKUP(C534&amp;H534&amp;I534,'（运营）数据源'!$A:$B,2,0),"")</f>
        <v/>
      </c>
      <c r="E534" s="108" t="str">
        <f ca="1">+IF(J534&gt;0,VLOOKUP(D534,'（运营）数据源'!$B:$H,7,0),"")</f>
        <v/>
      </c>
      <c r="F534" s="108" t="str">
        <f ca="1">+IF(J534&gt;0,VLOOKUP(D534,'（运营）数据源'!B:G,6,0),"")</f>
        <v/>
      </c>
      <c r="G534" s="105" t="str">
        <f ca="1">+IFERROR(VLOOKUP(D534,'（运营）数据源'!$B:$D,3,0),"")</f>
        <v/>
      </c>
      <c r="H534" s="109">
        <f ca="1" t="shared" si="91"/>
        <v>0</v>
      </c>
      <c r="I534" s="114" t="str">
        <f>+运营生产订单!$K$7</f>
        <v>5XL</v>
      </c>
      <c r="J534" s="105">
        <f ca="1">+SUMPRODUCT((运营生产订单!$A$9:$A$78=L534)*(运营生产订单!$C$7:$K$7=I534)*运营生产订单!$C$9:运营生产订单!$K$78)</f>
        <v>0</v>
      </c>
      <c r="K534" s="115" t="e">
        <f ca="1">VLOOKUP(D534,'（运营）数据源'!B:H,7,0)</f>
        <v>#N/A</v>
      </c>
      <c r="L534" s="67">
        <f ca="1" t="shared" si="92"/>
        <v>0</v>
      </c>
    </row>
    <row r="535" s="36" customFormat="1" hidden="1" spans="1:12">
      <c r="A535" s="107"/>
      <c r="B535" s="105" t="str">
        <f ca="1">+IF(J535&gt;0,运营生产订单!$C$4,"")</f>
        <v/>
      </c>
      <c r="C535" s="105" t="str">
        <f ca="1">+IF(J535&gt;0,MID(运营生产订单!$C$3,FIND("-",运营生产订单!$C$3)+1,20),"")</f>
        <v/>
      </c>
      <c r="D535" s="108" t="str">
        <f ca="1">+IF(J535&gt;0,VLOOKUP(C535&amp;H535&amp;I535,'（运营）数据源'!$A:$B,2,0),"")</f>
        <v/>
      </c>
      <c r="E535" s="108" t="str">
        <f ca="1">+IF(J535&gt;0,VLOOKUP(D535,'（运营）数据源'!$B:$H,7,0),"")</f>
        <v/>
      </c>
      <c r="F535" s="108" t="str">
        <f ca="1">+IF(J535&gt;0,VLOOKUP(D535,'（运营）数据源'!B:G,6,0),"")</f>
        <v/>
      </c>
      <c r="G535" s="105" t="str">
        <f ca="1">+IFERROR(VLOOKUP(D535,'（运营）数据源'!$B:$D,3,0),"")</f>
        <v/>
      </c>
      <c r="H535" s="109">
        <f ca="1" t="shared" ref="H535:H543" si="93">+IF(ISNUMBER(FIND(" ",INDIRECT("运营生产订单!$A$"&amp;(INT((ROW()-4)/9)+9)))),LEFT(INDIRECT("运营生产订单!$A$"&amp;(INT((ROW()-4)/9)+9)),FIND(" ",INDIRECT("运营生产订单!$A$"&amp;(INT((ROW()-4)/9)+9)),1)-1),INDIRECT("运营生产订单!$A$"&amp;(INT((ROW()-4)/9)+9)))</f>
        <v>0</v>
      </c>
      <c r="I535" s="114" t="str">
        <f>+运营生产订单!$C$7</f>
        <v>XS</v>
      </c>
      <c r="J535" s="105">
        <f ca="1">+SUMPRODUCT((运营生产订单!$A$9:$A$78=L535)*(运营生产订单!$C$7:$K$7=I535)*运营生产订单!$C$9:运营生产订单!$K$78)</f>
        <v>0</v>
      </c>
      <c r="K535" s="115" t="e">
        <f ca="1">VLOOKUP(D535,'（运营）数据源'!B:H,7,0)</f>
        <v>#N/A</v>
      </c>
      <c r="L535" s="67">
        <f ca="1" t="shared" si="92"/>
        <v>0</v>
      </c>
    </row>
    <row r="536" s="36" customFormat="1" hidden="1" spans="1:12">
      <c r="A536" s="107"/>
      <c r="B536" s="105" t="str">
        <f ca="1">+IF(J536&gt;0,运营生产订单!$C$4,"")</f>
        <v/>
      </c>
      <c r="C536" s="105" t="str">
        <f ca="1">+IF(J536&gt;0,MID(运营生产订单!$C$3,FIND("-",运营生产订单!$C$3)+1,20),"")</f>
        <v/>
      </c>
      <c r="D536" s="108" t="str">
        <f ca="1">+IF(J536&gt;0,VLOOKUP(C536&amp;H536&amp;I536,'（运营）数据源'!$A:$B,2,0),"")</f>
        <v/>
      </c>
      <c r="E536" s="108" t="str">
        <f ca="1">+IF(J536&gt;0,VLOOKUP(D536,'（运营）数据源'!$B:$H,7,0),"")</f>
        <v/>
      </c>
      <c r="F536" s="108" t="str">
        <f ca="1">+IF(J536&gt;0,VLOOKUP(D536,'（运营）数据源'!B:G,6,0),"")</f>
        <v/>
      </c>
      <c r="G536" s="105" t="str">
        <f ca="1">+IFERROR(VLOOKUP(D536,'（运营）数据源'!$B:$D,3,0),"")</f>
        <v/>
      </c>
      <c r="H536" s="109">
        <f ca="1" t="shared" si="93"/>
        <v>0</v>
      </c>
      <c r="I536" s="114" t="str">
        <f>+运营生产订单!$D$7</f>
        <v>S</v>
      </c>
      <c r="J536" s="105">
        <f ca="1">+SUMPRODUCT((运营生产订单!$A$9:$A$78=L536)*(运营生产订单!$C$7:$K$7=I536)*运营生产订单!$C$9:运营生产订单!$K$78)</f>
        <v>0</v>
      </c>
      <c r="K536" s="115" t="e">
        <f ca="1">VLOOKUP(D536,'（运营）数据源'!B:H,7,0)</f>
        <v>#N/A</v>
      </c>
      <c r="L536" s="67">
        <f ca="1" t="shared" si="92"/>
        <v>0</v>
      </c>
    </row>
    <row r="537" s="36" customFormat="1" hidden="1" spans="1:12">
      <c r="A537" s="107"/>
      <c r="B537" s="105" t="str">
        <f ca="1">+IF(J537&gt;0,运营生产订单!$C$4,"")</f>
        <v/>
      </c>
      <c r="C537" s="105" t="str">
        <f ca="1">+IF(J537&gt;0,MID(运营生产订单!$C$3,FIND("-",运营生产订单!$C$3)+1,20),"")</f>
        <v/>
      </c>
      <c r="D537" s="108" t="str">
        <f ca="1">+IF(J537&gt;0,VLOOKUP(C537&amp;H537&amp;I537,'（运营）数据源'!$A:$B,2,0),"")</f>
        <v/>
      </c>
      <c r="E537" s="108" t="str">
        <f ca="1">+IF(J537&gt;0,VLOOKUP(D537,'（运营）数据源'!$B:$H,7,0),"")</f>
        <v/>
      </c>
      <c r="F537" s="108" t="str">
        <f ca="1">+IF(J537&gt;0,VLOOKUP(D537,'（运营）数据源'!B:G,6,0),"")</f>
        <v/>
      </c>
      <c r="G537" s="105" t="str">
        <f ca="1">+IFERROR(VLOOKUP(D537,'（运营）数据源'!$B:$D,3,0),"")</f>
        <v/>
      </c>
      <c r="H537" s="109">
        <f ca="1" t="shared" si="93"/>
        <v>0</v>
      </c>
      <c r="I537" s="114" t="str">
        <f>+运营生产订单!$E$7</f>
        <v>M</v>
      </c>
      <c r="J537" s="105">
        <f ca="1">+SUMPRODUCT((运营生产订单!$A$9:$A$78=L537)*(运营生产订单!$C$7:$K$7=I537)*运营生产订单!$C$9:运营生产订单!$K$78)</f>
        <v>0</v>
      </c>
      <c r="K537" s="115" t="e">
        <f ca="1">VLOOKUP(D537,'（运营）数据源'!B:H,7,0)</f>
        <v>#N/A</v>
      </c>
      <c r="L537" s="67">
        <f ca="1" t="shared" si="92"/>
        <v>0</v>
      </c>
    </row>
    <row r="538" s="36" customFormat="1" hidden="1" spans="1:12">
      <c r="A538" s="107"/>
      <c r="B538" s="105" t="str">
        <f ca="1">+IF(J538&gt;0,运营生产订单!$C$4,"")</f>
        <v/>
      </c>
      <c r="C538" s="105" t="str">
        <f ca="1">+IF(J538&gt;0,MID(运营生产订单!$C$3,FIND("-",运营生产订单!$C$3)+1,20),"")</f>
        <v/>
      </c>
      <c r="D538" s="108" t="str">
        <f ca="1">+IF(J538&gt;0,VLOOKUP(C538&amp;H538&amp;I538,'（运营）数据源'!$A:$B,2,0),"")</f>
        <v/>
      </c>
      <c r="E538" s="108" t="str">
        <f ca="1">+IF(J538&gt;0,VLOOKUP(D538,'（运营）数据源'!$B:$H,7,0),"")</f>
        <v/>
      </c>
      <c r="F538" s="108" t="str">
        <f ca="1">+IF(J538&gt;0,VLOOKUP(D538,'（运营）数据源'!B:G,6,0),"")</f>
        <v/>
      </c>
      <c r="G538" s="105" t="str">
        <f ca="1">+IFERROR(VLOOKUP(D538,'（运营）数据源'!$B:$D,3,0),"")</f>
        <v/>
      </c>
      <c r="H538" s="109">
        <f ca="1" t="shared" si="93"/>
        <v>0</v>
      </c>
      <c r="I538" s="114" t="str">
        <f>+运营生产订单!$F$7</f>
        <v>L</v>
      </c>
      <c r="J538" s="105">
        <f ca="1">+SUMPRODUCT((运营生产订单!$A$9:$A$78=L538)*(运营生产订单!$C$7:$K$7=I538)*运营生产订单!$C$9:运营生产订单!$K$78)</f>
        <v>0</v>
      </c>
      <c r="K538" s="115" t="e">
        <f ca="1">VLOOKUP(D538,'（运营）数据源'!B:H,7,0)</f>
        <v>#N/A</v>
      </c>
      <c r="L538" s="67">
        <f ca="1" t="shared" si="92"/>
        <v>0</v>
      </c>
    </row>
    <row r="539" s="36" customFormat="1" hidden="1" spans="1:12">
      <c r="A539" s="107"/>
      <c r="B539" s="105" t="str">
        <f ca="1">+IF(J539&gt;0,运营生产订单!$C$4,"")</f>
        <v/>
      </c>
      <c r="C539" s="105" t="str">
        <f ca="1">+IF(J539&gt;0,MID(运营生产订单!$C$3,FIND("-",运营生产订单!$C$3)+1,20),"")</f>
        <v/>
      </c>
      <c r="D539" s="108" t="str">
        <f ca="1">+IF(J539&gt;0,VLOOKUP(C539&amp;H539&amp;I539,'（运营）数据源'!$A:$B,2,0),"")</f>
        <v/>
      </c>
      <c r="E539" s="108" t="str">
        <f ca="1">+IF(J539&gt;0,VLOOKUP(D539,'（运营）数据源'!$B:$H,7,0),"")</f>
        <v/>
      </c>
      <c r="F539" s="108" t="str">
        <f ca="1">+IF(J539&gt;0,VLOOKUP(D539,'（运营）数据源'!B:G,6,0),"")</f>
        <v/>
      </c>
      <c r="G539" s="105" t="str">
        <f ca="1">+IFERROR(VLOOKUP(D539,'（运营）数据源'!$B:$D,3,0),"")</f>
        <v/>
      </c>
      <c r="H539" s="109">
        <f ca="1" t="shared" si="93"/>
        <v>0</v>
      </c>
      <c r="I539" s="114" t="str">
        <f>+运营生产订单!$G$7</f>
        <v>XL</v>
      </c>
      <c r="J539" s="105">
        <f ca="1">+SUMPRODUCT((运营生产订单!$A$9:$A$78=L539)*(运营生产订单!$C$7:$K$7=I539)*运营生产订单!$C$9:运营生产订单!$K$78)</f>
        <v>0</v>
      </c>
      <c r="K539" s="115" t="e">
        <f ca="1">VLOOKUP(D539,'（运营）数据源'!B:H,7,0)</f>
        <v>#N/A</v>
      </c>
      <c r="L539" s="67">
        <f ca="1" t="shared" si="92"/>
        <v>0</v>
      </c>
    </row>
    <row r="540" s="36" customFormat="1" hidden="1" spans="1:12">
      <c r="A540" s="107"/>
      <c r="B540" s="105" t="str">
        <f ca="1">+IF(J540&gt;0,运营生产订单!$C$4,"")</f>
        <v/>
      </c>
      <c r="C540" s="105" t="str">
        <f ca="1">+IF(J540&gt;0,MID(运营生产订单!$C$3,FIND("-",运营生产订单!$C$3)+1,20),"")</f>
        <v/>
      </c>
      <c r="D540" s="108" t="str">
        <f ca="1">+IF(J540&gt;0,VLOOKUP(C540&amp;H540&amp;I540,'（运营）数据源'!$A:$B,2,0),"")</f>
        <v/>
      </c>
      <c r="E540" s="108" t="str">
        <f ca="1">+IF(J540&gt;0,VLOOKUP(D540,'（运营）数据源'!$B:$H,7,0),"")</f>
        <v/>
      </c>
      <c r="F540" s="108" t="str">
        <f ca="1">+IF(J540&gt;0,VLOOKUP(D540,'（运营）数据源'!B:G,6,0),"")</f>
        <v/>
      </c>
      <c r="G540" s="105" t="str">
        <f ca="1">+IFERROR(VLOOKUP(D540,'（运营）数据源'!$B:$D,3,0),"")</f>
        <v/>
      </c>
      <c r="H540" s="109">
        <f ca="1" t="shared" si="93"/>
        <v>0</v>
      </c>
      <c r="I540" s="114" t="str">
        <f>+运营生产订单!$H$7</f>
        <v>2XL</v>
      </c>
      <c r="J540" s="105">
        <f ca="1">+SUMPRODUCT((运营生产订单!$A$9:$A$78=L540)*(运营生产订单!$C$7:$K$7=I540)*运营生产订单!$C$9:运营生产订单!$K$78)</f>
        <v>0</v>
      </c>
      <c r="K540" s="115" t="e">
        <f ca="1">VLOOKUP(D540,'（运营）数据源'!B:H,7,0)</f>
        <v>#N/A</v>
      </c>
      <c r="L540" s="67">
        <f ca="1" t="shared" si="92"/>
        <v>0</v>
      </c>
    </row>
    <row r="541" s="36" customFormat="1" hidden="1" spans="1:12">
      <c r="A541" s="107"/>
      <c r="B541" s="105" t="str">
        <f ca="1">+IF(J541&gt;0,运营生产订单!$C$4,"")</f>
        <v/>
      </c>
      <c r="C541" s="105" t="str">
        <f ca="1">+IF(J541&gt;0,MID(运营生产订单!$C$3,FIND("-",运营生产订单!$C$3)+1,20),"")</f>
        <v/>
      </c>
      <c r="D541" s="108" t="str">
        <f ca="1">+IF(J541&gt;0,VLOOKUP(C541&amp;H541&amp;I541,'（运营）数据源'!$A:$B,2,0),"")</f>
        <v/>
      </c>
      <c r="E541" s="108" t="str">
        <f ca="1">+IF(J541&gt;0,VLOOKUP(D541,'（运营）数据源'!$B:$H,7,0),"")</f>
        <v/>
      </c>
      <c r="F541" s="108" t="str">
        <f ca="1">+IF(J541&gt;0,VLOOKUP(D541,'（运营）数据源'!B:G,6,0),"")</f>
        <v/>
      </c>
      <c r="G541" s="105" t="str">
        <f ca="1">+IFERROR(VLOOKUP(D541,'（运营）数据源'!$B:$D,3,0),"")</f>
        <v/>
      </c>
      <c r="H541" s="109">
        <f ca="1" t="shared" si="93"/>
        <v>0</v>
      </c>
      <c r="I541" s="114" t="str">
        <f>+运营生产订单!$I$7</f>
        <v>3XL</v>
      </c>
      <c r="J541" s="105">
        <f ca="1">+SUMPRODUCT((运营生产订单!$A$9:$A$78=L541)*(运营生产订单!$C$7:$K$7=I541)*运营生产订单!$C$9:运营生产订单!$K$78)</f>
        <v>0</v>
      </c>
      <c r="K541" s="115" t="e">
        <f ca="1">VLOOKUP(D541,'（运营）数据源'!B:H,7,0)</f>
        <v>#N/A</v>
      </c>
      <c r="L541" s="67">
        <f ca="1" t="shared" si="92"/>
        <v>0</v>
      </c>
    </row>
    <row r="542" s="36" customFormat="1" hidden="1" spans="1:12">
      <c r="A542" s="107"/>
      <c r="B542" s="105" t="str">
        <f ca="1">+IF(J542&gt;0,运营生产订单!$C$4,"")</f>
        <v/>
      </c>
      <c r="C542" s="105" t="str">
        <f ca="1">+IF(J542&gt;0,MID(运营生产订单!$C$3,FIND("-",运营生产订单!$C$3)+1,20),"")</f>
        <v/>
      </c>
      <c r="D542" s="108" t="str">
        <f ca="1">+IF(J542&gt;0,VLOOKUP(C542&amp;H542&amp;I542,'（运营）数据源'!$A:$B,2,0),"")</f>
        <v/>
      </c>
      <c r="E542" s="108" t="str">
        <f ca="1">+IF(J542&gt;0,VLOOKUP(D542,'（运营）数据源'!$B:$H,7,0),"")</f>
        <v/>
      </c>
      <c r="F542" s="108" t="str">
        <f ca="1">+IF(J542&gt;0,VLOOKUP(D542,'（运营）数据源'!B:G,6,0),"")</f>
        <v/>
      </c>
      <c r="G542" s="105" t="str">
        <f ca="1">+IFERROR(VLOOKUP(D542,'（运营）数据源'!$B:$D,3,0),"")</f>
        <v/>
      </c>
      <c r="H542" s="109">
        <f ca="1" t="shared" si="93"/>
        <v>0</v>
      </c>
      <c r="I542" s="114" t="str">
        <f>+运营生产订单!$J$7</f>
        <v>4XL</v>
      </c>
      <c r="J542" s="105">
        <f ca="1">+SUMPRODUCT((运营生产订单!$A$9:$A$78=L542)*(运营生产订单!$C$7:$K$7=I542)*运营生产订单!$C$9:运营生产订单!$K$78)</f>
        <v>0</v>
      </c>
      <c r="K542" s="115" t="e">
        <f ca="1">VLOOKUP(D542,'（运营）数据源'!B:H,7,0)</f>
        <v>#N/A</v>
      </c>
      <c r="L542" s="67">
        <f ca="1" t="shared" si="92"/>
        <v>0</v>
      </c>
    </row>
    <row r="543" s="36" customFormat="1" hidden="1" spans="1:12">
      <c r="A543" s="107"/>
      <c r="B543" s="105" t="str">
        <f ca="1">+IF(J543&gt;0,运营生产订单!$C$4,"")</f>
        <v/>
      </c>
      <c r="C543" s="105" t="str">
        <f ca="1">+IF(J543&gt;0,MID(运营生产订单!$C$3,FIND("-",运营生产订单!$C$3)+1,20),"")</f>
        <v/>
      </c>
      <c r="D543" s="108" t="str">
        <f ca="1">+IF(J543&gt;0,VLOOKUP(C543&amp;H543&amp;I543,'（运营）数据源'!$A:$B,2,0),"")</f>
        <v/>
      </c>
      <c r="E543" s="108" t="str">
        <f ca="1">+IF(J543&gt;0,VLOOKUP(D543,'（运营）数据源'!$B:$H,7,0),"")</f>
        <v/>
      </c>
      <c r="F543" s="108" t="str">
        <f ca="1">+IF(J543&gt;0,VLOOKUP(D543,'（运营）数据源'!B:G,6,0),"")</f>
        <v/>
      </c>
      <c r="G543" s="105" t="str">
        <f ca="1">+IFERROR(VLOOKUP(D543,'（运营）数据源'!$B:$D,3,0),"")</f>
        <v/>
      </c>
      <c r="H543" s="109">
        <f ca="1" t="shared" si="93"/>
        <v>0</v>
      </c>
      <c r="I543" s="114" t="str">
        <f>+运营生产订单!$K$7</f>
        <v>5XL</v>
      </c>
      <c r="J543" s="105">
        <f ca="1">+SUMPRODUCT((运营生产订单!$A$9:$A$78=L543)*(运营生产订单!$C$7:$K$7=I543)*运营生产订单!$C$9:运营生产订单!$K$78)</f>
        <v>0</v>
      </c>
      <c r="K543" s="115" t="e">
        <f ca="1">VLOOKUP(D543,'（运营）数据源'!B:H,7,0)</f>
        <v>#N/A</v>
      </c>
      <c r="L543" s="67">
        <f ca="1" t="shared" si="92"/>
        <v>0</v>
      </c>
    </row>
    <row r="544" s="36" customFormat="1" hidden="1" spans="1:12">
      <c r="A544" s="116"/>
      <c r="B544" s="117"/>
      <c r="C544" s="117"/>
      <c r="D544" s="118"/>
      <c r="E544" s="119"/>
      <c r="F544" s="119"/>
      <c r="G544" s="117"/>
      <c r="H544" s="120"/>
      <c r="I544" s="128"/>
      <c r="J544" s="117"/>
      <c r="K544" s="129"/>
      <c r="L544" s="67"/>
    </row>
    <row r="545" s="36" customFormat="1" hidden="1" spans="1:12">
      <c r="A545" s="116"/>
      <c r="B545" s="117"/>
      <c r="C545" s="117"/>
      <c r="D545" s="118"/>
      <c r="E545" s="119"/>
      <c r="F545" s="119"/>
      <c r="G545" s="117"/>
      <c r="H545" s="120"/>
      <c r="I545" s="128"/>
      <c r="J545" s="117"/>
      <c r="K545" s="129"/>
      <c r="L545" s="67"/>
    </row>
    <row r="546" s="89" customFormat="1" spans="1:12">
      <c r="A546" s="121"/>
      <c r="B546" s="122"/>
      <c r="C546" s="122"/>
      <c r="D546" s="123"/>
      <c r="E546" s="124"/>
      <c r="F546" s="124"/>
      <c r="G546" s="122"/>
      <c r="H546" s="125" t="s">
        <v>39</v>
      </c>
      <c r="I546" s="130"/>
      <c r="J546" s="122">
        <f ca="1">SUM(J4:J543)</f>
        <v>2610</v>
      </c>
      <c r="K546" s="122"/>
      <c r="L546" s="82"/>
    </row>
    <row r="547" s="36" customFormat="1" ht="25.05" hidden="1" customHeight="1" spans="1:12">
      <c r="A547" s="126" t="s">
        <v>158</v>
      </c>
      <c r="B547" s="126"/>
      <c r="C547" s="127">
        <f ca="1">+J546</f>
        <v>2610</v>
      </c>
      <c r="D547" s="126"/>
      <c r="E547" s="126"/>
      <c r="F547" s="126"/>
      <c r="G547" s="67" t="s">
        <v>159</v>
      </c>
      <c r="H547" s="127"/>
      <c r="J547" s="82"/>
      <c r="K547" s="131"/>
      <c r="L547" s="67"/>
    </row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</sheetData>
  <protectedRanges>
    <protectedRange password="CF7A" sqref="B4:B553" name="订单号"/>
  </protectedRanges>
  <autoFilter ref="A3:L582">
    <filterColumn colId="9">
      <filters>
        <filter val="30"/>
        <filter val="60"/>
        <filter val="120"/>
        <filter val="240"/>
        <filter val="2610"/>
      </filters>
    </filterColumn>
    <extLst/>
  </autoFilter>
  <mergeCells count="1">
    <mergeCell ref="A547:B547"/>
  </mergeCells>
  <conditionalFormatting sqref="D2:F2">
    <cfRule type="cellIs" dxfId="0" priority="6" operator="equal">
      <formula>"FOB"</formula>
    </cfRule>
  </conditionalFormatting>
  <conditionalFormatting sqref="D546:F546">
    <cfRule type="duplicateValues" dxfId="1" priority="8" stopIfTrue="1"/>
  </conditionalFormatting>
  <conditionalFormatting sqref="J4:J545">
    <cfRule type="cellIs" dxfId="2" priority="7" operator="greaterThan">
      <formula>0</formula>
    </cfRule>
  </conditionalFormatting>
  <printOptions horizontalCentered="1"/>
  <pageMargins left="0.196850393700787" right="0.196850393700787" top="0.196850393700787" bottom="0.196850393700787" header="0.196850393700787" footer="0.196850393700787"/>
  <pageSetup paperSize="9" scale="72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N544"/>
  <sheetViews>
    <sheetView showGridLines="0" workbookViewId="0">
      <pane ySplit="1" topLeftCell="A2" activePane="bottomLeft" state="frozen"/>
      <selection/>
      <selection pane="bottomLeft" activeCell="I16" sqref="I16"/>
    </sheetView>
  </sheetViews>
  <sheetFormatPr defaultColWidth="9" defaultRowHeight="13.5"/>
  <cols>
    <col min="1" max="1" width="34.7583333333333" style="93" customWidth="1"/>
    <col min="2" max="2" width="17.3" customWidth="1"/>
    <col min="3" max="3" width="11.8916666666667" customWidth="1"/>
    <col min="4" max="4" width="25.4416666666667" customWidth="1"/>
    <col min="5" max="5" width="9.66666666666667" customWidth="1"/>
    <col min="6" max="7" width="5.66666666666667" customWidth="1"/>
    <col min="8" max="8" width="7.66666666666667" customWidth="1"/>
    <col min="9" max="9" width="11.8916666666667" customWidth="1"/>
    <col min="10" max="10" width="14.1083333333333" style="94" customWidth="1"/>
    <col min="11" max="11" width="8.225" customWidth="1"/>
    <col min="12" max="16384" width="9" customWidth="1"/>
  </cols>
  <sheetData>
    <row r="1" ht="14.25" spans="1:11">
      <c r="A1" s="32" t="s">
        <v>160</v>
      </c>
      <c r="B1" s="32" t="s">
        <v>24</v>
      </c>
      <c r="C1" s="31" t="s">
        <v>161</v>
      </c>
      <c r="D1" s="31" t="s">
        <v>162</v>
      </c>
      <c r="E1" s="31" t="s">
        <v>163</v>
      </c>
      <c r="F1" s="31" t="s">
        <v>164</v>
      </c>
      <c r="G1" s="31" t="s">
        <v>165</v>
      </c>
      <c r="H1" s="31" t="s">
        <v>166</v>
      </c>
      <c r="I1" s="31" t="s">
        <v>167</v>
      </c>
      <c r="J1" s="95" t="s">
        <v>168</v>
      </c>
      <c r="K1" s="31" t="s">
        <v>156</v>
      </c>
    </row>
    <row r="2" spans="1:11">
      <c r="A2" s="7" t="str">
        <f ca="1" t="array" ref="A2">+INDEX('（运营）采购订单'!$D$1:$D$543,SMALL(IF('（运营）采购订单'!$D$4:$D$543&lt;&gt;"",ROW('（运营）采购订单'!$D$4:$D$543)),ROW('（运营）采购订单'!A1)))</f>
        <v>TZ811-White-XL</v>
      </c>
      <c r="B2" s="31" t="str">
        <f ca="1">+IF(A2&lt;&gt;"*-*",'（运营）采购订单'!$D$2,0)</f>
        <v>TZ</v>
      </c>
      <c r="C2" s="31" t="str">
        <f ca="1">+VLOOKUP(A2,'（运营）采购订单'!$D:$E,2,0)</f>
        <v>剑邑布行</v>
      </c>
      <c r="D2" s="31" t="str">
        <f ca="1">+IF(I2&gt;0,'（运营）采购订单'!$B$2,"")</f>
        <v>嘉豪工厂</v>
      </c>
      <c r="E2" s="31"/>
      <c r="F2" s="31"/>
      <c r="G2" s="31"/>
      <c r="H2" s="31"/>
      <c r="I2" s="31">
        <f ca="1">+IF(A2&lt;&gt;" ",VLOOKUP(A2,'（运营）采购订单'!$D:$J,7,0),"")</f>
        <v>60</v>
      </c>
      <c r="J2" s="95">
        <f ca="1">+IF(I2&gt;0,'（运营）采购订单'!$K$2,"")</f>
        <v>45279</v>
      </c>
      <c r="K2" s="31"/>
    </row>
    <row r="3" spans="1:11">
      <c r="A3" s="7" t="str">
        <f ca="1" t="array" ref="A3">+INDEX('（运营）采购订单'!$D$1:$D$543,SMALL(IF('（运营）采购订单'!$D$4:$D$543&lt;&gt;"",ROW('（运营）采购订单'!$D$4:$D$543)),ROW('（运营）采购订单'!A2)))</f>
        <v>TZ811-White-2XL</v>
      </c>
      <c r="B3" s="31" t="str">
        <f ca="1">+IF(A3&lt;&gt;"*-*",'（运营）采购订单'!$D$2,0)</f>
        <v>TZ</v>
      </c>
      <c r="C3" s="31" t="str">
        <f ca="1">+VLOOKUP(A3,'（运营）采购订单'!$D:$E,2,0)</f>
        <v>剑邑布行</v>
      </c>
      <c r="D3" s="31" t="str">
        <f ca="1">+IF(I3&gt;0,'（运营）采购订单'!$B$2,"")</f>
        <v>嘉豪工厂</v>
      </c>
      <c r="E3" s="31"/>
      <c r="F3" s="31"/>
      <c r="G3" s="31"/>
      <c r="H3" s="31"/>
      <c r="I3" s="31">
        <f ca="1">+IF(A3&lt;&gt;" ",VLOOKUP(A3,'（运营）采购订单'!$D:$J,7,0),"")</f>
        <v>120</v>
      </c>
      <c r="J3" s="95">
        <f ca="1">+IF(I3&gt;0,'（运营）采购订单'!$K$2,"")</f>
        <v>45279</v>
      </c>
      <c r="K3" s="31"/>
    </row>
    <row r="4" spans="1:11">
      <c r="A4" s="7" t="str">
        <f ca="1" t="array" ref="A4">+INDEX('（运营）采购订单'!$D$1:$D$543,SMALL(IF('（运营）采购订单'!$D$4:$D$543&lt;&gt;"",ROW('（运营）采购订单'!$D$4:$D$543)),ROW('（运营）采购订单'!A3)))</f>
        <v>TZ811-White-3XL</v>
      </c>
      <c r="B4" s="31" t="str">
        <f ca="1">+IF(A4&lt;&gt;"*-*",'（运营）采购订单'!$D$2,0)</f>
        <v>TZ</v>
      </c>
      <c r="C4" s="31" t="str">
        <f ca="1">+VLOOKUP(A4,'（运营）采购订单'!$D:$E,2,0)</f>
        <v>剑邑布行</v>
      </c>
      <c r="D4" s="31" t="str">
        <f ca="1">+IF(I4&gt;0,'（运营）采购订单'!$B$2,"")</f>
        <v>嘉豪工厂</v>
      </c>
      <c r="E4" s="31"/>
      <c r="F4" s="31"/>
      <c r="G4" s="31"/>
      <c r="H4" s="31"/>
      <c r="I4" s="31">
        <f ca="1">+IF(A4&lt;&gt;" ",VLOOKUP(A4,'（运营）采购订单'!$D:$J,7,0),"")</f>
        <v>120</v>
      </c>
      <c r="J4" s="95">
        <f ca="1">+IF(I4&gt;0,'（运营）采购订单'!$K$2,"")</f>
        <v>45279</v>
      </c>
      <c r="K4" s="31"/>
    </row>
    <row r="5" spans="1:11">
      <c r="A5" s="7" t="str">
        <f ca="1" t="array" ref="A5">+INDEX('（运营）采购订单'!$D$1:$D$543,SMALL(IF('（运营）采购订单'!$D$4:$D$543&lt;&gt;"",ROW('（运营）采购订单'!$D$4:$D$543)),ROW('（运营）采购订单'!A4)))</f>
        <v>TZ811-White-4XL</v>
      </c>
      <c r="B5" s="31" t="str">
        <f ca="1">+IF(A5&lt;&gt;"*-*",'（运营）采购订单'!$D$2,0)</f>
        <v>TZ</v>
      </c>
      <c r="C5" s="31" t="str">
        <f ca="1">+VLOOKUP(A5,'（运营）采购订单'!$D:$E,2,0)</f>
        <v>剑邑布行</v>
      </c>
      <c r="D5" s="31" t="str">
        <f ca="1">+IF(I5&gt;0,'（运营）采购订单'!$B$2,"")</f>
        <v>嘉豪工厂</v>
      </c>
      <c r="E5" s="31"/>
      <c r="F5" s="31"/>
      <c r="G5" s="31"/>
      <c r="H5" s="31"/>
      <c r="I5" s="31">
        <f ca="1">+IF(A5&lt;&gt;" ",VLOOKUP(A5,'（运营）采购订单'!$D:$J,7,0),"")</f>
        <v>60</v>
      </c>
      <c r="J5" s="95">
        <f ca="1">+IF(I5&gt;0,'（运营）采购订单'!$K$2,"")</f>
        <v>45279</v>
      </c>
      <c r="K5" s="31"/>
    </row>
    <row r="6" spans="1:11">
      <c r="A6" s="7" t="str">
        <f ca="1" t="array" ref="A6">+INDEX('（运营）采购订单'!$D$1:$D$543,SMALL(IF('（运营）采购订单'!$D$4:$D$543&lt;&gt;"",ROW('（运营）采购订单'!$D$4:$D$543)),ROW('（运营）采购订单'!A5)))</f>
        <v>TZ811-Black-XL</v>
      </c>
      <c r="B6" s="31" t="str">
        <f ca="1">+IF(A6&lt;&gt;"*-*",'（运营）采购订单'!$D$2,0)</f>
        <v>TZ</v>
      </c>
      <c r="C6" s="31" t="str">
        <f ca="1">+VLOOKUP(A6,'（运营）采购订单'!$D:$E,2,0)</f>
        <v>剑邑布行</v>
      </c>
      <c r="D6" s="31" t="str">
        <f ca="1">+IF(I6&gt;0,'（运营）采购订单'!$B$2,"")</f>
        <v>嘉豪工厂</v>
      </c>
      <c r="E6" s="31"/>
      <c r="F6" s="31"/>
      <c r="G6" s="31"/>
      <c r="H6" s="31"/>
      <c r="I6" s="31">
        <f ca="1">+IF(A6&lt;&gt;" ",VLOOKUP(A6,'（运营）采购订单'!$D:$J,7,0),"")</f>
        <v>60</v>
      </c>
      <c r="J6" s="95">
        <f ca="1">+IF(I6&gt;0,'（运营）采购订单'!$K$2,"")</f>
        <v>45279</v>
      </c>
      <c r="K6" s="31"/>
    </row>
    <row r="7" spans="1:11">
      <c r="A7" s="7" t="str">
        <f ca="1" t="array" ref="A7">+INDEX('（运营）采购订单'!$D$1:$D$543,SMALL(IF('（运营）采购订单'!$D$4:$D$543&lt;&gt;"",ROW('（运营）采购订单'!$D$4:$D$543)),ROW('（运营）采购订单'!A6)))</f>
        <v>TZ811-Black-2XL</v>
      </c>
      <c r="B7" s="31" t="str">
        <f ca="1">+IF(A7&lt;&gt;"*-*",'（运营）采购订单'!$D$2,0)</f>
        <v>TZ</v>
      </c>
      <c r="C7" s="31" t="str">
        <f ca="1">+VLOOKUP(A7,'（运营）采购订单'!$D:$E,2,0)</f>
        <v>剑邑布行</v>
      </c>
      <c r="D7" s="31" t="str">
        <f ca="1">+IF(I7&gt;0,'（运营）采购订单'!$B$2,"")</f>
        <v>嘉豪工厂</v>
      </c>
      <c r="E7" s="31"/>
      <c r="F7" s="31"/>
      <c r="G7" s="31"/>
      <c r="H7" s="31"/>
      <c r="I7" s="31">
        <f ca="1">+IF(A7&lt;&gt;" ",VLOOKUP(A7,'（运营）采购订单'!$D:$J,7,0),"")</f>
        <v>240</v>
      </c>
      <c r="J7" s="95">
        <f ca="1">+IF(I7&gt;0,'（运营）采购订单'!$K$2,"")</f>
        <v>45279</v>
      </c>
      <c r="K7" s="31"/>
    </row>
    <row r="8" spans="1:11">
      <c r="A8" s="7" t="str">
        <f ca="1" t="array" ref="A8">+INDEX('（运营）采购订单'!$D$1:$D$543,SMALL(IF('（运营）采购订单'!$D$4:$D$543&lt;&gt;"",ROW('（运营）采购订单'!$D$4:$D$543)),ROW('（运营）采购订单'!A7)))</f>
        <v>TZ811-Black-3XL</v>
      </c>
      <c r="B8" s="31" t="str">
        <f ca="1">+IF(A8&lt;&gt;"*-*",'（运营）采购订单'!$D$2,0)</f>
        <v>TZ</v>
      </c>
      <c r="C8" s="31" t="str">
        <f ca="1">+VLOOKUP(A8,'（运营）采购订单'!$D:$E,2,0)</f>
        <v>剑邑布行</v>
      </c>
      <c r="D8" s="31" t="str">
        <f ca="1">+IF(I8&gt;0,'（运营）采购订单'!$B$2,"")</f>
        <v>嘉豪工厂</v>
      </c>
      <c r="E8" s="31"/>
      <c r="F8" s="31"/>
      <c r="G8" s="31"/>
      <c r="H8" s="31"/>
      <c r="I8" s="31">
        <f ca="1">+IF(A8&lt;&gt;" ",VLOOKUP(A8,'（运营）采购订单'!$D:$J,7,0),"")</f>
        <v>120</v>
      </c>
      <c r="J8" s="95">
        <f ca="1">+IF(I8&gt;0,'（运营）采购订单'!$K$2,"")</f>
        <v>45279</v>
      </c>
      <c r="K8" s="31"/>
    </row>
    <row r="9" spans="1:14">
      <c r="A9" s="7" t="str">
        <f ca="1" t="array" ref="A9">+INDEX('（运营）采购订单'!$D$1:$D$543,SMALL(IF('（运营）采购订单'!$D$4:$D$543&lt;&gt;"",ROW('（运营）采购订单'!$D$4:$D$543)),ROW('（运营）采购订单'!A8)))</f>
        <v>TZ811-Black-4XL</v>
      </c>
      <c r="B9" s="31" t="str">
        <f ca="1">+IF(A9&lt;&gt;"*-*",'（运营）采购订单'!$D$2,0)</f>
        <v>TZ</v>
      </c>
      <c r="C9" s="31" t="str">
        <f ca="1">+VLOOKUP(A9,'（运营）采购订单'!$D:$E,2,0)</f>
        <v>剑邑布行</v>
      </c>
      <c r="D9" s="31" t="str">
        <f ca="1">+IF(I9&gt;0,'（运营）采购订单'!$B$2,"")</f>
        <v>嘉豪工厂</v>
      </c>
      <c r="E9" s="31"/>
      <c r="F9" s="31"/>
      <c r="G9" s="31"/>
      <c r="H9" s="31"/>
      <c r="I9" s="31">
        <f ca="1">+IF(A9&lt;&gt;" ",VLOOKUP(A9,'（运营）采购订单'!$D:$J,7,0),"")</f>
        <v>30</v>
      </c>
      <c r="J9" s="95">
        <f ca="1">+IF(I9&gt;0,'（运营）采购订单'!$K$2,"")</f>
        <v>45279</v>
      </c>
      <c r="K9" s="31"/>
      <c r="N9" s="23"/>
    </row>
    <row r="10" spans="1:11">
      <c r="A10" s="7" t="str">
        <f ca="1" t="array" ref="A10">+INDEX('（运营）采购订单'!$D$1:$D$543,SMALL(IF('（运营）采购订单'!$D$4:$D$543&lt;&gt;"",ROW('（运营）采购订单'!$D$4:$D$543)),ROW('（运营）采购订单'!A9)))</f>
        <v>TZ811-Black-5XL</v>
      </c>
      <c r="B10" s="31" t="str">
        <f ca="1">+IF(A10&lt;&gt;"*-*",'（运营）采购订单'!$D$2,0)</f>
        <v>TZ</v>
      </c>
      <c r="C10" s="31" t="str">
        <f ca="1">+VLOOKUP(A10,'（运营）采购订单'!$D:$E,2,0)</f>
        <v>剑邑布行</v>
      </c>
      <c r="D10" s="31" t="str">
        <f ca="1">+IF(I10&gt;0,'（运营）采购订单'!$B$2,"")</f>
        <v>嘉豪工厂</v>
      </c>
      <c r="E10" s="31"/>
      <c r="F10" s="31"/>
      <c r="G10" s="31"/>
      <c r="H10" s="31"/>
      <c r="I10" s="31">
        <f ca="1">+IF(A10&lt;&gt;" ",VLOOKUP(A10,'（运营）采购订单'!$D:$J,7,0),"")</f>
        <v>30</v>
      </c>
      <c r="J10" s="95">
        <f ca="1">+IF(I10&gt;0,'（运营）采购订单'!$K$2,"")</f>
        <v>45279</v>
      </c>
      <c r="K10" s="31"/>
    </row>
    <row r="11" spans="1:11">
      <c r="A11" s="7" t="str">
        <f ca="1" t="array" ref="A11">+INDEX('（运营）采购订单'!$D$1:$D$543,SMALL(IF('（运营）采购订单'!$D$4:$D$543&lt;&gt;"",ROW('（运营）采购订单'!$D$4:$D$543)),ROW('（运营）采购订单'!A10)))</f>
        <v>TZ811-Wine Red-XL</v>
      </c>
      <c r="B11" s="31" t="str">
        <f ca="1">+IF(A11&lt;&gt;"*-*",'（运营）采购订单'!$D$2,0)</f>
        <v>TZ</v>
      </c>
      <c r="C11" s="31" t="str">
        <f ca="1">+VLOOKUP(A11,'（运营）采购订单'!$D:$E,2,0)</f>
        <v>剑邑布行</v>
      </c>
      <c r="D11" s="31" t="str">
        <f ca="1">+IF(I11&gt;0,'（运营）采购订单'!$B$2,"")</f>
        <v>嘉豪工厂</v>
      </c>
      <c r="E11" s="31"/>
      <c r="F11" s="31"/>
      <c r="G11" s="31"/>
      <c r="H11" s="31"/>
      <c r="I11" s="31">
        <f ca="1">+IF(A11&lt;&gt;" ",VLOOKUP(A11,'（运营）采购订单'!$D:$J,7,0),"")</f>
        <v>30</v>
      </c>
      <c r="J11" s="95">
        <f ca="1">+IF(I11&gt;0,'（运营）采购订单'!$K$2,"")</f>
        <v>45279</v>
      </c>
      <c r="K11" s="31"/>
    </row>
    <row r="12" spans="1:11">
      <c r="A12" s="7" t="str">
        <f ca="1" t="array" ref="A12">+INDEX('（运营）采购订单'!$D$1:$D$543,SMALL(IF('（运营）采购订单'!$D$4:$D$543&lt;&gt;"",ROW('（运营）采购订单'!$D$4:$D$543)),ROW('（运营）采购订单'!A11)))</f>
        <v>TZ811-Wine Red-2XL</v>
      </c>
      <c r="B12" s="31" t="str">
        <f ca="1">+IF(A12&lt;&gt;"*-*",'（运营）采购订单'!$D$2,0)</f>
        <v>TZ</v>
      </c>
      <c r="C12" s="31" t="str">
        <f ca="1">+VLOOKUP(A12,'（运营）采购订单'!$D:$E,2,0)</f>
        <v>剑邑布行</v>
      </c>
      <c r="D12" s="31" t="str">
        <f ca="1">+IF(I12&gt;0,'（运营）采购订单'!$B$2,"")</f>
        <v>嘉豪工厂</v>
      </c>
      <c r="E12" s="31"/>
      <c r="F12" s="31"/>
      <c r="G12" s="31"/>
      <c r="H12" s="31"/>
      <c r="I12" s="31">
        <f ca="1">+IF(A12&lt;&gt;" ",VLOOKUP(A12,'（运营）采购订单'!$D:$J,7,0),"")</f>
        <v>120</v>
      </c>
      <c r="J12" s="95">
        <f ca="1">+IF(I12&gt;0,'（运营）采购订单'!$K$2,"")</f>
        <v>45279</v>
      </c>
      <c r="K12" s="31"/>
    </row>
    <row r="13" spans="1:11">
      <c r="A13" s="7" t="str">
        <f ca="1" t="array" ref="A13">+INDEX('（运营）采购订单'!$D$1:$D$543,SMALL(IF('（运营）采购订单'!$D$4:$D$543&lt;&gt;"",ROW('（运营）采购订单'!$D$4:$D$543)),ROW('（运营）采购订单'!A12)))</f>
        <v>TZ811-Wine Red-3XL</v>
      </c>
      <c r="B13" s="31" t="str">
        <f ca="1">+IF(A13&lt;&gt;"*-*",'（运营）采购订单'!$D$2,0)</f>
        <v>TZ</v>
      </c>
      <c r="C13" s="31" t="str">
        <f ca="1">+VLOOKUP(A13,'（运营）采购订单'!$D:$E,2,0)</f>
        <v>剑邑布行</v>
      </c>
      <c r="D13" s="31" t="str">
        <f ca="1">+IF(I13&gt;0,'（运营）采购订单'!$B$2,"")</f>
        <v>嘉豪工厂</v>
      </c>
      <c r="E13" s="31"/>
      <c r="F13" s="31"/>
      <c r="G13" s="31"/>
      <c r="H13" s="31"/>
      <c r="I13" s="31">
        <f ca="1">+IF(A13&lt;&gt;" ",VLOOKUP(A13,'（运营）采购订单'!$D:$J,7,0),"")</f>
        <v>60</v>
      </c>
      <c r="J13" s="95">
        <f ca="1">+IF(I13&gt;0,'（运营）采购订单'!$K$2,"")</f>
        <v>45279</v>
      </c>
      <c r="K13" s="31"/>
    </row>
    <row r="14" spans="1:11">
      <c r="A14" s="7" t="str">
        <f ca="1" t="array" ref="A14">+INDEX('（运营）采购订单'!$D$1:$D$543,SMALL(IF('（运营）采购订单'!$D$4:$D$543&lt;&gt;"",ROW('（运营）采购订单'!$D$4:$D$543)),ROW('（运营）采购订单'!A13)))</f>
        <v>TZ811-Wine Red-4XL</v>
      </c>
      <c r="B14" s="31" t="str">
        <f ca="1">+IF(A14&lt;&gt;"*-*",'（运营）采购订单'!$D$2,0)</f>
        <v>TZ</v>
      </c>
      <c r="C14" s="31" t="str">
        <f ca="1">+VLOOKUP(A14,'（运营）采购订单'!$D:$E,2,0)</f>
        <v>剑邑布行</v>
      </c>
      <c r="D14" s="31" t="str">
        <f ca="1">+IF(I14&gt;0,'（运营）采购订单'!$B$2,"")</f>
        <v>嘉豪工厂</v>
      </c>
      <c r="E14" s="31"/>
      <c r="F14" s="31"/>
      <c r="G14" s="31"/>
      <c r="H14" s="31"/>
      <c r="I14" s="31">
        <f ca="1">+IF(A14&lt;&gt;" ",VLOOKUP(A14,'（运营）采购订单'!$D:$J,7,0),"")</f>
        <v>30</v>
      </c>
      <c r="J14" s="95">
        <f ca="1">+IF(I14&gt;0,'（运营）采购订单'!$K$2,"")</f>
        <v>45279</v>
      </c>
      <c r="K14" s="31"/>
    </row>
    <row r="15" spans="1:11">
      <c r="A15" s="7" t="str">
        <f ca="1" t="array" ref="A15">+INDEX('（运营）采购订单'!$D$1:$D$543,SMALL(IF('（运营）采购订单'!$D$4:$D$543&lt;&gt;"",ROW('（运营）采购订单'!$D$4:$D$543)),ROW('（运营）采购订单'!A14)))</f>
        <v>TZ811-Mauve-XL</v>
      </c>
      <c r="B15" s="31" t="str">
        <f ca="1">+IF(A15&lt;&gt;"*-*",'（运营）采购订单'!$D$2,0)</f>
        <v>TZ</v>
      </c>
      <c r="C15" s="31" t="str">
        <f ca="1">+VLOOKUP(A15,'（运营）采购订单'!$D:$E,2,0)</f>
        <v>剑邑布行</v>
      </c>
      <c r="D15" s="31" t="str">
        <f ca="1">+IF(I15&gt;0,'（运营）采购订单'!$B$2,"")</f>
        <v>嘉豪工厂</v>
      </c>
      <c r="E15" s="31"/>
      <c r="F15" s="31"/>
      <c r="G15" s="31"/>
      <c r="H15" s="31"/>
      <c r="I15" s="31">
        <f ca="1">+IF(A15&lt;&gt;" ",VLOOKUP(A15,'（运营）采购订单'!$D:$J,7,0),"")</f>
        <v>60</v>
      </c>
      <c r="J15" s="95">
        <f ca="1">+IF(I15&gt;0,'（运营）采购订单'!$K$2,"")</f>
        <v>45279</v>
      </c>
      <c r="K15" s="31"/>
    </row>
    <row r="16" spans="1:11">
      <c r="A16" s="7" t="str">
        <f ca="1" t="array" ref="A16">+INDEX('（运营）采购订单'!$D$1:$D$543,SMALL(IF('（运营）采购订单'!$D$4:$D$543&lt;&gt;"",ROW('（运营）采购订单'!$D$4:$D$543)),ROW('（运营）采购订单'!A15)))</f>
        <v>TZ811-Mauve-2XL</v>
      </c>
      <c r="B16" s="31" t="str">
        <f ca="1">+IF(A16&lt;&gt;"*-*",'（运营）采购订单'!$D$2,0)</f>
        <v>TZ</v>
      </c>
      <c r="C16" s="31" t="str">
        <f ca="1">+VLOOKUP(A16,'（运营）采购订单'!$D:$E,2,0)</f>
        <v>剑邑布行</v>
      </c>
      <c r="D16" s="31" t="str">
        <f ca="1">+IF(I16&gt;0,'（运营）采购订单'!$B$2,"")</f>
        <v>嘉豪工厂</v>
      </c>
      <c r="E16" s="31"/>
      <c r="F16" s="31"/>
      <c r="G16" s="31"/>
      <c r="H16" s="31"/>
      <c r="I16" s="31">
        <f ca="1">+IF(A16&lt;&gt;" ",VLOOKUP(A16,'（运营）采购订单'!$D:$J,7,0),"")</f>
        <v>60</v>
      </c>
      <c r="J16" s="95">
        <f ca="1">+IF(I16&gt;0,'（运营）采购订单'!$K$2,"")</f>
        <v>45279</v>
      </c>
      <c r="K16" s="31"/>
    </row>
    <row r="17" spans="1:11">
      <c r="A17" s="7" t="str">
        <f ca="1" t="array" ref="A17">+INDEX('（运营）采购订单'!$D$1:$D$543,SMALL(IF('（运营）采购订单'!$D$4:$D$543&lt;&gt;"",ROW('（运营）采购订单'!$D$4:$D$543)),ROW('（运营）采购订单'!A16)))</f>
        <v>TZ811-Mauve-3XL</v>
      </c>
      <c r="B17" s="31" t="str">
        <f ca="1">+IF(A17&lt;&gt;"*-*",'（运营）采购订单'!$D$2,0)</f>
        <v>TZ</v>
      </c>
      <c r="C17" s="31" t="str">
        <f ca="1">+VLOOKUP(A17,'（运营）采购订单'!$D:$E,2,0)</f>
        <v>剑邑布行</v>
      </c>
      <c r="D17" s="31" t="str">
        <f ca="1">+IF(I17&gt;0,'（运营）采购订单'!$B$2,"")</f>
        <v>嘉豪工厂</v>
      </c>
      <c r="E17" s="31"/>
      <c r="F17" s="31"/>
      <c r="G17" s="31"/>
      <c r="H17" s="31"/>
      <c r="I17" s="31">
        <f ca="1">+IF(A17&lt;&gt;" ",VLOOKUP(A17,'（运营）采购订单'!$D:$J,7,0),"")</f>
        <v>60</v>
      </c>
      <c r="J17" s="95">
        <f ca="1">+IF(I17&gt;0,'（运营）采购订单'!$K$2,"")</f>
        <v>45279</v>
      </c>
      <c r="K17" s="31"/>
    </row>
    <row r="18" spans="1:11">
      <c r="A18" s="7" t="str">
        <f ca="1" t="array" ref="A18">+INDEX('（运营）采购订单'!$D$1:$D$543,SMALL(IF('（运营）采购订单'!$D$4:$D$543&lt;&gt;"",ROW('（运营）采购订单'!$D$4:$D$543)),ROW('（运营）采购订单'!A17)))</f>
        <v>TZ811-Mauve-4XL</v>
      </c>
      <c r="B18" s="31" t="str">
        <f ca="1">+IF(A18&lt;&gt;"*-*",'（运营）采购订单'!$D$2,0)</f>
        <v>TZ</v>
      </c>
      <c r="C18" s="31" t="str">
        <f ca="1">+VLOOKUP(A18,'（运营）采购订单'!$D:$E,2,0)</f>
        <v>剑邑布行</v>
      </c>
      <c r="D18" s="31" t="str">
        <f ca="1">+IF(I18&gt;0,'（运营）采购订单'!$B$2,"")</f>
        <v>嘉豪工厂</v>
      </c>
      <c r="E18" s="31"/>
      <c r="F18" s="31"/>
      <c r="G18" s="31"/>
      <c r="H18" s="31"/>
      <c r="I18" s="31">
        <f ca="1">+IF(A18&lt;&gt;" ",VLOOKUP(A18,'（运营）采购订单'!$D:$J,7,0),"")</f>
        <v>30</v>
      </c>
      <c r="J18" s="95">
        <f ca="1">+IF(I18&gt;0,'（运营）采购订单'!$K$2,"")</f>
        <v>45279</v>
      </c>
      <c r="K18" s="31"/>
    </row>
    <row r="19" spans="1:11">
      <c r="A19" s="7" t="str">
        <f ca="1" t="array" ref="A19">+INDEX('（运营）采购订单'!$D$1:$D$543,SMALL(IF('（运营）采购订单'!$D$4:$D$543&lt;&gt;"",ROW('（运营）采购订单'!$D$4:$D$543)),ROW('（运营）采购订单'!A18)))</f>
        <v>TZ811-Light Green-XL</v>
      </c>
      <c r="B19" s="31" t="str">
        <f ca="1">+IF(A19&lt;&gt;"*-*",'（运营）采购订单'!$D$2,0)</f>
        <v>TZ</v>
      </c>
      <c r="C19" s="31" t="str">
        <f ca="1">+VLOOKUP(A19,'（运营）采购订单'!$D:$E,2,0)</f>
        <v>剑邑布行</v>
      </c>
      <c r="D19" s="31" t="str">
        <f ca="1">+IF(I19&gt;0,'（运营）采购订单'!$B$2,"")</f>
        <v>嘉豪工厂</v>
      </c>
      <c r="E19" s="31"/>
      <c r="F19" s="31"/>
      <c r="G19" s="31"/>
      <c r="H19" s="31"/>
      <c r="I19" s="31">
        <f ca="1">+IF(A19&lt;&gt;" ",VLOOKUP(A19,'（运营）采购订单'!$D:$J,7,0),"")</f>
        <v>30</v>
      </c>
      <c r="J19" s="95">
        <f ca="1">+IF(I19&gt;0,'（运营）采购订单'!$K$2,"")</f>
        <v>45279</v>
      </c>
      <c r="K19" s="31"/>
    </row>
    <row r="20" spans="1:11">
      <c r="A20" s="7" t="str">
        <f ca="1" t="array" ref="A20">+INDEX('（运营）采购订单'!$D$1:$D$543,SMALL(IF('（运营）采购订单'!$D$4:$D$543&lt;&gt;"",ROW('（运营）采购订单'!$D$4:$D$543)),ROW('（运营）采购订单'!A19)))</f>
        <v>TZ811-Light Green-3XL</v>
      </c>
      <c r="B20" s="31" t="str">
        <f ca="1">+IF(A20&lt;&gt;"*-*",'（运营）采购订单'!$D$2,0)</f>
        <v>TZ</v>
      </c>
      <c r="C20" s="31" t="str">
        <f ca="1">+VLOOKUP(A20,'（运营）采购订单'!$D:$E,2,0)</f>
        <v>剑邑布行</v>
      </c>
      <c r="D20" s="31" t="str">
        <f ca="1">+IF(I20&gt;0,'（运营）采购订单'!$B$2,"")</f>
        <v>嘉豪工厂</v>
      </c>
      <c r="E20" s="31"/>
      <c r="F20" s="31"/>
      <c r="G20" s="31"/>
      <c r="H20" s="31"/>
      <c r="I20" s="31">
        <f ca="1">+IF(A20&lt;&gt;" ",VLOOKUP(A20,'（运营）采购订单'!$D:$J,7,0),"")</f>
        <v>60</v>
      </c>
      <c r="J20" s="95">
        <f ca="1">+IF(I20&gt;0,'（运营）采购订单'!$K$2,"")</f>
        <v>45279</v>
      </c>
      <c r="K20" s="31"/>
    </row>
    <row r="21" spans="1:11">
      <c r="A21" s="7" t="str">
        <f ca="1" t="array" ref="A21">+INDEX('（运营）采购订单'!$D$1:$D$543,SMALL(IF('（运营）采购订单'!$D$4:$D$543&lt;&gt;"",ROW('（运营）采购订单'!$D$4:$D$543)),ROW('（运营）采购订单'!A20)))</f>
        <v>TZ811-Light Green-5XL</v>
      </c>
      <c r="B21" s="31" t="str">
        <f ca="1">+IF(A21&lt;&gt;"*-*",'（运营）采购订单'!$D$2,0)</f>
        <v>TZ</v>
      </c>
      <c r="C21" s="31" t="str">
        <f ca="1">+VLOOKUP(A21,'（运营）采购订单'!$D:$E,2,0)</f>
        <v>剑邑布行</v>
      </c>
      <c r="D21" s="31" t="str">
        <f ca="1">+IF(I21&gt;0,'（运营）采购订单'!$B$2,"")</f>
        <v>嘉豪工厂</v>
      </c>
      <c r="E21" s="31"/>
      <c r="F21" s="31"/>
      <c r="G21" s="31"/>
      <c r="H21" s="31"/>
      <c r="I21" s="31">
        <f ca="1">+IF(A21&lt;&gt;" ",VLOOKUP(A21,'（运营）采购订单'!$D:$J,7,0),"")</f>
        <v>30</v>
      </c>
      <c r="J21" s="95">
        <f ca="1">+IF(I21&gt;0,'（运营）采购订单'!$K$2,"")</f>
        <v>45279</v>
      </c>
      <c r="K21" s="31"/>
    </row>
    <row r="22" spans="1:11">
      <c r="A22" s="7" t="str">
        <f ca="1" t="array" ref="A22">+INDEX('（运营）采购订单'!$D$1:$D$543,SMALL(IF('（运营）采购订单'!$D$4:$D$543&lt;&gt;"",ROW('（运营）采购订单'!$D$4:$D$543)),ROW('（运营）采购订单'!A21)))</f>
        <v>TZ811-Amry Green-2XL</v>
      </c>
      <c r="B22" s="31" t="str">
        <f ca="1">+IF(A22&lt;&gt;"*-*",'（运营）采购订单'!$D$2,0)</f>
        <v>TZ</v>
      </c>
      <c r="C22" s="31" t="str">
        <f ca="1">+VLOOKUP(A22,'（运营）采购订单'!$D:$E,2,0)</f>
        <v>剑邑布行</v>
      </c>
      <c r="D22" s="31" t="str">
        <f ca="1">+IF(I22&gt;0,'（运营）采购订单'!$B$2,"")</f>
        <v>嘉豪工厂</v>
      </c>
      <c r="E22" s="31"/>
      <c r="F22" s="31"/>
      <c r="G22" s="31"/>
      <c r="H22" s="31"/>
      <c r="I22" s="31">
        <f ca="1">+IF(A22&lt;&gt;" ",VLOOKUP(A22,'（运营）采购订单'!$D:$J,7,0),"")</f>
        <v>120</v>
      </c>
      <c r="J22" s="95">
        <f ca="1">+IF(I22&gt;0,'（运营）采购订单'!$K$2,"")</f>
        <v>45279</v>
      </c>
      <c r="K22" s="31"/>
    </row>
    <row r="23" spans="1:11">
      <c r="A23" s="7" t="str">
        <f ca="1" t="array" ref="A23">+INDEX('（运营）采购订单'!$D$1:$D$543,SMALL(IF('（运营）采购订单'!$D$4:$D$543&lt;&gt;"",ROW('（运营）采购订单'!$D$4:$D$543)),ROW('（运营）采购订单'!A22)))</f>
        <v>TZ811-Amry Green-3XL</v>
      </c>
      <c r="B23" s="31" t="str">
        <f ca="1">+IF(A23&lt;&gt;"*-*",'（运营）采购订单'!$D$2,0)</f>
        <v>TZ</v>
      </c>
      <c r="C23" s="31" t="str">
        <f ca="1">+VLOOKUP(A23,'（运营）采购订单'!$D:$E,2,0)</f>
        <v>剑邑布行</v>
      </c>
      <c r="D23" s="31" t="str">
        <f ca="1">+IF(I23&gt;0,'（运营）采购订单'!$B$2,"")</f>
        <v>嘉豪工厂</v>
      </c>
      <c r="E23" s="31"/>
      <c r="F23" s="31"/>
      <c r="G23" s="31"/>
      <c r="H23" s="31"/>
      <c r="I23" s="31">
        <f ca="1">+IF(A23&lt;&gt;" ",VLOOKUP(A23,'（运营）采购订单'!$D:$J,7,0),"")</f>
        <v>30</v>
      </c>
      <c r="J23" s="95">
        <f ca="1">+IF(I23&gt;0,'（运营）采购订单'!$K$2,"")</f>
        <v>45279</v>
      </c>
      <c r="K23" s="31"/>
    </row>
    <row r="24" spans="1:11">
      <c r="A24" s="7" t="str">
        <f ca="1" t="array" ref="A24">+INDEX('（运营）采购订单'!$D$1:$D$543,SMALL(IF('（运营）采购订单'!$D$4:$D$543&lt;&gt;"",ROW('（运营）采购订单'!$D$4:$D$543)),ROW('（运营）采购订单'!A23)))</f>
        <v>TZ811-Amry Green-5XL</v>
      </c>
      <c r="B24" s="31" t="str">
        <f ca="1">+IF(A24&lt;&gt;"*-*",'（运营）采购订单'!$D$2,0)</f>
        <v>TZ</v>
      </c>
      <c r="C24" s="31" t="str">
        <f ca="1">+VLOOKUP(A24,'（运营）采购订单'!$D:$E,2,0)</f>
        <v>剑邑布行</v>
      </c>
      <c r="D24" s="31" t="str">
        <f ca="1">+IF(I24&gt;0,'（运营）采购订单'!$B$2,"")</f>
        <v>嘉豪工厂</v>
      </c>
      <c r="E24" s="31"/>
      <c r="F24" s="31"/>
      <c r="G24" s="31"/>
      <c r="H24" s="31"/>
      <c r="I24" s="31">
        <f ca="1">+IF(A24&lt;&gt;" ",VLOOKUP(A24,'（运营）采购订单'!$D:$J,7,0),"")</f>
        <v>30</v>
      </c>
      <c r="J24" s="95">
        <f ca="1">+IF(I24&gt;0,'（运营）采购订单'!$K$2,"")</f>
        <v>45279</v>
      </c>
      <c r="K24" s="31"/>
    </row>
    <row r="25" spans="1:11">
      <c r="A25" s="7" t="str">
        <f ca="1" t="array" ref="A25">+INDEX('（运营）采购订单'!$D$1:$D$543,SMALL(IF('（运营）采购订单'!$D$4:$D$543&lt;&gt;"",ROW('（运营）采购订单'!$D$4:$D$543)),ROW('（运营）采购订单'!A24)))</f>
        <v>TZ811-Nile Blue-3XL</v>
      </c>
      <c r="B25" s="31" t="str">
        <f ca="1">+IF(A25&lt;&gt;"*-*",'（运营）采购订单'!$D$2,0)</f>
        <v>TZ</v>
      </c>
      <c r="C25" s="31" t="str">
        <f ca="1">+VLOOKUP(A25,'（运营）采购订单'!$D:$E,2,0)</f>
        <v>剑邑布行</v>
      </c>
      <c r="D25" s="31" t="str">
        <f ca="1">+IF(I25&gt;0,'（运营）采购订单'!$B$2,"")</f>
        <v>嘉豪工厂</v>
      </c>
      <c r="E25" s="31"/>
      <c r="F25" s="31"/>
      <c r="G25" s="31"/>
      <c r="H25" s="31"/>
      <c r="I25" s="31">
        <f ca="1">+IF(A25&lt;&gt;" ",VLOOKUP(A25,'（运营）采购订单'!$D:$J,7,0),"")</f>
        <v>30</v>
      </c>
      <c r="J25" s="95">
        <f ca="1">+IF(I25&gt;0,'（运营）采购订单'!$K$2,"")</f>
        <v>45279</v>
      </c>
      <c r="K25" s="31"/>
    </row>
    <row r="26" spans="1:11">
      <c r="A26" s="7" t="str">
        <f ca="1" t="array" ref="A26">+INDEX('（运营）采购订单'!$D$1:$D$543,SMALL(IF('（运营）采购订单'!$D$4:$D$543&lt;&gt;"",ROW('（运营）采购订单'!$D$4:$D$543)),ROW('（运营）采购订单'!A25)))</f>
        <v>TZ811-Nile Blue-5XL</v>
      </c>
      <c r="B26" s="31" t="str">
        <f ca="1">+IF(A26&lt;&gt;"*-*",'（运营）采购订单'!$D$2,0)</f>
        <v>TZ</v>
      </c>
      <c r="C26" s="31" t="str">
        <f ca="1">+VLOOKUP(A26,'（运营）采购订单'!$D:$E,2,0)</f>
        <v>剑邑布行</v>
      </c>
      <c r="D26" s="31" t="str">
        <f ca="1">+IF(I26&gt;0,'（运营）采购订单'!$B$2,"")</f>
        <v>嘉豪工厂</v>
      </c>
      <c r="E26" s="31"/>
      <c r="F26" s="31"/>
      <c r="G26" s="31"/>
      <c r="H26" s="31"/>
      <c r="I26" s="31">
        <f ca="1">+IF(A26&lt;&gt;" ",VLOOKUP(A26,'（运营）采购订单'!$D:$J,7,0),"")</f>
        <v>30</v>
      </c>
      <c r="J26" s="95">
        <f ca="1">+IF(I26&gt;0,'（运营）采购订单'!$K$2,"")</f>
        <v>45279</v>
      </c>
      <c r="K26" s="31"/>
    </row>
    <row r="27" spans="1:11">
      <c r="A27" s="7" t="str">
        <f ca="1" t="array" ref="A27">+INDEX('（运营）采购订单'!$D$1:$D$543,SMALL(IF('（运营）采购订单'!$D$4:$D$543&lt;&gt;"",ROW('（运营）采购订单'!$D$4:$D$543)),ROW('（运营）采购订单'!A26)))</f>
        <v>TZ811-Berga Blue-3XL</v>
      </c>
      <c r="B27" s="31" t="str">
        <f ca="1">+IF(A27&lt;&gt;"*-*",'（运营）采购订单'!$D$2,0)</f>
        <v>TZ</v>
      </c>
      <c r="C27" s="31" t="str">
        <f ca="1">+VLOOKUP(A27,'（运营）采购订单'!$D:$E,2,0)</f>
        <v>剑邑布行</v>
      </c>
      <c r="D27" s="31" t="str">
        <f ca="1">+IF(I27&gt;0,'（运营）采购订单'!$B$2,"")</f>
        <v>嘉豪工厂</v>
      </c>
      <c r="E27" s="31"/>
      <c r="F27" s="31"/>
      <c r="G27" s="31"/>
      <c r="H27" s="31"/>
      <c r="I27" s="31">
        <f ca="1">+IF(A27&lt;&gt;" ",VLOOKUP(A27,'（运营）采购订单'!$D:$J,7,0),"")</f>
        <v>60</v>
      </c>
      <c r="J27" s="95">
        <f ca="1">+IF(I27&gt;0,'（运营）采购订单'!$K$2,"")</f>
        <v>45279</v>
      </c>
      <c r="K27" s="31"/>
    </row>
    <row r="28" spans="1:11">
      <c r="A28" s="7" t="str">
        <f ca="1" t="array" ref="A28">+INDEX('（运营）采购订单'!$D$1:$D$543,SMALL(IF('（运营）采购订单'!$D$4:$D$543&lt;&gt;"",ROW('（运营）采购订单'!$D$4:$D$543)),ROW('（运营）采购订单'!A27)))</f>
        <v>TZ811-Berga Blue-4XL</v>
      </c>
      <c r="B28" s="31" t="str">
        <f ca="1">+IF(A28&lt;&gt;"*-*",'（运营）采购订单'!$D$2,0)</f>
        <v>TZ</v>
      </c>
      <c r="C28" s="31" t="str">
        <f ca="1">+VLOOKUP(A28,'（运营）采购订单'!$D:$E,2,0)</f>
        <v>剑邑布行</v>
      </c>
      <c r="D28" s="31" t="str">
        <f ca="1">+IF(I28&gt;0,'（运营）采购订单'!$B$2,"")</f>
        <v>嘉豪工厂</v>
      </c>
      <c r="E28" s="31"/>
      <c r="F28" s="31"/>
      <c r="G28" s="31"/>
      <c r="H28" s="31"/>
      <c r="I28" s="31">
        <f ca="1">+IF(A28&lt;&gt;" ",VLOOKUP(A28,'（运营）采购订单'!$D:$J,7,0),"")</f>
        <v>30</v>
      </c>
      <c r="J28" s="95">
        <f ca="1">+IF(I28&gt;0,'（运营）采购订单'!$K$2,"")</f>
        <v>45279</v>
      </c>
      <c r="K28" s="31"/>
    </row>
    <row r="29" spans="1:11">
      <c r="A29" s="7" t="str">
        <f ca="1" t="array" ref="A29">+INDEX('（运营）采购订单'!$D$1:$D$543,SMALL(IF('（运营）采购订单'!$D$4:$D$543&lt;&gt;"",ROW('（运营）采购订单'!$D$4:$D$543)),ROW('（运营）采购订单'!A28)))</f>
        <v>TZ811-Berga Blue-5XL</v>
      </c>
      <c r="B29" s="31" t="str">
        <f ca="1">+IF(A29&lt;&gt;"*-*",'（运营）采购订单'!$D$2,0)</f>
        <v>TZ</v>
      </c>
      <c r="C29" s="31" t="str">
        <f ca="1">+VLOOKUP(A29,'（运营）采购订单'!$D:$E,2,0)</f>
        <v>剑邑布行</v>
      </c>
      <c r="D29" s="31" t="str">
        <f ca="1">+IF(I29&gt;0,'（运营）采购订单'!$B$2,"")</f>
        <v>嘉豪工厂</v>
      </c>
      <c r="E29" s="31"/>
      <c r="F29" s="31"/>
      <c r="G29" s="31"/>
      <c r="H29" s="31"/>
      <c r="I29" s="31">
        <f ca="1">+IF(A29&lt;&gt;" ",VLOOKUP(A29,'（运营）采购订单'!$D:$J,7,0),"")</f>
        <v>30</v>
      </c>
      <c r="J29" s="95">
        <f ca="1">+IF(I29&gt;0,'（运营）采购订单'!$K$2,"")</f>
        <v>45279</v>
      </c>
      <c r="K29" s="31"/>
    </row>
    <row r="30" spans="1:11">
      <c r="A30" s="7" t="str">
        <f ca="1" t="array" ref="A30">+INDEX('（运营）采购订单'!$D$1:$D$543,SMALL(IF('（运营）采购订单'!$D$4:$D$543&lt;&gt;"",ROW('（运营）采购订单'!$D$4:$D$543)),ROW('（运营）采购订单'!A29)))</f>
        <v>TZ811-Big Red-XL</v>
      </c>
      <c r="B30" s="31" t="str">
        <f ca="1">+IF(A30&lt;&gt;"*-*",'（运营）采购订单'!$D$2,0)</f>
        <v>TZ</v>
      </c>
      <c r="C30" s="31" t="str">
        <f ca="1">+VLOOKUP(A30,'（运营）采购订单'!$D:$E,2,0)</f>
        <v>剑邑布行</v>
      </c>
      <c r="D30" s="31" t="str">
        <f ca="1">+IF(I30&gt;0,'（运营）采购订单'!$B$2,"")</f>
        <v>嘉豪工厂</v>
      </c>
      <c r="E30" s="31"/>
      <c r="F30" s="31"/>
      <c r="G30" s="31"/>
      <c r="H30" s="31"/>
      <c r="I30" s="31">
        <f ca="1">+IF(A30&lt;&gt;" ",VLOOKUP(A30,'（运营）采购订单'!$D:$J,7,0),"")</f>
        <v>60</v>
      </c>
      <c r="J30" s="95">
        <f ca="1">+IF(I30&gt;0,'（运营）采购订单'!$K$2,"")</f>
        <v>45279</v>
      </c>
      <c r="K30" s="31"/>
    </row>
    <row r="31" spans="1:11">
      <c r="A31" s="7" t="str">
        <f ca="1" t="array" ref="A31">+INDEX('（运营）采购订单'!$D$1:$D$543,SMALL(IF('（运营）采购订单'!$D$4:$D$543&lt;&gt;"",ROW('（运营）采购订单'!$D$4:$D$543)),ROW('（运营）采购订单'!A30)))</f>
        <v>TZ811-Big Red-2XL</v>
      </c>
      <c r="B31" s="31" t="str">
        <f ca="1">+IF(A31&lt;&gt;"*-*",'（运营）采购订单'!$D$2,0)</f>
        <v>TZ</v>
      </c>
      <c r="C31" s="31" t="str">
        <f ca="1">+VLOOKUP(A31,'（运营）采购订单'!$D:$E,2,0)</f>
        <v>剑邑布行</v>
      </c>
      <c r="D31" s="31" t="str">
        <f ca="1">+IF(I31&gt;0,'（运营）采购订单'!$B$2,"")</f>
        <v>嘉豪工厂</v>
      </c>
      <c r="E31" s="31"/>
      <c r="F31" s="31"/>
      <c r="G31" s="31"/>
      <c r="H31" s="31"/>
      <c r="I31" s="31">
        <f ca="1">+IF(A31&lt;&gt;" ",VLOOKUP(A31,'（运营）采购订单'!$D:$J,7,0),"")</f>
        <v>120</v>
      </c>
      <c r="J31" s="95">
        <f ca="1">+IF(I31&gt;0,'（运营）采购订单'!$K$2,"")</f>
        <v>45279</v>
      </c>
      <c r="K31" s="31"/>
    </row>
    <row r="32" spans="1:11">
      <c r="A32" s="7" t="str">
        <f ca="1" t="array" ref="A32">+INDEX('（运营）采购订单'!$D$1:$D$543,SMALL(IF('（运营）采购订单'!$D$4:$D$543&lt;&gt;"",ROW('（运营）采购订单'!$D$4:$D$543)),ROW('（运营）采购订单'!A31)))</f>
        <v>TZ811-Big Red-3XL</v>
      </c>
      <c r="B32" s="31" t="str">
        <f ca="1">+IF(A32&lt;&gt;"*-*",'（运营）采购订单'!$D$2,0)</f>
        <v>TZ</v>
      </c>
      <c r="C32" s="31" t="str">
        <f ca="1">+VLOOKUP(A32,'（运营）采购订单'!$D:$E,2,0)</f>
        <v>剑邑布行</v>
      </c>
      <c r="D32" s="31" t="str">
        <f ca="1">+IF(I32&gt;0,'（运营）采购订单'!$B$2,"")</f>
        <v>嘉豪工厂</v>
      </c>
      <c r="E32" s="31"/>
      <c r="F32" s="31"/>
      <c r="G32" s="31"/>
      <c r="H32" s="31"/>
      <c r="I32" s="31">
        <f ca="1">+IF(A32&lt;&gt;" ",VLOOKUP(A32,'（运营）采购订单'!$D:$J,7,0),"")</f>
        <v>120</v>
      </c>
      <c r="J32" s="95">
        <f ca="1">+IF(I32&gt;0,'（运营）采购订单'!$K$2,"")</f>
        <v>45279</v>
      </c>
      <c r="K32" s="31"/>
    </row>
    <row r="33" spans="1:11">
      <c r="A33" s="7" t="str">
        <f ca="1" t="array" ref="A33">+INDEX('（运营）采购订单'!$D$1:$D$543,SMALL(IF('（运营）采购订单'!$D$4:$D$543&lt;&gt;"",ROW('（运营）采购订单'!$D$4:$D$543)),ROW('（运营）采购订单'!A32)))</f>
        <v>TZ811-Big Red-4XL</v>
      </c>
      <c r="B33" s="31" t="str">
        <f ca="1">+IF(A33&lt;&gt;"*-*",'（运营）采购订单'!$D$2,0)</f>
        <v>TZ</v>
      </c>
      <c r="C33" s="31" t="str">
        <f ca="1">+VLOOKUP(A33,'（运营）采购订单'!$D:$E,2,0)</f>
        <v>剑邑布行</v>
      </c>
      <c r="D33" s="31" t="str">
        <f ca="1">+IF(I33&gt;0,'（运营）采购订单'!$B$2,"")</f>
        <v>嘉豪工厂</v>
      </c>
      <c r="E33" s="31"/>
      <c r="F33" s="31"/>
      <c r="G33" s="31"/>
      <c r="H33" s="31"/>
      <c r="I33" s="31">
        <f ca="1">+IF(A33&lt;&gt;" ",VLOOKUP(A33,'（运营）采购订单'!$D:$J,7,0),"")</f>
        <v>60</v>
      </c>
      <c r="J33" s="95">
        <f ca="1">+IF(I33&gt;0,'（运营）采购订单'!$K$2,"")</f>
        <v>45279</v>
      </c>
      <c r="K33" s="31"/>
    </row>
    <row r="34" spans="1:11">
      <c r="A34" s="7" t="str">
        <f ca="1" t="array" ref="A34">+INDEX('（运营）采购订单'!$D$1:$D$543,SMALL(IF('（运营）采购订单'!$D$4:$D$543&lt;&gt;"",ROW('（运营）采购订单'!$D$4:$D$543)),ROW('（运营）采购订单'!A33)))</f>
        <v>TZ811-Big Red-5XL</v>
      </c>
      <c r="B34" s="31" t="str">
        <f ca="1">+IF(A34&lt;&gt;"*-*",'（运营）采购订单'!$D$2,0)</f>
        <v>TZ</v>
      </c>
      <c r="C34" s="31" t="str">
        <f ca="1">+VLOOKUP(A34,'（运营）采购订单'!$D:$E,2,0)</f>
        <v>剑邑布行</v>
      </c>
      <c r="D34" s="31" t="str">
        <f ca="1">+IF(I34&gt;0,'（运营）采购订单'!$B$2,"")</f>
        <v>嘉豪工厂</v>
      </c>
      <c r="E34" s="31"/>
      <c r="F34" s="31"/>
      <c r="G34" s="31"/>
      <c r="H34" s="31"/>
      <c r="I34" s="31">
        <f ca="1">+IF(A34&lt;&gt;" ",VLOOKUP(A34,'（运营）采购订单'!$D:$J,7,0),"")</f>
        <v>60</v>
      </c>
      <c r="J34" s="95">
        <f ca="1">+IF(I34&gt;0,'（运营）采购订单'!$K$2,"")</f>
        <v>45279</v>
      </c>
      <c r="K34" s="31"/>
    </row>
    <row r="35" spans="1:11">
      <c r="A35" s="7" t="str">
        <f ca="1" t="array" ref="A35">+INDEX('（运营）采购订单'!$D$1:$D$543,SMALL(IF('（运营）采购订单'!$D$4:$D$543&lt;&gt;"",ROW('（运营）采购订单'!$D$4:$D$543)),ROW('（运营）采购订单'!A34)))</f>
        <v>TZ811-Purple Grey-XL</v>
      </c>
      <c r="B35" s="31" t="str">
        <f ca="1">+IF(A35&lt;&gt;"*-*",'（运营）采购订单'!$D$2,0)</f>
        <v>TZ</v>
      </c>
      <c r="C35" s="31" t="str">
        <f ca="1">+VLOOKUP(A35,'（运营）采购订单'!$D:$E,2,0)</f>
        <v>剑邑布行</v>
      </c>
      <c r="D35" s="31" t="str">
        <f ca="1">+IF(I35&gt;0,'（运营）采购订单'!$B$2,"")</f>
        <v>嘉豪工厂</v>
      </c>
      <c r="E35" s="31"/>
      <c r="F35" s="31"/>
      <c r="G35" s="31"/>
      <c r="H35" s="31"/>
      <c r="I35" s="31">
        <f ca="1">+IF(A35&lt;&gt;" ",VLOOKUP(A35,'（运营）采购订单'!$D:$J,7,0),"")</f>
        <v>60</v>
      </c>
      <c r="J35" s="95">
        <f ca="1">+IF(I35&gt;0,'（运营）采购订单'!$K$2,"")</f>
        <v>45279</v>
      </c>
      <c r="K35" s="31"/>
    </row>
    <row r="36" spans="1:11">
      <c r="A36" s="7" t="str">
        <f ca="1" t="array" ref="A36">+INDEX('（运营）采购订单'!$D$1:$D$543,SMALL(IF('（运营）采购订单'!$D$4:$D$543&lt;&gt;"",ROW('（运营）采购订单'!$D$4:$D$543)),ROW('（运营）采购订单'!A35)))</f>
        <v>TZ811-Purple Grey-2XL</v>
      </c>
      <c r="B36" s="31" t="str">
        <f ca="1">+IF(A36&lt;&gt;"*-*",'（运营）采购订单'!$D$2,0)</f>
        <v>TZ</v>
      </c>
      <c r="C36" s="31" t="str">
        <f ca="1">+VLOOKUP(A36,'（运营）采购订单'!$D:$E,2,0)</f>
        <v>剑邑布行</v>
      </c>
      <c r="D36" s="31" t="str">
        <f ca="1">+IF(I36&gt;0,'（运营）采购订单'!$B$2,"")</f>
        <v>嘉豪工厂</v>
      </c>
      <c r="E36" s="31"/>
      <c r="F36" s="31"/>
      <c r="G36" s="31"/>
      <c r="H36" s="31"/>
      <c r="I36" s="31">
        <f ca="1">+IF(A36&lt;&gt;" ",VLOOKUP(A36,'（运营）采购订单'!$D:$J,7,0),"")</f>
        <v>120</v>
      </c>
      <c r="J36" s="95">
        <f ca="1">+IF(I36&gt;0,'（运营）采购订单'!$K$2,"")</f>
        <v>45279</v>
      </c>
      <c r="K36" s="31"/>
    </row>
    <row r="37" spans="1:11">
      <c r="A37" s="7" t="str">
        <f ca="1" t="array" ref="A37">+INDEX('（运营）采购订单'!$D$1:$D$543,SMALL(IF('（运营）采购订单'!$D$4:$D$543&lt;&gt;"",ROW('（运营）采购订单'!$D$4:$D$543)),ROW('（运营）采购订单'!A36)))</f>
        <v>TZ811-Purple Grey-3XL</v>
      </c>
      <c r="B37" s="31" t="str">
        <f ca="1">+IF(A37&lt;&gt;"*-*",'（运营）采购订单'!$D$2,0)</f>
        <v>TZ</v>
      </c>
      <c r="C37" s="31" t="str">
        <f ca="1">+VLOOKUP(A37,'（运营）采购订单'!$D:$E,2,0)</f>
        <v>剑邑布行</v>
      </c>
      <c r="D37" s="31" t="str">
        <f ca="1">+IF(I37&gt;0,'（运营）采购订单'!$B$2,"")</f>
        <v>嘉豪工厂</v>
      </c>
      <c r="E37" s="31"/>
      <c r="F37" s="31"/>
      <c r="G37" s="31"/>
      <c r="H37" s="31"/>
      <c r="I37" s="31">
        <f ca="1">+IF(A37&lt;&gt;" ",VLOOKUP(A37,'（运营）采购订单'!$D:$J,7,0),"")</f>
        <v>120</v>
      </c>
      <c r="J37" s="95">
        <f ca="1">+IF(I37&gt;0,'（运营）采购订单'!$K$2,"")</f>
        <v>45279</v>
      </c>
      <c r="K37" s="31"/>
    </row>
    <row r="38" spans="1:11">
      <c r="A38" s="7" t="str">
        <f ca="1" t="array" ref="A38">+INDEX('（运营）采购订单'!$D$1:$D$543,SMALL(IF('（运营）采购订单'!$D$4:$D$543&lt;&gt;"",ROW('（运营）采购订单'!$D$4:$D$543)),ROW('（运营）采购订单'!A37)))</f>
        <v>TZ811-Purple Grey-4XL</v>
      </c>
      <c r="B38" s="31" t="str">
        <f ca="1">+IF(A38&lt;&gt;"*-*",'（运营）采购订单'!$D$2,0)</f>
        <v>TZ</v>
      </c>
      <c r="C38" s="31" t="str">
        <f ca="1">+VLOOKUP(A38,'（运营）采购订单'!$D:$E,2,0)</f>
        <v>剑邑布行</v>
      </c>
      <c r="D38" s="31" t="str">
        <f ca="1">+IF(I38&gt;0,'（运营）采购订单'!$B$2,"")</f>
        <v>嘉豪工厂</v>
      </c>
      <c r="E38" s="31"/>
      <c r="F38" s="31"/>
      <c r="G38" s="31"/>
      <c r="H38" s="31"/>
      <c r="I38" s="31">
        <f ca="1">+IF(A38&lt;&gt;" ",VLOOKUP(A38,'（运营）采购订单'!$D:$J,7,0),"")</f>
        <v>60</v>
      </c>
      <c r="J38" s="95">
        <f ca="1">+IF(I38&gt;0,'（运营）采购订单'!$K$2,"")</f>
        <v>45279</v>
      </c>
      <c r="K38" s="31"/>
    </row>
    <row r="39" spans="1:11">
      <c r="A39" s="7" t="str">
        <f ca="1" t="array" ref="A39">+INDEX('（运营）采购订单'!$D$1:$D$543,SMALL(IF('（运营）采购订单'!$D$4:$D$543&lt;&gt;"",ROW('（运营）采购订单'!$D$4:$D$543)),ROW('（运营）采购订单'!A38)))</f>
        <v>TZ811-Purple Grey-5XL</v>
      </c>
      <c r="B39" s="31" t="str">
        <f ca="1">+IF(A39&lt;&gt;"*-*",'（运营）采购订单'!$D$2,0)</f>
        <v>TZ</v>
      </c>
      <c r="C39" s="31" t="str">
        <f ca="1">+VLOOKUP(A39,'（运营）采购订单'!$D:$E,2,0)</f>
        <v>剑邑布行</v>
      </c>
      <c r="D39" s="31" t="str">
        <f ca="1">+IF(I39&gt;0,'（运营）采购订单'!$B$2,"")</f>
        <v>嘉豪工厂</v>
      </c>
      <c r="E39" s="31"/>
      <c r="F39" s="31"/>
      <c r="G39" s="31"/>
      <c r="H39" s="31"/>
      <c r="I39" s="31">
        <f ca="1">+IF(A39&lt;&gt;" ",VLOOKUP(A39,'（运营）采购订单'!$D:$J,7,0),"")</f>
        <v>60</v>
      </c>
      <c r="J39" s="95">
        <f ca="1">+IF(I39&gt;0,'（运营）采购订单'!$K$2,"")</f>
        <v>45279</v>
      </c>
      <c r="K39" s="31"/>
    </row>
    <row r="40" spans="1:11">
      <c r="A40" s="7" t="e">
        <f ca="1" t="array" ref="A40">+INDEX('（运营）采购订单'!$D$1:$D$543,SMALL(IF('（运营）采购订单'!$D$4:$D$543&lt;&gt;"",ROW('（运营）采购订单'!$D$4:$D$543)),ROW('（运营）采购订单'!A39)))</f>
        <v>#NUM!</v>
      </c>
      <c r="B40" s="31" t="e">
        <f ca="1">+IF(A40&lt;&gt;"*-*",'（运营）采购订单'!$D$2,0)</f>
        <v>#NUM!</v>
      </c>
      <c r="C40" s="31" t="e">
        <f ca="1">+VLOOKUP(A40,'（运营）采购订单'!$D:$E,2,0)</f>
        <v>#NUM!</v>
      </c>
      <c r="D40" s="31" t="e">
        <f ca="1">+IF(I40&gt;0,'（运营）采购订单'!$B$2,"")</f>
        <v>#NUM!</v>
      </c>
      <c r="E40" s="31"/>
      <c r="F40" s="31"/>
      <c r="G40" s="31"/>
      <c r="H40" s="31"/>
      <c r="I40" s="31" t="e">
        <f ca="1">+IF(A40&lt;&gt;" ",VLOOKUP(A40,'（运营）采购订单'!$D:$J,7,0),"")</f>
        <v>#NUM!</v>
      </c>
      <c r="J40" s="95" t="e">
        <f ca="1">+IF(I40&gt;0,'（运营）采购订单'!$K$2,"")</f>
        <v>#NUM!</v>
      </c>
      <c r="K40" s="31"/>
    </row>
    <row r="41" spans="1:11">
      <c r="A41" s="7" t="e">
        <f ca="1" t="array" ref="A41">+INDEX('（运营）采购订单'!$D$1:$D$543,SMALL(IF('（运营）采购订单'!$D$4:$D$543&lt;&gt;"",ROW('（运营）采购订单'!$D$4:$D$543)),ROW('（运营）采购订单'!A40)))</f>
        <v>#NUM!</v>
      </c>
      <c r="B41" s="31" t="e">
        <f ca="1">+IF(A41&lt;&gt;"*-*",'（运营）采购订单'!$D$2,0)</f>
        <v>#NUM!</v>
      </c>
      <c r="C41" s="31" t="e">
        <f ca="1">+VLOOKUP(A41,'（运营）采购订单'!$D:$E,2,0)</f>
        <v>#NUM!</v>
      </c>
      <c r="D41" s="31" t="e">
        <f ca="1">+IF(I41&gt;0,'（运营）采购订单'!$B$2,"")</f>
        <v>#NUM!</v>
      </c>
      <c r="E41" s="31"/>
      <c r="F41" s="31"/>
      <c r="G41" s="31"/>
      <c r="H41" s="31"/>
      <c r="I41" s="31" t="e">
        <f ca="1">+IF(A41&lt;&gt;" ",VLOOKUP(A41,'（运营）采购订单'!$D:$J,7,0),"")</f>
        <v>#NUM!</v>
      </c>
      <c r="J41" s="95" t="e">
        <f ca="1">+IF(I41&gt;0,'（运营）采购订单'!$K$2,"")</f>
        <v>#NUM!</v>
      </c>
      <c r="K41" s="31"/>
    </row>
    <row r="42" spans="1:11">
      <c r="A42" s="7" t="e">
        <f ca="1" t="array" ref="A42">+INDEX('（运营）采购订单'!$D$1:$D$543,SMALL(IF('（运营）采购订单'!$D$4:$D$543&lt;&gt;"",ROW('（运营）采购订单'!$D$4:$D$543)),ROW('（运营）采购订单'!A41)))</f>
        <v>#NUM!</v>
      </c>
      <c r="B42" s="31" t="e">
        <f ca="1">+IF(A42&lt;&gt;"*-*",'（运营）采购订单'!$D$2,0)</f>
        <v>#NUM!</v>
      </c>
      <c r="C42" s="31" t="e">
        <f ca="1">+VLOOKUP(A42,'（运营）采购订单'!$D:$E,2,0)</f>
        <v>#NUM!</v>
      </c>
      <c r="D42" s="31" t="e">
        <f ca="1">+IF(I42&gt;0,'（运营）采购订单'!$B$2,"")</f>
        <v>#NUM!</v>
      </c>
      <c r="E42" s="31"/>
      <c r="F42" s="31"/>
      <c r="G42" s="31"/>
      <c r="H42" s="31"/>
      <c r="I42" s="31" t="e">
        <f ca="1">+IF(A42&lt;&gt;" ",VLOOKUP(A42,'（运营）采购订单'!$D:$J,7,0),"")</f>
        <v>#NUM!</v>
      </c>
      <c r="J42" s="95" t="e">
        <f ca="1">+IF(I42&gt;0,'（运营）采购订单'!$K$2,"")</f>
        <v>#NUM!</v>
      </c>
      <c r="K42" s="31"/>
    </row>
    <row r="43" spans="1:11">
      <c r="A43" s="7" t="e">
        <f ca="1" t="array" ref="A43">+INDEX('（运营）采购订单'!$D$1:$D$543,SMALL(IF('（运营）采购订单'!$D$4:$D$543&lt;&gt;"",ROW('（运营）采购订单'!$D$4:$D$543)),ROW('（运营）采购订单'!A42)))</f>
        <v>#NUM!</v>
      </c>
      <c r="B43" s="31" t="e">
        <f ca="1">+IF(A43&lt;&gt;"*-*",'（运营）采购订单'!$D$2,0)</f>
        <v>#NUM!</v>
      </c>
      <c r="C43" s="31" t="e">
        <f ca="1">+VLOOKUP(A43,'（运营）采购订单'!$D:$E,2,0)</f>
        <v>#NUM!</v>
      </c>
      <c r="D43" s="31" t="e">
        <f ca="1">+IF(I43&gt;0,'（运营）采购订单'!$B$2,"")</f>
        <v>#NUM!</v>
      </c>
      <c r="E43" s="31"/>
      <c r="F43" s="31"/>
      <c r="G43" s="31"/>
      <c r="H43" s="31"/>
      <c r="I43" s="31" t="e">
        <f ca="1">+IF(A43&lt;&gt;" ",VLOOKUP(A43,'（运营）采购订单'!$D:$J,7,0),"")</f>
        <v>#NUM!</v>
      </c>
      <c r="J43" s="95" t="e">
        <f ca="1">+IF(I43&gt;0,'（运营）采购订单'!$K$2,"")</f>
        <v>#NUM!</v>
      </c>
      <c r="K43" s="31"/>
    </row>
    <row r="44" spans="1:11">
      <c r="A44" s="7" t="e">
        <f ca="1" t="array" ref="A44">+INDEX('（运营）采购订单'!$D$1:$D$543,SMALL(IF('（运营）采购订单'!$D$4:$D$543&lt;&gt;"",ROW('（运营）采购订单'!$D$4:$D$543)),ROW('（运营）采购订单'!A43)))</f>
        <v>#NUM!</v>
      </c>
      <c r="B44" s="31" t="e">
        <f ca="1">+IF(A44&lt;&gt;"*-*",'（运营）采购订单'!$D$2,0)</f>
        <v>#NUM!</v>
      </c>
      <c r="C44" s="31" t="e">
        <f ca="1">+VLOOKUP(A44,'（运营）采购订单'!$D:$E,2,0)</f>
        <v>#NUM!</v>
      </c>
      <c r="D44" s="31" t="e">
        <f ca="1">+IF(I44&gt;0,'（运营）采购订单'!$B$2,"")</f>
        <v>#NUM!</v>
      </c>
      <c r="E44" s="31"/>
      <c r="F44" s="31"/>
      <c r="G44" s="31"/>
      <c r="H44" s="31"/>
      <c r="I44" s="31" t="e">
        <f ca="1">+IF(A44&lt;&gt;" ",VLOOKUP(A44,'（运营）采购订单'!$D:$J,7,0),"")</f>
        <v>#NUM!</v>
      </c>
      <c r="J44" s="95" t="e">
        <f ca="1">+IF(I44&gt;0,'（运营）采购订单'!$K$2,"")</f>
        <v>#NUM!</v>
      </c>
      <c r="K44" s="31"/>
    </row>
    <row r="45" spans="1:11">
      <c r="A45" s="7" t="e">
        <f ca="1" t="array" ref="A45">+INDEX('（运营）采购订单'!$D$1:$D$543,SMALL(IF('（运营）采购订单'!$D$4:$D$543&lt;&gt;"",ROW('（运营）采购订单'!$D$4:$D$543)),ROW('（运营）采购订单'!A44)))</f>
        <v>#NUM!</v>
      </c>
      <c r="B45" s="31" t="e">
        <f ca="1">+IF(A45&lt;&gt;"*-*",'（运营）采购订单'!$D$2,0)</f>
        <v>#NUM!</v>
      </c>
      <c r="C45" s="31" t="e">
        <f ca="1">+VLOOKUP(A45,'（运营）采购订单'!$D:$E,2,0)</f>
        <v>#NUM!</v>
      </c>
      <c r="D45" s="31" t="e">
        <f ca="1">+IF(I45&gt;0,'（运营）采购订单'!$B$2,"")</f>
        <v>#NUM!</v>
      </c>
      <c r="E45" s="31"/>
      <c r="F45" s="31"/>
      <c r="G45" s="31"/>
      <c r="H45" s="31"/>
      <c r="I45" s="31" t="e">
        <f ca="1">+IF(A45&lt;&gt;" ",VLOOKUP(A45,'（运营）采购订单'!$D:$J,7,0),"")</f>
        <v>#NUM!</v>
      </c>
      <c r="J45" s="95" t="e">
        <f ca="1">+IF(I45&gt;0,'（运营）采购订单'!$K$2,"")</f>
        <v>#NUM!</v>
      </c>
      <c r="K45" s="31"/>
    </row>
    <row r="46" spans="1:11">
      <c r="A46" s="7" t="e">
        <f ca="1" t="array" ref="A46">+INDEX('（运营）采购订单'!$D$1:$D$543,SMALL(IF('（运营）采购订单'!$D$4:$D$543&lt;&gt;"",ROW('（运营）采购订单'!$D$4:$D$543)),ROW('（运营）采购订单'!A45)))</f>
        <v>#NUM!</v>
      </c>
      <c r="B46" s="31" t="e">
        <f ca="1">+IF(A46&lt;&gt;"*-*",'（运营）采购订单'!$D$2,0)</f>
        <v>#NUM!</v>
      </c>
      <c r="C46" s="31" t="e">
        <f ca="1">+VLOOKUP(A46,'（运营）采购订单'!$D:$E,2,0)</f>
        <v>#NUM!</v>
      </c>
      <c r="D46" s="31" t="e">
        <f ca="1">+IF(I46&gt;0,'（运营）采购订单'!$B$2,"")</f>
        <v>#NUM!</v>
      </c>
      <c r="E46" s="31"/>
      <c r="F46" s="31"/>
      <c r="G46" s="31"/>
      <c r="H46" s="31"/>
      <c r="I46" s="31" t="e">
        <f ca="1">+IF(A46&lt;&gt;" ",VLOOKUP(A46,'（运营）采购订单'!$D:$J,7,0),"")</f>
        <v>#NUM!</v>
      </c>
      <c r="J46" s="95" t="e">
        <f ca="1">+IF(I46&gt;0,'（运营）采购订单'!$K$2,"")</f>
        <v>#NUM!</v>
      </c>
      <c r="K46" s="31"/>
    </row>
    <row r="47" spans="1:11">
      <c r="A47" s="7" t="e">
        <f ca="1" t="array" ref="A47">+INDEX('（运营）采购订单'!$D$1:$D$543,SMALL(IF('（运营）采购订单'!$D$4:$D$543&lt;&gt;"",ROW('（运营）采购订单'!$D$4:$D$543)),ROW('（运营）采购订单'!A46)))</f>
        <v>#NUM!</v>
      </c>
      <c r="B47" s="31" t="e">
        <f ca="1">+IF(A47&lt;&gt;"*-*",'（运营）采购订单'!$D$2,0)</f>
        <v>#NUM!</v>
      </c>
      <c r="C47" s="31" t="e">
        <f ca="1">+VLOOKUP(A47,'（运营）采购订单'!$D:$E,2,0)</f>
        <v>#NUM!</v>
      </c>
      <c r="D47" s="31" t="e">
        <f ca="1">+IF(I47&gt;0,'（运营）采购订单'!$B$2,"")</f>
        <v>#NUM!</v>
      </c>
      <c r="E47" s="31"/>
      <c r="F47" s="31"/>
      <c r="G47" s="31"/>
      <c r="H47" s="31"/>
      <c r="I47" s="31" t="e">
        <f ca="1">+IF(A47&lt;&gt;" ",VLOOKUP(A47,'（运营）采购订单'!$D:$J,7,0),"")</f>
        <v>#NUM!</v>
      </c>
      <c r="J47" s="95" t="e">
        <f ca="1">+IF(I47&gt;0,'（运营）采购订单'!$K$2,"")</f>
        <v>#NUM!</v>
      </c>
      <c r="K47" s="31"/>
    </row>
    <row r="48" spans="1:11">
      <c r="A48" s="7" t="e">
        <f ca="1" t="array" ref="A48">+INDEX('（运营）采购订单'!$D$1:$D$543,SMALL(IF('（运营）采购订单'!$D$4:$D$543&lt;&gt;"",ROW('（运营）采购订单'!$D$4:$D$543)),ROW('（运营）采购订单'!A47)))</f>
        <v>#NUM!</v>
      </c>
      <c r="B48" s="31" t="e">
        <f ca="1">+IF(A48&lt;&gt;"*-*",'（运营）采购订单'!$D$2,0)</f>
        <v>#NUM!</v>
      </c>
      <c r="C48" s="31" t="e">
        <f ca="1">+VLOOKUP(A48,'（运营）采购订单'!$D:$E,2,0)</f>
        <v>#NUM!</v>
      </c>
      <c r="D48" s="31" t="e">
        <f ca="1">+IF(I48&gt;0,'（运营）采购订单'!$B$2,"")</f>
        <v>#NUM!</v>
      </c>
      <c r="E48" s="31"/>
      <c r="F48" s="31"/>
      <c r="G48" s="31"/>
      <c r="H48" s="31"/>
      <c r="I48" s="31" t="e">
        <f ca="1">+IF(A48&lt;&gt;" ",VLOOKUP(A48,'（运营）采购订单'!$D:$J,7,0),"")</f>
        <v>#NUM!</v>
      </c>
      <c r="J48" s="95" t="e">
        <f ca="1">+IF(I48&gt;0,'（运营）采购订单'!$K$2,"")</f>
        <v>#NUM!</v>
      </c>
      <c r="K48" s="31"/>
    </row>
    <row r="49" spans="1:11">
      <c r="A49" s="7" t="e">
        <f ca="1" t="array" ref="A49">+INDEX('（运营）采购订单'!$D$1:$D$543,SMALL(IF('（运营）采购订单'!$D$4:$D$543&lt;&gt;"",ROW('（运营）采购订单'!$D$4:$D$543)),ROW('（运营）采购订单'!A48)))</f>
        <v>#NUM!</v>
      </c>
      <c r="B49" s="31" t="e">
        <f ca="1">+IF(A49&lt;&gt;"*-*",'（运营）采购订单'!$D$2,0)</f>
        <v>#NUM!</v>
      </c>
      <c r="C49" s="31" t="e">
        <f ca="1">+VLOOKUP(A49,'（运营）采购订单'!$D:$E,2,0)</f>
        <v>#NUM!</v>
      </c>
      <c r="D49" s="31" t="e">
        <f ca="1">+IF(I49&gt;0,'（运营）采购订单'!$B$2,"")</f>
        <v>#NUM!</v>
      </c>
      <c r="E49" s="31"/>
      <c r="F49" s="31"/>
      <c r="G49" s="31"/>
      <c r="H49" s="31"/>
      <c r="I49" s="31" t="e">
        <f ca="1">+IF(A49&lt;&gt;" ",VLOOKUP(A49,'（运营）采购订单'!$D:$J,7,0),"")</f>
        <v>#NUM!</v>
      </c>
      <c r="J49" s="95" t="e">
        <f ca="1">+IF(I49&gt;0,'（运营）采购订单'!$K$2,"")</f>
        <v>#NUM!</v>
      </c>
      <c r="K49" s="31"/>
    </row>
    <row r="50" spans="1:11">
      <c r="A50" s="7" t="e">
        <f ca="1" t="array" ref="A50">+INDEX('（运营）采购订单'!$D$1:$D$543,SMALL(IF('（运营）采购订单'!$D$4:$D$543&lt;&gt;"",ROW('（运营）采购订单'!$D$4:$D$543)),ROW('（运营）采购订单'!A49)))</f>
        <v>#NUM!</v>
      </c>
      <c r="B50" s="31" t="e">
        <f ca="1">+IF(A50&lt;&gt;"*-*",'（运营）采购订单'!$D$2,0)</f>
        <v>#NUM!</v>
      </c>
      <c r="C50" s="31" t="e">
        <f ca="1">+VLOOKUP(A50,'（运营）采购订单'!$D:$E,2,0)</f>
        <v>#NUM!</v>
      </c>
      <c r="D50" s="31" t="e">
        <f ca="1">+IF(I50&gt;0,'（运营）采购订单'!$B$2,"")</f>
        <v>#NUM!</v>
      </c>
      <c r="E50" s="31"/>
      <c r="F50" s="31"/>
      <c r="G50" s="31"/>
      <c r="H50" s="31"/>
      <c r="I50" s="31" t="e">
        <f ca="1">+IF(A50&lt;&gt;" ",VLOOKUP(A50,'（运营）采购订单'!$D:$J,7,0),"")</f>
        <v>#NUM!</v>
      </c>
      <c r="J50" s="95" t="e">
        <f ca="1">+IF(I50&gt;0,'（运营）采购订单'!$K$2,"")</f>
        <v>#NUM!</v>
      </c>
      <c r="K50" s="31"/>
    </row>
    <row r="51" spans="1:11">
      <c r="A51" s="7" t="e">
        <f ca="1" t="array" ref="A51">+INDEX('（运营）采购订单'!$D$1:$D$543,SMALL(IF('（运营）采购订单'!$D$4:$D$543&lt;&gt;"",ROW('（运营）采购订单'!$D$4:$D$543)),ROW('（运营）采购订单'!A50)))</f>
        <v>#NUM!</v>
      </c>
      <c r="B51" s="31" t="e">
        <f ca="1">+IF(A51&lt;&gt;"*-*",'（运营）采购订单'!$D$2,0)</f>
        <v>#NUM!</v>
      </c>
      <c r="C51" s="31" t="e">
        <f ca="1">+VLOOKUP(A51,'（运营）采购订单'!$D:$E,2,0)</f>
        <v>#NUM!</v>
      </c>
      <c r="D51" s="31" t="e">
        <f ca="1">+IF(I51&gt;0,'（运营）采购订单'!$B$2,"")</f>
        <v>#NUM!</v>
      </c>
      <c r="E51" s="31"/>
      <c r="F51" s="31"/>
      <c r="G51" s="31"/>
      <c r="H51" s="31"/>
      <c r="I51" s="31" t="e">
        <f ca="1">+IF(A51&lt;&gt;" ",VLOOKUP(A51,'（运营）采购订单'!$D:$J,7,0),"")</f>
        <v>#NUM!</v>
      </c>
      <c r="J51" s="95" t="e">
        <f ca="1">+IF(I51&gt;0,'（运营）采购订单'!$K$2,"")</f>
        <v>#NUM!</v>
      </c>
      <c r="K51" s="31"/>
    </row>
    <row r="52" spans="1:11">
      <c r="A52" s="7" t="e">
        <f ca="1" t="array" ref="A52">+INDEX('（运营）采购订单'!$D$1:$D$543,SMALL(IF('（运营）采购订单'!$D$4:$D$543&lt;&gt;"",ROW('（运营）采购订单'!$D$4:$D$543)),ROW('（运营）采购订单'!A51)))</f>
        <v>#NUM!</v>
      </c>
      <c r="B52" s="31" t="e">
        <f ca="1">+IF(A52&lt;&gt;"*-*",'（运营）采购订单'!$D$2,0)</f>
        <v>#NUM!</v>
      </c>
      <c r="C52" s="31" t="e">
        <f ca="1">+VLOOKUP(A52,'（运营）采购订单'!$D:$E,2,0)</f>
        <v>#NUM!</v>
      </c>
      <c r="D52" s="31" t="e">
        <f ca="1">+IF(I52&gt;0,'（运营）采购订单'!$B$2,"")</f>
        <v>#NUM!</v>
      </c>
      <c r="E52" s="31"/>
      <c r="F52" s="31"/>
      <c r="G52" s="31"/>
      <c r="H52" s="31"/>
      <c r="I52" s="31" t="e">
        <f ca="1">+IF(A52&lt;&gt;" ",VLOOKUP(A52,'（运营）采购订单'!$D:$J,7,0),"")</f>
        <v>#NUM!</v>
      </c>
      <c r="J52" s="95" t="e">
        <f ca="1">+IF(I52&gt;0,'（运营）采购订单'!$K$2,"")</f>
        <v>#NUM!</v>
      </c>
      <c r="K52" s="31"/>
    </row>
    <row r="53" spans="1:11">
      <c r="A53" s="7" t="e">
        <f ca="1" t="array" ref="A53">+INDEX('（运营）采购订单'!$D$1:$D$543,SMALL(IF('（运营）采购订单'!$D$4:$D$543&lt;&gt;"",ROW('（运营）采购订单'!$D$4:$D$543)),ROW('（运营）采购订单'!A52)))</f>
        <v>#NUM!</v>
      </c>
      <c r="B53" s="31" t="e">
        <f ca="1">+IF(A53&lt;&gt;"*-*",'（运营）采购订单'!$D$2,0)</f>
        <v>#NUM!</v>
      </c>
      <c r="C53" s="31" t="e">
        <f ca="1">+VLOOKUP(A53,'（运营）采购订单'!$D:$E,2,0)</f>
        <v>#NUM!</v>
      </c>
      <c r="D53" s="31" t="e">
        <f ca="1">+IF(I53&gt;0,'（运营）采购订单'!$B$2,"")</f>
        <v>#NUM!</v>
      </c>
      <c r="E53" s="31"/>
      <c r="F53" s="31"/>
      <c r="G53" s="31"/>
      <c r="H53" s="31"/>
      <c r="I53" s="31" t="e">
        <f ca="1">+IF(A53&lt;&gt;" ",VLOOKUP(A53,'（运营）采购订单'!$D:$J,7,0),"")</f>
        <v>#NUM!</v>
      </c>
      <c r="J53" s="95" t="e">
        <f ca="1">+IF(I53&gt;0,'（运营）采购订单'!$K$2,"")</f>
        <v>#NUM!</v>
      </c>
      <c r="K53" s="31"/>
    </row>
    <row r="54" spans="1:11">
      <c r="A54" s="7" t="e">
        <f ca="1" t="array" ref="A54">+INDEX('（运营）采购订单'!$D$1:$D$543,SMALL(IF('（运营）采购订单'!$D$4:$D$543&lt;&gt;"",ROW('（运营）采购订单'!$D$4:$D$543)),ROW('（运营）采购订单'!A53)))</f>
        <v>#NUM!</v>
      </c>
      <c r="B54" s="31" t="e">
        <f ca="1">+IF(A54&lt;&gt;"*-*",'（运营）采购订单'!$D$2,0)</f>
        <v>#NUM!</v>
      </c>
      <c r="C54" s="31" t="e">
        <f ca="1">+VLOOKUP(A54,'（运营）采购订单'!$D:$E,2,0)</f>
        <v>#NUM!</v>
      </c>
      <c r="D54" s="31" t="e">
        <f ca="1">+IF(I54&gt;0,'（运营）采购订单'!$B$2,"")</f>
        <v>#NUM!</v>
      </c>
      <c r="E54" s="31"/>
      <c r="F54" s="31"/>
      <c r="G54" s="31"/>
      <c r="H54" s="31"/>
      <c r="I54" s="31" t="e">
        <f ca="1">+IF(A54&lt;&gt;" ",VLOOKUP(A54,'（运营）采购订单'!$D:$J,7,0),"")</f>
        <v>#NUM!</v>
      </c>
      <c r="J54" s="95" t="e">
        <f ca="1">+IF(I54&gt;0,'（运营）采购订单'!$K$2,"")</f>
        <v>#NUM!</v>
      </c>
      <c r="K54" s="31"/>
    </row>
    <row r="55" spans="1:11">
      <c r="A55" s="7" t="e">
        <f ca="1" t="array" ref="A55">+INDEX('（运营）采购订单'!$D$1:$D$543,SMALL(IF('（运营）采购订单'!$D$4:$D$543&lt;&gt;"",ROW('（运营）采购订单'!$D$4:$D$543)),ROW('（运营）采购订单'!A54)))</f>
        <v>#NUM!</v>
      </c>
      <c r="B55" s="31" t="e">
        <f ca="1">+IF(A55&lt;&gt;"*-*",'（运营）采购订单'!$D$2,0)</f>
        <v>#NUM!</v>
      </c>
      <c r="C55" s="31" t="e">
        <f ca="1">+VLOOKUP(A55,'（运营）采购订单'!$D:$E,2,0)</f>
        <v>#NUM!</v>
      </c>
      <c r="D55" s="31" t="e">
        <f ca="1">+IF(I55&gt;0,'（运营）采购订单'!$B$2,"")</f>
        <v>#NUM!</v>
      </c>
      <c r="E55" s="31"/>
      <c r="F55" s="31"/>
      <c r="G55" s="31"/>
      <c r="H55" s="31"/>
      <c r="I55" s="31" t="e">
        <f ca="1">+IF(A55&lt;&gt;" ",VLOOKUP(A55,'（运营）采购订单'!$D:$J,7,0),"")</f>
        <v>#NUM!</v>
      </c>
      <c r="J55" s="95" t="e">
        <f ca="1">+IF(I55&gt;0,'（运营）采购订单'!$K$2,"")</f>
        <v>#NUM!</v>
      </c>
      <c r="K55" s="31"/>
    </row>
    <row r="56" spans="1:11">
      <c r="A56" s="7" t="e">
        <f ca="1" t="array" ref="A56">+INDEX('（运营）采购订单'!$D$1:$D$543,SMALL(IF('（运营）采购订单'!$D$4:$D$543&lt;&gt;"",ROW('（运营）采购订单'!$D$4:$D$543)),ROW('（运营）采购订单'!A55)))</f>
        <v>#NUM!</v>
      </c>
      <c r="B56" s="31" t="e">
        <f ca="1">+IF(A56&lt;&gt;"*-*",'（运营）采购订单'!$D$2,0)</f>
        <v>#NUM!</v>
      </c>
      <c r="C56" s="31" t="e">
        <f ca="1">+VLOOKUP(A56,'（运营）采购订单'!$D:$E,2,0)</f>
        <v>#NUM!</v>
      </c>
      <c r="D56" s="31" t="e">
        <f ca="1">+IF(I56&gt;0,'（运营）采购订单'!$B$2,"")</f>
        <v>#NUM!</v>
      </c>
      <c r="E56" s="31"/>
      <c r="F56" s="31"/>
      <c r="G56" s="31"/>
      <c r="H56" s="31"/>
      <c r="I56" s="31" t="e">
        <f ca="1">+IF(A56&lt;&gt;" ",VLOOKUP(A56,'（运营）采购订单'!$D:$J,7,0),"")</f>
        <v>#NUM!</v>
      </c>
      <c r="J56" s="95" t="e">
        <f ca="1">+IF(I56&gt;0,'（运营）采购订单'!$K$2,"")</f>
        <v>#NUM!</v>
      </c>
      <c r="K56" s="31"/>
    </row>
    <row r="57" spans="1:11">
      <c r="A57" s="7" t="e">
        <f ca="1" t="array" ref="A57">+INDEX('（运营）采购订单'!$D$1:$D$543,SMALL(IF('（运营）采购订单'!$D$4:$D$543&lt;&gt;"",ROW('（运营）采购订单'!$D$4:$D$543)),ROW('（运营）采购订单'!A56)))</f>
        <v>#NUM!</v>
      </c>
      <c r="B57" s="31" t="e">
        <f ca="1">+IF(A57&lt;&gt;"*-*",'（运营）采购订单'!$D$2,0)</f>
        <v>#NUM!</v>
      </c>
      <c r="C57" s="31" t="e">
        <f ca="1">+VLOOKUP(A57,'（运营）采购订单'!$D:$E,2,0)</f>
        <v>#NUM!</v>
      </c>
      <c r="D57" s="31" t="e">
        <f ca="1">+IF(I57&gt;0,'（运营）采购订单'!$B$2,"")</f>
        <v>#NUM!</v>
      </c>
      <c r="E57" s="31"/>
      <c r="F57" s="31"/>
      <c r="G57" s="31"/>
      <c r="H57" s="31"/>
      <c r="I57" s="31" t="e">
        <f ca="1">+IF(A57&lt;&gt;" ",VLOOKUP(A57,'（运营）采购订单'!$D:$J,7,0),"")</f>
        <v>#NUM!</v>
      </c>
      <c r="J57" s="95" t="e">
        <f ca="1">+IF(I57&gt;0,'（运营）采购订单'!$K$2,"")</f>
        <v>#NUM!</v>
      </c>
      <c r="K57" s="31"/>
    </row>
    <row r="58" spans="1:11">
      <c r="A58" s="7" t="e">
        <f ca="1" t="array" ref="A58">+INDEX('（运营）采购订单'!$D$1:$D$543,SMALL(IF('（运营）采购订单'!$D$4:$D$543&lt;&gt;"",ROW('（运营）采购订单'!$D$4:$D$543)),ROW('（运营）采购订单'!A57)))</f>
        <v>#NUM!</v>
      </c>
      <c r="B58" s="31" t="e">
        <f ca="1">+IF(A58&lt;&gt;"*-*",'（运营）采购订单'!$D$2,0)</f>
        <v>#NUM!</v>
      </c>
      <c r="C58" s="31" t="e">
        <f ca="1">+VLOOKUP(A58,'（运营）采购订单'!$D:$E,2,0)</f>
        <v>#NUM!</v>
      </c>
      <c r="D58" s="31" t="e">
        <f ca="1">+IF(I58&gt;0,'（运营）采购订单'!$B$2,"")</f>
        <v>#NUM!</v>
      </c>
      <c r="E58" s="31"/>
      <c r="F58" s="31"/>
      <c r="G58" s="31"/>
      <c r="H58" s="31"/>
      <c r="I58" s="31" t="e">
        <f ca="1">+IF(A58&lt;&gt;" ",VLOOKUP(A58,'（运营）采购订单'!$D:$J,7,0),"")</f>
        <v>#NUM!</v>
      </c>
      <c r="J58" s="95" t="e">
        <f ca="1">+IF(I58&gt;0,'（运营）采购订单'!$K$2,"")</f>
        <v>#NUM!</v>
      </c>
      <c r="K58" s="31"/>
    </row>
    <row r="59" spans="1:11">
      <c r="A59" s="7" t="e">
        <f ca="1" t="array" ref="A59">+INDEX('（运营）采购订单'!$D$1:$D$543,SMALL(IF('（运营）采购订单'!$D$4:$D$543&lt;&gt;"",ROW('（运营）采购订单'!$D$4:$D$543)),ROW('（运营）采购订单'!A58)))</f>
        <v>#NUM!</v>
      </c>
      <c r="B59" s="31" t="e">
        <f ca="1">+IF(A59&lt;&gt;"*-*",'（运营）采购订单'!$D$2,0)</f>
        <v>#NUM!</v>
      </c>
      <c r="C59" s="31" t="e">
        <f ca="1">+VLOOKUP(A59,'（运营）采购订单'!$D:$E,2,0)</f>
        <v>#NUM!</v>
      </c>
      <c r="D59" s="31" t="e">
        <f ca="1">+IF(I59&gt;0,'（运营）采购订单'!$B$2,"")</f>
        <v>#NUM!</v>
      </c>
      <c r="E59" s="31"/>
      <c r="F59" s="31"/>
      <c r="G59" s="31"/>
      <c r="H59" s="31"/>
      <c r="I59" s="31" t="e">
        <f ca="1">+IF(A59&lt;&gt;" ",VLOOKUP(A59,'（运营）采购订单'!$D:$J,7,0),"")</f>
        <v>#NUM!</v>
      </c>
      <c r="J59" s="95" t="e">
        <f ca="1">+IF(I59&gt;0,'（运营）采购订单'!$K$2,"")</f>
        <v>#NUM!</v>
      </c>
      <c r="K59" s="31"/>
    </row>
    <row r="60" spans="1:11">
      <c r="A60" s="7" t="e">
        <f ca="1" t="array" ref="A60">+INDEX('（运营）采购订单'!$D$1:$D$543,SMALL(IF('（运营）采购订单'!$D$4:$D$543&lt;&gt;"",ROW('（运营）采购订单'!$D$4:$D$543)),ROW('（运营）采购订单'!A59)))</f>
        <v>#NUM!</v>
      </c>
      <c r="B60" s="31" t="e">
        <f ca="1">+IF(A60&lt;&gt;"*-*",'（运营）采购订单'!$D$2,0)</f>
        <v>#NUM!</v>
      </c>
      <c r="C60" s="31" t="e">
        <f ca="1">+VLOOKUP(A60,'（运营）采购订单'!$D:$E,2,0)</f>
        <v>#NUM!</v>
      </c>
      <c r="D60" s="31" t="e">
        <f ca="1">+IF(I60&gt;0,'（运营）采购订单'!$B$2,"")</f>
        <v>#NUM!</v>
      </c>
      <c r="E60" s="31"/>
      <c r="F60" s="31"/>
      <c r="G60" s="31"/>
      <c r="H60" s="31"/>
      <c r="I60" s="31" t="e">
        <f ca="1">+IF(A60&lt;&gt;" ",VLOOKUP(A60,'（运营）采购订单'!$D:$J,7,0),"")</f>
        <v>#NUM!</v>
      </c>
      <c r="J60" s="95" t="e">
        <f ca="1">+IF(I60&gt;0,'（运营）采购订单'!$K$2,"")</f>
        <v>#NUM!</v>
      </c>
      <c r="K60" s="31"/>
    </row>
    <row r="61" spans="1:11">
      <c r="A61" s="7" t="e">
        <f ca="1" t="array" ref="A61">+INDEX('（运营）采购订单'!$D$1:$D$543,SMALL(IF('（运营）采购订单'!$D$4:$D$543&lt;&gt;"",ROW('（运营）采购订单'!$D$4:$D$543)),ROW('（运营）采购订单'!A60)))</f>
        <v>#NUM!</v>
      </c>
      <c r="B61" s="31" t="e">
        <f ca="1">+IF(A61&lt;&gt;"*-*",'（运营）采购订单'!$D$2,0)</f>
        <v>#NUM!</v>
      </c>
      <c r="C61" s="31" t="e">
        <f ca="1">+VLOOKUP(A61,'（运营）采购订单'!$D:$E,2,0)</f>
        <v>#NUM!</v>
      </c>
      <c r="D61" s="31" t="e">
        <f ca="1">+IF(I61&gt;0,'（运营）采购订单'!$B$2,"")</f>
        <v>#NUM!</v>
      </c>
      <c r="E61" s="31"/>
      <c r="F61" s="31"/>
      <c r="G61" s="31"/>
      <c r="H61" s="31"/>
      <c r="I61" s="31" t="e">
        <f ca="1">+IF(A61&lt;&gt;" ",VLOOKUP(A61,'（运营）采购订单'!$D:$J,7,0),"")</f>
        <v>#NUM!</v>
      </c>
      <c r="J61" s="95" t="e">
        <f ca="1">+IF(I61&gt;0,'（运营）采购订单'!$K$2,"")</f>
        <v>#NUM!</v>
      </c>
      <c r="K61" s="31"/>
    </row>
    <row r="62" spans="1:11">
      <c r="A62" s="7" t="e">
        <f ca="1" t="array" ref="A62">+INDEX('（运营）采购订单'!$D$1:$D$543,SMALL(IF('（运营）采购订单'!$D$4:$D$543&lt;&gt;"",ROW('（运营）采购订单'!$D$4:$D$543)),ROW('（运营）采购订单'!A61)))</f>
        <v>#NUM!</v>
      </c>
      <c r="B62" s="31" t="e">
        <f ca="1">+IF(A62&lt;&gt;"*-*",'（运营）采购订单'!$D$2,0)</f>
        <v>#NUM!</v>
      </c>
      <c r="C62" s="31" t="e">
        <f ca="1">+VLOOKUP(A62,'（运营）采购订单'!$D:$E,2,0)</f>
        <v>#NUM!</v>
      </c>
      <c r="D62" s="31" t="e">
        <f ca="1">+IF(I62&gt;0,'（运营）采购订单'!$B$2,"")</f>
        <v>#NUM!</v>
      </c>
      <c r="E62" s="31"/>
      <c r="F62" s="31"/>
      <c r="G62" s="31"/>
      <c r="H62" s="31"/>
      <c r="I62" s="31" t="e">
        <f ca="1">+IF(A62&lt;&gt;" ",VLOOKUP(A62,'（运营）采购订单'!$D:$J,7,0),"")</f>
        <v>#NUM!</v>
      </c>
      <c r="J62" s="95" t="e">
        <f ca="1">+IF(I62&gt;0,'（运营）采购订单'!$K$2,"")</f>
        <v>#NUM!</v>
      </c>
      <c r="K62" s="31"/>
    </row>
    <row r="63" spans="1:11">
      <c r="A63" s="7" t="e">
        <f ca="1" t="array" ref="A63">+INDEX('（运营）采购订单'!$D$1:$D$543,SMALL(IF('（运营）采购订单'!$D$4:$D$543&lt;&gt;"",ROW('（运营）采购订单'!$D$4:$D$543)),ROW('（运营）采购订单'!A62)))</f>
        <v>#NUM!</v>
      </c>
      <c r="B63" s="31" t="e">
        <f ca="1">+IF(A63&lt;&gt;"*-*",'（运营）采购订单'!$D$2,0)</f>
        <v>#NUM!</v>
      </c>
      <c r="C63" s="31" t="e">
        <f ca="1">+VLOOKUP(A63,'（运营）采购订单'!$D:$E,2,0)</f>
        <v>#NUM!</v>
      </c>
      <c r="D63" s="31" t="e">
        <f ca="1">+IF(I63&gt;0,'（运营）采购订单'!$B$2,"")</f>
        <v>#NUM!</v>
      </c>
      <c r="E63" s="31"/>
      <c r="F63" s="31"/>
      <c r="G63" s="31"/>
      <c r="H63" s="31"/>
      <c r="I63" s="31" t="e">
        <f ca="1">+IF(A63&lt;&gt;" ",VLOOKUP(A63,'（运营）采购订单'!$D:$J,7,0),"")</f>
        <v>#NUM!</v>
      </c>
      <c r="J63" s="95" t="e">
        <f ca="1">+IF(I63&gt;0,'（运营）采购订单'!$K$2,"")</f>
        <v>#NUM!</v>
      </c>
      <c r="K63" s="31"/>
    </row>
    <row r="64" spans="1:11">
      <c r="A64" s="7" t="e">
        <f ca="1" t="array" ref="A64">+INDEX('（运营）采购订单'!$D$1:$D$543,SMALL(IF('（运营）采购订单'!$D$4:$D$543&lt;&gt;"",ROW('（运营）采购订单'!$D$4:$D$543)),ROW('（运营）采购订单'!A63)))</f>
        <v>#NUM!</v>
      </c>
      <c r="B64" s="31" t="e">
        <f ca="1">+IF(A64&lt;&gt;"*-*",'（运营）采购订单'!$D$2,0)</f>
        <v>#NUM!</v>
      </c>
      <c r="C64" s="31" t="e">
        <f ca="1">+VLOOKUP(A64,'（运营）采购订单'!$D:$E,2,0)</f>
        <v>#NUM!</v>
      </c>
      <c r="D64" s="31" t="e">
        <f ca="1">+IF(I64&gt;0,'（运营）采购订单'!$B$2,"")</f>
        <v>#NUM!</v>
      </c>
      <c r="E64" s="31"/>
      <c r="F64" s="31"/>
      <c r="G64" s="31"/>
      <c r="H64" s="31"/>
      <c r="I64" s="31" t="e">
        <f ca="1">+IF(A64&lt;&gt;" ",VLOOKUP(A64,'（运营）采购订单'!$D:$J,7,0),"")</f>
        <v>#NUM!</v>
      </c>
      <c r="J64" s="95" t="e">
        <f ca="1">+IF(I64&gt;0,'（运营）采购订单'!$K$2,"")</f>
        <v>#NUM!</v>
      </c>
      <c r="K64" s="31"/>
    </row>
    <row r="65" spans="1:11">
      <c r="A65" s="7" t="e">
        <f ca="1" t="array" ref="A65">+INDEX('（运营）采购订单'!$D$1:$D$543,SMALL(IF('（运营）采购订单'!$D$4:$D$543&lt;&gt;"",ROW('（运营）采购订单'!$D$4:$D$543)),ROW('（运营）采购订单'!A64)))</f>
        <v>#NUM!</v>
      </c>
      <c r="B65" s="31" t="e">
        <f ca="1">+IF(A65&lt;&gt;"*-*",'（运营）采购订单'!$D$2,0)</f>
        <v>#NUM!</v>
      </c>
      <c r="C65" s="31" t="e">
        <f ca="1">+VLOOKUP(A65,'（运营）采购订单'!$D:$E,2,0)</f>
        <v>#NUM!</v>
      </c>
      <c r="D65" s="31" t="e">
        <f ca="1">+IF(I65&gt;0,'（运营）采购订单'!$B$2,"")</f>
        <v>#NUM!</v>
      </c>
      <c r="E65" s="31"/>
      <c r="F65" s="31"/>
      <c r="G65" s="31"/>
      <c r="H65" s="31"/>
      <c r="I65" s="31" t="e">
        <f ca="1">+IF(A65&lt;&gt;" ",VLOOKUP(A65,'（运营）采购订单'!$D:$J,7,0),"")</f>
        <v>#NUM!</v>
      </c>
      <c r="J65" s="95" t="e">
        <f ca="1">+IF(I65&gt;0,'（运营）采购订单'!$K$2,"")</f>
        <v>#NUM!</v>
      </c>
      <c r="K65" s="31"/>
    </row>
    <row r="66" spans="1:11">
      <c r="A66" s="7" t="e">
        <f ca="1" t="array" ref="A66">+INDEX('（运营）采购订单'!$D$1:$D$543,SMALL(IF('（运营）采购订单'!$D$4:$D$543&lt;&gt;"",ROW('（运营）采购订单'!$D$4:$D$543)),ROW('（运营）采购订单'!A65)))</f>
        <v>#NUM!</v>
      </c>
      <c r="B66" s="31" t="e">
        <f ca="1">+IF(A66&lt;&gt;"*-*",'（运营）采购订单'!$D$2,0)</f>
        <v>#NUM!</v>
      </c>
      <c r="C66" s="31" t="e">
        <f ca="1">+VLOOKUP(A66,'（运营）采购订单'!$D:$E,2,0)</f>
        <v>#NUM!</v>
      </c>
      <c r="D66" s="31" t="e">
        <f ca="1">+IF(I66&gt;0,'（运营）采购订单'!$B$2,"")</f>
        <v>#NUM!</v>
      </c>
      <c r="E66" s="31"/>
      <c r="F66" s="31"/>
      <c r="G66" s="31"/>
      <c r="H66" s="31"/>
      <c r="I66" s="31" t="e">
        <f ca="1">+IF(A66&lt;&gt;" ",VLOOKUP(A66,'（运营）采购订单'!$D:$J,7,0),"")</f>
        <v>#NUM!</v>
      </c>
      <c r="J66" s="95" t="e">
        <f ca="1">+IF(I66&gt;0,'（运营）采购订单'!$K$2,"")</f>
        <v>#NUM!</v>
      </c>
      <c r="K66" s="31"/>
    </row>
    <row r="67" spans="1:11">
      <c r="A67" s="7" t="e">
        <f ca="1" t="array" ref="A67">+INDEX('（运营）采购订单'!$D$1:$D$543,SMALL(IF('（运营）采购订单'!$D$4:$D$543&lt;&gt;"",ROW('（运营）采购订单'!$D$4:$D$543)),ROW('（运营）采购订单'!A66)))</f>
        <v>#NUM!</v>
      </c>
      <c r="B67" s="31" t="e">
        <f ca="1">+IF(A67&lt;&gt;"*-*",'（运营）采购订单'!$D$2,0)</f>
        <v>#NUM!</v>
      </c>
      <c r="C67" s="31" t="e">
        <f ca="1">+VLOOKUP(A67,'（运营）采购订单'!$D:$E,2,0)</f>
        <v>#NUM!</v>
      </c>
      <c r="D67" s="31" t="e">
        <f ca="1">+IF(I67&gt;0,'（运营）采购订单'!$B$2,"")</f>
        <v>#NUM!</v>
      </c>
      <c r="E67" s="31"/>
      <c r="F67" s="31"/>
      <c r="G67" s="31"/>
      <c r="H67" s="31"/>
      <c r="I67" s="31" t="e">
        <f ca="1">+IF(A67&lt;&gt;" ",VLOOKUP(A67,'（运营）采购订单'!$D:$J,7,0),"")</f>
        <v>#NUM!</v>
      </c>
      <c r="J67" s="95" t="e">
        <f ca="1">+IF(I67&gt;0,'（运营）采购订单'!$K$2,"")</f>
        <v>#NUM!</v>
      </c>
      <c r="K67" s="31"/>
    </row>
    <row r="68" spans="1:11">
      <c r="A68" s="7" t="e">
        <f ca="1" t="array" ref="A68">+INDEX('（运营）采购订单'!$D$1:$D$543,SMALL(IF('（运营）采购订单'!$D$4:$D$543&lt;&gt;"",ROW('（运营）采购订单'!$D$4:$D$543)),ROW('（运营）采购订单'!A67)))</f>
        <v>#NUM!</v>
      </c>
      <c r="B68" s="31" t="e">
        <f ca="1">+IF(A68&lt;&gt;"*-*",'（运营）采购订单'!$D$2,0)</f>
        <v>#NUM!</v>
      </c>
      <c r="C68" s="31" t="e">
        <f ca="1">+VLOOKUP(A68,'（运营）采购订单'!$D:$E,2,0)</f>
        <v>#NUM!</v>
      </c>
      <c r="D68" s="31" t="e">
        <f ca="1">+IF(I68&gt;0,'（运营）采购订单'!$B$2,"")</f>
        <v>#NUM!</v>
      </c>
      <c r="E68" s="31"/>
      <c r="F68" s="31"/>
      <c r="G68" s="31"/>
      <c r="H68" s="31"/>
      <c r="I68" s="31" t="e">
        <f ca="1">+IF(A68&lt;&gt;" ",VLOOKUP(A68,'（运营）采购订单'!$D:$J,7,0),"")</f>
        <v>#NUM!</v>
      </c>
      <c r="J68" s="95" t="e">
        <f ca="1">+IF(I68&gt;0,'（运营）采购订单'!$K$2,"")</f>
        <v>#NUM!</v>
      </c>
      <c r="K68" s="31"/>
    </row>
    <row r="69" spans="1:11">
      <c r="A69" s="7" t="e">
        <f ca="1" t="array" ref="A69">+INDEX('（运营）采购订单'!$D$1:$D$543,SMALL(IF('（运营）采购订单'!$D$4:$D$543&lt;&gt;"",ROW('（运营）采购订单'!$D$4:$D$543)),ROW('（运营）采购订单'!A68)))</f>
        <v>#NUM!</v>
      </c>
      <c r="B69" s="31" t="e">
        <f ca="1">+IF(A69&lt;&gt;"*-*",'（运营）采购订单'!$D$2,0)</f>
        <v>#NUM!</v>
      </c>
      <c r="C69" s="31" t="e">
        <f ca="1">+VLOOKUP(A69,'（运营）采购订单'!$D:$E,2,0)</f>
        <v>#NUM!</v>
      </c>
      <c r="D69" s="31" t="e">
        <f ca="1">+IF(I69&gt;0,'（运营）采购订单'!$B$2,"")</f>
        <v>#NUM!</v>
      </c>
      <c r="E69" s="31"/>
      <c r="F69" s="31"/>
      <c r="G69" s="31"/>
      <c r="H69" s="31"/>
      <c r="I69" s="31" t="e">
        <f ca="1">+IF(A69&lt;&gt;" ",VLOOKUP(A69,'（运营）采购订单'!$D:$J,7,0),"")</f>
        <v>#NUM!</v>
      </c>
      <c r="J69" s="95" t="e">
        <f ca="1">+IF(I69&gt;0,'（运营）采购订单'!$K$2,"")</f>
        <v>#NUM!</v>
      </c>
      <c r="K69" s="31"/>
    </row>
    <row r="70" spans="1:11">
      <c r="A70" s="7" t="e">
        <f ca="1" t="array" ref="A70">+INDEX('（运营）采购订单'!$D$1:$D$543,SMALL(IF('（运营）采购订单'!$D$4:$D$543&lt;&gt;"",ROW('（运营）采购订单'!$D$4:$D$543)),ROW('（运营）采购订单'!A69)))</f>
        <v>#NUM!</v>
      </c>
      <c r="B70" s="31" t="e">
        <f ca="1">+IF(A70&lt;&gt;"*-*",'（运营）采购订单'!$D$2,0)</f>
        <v>#NUM!</v>
      </c>
      <c r="C70" s="31" t="e">
        <f ca="1">+VLOOKUP(A70,'（运营）采购订单'!$D:$E,2,0)</f>
        <v>#NUM!</v>
      </c>
      <c r="D70" s="31" t="e">
        <f ca="1">+IF(I70&gt;0,'（运营）采购订单'!$B$2,"")</f>
        <v>#NUM!</v>
      </c>
      <c r="E70" s="31"/>
      <c r="F70" s="31"/>
      <c r="G70" s="31"/>
      <c r="H70" s="31"/>
      <c r="I70" s="31" t="e">
        <f ca="1">+IF(A70&lt;&gt;" ",VLOOKUP(A70,'（运营）采购订单'!$D:$J,7,0),"")</f>
        <v>#NUM!</v>
      </c>
      <c r="J70" s="95" t="e">
        <f ca="1">+IF(I70&gt;0,'（运营）采购订单'!$K$2,"")</f>
        <v>#NUM!</v>
      </c>
      <c r="K70" s="31"/>
    </row>
    <row r="71" spans="1:11">
      <c r="A71" s="7" t="e">
        <f ca="1" t="array" ref="A71">+INDEX('（运营）采购订单'!$D$1:$D$543,SMALL(IF('（运营）采购订单'!$D$4:$D$543&lt;&gt;"",ROW('（运营）采购订单'!$D$4:$D$543)),ROW('（运营）采购订单'!A70)))</f>
        <v>#NUM!</v>
      </c>
      <c r="B71" s="31" t="e">
        <f ca="1">+IF(A71&lt;&gt;"*-*",'（运营）采购订单'!$D$2,0)</f>
        <v>#NUM!</v>
      </c>
      <c r="C71" s="31" t="e">
        <f ca="1">+VLOOKUP(A71,'（运营）采购订单'!$D:$E,2,0)</f>
        <v>#NUM!</v>
      </c>
      <c r="D71" s="31" t="e">
        <f ca="1">+IF(I71&gt;0,'（运营）采购订单'!$B$2,"")</f>
        <v>#NUM!</v>
      </c>
      <c r="E71" s="31"/>
      <c r="F71" s="31"/>
      <c r="G71" s="31"/>
      <c r="H71" s="31"/>
      <c r="I71" s="31" t="e">
        <f ca="1">+IF(A71&lt;&gt;" ",VLOOKUP(A71,'（运营）采购订单'!$D:$J,7,0),"")</f>
        <v>#NUM!</v>
      </c>
      <c r="J71" s="95" t="e">
        <f ca="1">+IF(I71&gt;0,'（运营）采购订单'!$K$2,"")</f>
        <v>#NUM!</v>
      </c>
      <c r="K71" s="31"/>
    </row>
    <row r="72" spans="1:11">
      <c r="A72" s="7" t="e">
        <f ca="1" t="array" ref="A72">+INDEX('（运营）采购订单'!$D$1:$D$543,SMALL(IF('（运营）采购订单'!$D$4:$D$543&lt;&gt;"",ROW('（运营）采购订单'!$D$4:$D$543)),ROW('（运营）采购订单'!A71)))</f>
        <v>#NUM!</v>
      </c>
      <c r="B72" s="31" t="e">
        <f ca="1">+IF(A72&lt;&gt;"*-*",'（运营）采购订单'!$D$2,0)</f>
        <v>#NUM!</v>
      </c>
      <c r="C72" s="31" t="e">
        <f ca="1">+VLOOKUP(A72,'（运营）采购订单'!$D:$E,2,0)</f>
        <v>#NUM!</v>
      </c>
      <c r="D72" s="31" t="e">
        <f ca="1">+IF(I72&gt;0,'（运营）采购订单'!$B$2,"")</f>
        <v>#NUM!</v>
      </c>
      <c r="E72" s="31"/>
      <c r="F72" s="31"/>
      <c r="G72" s="31"/>
      <c r="H72" s="31"/>
      <c r="I72" s="31" t="e">
        <f ca="1">+IF(A72&lt;&gt;" ",VLOOKUP(A72,'（运营）采购订单'!$D:$J,7,0),"")</f>
        <v>#NUM!</v>
      </c>
      <c r="J72" s="95" t="e">
        <f ca="1">+IF(I72&gt;0,'（运营）采购订单'!$K$2,"")</f>
        <v>#NUM!</v>
      </c>
      <c r="K72" s="31"/>
    </row>
    <row r="73" spans="1:11">
      <c r="A73" s="7" t="e">
        <f ca="1" t="array" ref="A73">+INDEX('（运营）采购订单'!$D$1:$D$543,SMALL(IF('（运营）采购订单'!$D$4:$D$543&lt;&gt;"",ROW('（运营）采购订单'!$D$4:$D$543)),ROW('（运营）采购订单'!A72)))</f>
        <v>#NUM!</v>
      </c>
      <c r="B73" s="31" t="e">
        <f ca="1">+IF(A73&lt;&gt;"*-*",'（运营）采购订单'!$D$2,0)</f>
        <v>#NUM!</v>
      </c>
      <c r="C73" s="31" t="e">
        <f ca="1">+VLOOKUP(A73,'（运营）采购订单'!$D:$E,2,0)</f>
        <v>#NUM!</v>
      </c>
      <c r="D73" s="31" t="e">
        <f ca="1">+IF(I73&gt;0,'（运营）采购订单'!$B$2,"")</f>
        <v>#NUM!</v>
      </c>
      <c r="E73" s="31"/>
      <c r="F73" s="31"/>
      <c r="G73" s="31"/>
      <c r="H73" s="31"/>
      <c r="I73" s="31" t="e">
        <f ca="1">+IF(A73&lt;&gt;" ",VLOOKUP(A73,'（运营）采购订单'!$D:$J,7,0),"")</f>
        <v>#NUM!</v>
      </c>
      <c r="J73" s="95" t="e">
        <f ca="1">+IF(I73&gt;0,'（运营）采购订单'!$K$2,"")</f>
        <v>#NUM!</v>
      </c>
      <c r="K73" s="31"/>
    </row>
    <row r="74" spans="1:11">
      <c r="A74" s="7" t="e">
        <f ca="1" t="array" ref="A74">+INDEX('（运营）采购订单'!$D$1:$D$543,SMALL(IF('（运营）采购订单'!$D$4:$D$543&lt;&gt;"",ROW('（运营）采购订单'!$D$4:$D$543)),ROW('（运营）采购订单'!A73)))</f>
        <v>#NUM!</v>
      </c>
      <c r="B74" s="31" t="e">
        <f ca="1">+IF(A74&lt;&gt;"*-*",'（运营）采购订单'!$D$2,0)</f>
        <v>#NUM!</v>
      </c>
      <c r="C74" s="31" t="e">
        <f ca="1">+VLOOKUP(A74,'（运营）采购订单'!$D:$E,2,0)</f>
        <v>#NUM!</v>
      </c>
      <c r="D74" s="31" t="e">
        <f ca="1">+IF(I74&gt;0,'（运营）采购订单'!$B$2,"")</f>
        <v>#NUM!</v>
      </c>
      <c r="E74" s="31"/>
      <c r="F74" s="31"/>
      <c r="G74" s="31"/>
      <c r="H74" s="31"/>
      <c r="I74" s="31" t="e">
        <f ca="1">+IF(A74&lt;&gt;" ",VLOOKUP(A74,'（运营）采购订单'!$D:$J,7,0),"")</f>
        <v>#NUM!</v>
      </c>
      <c r="J74" s="95" t="e">
        <f ca="1">+IF(I74&gt;0,'（运营）采购订单'!$K$2,"")</f>
        <v>#NUM!</v>
      </c>
      <c r="K74" s="31"/>
    </row>
    <row r="75" spans="1:11">
      <c r="A75" s="7" t="e">
        <f ca="1" t="array" ref="A75">+INDEX('（运营）采购订单'!$D$1:$D$543,SMALL(IF('（运营）采购订单'!$D$4:$D$543&lt;&gt;"",ROW('（运营）采购订单'!$D$4:$D$543)),ROW('（运营）采购订单'!A74)))</f>
        <v>#NUM!</v>
      </c>
      <c r="B75" s="31" t="e">
        <f ca="1">+IF(A75&lt;&gt;"*-*",'（运营）采购订单'!$D$2,0)</f>
        <v>#NUM!</v>
      </c>
      <c r="C75" s="31" t="e">
        <f ca="1">+VLOOKUP(A75,'（运营）采购订单'!$D:$E,2,0)</f>
        <v>#NUM!</v>
      </c>
      <c r="D75" s="31" t="e">
        <f ca="1">+IF(I75&gt;0,'（运营）采购订单'!$B$2,"")</f>
        <v>#NUM!</v>
      </c>
      <c r="E75" s="31"/>
      <c r="F75" s="31"/>
      <c r="G75" s="31"/>
      <c r="H75" s="31"/>
      <c r="I75" s="31" t="e">
        <f ca="1">+IF(A75&lt;&gt;" ",VLOOKUP(A75,'（运营）采购订单'!$D:$J,7,0),"")</f>
        <v>#NUM!</v>
      </c>
      <c r="J75" s="95" t="e">
        <f ca="1">+IF(I75&gt;0,'（运营）采购订单'!$K$2,"")</f>
        <v>#NUM!</v>
      </c>
      <c r="K75" s="31"/>
    </row>
    <row r="76" spans="1:11">
      <c r="A76" s="7" t="e">
        <f ca="1" t="array" ref="A76">+INDEX('（运营）采购订单'!$D$1:$D$543,SMALL(IF('（运营）采购订单'!$D$4:$D$543&lt;&gt;"",ROW('（运营）采购订单'!$D$4:$D$543)),ROW('（运营）采购订单'!A75)))</f>
        <v>#NUM!</v>
      </c>
      <c r="B76" s="31" t="e">
        <f ca="1">+IF(A76&lt;&gt;"*-*",'（运营）采购订单'!$D$2,0)</f>
        <v>#NUM!</v>
      </c>
      <c r="C76" s="31" t="e">
        <f ca="1">+VLOOKUP(A76,'（运营）采购订单'!$D:$E,2,0)</f>
        <v>#NUM!</v>
      </c>
      <c r="D76" s="31" t="e">
        <f ca="1">+IF(I76&gt;0,'（运营）采购订单'!$B$2,"")</f>
        <v>#NUM!</v>
      </c>
      <c r="E76" s="31"/>
      <c r="F76" s="31"/>
      <c r="G76" s="31"/>
      <c r="H76" s="31"/>
      <c r="I76" s="31" t="e">
        <f ca="1">+IF(A76&lt;&gt;" ",VLOOKUP(A76,'（运营）采购订单'!$D:$J,7,0),"")</f>
        <v>#NUM!</v>
      </c>
      <c r="J76" s="95" t="e">
        <f ca="1">+IF(I76&gt;0,'（运营）采购订单'!$K$2,"")</f>
        <v>#NUM!</v>
      </c>
      <c r="K76" s="31"/>
    </row>
    <row r="77" spans="1:11">
      <c r="A77" s="7" t="e">
        <f ca="1" t="array" ref="A77">+INDEX('（运营）采购订单'!$D$1:$D$543,SMALL(IF('（运营）采购订单'!$D$4:$D$543&lt;&gt;"",ROW('（运营）采购订单'!$D$4:$D$543)),ROW('（运营）采购订单'!A76)))</f>
        <v>#NUM!</v>
      </c>
      <c r="B77" s="31" t="e">
        <f ca="1">+IF(A77&lt;&gt;"*-*",'（运营）采购订单'!$D$2,0)</f>
        <v>#NUM!</v>
      </c>
      <c r="C77" s="31" t="e">
        <f ca="1">+VLOOKUP(A77,'（运营）采购订单'!$D:$E,2,0)</f>
        <v>#NUM!</v>
      </c>
      <c r="D77" s="31" t="e">
        <f ca="1">+IF(I77&gt;0,'（运营）采购订单'!$B$2,"")</f>
        <v>#NUM!</v>
      </c>
      <c r="E77" s="31"/>
      <c r="F77" s="31"/>
      <c r="G77" s="31"/>
      <c r="H77" s="31"/>
      <c r="I77" s="31" t="e">
        <f ca="1">+IF(A77&lt;&gt;" ",VLOOKUP(A77,'（运营）采购订单'!$D:$J,7,0),"")</f>
        <v>#NUM!</v>
      </c>
      <c r="J77" s="95" t="e">
        <f ca="1">+IF(I77&gt;0,'（运营）采购订单'!$K$2,"")</f>
        <v>#NUM!</v>
      </c>
      <c r="K77" s="31"/>
    </row>
    <row r="78" spans="1:11">
      <c r="A78" s="7" t="e">
        <f ca="1" t="array" ref="A78">+INDEX('（运营）采购订单'!$D$1:$D$543,SMALL(IF('（运营）采购订单'!$D$4:$D$543&lt;&gt;"",ROW('（运营）采购订单'!$D$4:$D$543)),ROW('（运营）采购订单'!A77)))</f>
        <v>#NUM!</v>
      </c>
      <c r="B78" s="31" t="e">
        <f ca="1">+IF(A78&lt;&gt;"*-*",'（运营）采购订单'!$D$2,0)</f>
        <v>#NUM!</v>
      </c>
      <c r="C78" s="31" t="e">
        <f ca="1">+VLOOKUP(A78,'（运营）采购订单'!$D:$E,2,0)</f>
        <v>#NUM!</v>
      </c>
      <c r="D78" s="31" t="e">
        <f ca="1">+IF(I78&gt;0,'（运营）采购订单'!$B$2,"")</f>
        <v>#NUM!</v>
      </c>
      <c r="E78" s="31"/>
      <c r="F78" s="31"/>
      <c r="G78" s="31"/>
      <c r="H78" s="31"/>
      <c r="I78" s="31" t="e">
        <f ca="1">+IF(A78&lt;&gt;" ",VLOOKUP(A78,'（运营）采购订单'!$D:$J,7,0),"")</f>
        <v>#NUM!</v>
      </c>
      <c r="J78" s="95" t="e">
        <f ca="1">+IF(I78&gt;0,'（运营）采购订单'!$K$2,"")</f>
        <v>#NUM!</v>
      </c>
      <c r="K78" s="31"/>
    </row>
    <row r="79" spans="1:11">
      <c r="A79" s="7" t="e">
        <f ca="1" t="array" ref="A79">+INDEX('（运营）采购订单'!$D$1:$D$543,SMALL(IF('（运营）采购订单'!$D$4:$D$543&lt;&gt;"",ROW('（运营）采购订单'!$D$4:$D$543)),ROW('（运营）采购订单'!A78)))</f>
        <v>#NUM!</v>
      </c>
      <c r="B79" s="31" t="e">
        <f ca="1">+IF(A79&lt;&gt;"*-*",'（运营）采购订单'!$D$2,0)</f>
        <v>#NUM!</v>
      </c>
      <c r="C79" s="31" t="e">
        <f ca="1">+VLOOKUP(A79,'（运营）采购订单'!$D:$E,2,0)</f>
        <v>#NUM!</v>
      </c>
      <c r="D79" s="31" t="e">
        <f ca="1">+IF(I79&gt;0,'（运营）采购订单'!$B$2,"")</f>
        <v>#NUM!</v>
      </c>
      <c r="E79" s="31"/>
      <c r="F79" s="31"/>
      <c r="G79" s="31"/>
      <c r="H79" s="31"/>
      <c r="I79" s="31" t="e">
        <f ca="1">+IF(A79&lt;&gt;" ",VLOOKUP(A79,'（运营）采购订单'!$D:$J,7,0),"")</f>
        <v>#NUM!</v>
      </c>
      <c r="J79" s="95" t="e">
        <f ca="1">+IF(I79&gt;0,'（运营）采购订单'!$K$2,"")</f>
        <v>#NUM!</v>
      </c>
      <c r="K79" s="31"/>
    </row>
    <row r="80" spans="1:11">
      <c r="A80" s="7" t="e">
        <f ca="1" t="array" ref="A80">+INDEX('（运营）采购订单'!$D$1:$D$543,SMALL(IF('（运营）采购订单'!$D$4:$D$543&lt;&gt;"",ROW('（运营）采购订单'!$D$4:$D$543)),ROW('（运营）采购订单'!A79)))</f>
        <v>#NUM!</v>
      </c>
      <c r="B80" s="31" t="e">
        <f ca="1">+IF(A80&lt;&gt;"*-*",'（运营）采购订单'!$D$2,0)</f>
        <v>#NUM!</v>
      </c>
      <c r="C80" s="31" t="e">
        <f ca="1">+VLOOKUP(A80,'（运营）采购订单'!$D:$E,2,0)</f>
        <v>#NUM!</v>
      </c>
      <c r="D80" s="31" t="e">
        <f ca="1">+IF(I80&gt;0,'（运营）采购订单'!$B$2,"")</f>
        <v>#NUM!</v>
      </c>
      <c r="E80" s="31"/>
      <c r="F80" s="31"/>
      <c r="G80" s="31"/>
      <c r="H80" s="31"/>
      <c r="I80" s="31" t="e">
        <f ca="1">+IF(A80&lt;&gt;" ",VLOOKUP(A80,'（运营）采购订单'!$D:$J,7,0),"")</f>
        <v>#NUM!</v>
      </c>
      <c r="J80" s="95" t="e">
        <f ca="1">+IF(I80&gt;0,'（运营）采购订单'!$K$2,"")</f>
        <v>#NUM!</v>
      </c>
      <c r="K80" s="31"/>
    </row>
    <row r="81" spans="1:11">
      <c r="A81" s="7" t="e">
        <f ca="1" t="array" ref="A81">+INDEX('（运营）采购订单'!$D$1:$D$543,SMALL(IF('（运营）采购订单'!$D$4:$D$543&lt;&gt;"",ROW('（运营）采购订单'!$D$4:$D$543)),ROW('（运营）采购订单'!A80)))</f>
        <v>#NUM!</v>
      </c>
      <c r="B81" s="31" t="e">
        <f ca="1">+IF(A81&lt;&gt;"*-*",'（运营）采购订单'!$D$2,0)</f>
        <v>#NUM!</v>
      </c>
      <c r="C81" s="31" t="e">
        <f ca="1">+VLOOKUP(A81,'（运营）采购订单'!$D:$E,2,0)</f>
        <v>#NUM!</v>
      </c>
      <c r="D81" s="31" t="e">
        <f ca="1">+IF(I81&gt;0,'（运营）采购订单'!$B$2,"")</f>
        <v>#NUM!</v>
      </c>
      <c r="E81" s="31"/>
      <c r="F81" s="31"/>
      <c r="G81" s="31"/>
      <c r="H81" s="31"/>
      <c r="I81" s="31" t="e">
        <f ca="1">+IF(A81&lt;&gt;" ",VLOOKUP(A81,'（运营）采购订单'!$D:$J,7,0),"")</f>
        <v>#NUM!</v>
      </c>
      <c r="J81" s="95" t="e">
        <f ca="1">+IF(I81&gt;0,'（运营）采购订单'!$K$2,"")</f>
        <v>#NUM!</v>
      </c>
      <c r="K81" s="31"/>
    </row>
    <row r="82" spans="1:11">
      <c r="A82" s="7" t="e">
        <f ca="1" t="array" ref="A82">+INDEX('（运营）采购订单'!$D$1:$D$543,SMALL(IF('（运营）采购订单'!$D$4:$D$543&lt;&gt;"",ROW('（运营）采购订单'!$D$4:$D$543)),ROW('（运营）采购订单'!A81)))</f>
        <v>#NUM!</v>
      </c>
      <c r="B82" s="31" t="e">
        <f ca="1">+IF(A82&lt;&gt;"*-*",'（运营）采购订单'!$D$2,0)</f>
        <v>#NUM!</v>
      </c>
      <c r="C82" s="31" t="e">
        <f ca="1">+VLOOKUP(A82,'（运营）采购订单'!$D:$E,2,0)</f>
        <v>#NUM!</v>
      </c>
      <c r="D82" s="31" t="e">
        <f ca="1">+IF(I82&gt;0,'（运营）采购订单'!$B$2,"")</f>
        <v>#NUM!</v>
      </c>
      <c r="E82" s="31"/>
      <c r="F82" s="31"/>
      <c r="G82" s="31"/>
      <c r="H82" s="31"/>
      <c r="I82" s="31" t="e">
        <f ca="1">+IF(A82&lt;&gt;" ",VLOOKUP(A82,'（运营）采购订单'!$D:$J,7,0),"")</f>
        <v>#NUM!</v>
      </c>
      <c r="J82" s="95" t="e">
        <f ca="1">+IF(I82&gt;0,'（运营）采购订单'!$K$2,"")</f>
        <v>#NUM!</v>
      </c>
      <c r="K82" s="31"/>
    </row>
    <row r="83" spans="1:11">
      <c r="A83" s="7" t="e">
        <f ca="1" t="array" ref="A83">+INDEX('（运营）采购订单'!$D$1:$D$543,SMALL(IF('（运营）采购订单'!$D$4:$D$543&lt;&gt;"",ROW('（运营）采购订单'!$D$4:$D$543)),ROW('（运营）采购订单'!A82)))</f>
        <v>#NUM!</v>
      </c>
      <c r="B83" s="31" t="e">
        <f ca="1">+IF(A83&lt;&gt;"*-*",'（运营）采购订单'!$D$2,0)</f>
        <v>#NUM!</v>
      </c>
      <c r="C83" s="31" t="e">
        <f ca="1">+VLOOKUP(A83,'（运营）采购订单'!$D:$E,2,0)</f>
        <v>#NUM!</v>
      </c>
      <c r="D83" s="31" t="e">
        <f ca="1">+IF(I83&gt;0,'（运营）采购订单'!$B$2,"")</f>
        <v>#NUM!</v>
      </c>
      <c r="E83" s="31"/>
      <c r="F83" s="31"/>
      <c r="G83" s="31"/>
      <c r="H83" s="31"/>
      <c r="I83" s="31" t="e">
        <f ca="1">+IF(A83&lt;&gt;" ",VLOOKUP(A83,'（运营）采购订单'!$D:$J,7,0),"")</f>
        <v>#NUM!</v>
      </c>
      <c r="J83" s="95" t="e">
        <f ca="1">+IF(I83&gt;0,'（运营）采购订单'!$K$2,"")</f>
        <v>#NUM!</v>
      </c>
      <c r="K83" s="31"/>
    </row>
    <row r="84" spans="1:11">
      <c r="A84" s="7" t="e">
        <f ca="1" t="array" ref="A84">+INDEX('（运营）采购订单'!$D$1:$D$543,SMALL(IF('（运营）采购订单'!$D$4:$D$543&lt;&gt;"",ROW('（运营）采购订单'!$D$4:$D$543)),ROW('（运营）采购订单'!A83)))</f>
        <v>#NUM!</v>
      </c>
      <c r="B84" s="31" t="e">
        <f ca="1">+IF(A84&lt;&gt;"*-*",'（运营）采购订单'!$D$2,0)</f>
        <v>#NUM!</v>
      </c>
      <c r="C84" s="31" t="e">
        <f ca="1">+VLOOKUP(A84,'（运营）采购订单'!$D:$E,2,0)</f>
        <v>#NUM!</v>
      </c>
      <c r="D84" s="31" t="e">
        <f ca="1">+IF(I84&gt;0,'（运营）采购订单'!$B$2,"")</f>
        <v>#NUM!</v>
      </c>
      <c r="E84" s="31"/>
      <c r="F84" s="31"/>
      <c r="G84" s="31"/>
      <c r="H84" s="31"/>
      <c r="I84" s="31" t="e">
        <f ca="1">+IF(A84&lt;&gt;" ",VLOOKUP(A84,'（运营）采购订单'!$D:$J,7,0),"")</f>
        <v>#NUM!</v>
      </c>
      <c r="J84" s="95" t="e">
        <f ca="1">+IF(I84&gt;0,'（运营）采购订单'!$K$2,"")</f>
        <v>#NUM!</v>
      </c>
      <c r="K84" s="31"/>
    </row>
    <row r="85" spans="1:11">
      <c r="A85" s="7" t="e">
        <f ca="1" t="array" ref="A85">+INDEX('（运营）采购订单'!$D$1:$D$543,SMALL(IF('（运营）采购订单'!$D$4:$D$543&lt;&gt;"",ROW('（运营）采购订单'!$D$4:$D$543)),ROW('（运营）采购订单'!A84)))</f>
        <v>#NUM!</v>
      </c>
      <c r="B85" s="31" t="e">
        <f ca="1">+IF(A85&lt;&gt;"*-*",'（运营）采购订单'!$D$2,0)</f>
        <v>#NUM!</v>
      </c>
      <c r="C85" s="31" t="e">
        <f ca="1">+VLOOKUP(A85,'（运营）采购订单'!$D:$E,2,0)</f>
        <v>#NUM!</v>
      </c>
      <c r="D85" s="31" t="e">
        <f ca="1">+IF(I85&gt;0,'（运营）采购订单'!$B$2,"")</f>
        <v>#NUM!</v>
      </c>
      <c r="E85" s="31"/>
      <c r="F85" s="31"/>
      <c r="G85" s="31"/>
      <c r="H85" s="31"/>
      <c r="I85" s="31" t="e">
        <f ca="1">+IF(A85&lt;&gt;" ",VLOOKUP(A85,'（运营）采购订单'!$D:$J,7,0),"")</f>
        <v>#NUM!</v>
      </c>
      <c r="J85" s="95" t="e">
        <f ca="1">+IF(I85&gt;0,'（运营）采购订单'!$K$2,"")</f>
        <v>#NUM!</v>
      </c>
      <c r="K85" s="31"/>
    </row>
    <row r="86" spans="1:11">
      <c r="A86" s="7" t="e">
        <f ca="1" t="array" ref="A86">+INDEX('（运营）采购订单'!$D$1:$D$543,SMALL(IF('（运营）采购订单'!$D$4:$D$543&lt;&gt;"",ROW('（运营）采购订单'!$D$4:$D$543)),ROW('（运营）采购订单'!A85)))</f>
        <v>#NUM!</v>
      </c>
      <c r="B86" s="31" t="e">
        <f ca="1">+IF(A86&lt;&gt;"*-*",'（运营）采购订单'!$D$2,0)</f>
        <v>#NUM!</v>
      </c>
      <c r="C86" s="31" t="e">
        <f ca="1">+VLOOKUP(A86,'（运营）采购订单'!$D:$E,2,0)</f>
        <v>#NUM!</v>
      </c>
      <c r="D86" s="31" t="e">
        <f ca="1">+IF(I86&gt;0,'（运营）采购订单'!$B$2,"")</f>
        <v>#NUM!</v>
      </c>
      <c r="E86" s="31"/>
      <c r="F86" s="31"/>
      <c r="G86" s="31"/>
      <c r="H86" s="31"/>
      <c r="I86" s="31" t="e">
        <f ca="1">+IF(A86&lt;&gt;" ",VLOOKUP(A86,'（运营）采购订单'!$D:$J,7,0),"")</f>
        <v>#NUM!</v>
      </c>
      <c r="J86" s="95" t="e">
        <f ca="1">+IF(I86&gt;0,'（运营）采购订单'!$K$2,"")</f>
        <v>#NUM!</v>
      </c>
      <c r="K86" s="31"/>
    </row>
    <row r="87" spans="1:11">
      <c r="A87" s="7" t="e">
        <f ca="1" t="array" ref="A87">+INDEX('（运营）采购订单'!$D$1:$D$543,SMALL(IF('（运营）采购订单'!$D$4:$D$543&lt;&gt;"",ROW('（运营）采购订单'!$D$4:$D$543)),ROW('（运营）采购订单'!A86)))</f>
        <v>#NUM!</v>
      </c>
      <c r="B87" s="31" t="e">
        <f ca="1">+IF(A87&lt;&gt;"*-*",'（运营）采购订单'!$D$2,0)</f>
        <v>#NUM!</v>
      </c>
      <c r="C87" s="31" t="e">
        <f ca="1">+VLOOKUP(A87,'（运营）采购订单'!$D:$E,2,0)</f>
        <v>#NUM!</v>
      </c>
      <c r="D87" s="31" t="e">
        <f ca="1">+IF(I87&gt;0,'（运营）采购订单'!$B$2,"")</f>
        <v>#NUM!</v>
      </c>
      <c r="E87" s="31"/>
      <c r="F87" s="31"/>
      <c r="G87" s="31"/>
      <c r="H87" s="31"/>
      <c r="I87" s="31" t="e">
        <f ca="1">+IF(A87&lt;&gt;" ",VLOOKUP(A87,'（运营）采购订单'!$D:$J,7,0),"")</f>
        <v>#NUM!</v>
      </c>
      <c r="J87" s="95" t="e">
        <f ca="1">+IF(I87&gt;0,'（运营）采购订单'!$K$2,"")</f>
        <v>#NUM!</v>
      </c>
      <c r="K87" s="31"/>
    </row>
    <row r="88" spans="1:11">
      <c r="A88" s="7" t="e">
        <f ca="1" t="array" ref="A88">+INDEX('（运营）采购订单'!$D$1:$D$543,SMALL(IF('（运营）采购订单'!$D$4:$D$543&lt;&gt;"",ROW('（运营）采购订单'!$D$4:$D$543)),ROW('（运营）采购订单'!A87)))</f>
        <v>#NUM!</v>
      </c>
      <c r="B88" s="31" t="e">
        <f ca="1">+IF(A88&lt;&gt;"*-*",'（运营）采购订单'!$D$2,0)</f>
        <v>#NUM!</v>
      </c>
      <c r="C88" s="31" t="e">
        <f ca="1">+VLOOKUP(A88,'（运营）采购订单'!$D:$E,2,0)</f>
        <v>#NUM!</v>
      </c>
      <c r="D88" s="31" t="e">
        <f ca="1">+IF(I88&gt;0,'（运营）采购订单'!$B$2,"")</f>
        <v>#NUM!</v>
      </c>
      <c r="E88" s="31"/>
      <c r="F88" s="31"/>
      <c r="G88" s="31"/>
      <c r="H88" s="31"/>
      <c r="I88" s="31" t="e">
        <f ca="1">+IF(A88&lt;&gt;" ",VLOOKUP(A88,'（运营）采购订单'!$D:$J,7,0),"")</f>
        <v>#NUM!</v>
      </c>
      <c r="J88" s="95" t="e">
        <f ca="1">+IF(I88&gt;0,'（运营）采购订单'!$K$2,"")</f>
        <v>#NUM!</v>
      </c>
      <c r="K88" s="31"/>
    </row>
    <row r="89" spans="1:11">
      <c r="A89" s="7" t="e">
        <f ca="1" t="array" ref="A89">+INDEX('（运营）采购订单'!$D$1:$D$543,SMALL(IF('（运营）采购订单'!$D$4:$D$543&lt;&gt;"",ROW('（运营）采购订单'!$D$4:$D$543)),ROW('（运营）采购订单'!A88)))</f>
        <v>#NUM!</v>
      </c>
      <c r="B89" s="31" t="e">
        <f ca="1">+IF(A89&lt;&gt;"*-*",'（运营）采购订单'!$D$2,0)</f>
        <v>#NUM!</v>
      </c>
      <c r="C89" s="31" t="e">
        <f ca="1">+VLOOKUP(A89,'（运营）采购订单'!$D:$E,2,0)</f>
        <v>#NUM!</v>
      </c>
      <c r="D89" s="31" t="e">
        <f ca="1">+IF(I89&gt;0,'（运营）采购订单'!$B$2,"")</f>
        <v>#NUM!</v>
      </c>
      <c r="E89" s="31"/>
      <c r="F89" s="31"/>
      <c r="G89" s="31"/>
      <c r="H89" s="31"/>
      <c r="I89" s="31" t="e">
        <f ca="1">+IF(A89&lt;&gt;" ",VLOOKUP(A89,'（运营）采购订单'!$D:$J,7,0),"")</f>
        <v>#NUM!</v>
      </c>
      <c r="J89" s="95" t="e">
        <f ca="1">+IF(I89&gt;0,'（运营）采购订单'!$K$2,"")</f>
        <v>#NUM!</v>
      </c>
      <c r="K89" s="31"/>
    </row>
    <row r="90" spans="1:11">
      <c r="A90" s="7" t="e">
        <f ca="1" t="array" ref="A90">+INDEX('（运营）采购订单'!$D$1:$D$543,SMALL(IF('（运营）采购订单'!$D$4:$D$543&lt;&gt;"",ROW('（运营）采购订单'!$D$4:$D$543)),ROW('（运营）采购订单'!A89)))</f>
        <v>#NUM!</v>
      </c>
      <c r="B90" s="31" t="e">
        <f ca="1">+IF(A90&lt;&gt;"*-*",'（运营）采购订单'!$D$2,0)</f>
        <v>#NUM!</v>
      </c>
      <c r="C90" s="31" t="e">
        <f ca="1">+VLOOKUP(A90,'（运营）采购订单'!$D:$E,2,0)</f>
        <v>#NUM!</v>
      </c>
      <c r="D90" s="31" t="e">
        <f ca="1">+IF(I90&gt;0,'（运营）采购订单'!$B$2,"")</f>
        <v>#NUM!</v>
      </c>
      <c r="E90" s="31"/>
      <c r="F90" s="31"/>
      <c r="G90" s="31"/>
      <c r="H90" s="31"/>
      <c r="I90" s="31" t="e">
        <f ca="1">+IF(A90&lt;&gt;" ",VLOOKUP(A90,'（运营）采购订单'!$D:$J,7,0),"")</f>
        <v>#NUM!</v>
      </c>
      <c r="J90" s="95" t="e">
        <f ca="1">+IF(I90&gt;0,'（运营）采购订单'!$K$2,"")</f>
        <v>#NUM!</v>
      </c>
      <c r="K90" s="31"/>
    </row>
    <row r="91" spans="1:11">
      <c r="A91" s="7" t="e">
        <f ca="1" t="array" ref="A91">+INDEX('（运营）采购订单'!$D$1:$D$543,SMALL(IF('（运营）采购订单'!$D$4:$D$543&lt;&gt;"",ROW('（运营）采购订单'!$D$4:$D$543)),ROW('（运营）采购订单'!A90)))</f>
        <v>#NUM!</v>
      </c>
      <c r="B91" s="31" t="e">
        <f ca="1">+IF(A91&lt;&gt;"*-*",'（运营）采购订单'!$D$2,0)</f>
        <v>#NUM!</v>
      </c>
      <c r="C91" s="31" t="e">
        <f ca="1">+VLOOKUP(A91,'（运营）采购订单'!$D:$E,2,0)</f>
        <v>#NUM!</v>
      </c>
      <c r="D91" s="31" t="e">
        <f ca="1">+IF(I91&gt;0,'（运营）采购订单'!$B$2,"")</f>
        <v>#NUM!</v>
      </c>
      <c r="E91" s="31"/>
      <c r="F91" s="31"/>
      <c r="G91" s="31"/>
      <c r="H91" s="31"/>
      <c r="I91" s="31" t="e">
        <f ca="1">+IF(A91&lt;&gt;" ",VLOOKUP(A91,'（运营）采购订单'!$D:$J,7,0),"")</f>
        <v>#NUM!</v>
      </c>
      <c r="J91" s="95" t="e">
        <f ca="1">+IF(I91&gt;0,'（运营）采购订单'!$K$2,"")</f>
        <v>#NUM!</v>
      </c>
      <c r="K91" s="31"/>
    </row>
    <row r="92" spans="1:11">
      <c r="A92" s="7" t="e">
        <f ca="1" t="array" ref="A92">+INDEX('（运营）采购订单'!$D$1:$D$543,SMALL(IF('（运营）采购订单'!$D$4:$D$543&lt;&gt;"",ROW('（运营）采购订单'!$D$4:$D$543)),ROW('（运营）采购订单'!A91)))</f>
        <v>#NUM!</v>
      </c>
      <c r="B92" s="31" t="e">
        <f ca="1">+IF(A92&lt;&gt;"*-*",'（运营）采购订单'!$D$2,0)</f>
        <v>#NUM!</v>
      </c>
      <c r="C92" s="31" t="e">
        <f ca="1">+VLOOKUP(A92,'（运营）采购订单'!$D:$E,2,0)</f>
        <v>#NUM!</v>
      </c>
      <c r="D92" s="31" t="e">
        <f ca="1">+IF(I92&gt;0,'（运营）采购订单'!$B$2,"")</f>
        <v>#NUM!</v>
      </c>
      <c r="E92" s="31"/>
      <c r="F92" s="31"/>
      <c r="G92" s="31"/>
      <c r="H92" s="31"/>
      <c r="I92" s="31" t="e">
        <f ca="1">+IF(A92&lt;&gt;" ",VLOOKUP(A92,'（运营）采购订单'!$D:$J,7,0),"")</f>
        <v>#NUM!</v>
      </c>
      <c r="J92" s="95" t="e">
        <f ca="1">+IF(I92&gt;0,'（运营）采购订单'!$K$2,"")</f>
        <v>#NUM!</v>
      </c>
      <c r="K92" s="31"/>
    </row>
    <row r="93" spans="1:11">
      <c r="A93" s="7" t="e">
        <f ca="1" t="array" ref="A93">+INDEX('（运营）采购订单'!$D$1:$D$543,SMALL(IF('（运营）采购订单'!$D$4:$D$543&lt;&gt;"",ROW('（运营）采购订单'!$D$4:$D$543)),ROW('（运营）采购订单'!A92)))</f>
        <v>#NUM!</v>
      </c>
      <c r="B93" s="31" t="e">
        <f ca="1">+IF(A93&lt;&gt;"*-*",'（运营）采购订单'!$D$2,0)</f>
        <v>#NUM!</v>
      </c>
      <c r="C93" s="31" t="e">
        <f ca="1">+VLOOKUP(A93,'（运营）采购订单'!$D:$E,2,0)</f>
        <v>#NUM!</v>
      </c>
      <c r="D93" s="31" t="e">
        <f ca="1">+IF(I93&gt;0,'（运营）采购订单'!$B$2,"")</f>
        <v>#NUM!</v>
      </c>
      <c r="E93" s="31"/>
      <c r="F93" s="31"/>
      <c r="G93" s="31"/>
      <c r="H93" s="31"/>
      <c r="I93" s="31" t="e">
        <f ca="1">+IF(A93&lt;&gt;" ",VLOOKUP(A93,'（运营）采购订单'!$D:$J,7,0),"")</f>
        <v>#NUM!</v>
      </c>
      <c r="J93" s="95" t="e">
        <f ca="1">+IF(I93&gt;0,'（运营）采购订单'!$K$2,"")</f>
        <v>#NUM!</v>
      </c>
      <c r="K93" s="31"/>
    </row>
    <row r="94" spans="1:11">
      <c r="A94" s="7" t="e">
        <f ca="1" t="array" ref="A94">+INDEX('（运营）采购订单'!$D$1:$D$543,SMALL(IF('（运营）采购订单'!$D$4:$D$543&lt;&gt;"",ROW('（运营）采购订单'!$D$4:$D$543)),ROW('（运营）采购订单'!A93)))</f>
        <v>#NUM!</v>
      </c>
      <c r="B94" s="31" t="e">
        <f ca="1">+IF(A94&lt;&gt;"*-*",'（运营）采购订单'!$D$2,0)</f>
        <v>#NUM!</v>
      </c>
      <c r="C94" s="31" t="e">
        <f ca="1">+VLOOKUP(A94,'（运营）采购订单'!$D:$E,2,0)</f>
        <v>#NUM!</v>
      </c>
      <c r="D94" s="31" t="e">
        <f ca="1">+IF(I94&gt;0,'（运营）采购订单'!$B$2,"")</f>
        <v>#NUM!</v>
      </c>
      <c r="E94" s="31"/>
      <c r="F94" s="31"/>
      <c r="G94" s="31"/>
      <c r="H94" s="31"/>
      <c r="I94" s="31" t="e">
        <f ca="1">+IF(A94&lt;&gt;" ",VLOOKUP(A94,'（运营）采购订单'!$D:$J,7,0),"")</f>
        <v>#NUM!</v>
      </c>
      <c r="J94" s="95" t="e">
        <f ca="1">+IF(I94&gt;0,'（运营）采购订单'!$K$2,"")</f>
        <v>#NUM!</v>
      </c>
      <c r="K94" s="31"/>
    </row>
    <row r="95" spans="1:11">
      <c r="A95" s="7" t="e">
        <f ca="1" t="array" ref="A95">+INDEX('（运营）采购订单'!$D$1:$D$543,SMALL(IF('（运营）采购订单'!$D$4:$D$543&lt;&gt;"",ROW('（运营）采购订单'!$D$4:$D$543)),ROW('（运营）采购订单'!A94)))</f>
        <v>#NUM!</v>
      </c>
      <c r="B95" s="31" t="e">
        <f ca="1">+IF(A95&lt;&gt;"*-*",'（运营）采购订单'!$D$2,0)</f>
        <v>#NUM!</v>
      </c>
      <c r="C95" s="31" t="e">
        <f ca="1">+VLOOKUP(A95,'（运营）采购订单'!$D:$E,2,0)</f>
        <v>#NUM!</v>
      </c>
      <c r="D95" s="31" t="e">
        <f ca="1">+IF(I95&gt;0,'（运营）采购订单'!$B$2,"")</f>
        <v>#NUM!</v>
      </c>
      <c r="E95" s="31"/>
      <c r="F95" s="31"/>
      <c r="G95" s="31"/>
      <c r="H95" s="31"/>
      <c r="I95" s="31" t="e">
        <f ca="1">+IF(A95&lt;&gt;" ",VLOOKUP(A95,'（运营）采购订单'!$D:$J,7,0),"")</f>
        <v>#NUM!</v>
      </c>
      <c r="J95" s="95" t="e">
        <f ca="1">+IF(I95&gt;0,'（运营）采购订单'!$K$2,"")</f>
        <v>#NUM!</v>
      </c>
      <c r="K95" s="31"/>
    </row>
    <row r="96" spans="1:11">
      <c r="A96" s="7" t="e">
        <f ca="1" t="array" ref="A96">+INDEX('（运营）采购订单'!$D$1:$D$543,SMALL(IF('（运营）采购订单'!$D$4:$D$543&lt;&gt;"",ROW('（运营）采购订单'!$D$4:$D$543)),ROW('（运营）采购订单'!A95)))</f>
        <v>#NUM!</v>
      </c>
      <c r="B96" s="31" t="e">
        <f ca="1">+IF(A96&lt;&gt;"*-*",'（运营）采购订单'!$D$2,0)</f>
        <v>#NUM!</v>
      </c>
      <c r="C96" s="31" t="e">
        <f ca="1">+VLOOKUP(A96,'（运营）采购订单'!$D:$E,2,0)</f>
        <v>#NUM!</v>
      </c>
      <c r="D96" s="31" t="e">
        <f ca="1">+IF(I96&gt;0,'（运营）采购订单'!$B$2,"")</f>
        <v>#NUM!</v>
      </c>
      <c r="E96" s="31"/>
      <c r="F96" s="31"/>
      <c r="G96" s="31"/>
      <c r="H96" s="31"/>
      <c r="I96" s="31" t="e">
        <f ca="1">+IF(A96&lt;&gt;" ",VLOOKUP(A96,'（运营）采购订单'!$D:$J,7,0),"")</f>
        <v>#NUM!</v>
      </c>
      <c r="J96" s="95" t="e">
        <f ca="1">+IF(I96&gt;0,'（运营）采购订单'!$K$2,"")</f>
        <v>#NUM!</v>
      </c>
      <c r="K96" s="31"/>
    </row>
    <row r="97" spans="1:11">
      <c r="A97" s="7" t="e">
        <f ca="1" t="array" ref="A97">+INDEX('（运营）采购订单'!$D$1:$D$543,SMALL(IF('（运营）采购订单'!$D$4:$D$543&lt;&gt;"",ROW('（运营）采购订单'!$D$4:$D$543)),ROW('（运营）采购订单'!A96)))</f>
        <v>#NUM!</v>
      </c>
      <c r="B97" s="31" t="e">
        <f ca="1">+IF(A97&lt;&gt;"*-*",'（运营）采购订单'!$D$2,0)</f>
        <v>#NUM!</v>
      </c>
      <c r="C97" s="31" t="e">
        <f ca="1">+VLOOKUP(A97,'（运营）采购订单'!$D:$E,2,0)</f>
        <v>#NUM!</v>
      </c>
      <c r="D97" s="31" t="e">
        <f ca="1">+IF(I97&gt;0,'（运营）采购订单'!$B$2,"")</f>
        <v>#NUM!</v>
      </c>
      <c r="E97" s="31"/>
      <c r="F97" s="31"/>
      <c r="G97" s="31"/>
      <c r="H97" s="31"/>
      <c r="I97" s="31" t="e">
        <f ca="1">+IF(A97&lt;&gt;" ",VLOOKUP(A97,'（运营）采购订单'!$D:$J,7,0),"")</f>
        <v>#NUM!</v>
      </c>
      <c r="J97" s="95" t="e">
        <f ca="1">+IF(I97&gt;0,'（运营）采购订单'!$K$2,"")</f>
        <v>#NUM!</v>
      </c>
      <c r="K97" s="31"/>
    </row>
    <row r="98" spans="1:11">
      <c r="A98" s="7" t="e">
        <f ca="1" t="array" ref="A98">+INDEX('（运营）采购订单'!$D$1:$D$543,SMALL(IF('（运营）采购订单'!$D$4:$D$543&lt;&gt;"",ROW('（运营）采购订单'!$D$4:$D$543)),ROW('（运营）采购订单'!A97)))</f>
        <v>#NUM!</v>
      </c>
      <c r="B98" s="31" t="e">
        <f ca="1">+IF(A98&lt;&gt;"*-*",'（运营）采购订单'!$D$2,0)</f>
        <v>#NUM!</v>
      </c>
      <c r="C98" s="31" t="e">
        <f ca="1">+VLOOKUP(A98,'（运营）采购订单'!$D:$E,2,0)</f>
        <v>#NUM!</v>
      </c>
      <c r="D98" s="31" t="e">
        <f ca="1">+IF(I98&gt;0,'（运营）采购订单'!$B$2,"")</f>
        <v>#NUM!</v>
      </c>
      <c r="E98" s="31"/>
      <c r="F98" s="31"/>
      <c r="G98" s="31"/>
      <c r="H98" s="31"/>
      <c r="I98" s="31" t="e">
        <f ca="1">+IF(A98&lt;&gt;" ",VLOOKUP(A98,'（运营）采购订单'!$D:$J,7,0),"")</f>
        <v>#NUM!</v>
      </c>
      <c r="J98" s="95" t="e">
        <f ca="1">+IF(I98&gt;0,'（运营）采购订单'!$K$2,"")</f>
        <v>#NUM!</v>
      </c>
      <c r="K98" s="31"/>
    </row>
    <row r="99" spans="1:11">
      <c r="A99" s="7" t="e">
        <f ca="1" t="array" ref="A99">+INDEX('（运营）采购订单'!$D$1:$D$543,SMALL(IF('（运营）采购订单'!$D$4:$D$543&lt;&gt;"",ROW('（运营）采购订单'!$D$4:$D$543)),ROW('（运营）采购订单'!A98)))</f>
        <v>#NUM!</v>
      </c>
      <c r="B99" s="31" t="e">
        <f ca="1">+IF(A99&lt;&gt;"*-*",'（运营）采购订单'!$D$2,0)</f>
        <v>#NUM!</v>
      </c>
      <c r="C99" s="31" t="e">
        <f ca="1">+VLOOKUP(A99,'（运营）采购订单'!$D:$E,2,0)</f>
        <v>#NUM!</v>
      </c>
      <c r="D99" s="31" t="e">
        <f ca="1">+IF(I99&gt;0,'（运营）采购订单'!$B$2,"")</f>
        <v>#NUM!</v>
      </c>
      <c r="E99" s="31"/>
      <c r="F99" s="31"/>
      <c r="G99" s="31"/>
      <c r="H99" s="31"/>
      <c r="I99" s="31" t="e">
        <f ca="1">+IF(A99&lt;&gt;" ",VLOOKUP(A99,'（运营）采购订单'!$D:$J,7,0),"")</f>
        <v>#NUM!</v>
      </c>
      <c r="J99" s="95" t="e">
        <f ca="1">+IF(I99&gt;0,'（运营）采购订单'!$K$2,"")</f>
        <v>#NUM!</v>
      </c>
      <c r="K99" s="31"/>
    </row>
    <row r="100" spans="1:11">
      <c r="A100" s="7" t="e">
        <f ca="1" t="array" ref="A100">+INDEX('（运营）采购订单'!$D$1:$D$543,SMALL(IF('（运营）采购订单'!$D$4:$D$543&lt;&gt;"",ROW('（运营）采购订单'!$D$4:$D$543)),ROW('（运营）采购订单'!A99)))</f>
        <v>#NUM!</v>
      </c>
      <c r="B100" s="31" t="e">
        <f ca="1">+IF(A100&lt;&gt;"*-*",'（运营）采购订单'!$D$2,0)</f>
        <v>#NUM!</v>
      </c>
      <c r="C100" s="31" t="e">
        <f ca="1">+VLOOKUP(A100,'（运营）采购订单'!$D:$E,2,0)</f>
        <v>#NUM!</v>
      </c>
      <c r="D100" s="31" t="e">
        <f ca="1">+IF(I100&gt;0,'（运营）采购订单'!$B$2,"")</f>
        <v>#NUM!</v>
      </c>
      <c r="E100" s="31"/>
      <c r="F100" s="31"/>
      <c r="G100" s="31"/>
      <c r="H100" s="31"/>
      <c r="I100" s="31" t="e">
        <f ca="1">+IF(A100&lt;&gt;" ",VLOOKUP(A100,'（运营）采购订单'!$D:$J,7,0),"")</f>
        <v>#NUM!</v>
      </c>
      <c r="J100" s="95" t="e">
        <f ca="1">+IF(I100&gt;0,'（运营）采购订单'!$K$2,"")</f>
        <v>#NUM!</v>
      </c>
      <c r="K100" s="31"/>
    </row>
    <row r="101" spans="1:11">
      <c r="A101" s="7" t="e">
        <f ca="1" t="array" ref="A101">+INDEX('（运营）采购订单'!$D$1:$D$543,SMALL(IF('（运营）采购订单'!$D$4:$D$543&lt;&gt;"",ROW('（运营）采购订单'!$D$4:$D$543)),ROW('（运营）采购订单'!A100)))</f>
        <v>#NUM!</v>
      </c>
      <c r="B101" s="31" t="e">
        <f ca="1">+IF(A101&lt;&gt;"*-*",'（运营）采购订单'!$D$2,0)</f>
        <v>#NUM!</v>
      </c>
      <c r="C101" s="31" t="e">
        <f ca="1">+VLOOKUP(A101,'（运营）采购订单'!$D:$E,2,0)</f>
        <v>#NUM!</v>
      </c>
      <c r="D101" s="31" t="e">
        <f ca="1">+IF(I101&gt;0,'（运营）采购订单'!$B$2,"")</f>
        <v>#NUM!</v>
      </c>
      <c r="E101" s="31"/>
      <c r="F101" s="31"/>
      <c r="G101" s="31"/>
      <c r="H101" s="31"/>
      <c r="I101" s="31" t="e">
        <f ca="1">+IF(A101&lt;&gt;" ",VLOOKUP(A101,'（运营）采购订单'!$D:$J,7,0),"")</f>
        <v>#NUM!</v>
      </c>
      <c r="J101" s="95" t="e">
        <f ca="1">+IF(I101&gt;0,'（运营）采购订单'!$K$2,"")</f>
        <v>#NUM!</v>
      </c>
      <c r="K101" s="31"/>
    </row>
    <row r="102" spans="1:11">
      <c r="A102" s="7" t="e">
        <f ca="1" t="array" ref="A102">+INDEX('（运营）采购订单'!$D$1:$D$543,SMALL(IF('（运营）采购订单'!$D$4:$D$543&lt;&gt;"",ROW('（运营）采购订单'!$D$4:$D$543)),ROW('（运营）采购订单'!A101)))</f>
        <v>#NUM!</v>
      </c>
      <c r="B102" s="31" t="e">
        <f ca="1">+IF(A102&lt;&gt;"*-*",'（运营）采购订单'!$D$2,0)</f>
        <v>#NUM!</v>
      </c>
      <c r="C102" s="31" t="e">
        <f ca="1">+VLOOKUP(A102,'（运营）采购订单'!$D:$E,2,0)</f>
        <v>#NUM!</v>
      </c>
      <c r="D102" s="31" t="e">
        <f ca="1">+IF(I102&gt;0,'（运营）采购订单'!$B$2,"")</f>
        <v>#NUM!</v>
      </c>
      <c r="E102" s="31"/>
      <c r="F102" s="31"/>
      <c r="G102" s="31"/>
      <c r="H102" s="31"/>
      <c r="I102" s="31" t="e">
        <f ca="1">+IF(A102&lt;&gt;" ",VLOOKUP(A102,'（运营）采购订单'!$D:$J,7,0),"")</f>
        <v>#NUM!</v>
      </c>
      <c r="J102" s="95" t="e">
        <f ca="1">+IF(I102&gt;0,'（运营）采购订单'!$K$2,"")</f>
        <v>#NUM!</v>
      </c>
      <c r="K102" s="31"/>
    </row>
    <row r="103" spans="1:11">
      <c r="A103" s="7" t="e">
        <f ca="1" t="array" ref="A103">+INDEX('（运营）采购订单'!$D$1:$D$543,SMALL(IF('（运营）采购订单'!$D$4:$D$543&lt;&gt;"",ROW('（运营）采购订单'!$D$4:$D$543)),ROW('（运营）采购订单'!A102)))</f>
        <v>#NUM!</v>
      </c>
      <c r="B103" s="31" t="e">
        <f ca="1">+IF(A103&lt;&gt;"*-*",'（运营）采购订单'!$D$2,0)</f>
        <v>#NUM!</v>
      </c>
      <c r="C103" s="31" t="e">
        <f ca="1">+VLOOKUP(A103,'（运营）采购订单'!$D:$E,2,0)</f>
        <v>#NUM!</v>
      </c>
      <c r="D103" s="31" t="e">
        <f ca="1">+IF(I103&gt;0,'（运营）采购订单'!$B$2,"")</f>
        <v>#NUM!</v>
      </c>
      <c r="E103" s="31"/>
      <c r="F103" s="31"/>
      <c r="G103" s="31"/>
      <c r="H103" s="31"/>
      <c r="I103" s="31" t="e">
        <f ca="1">+IF(A103&lt;&gt;" ",VLOOKUP(A103,'（运营）采购订单'!$D:$J,7,0),"")</f>
        <v>#NUM!</v>
      </c>
      <c r="J103" s="95" t="e">
        <f ca="1">+IF(I103&gt;0,'（运营）采购订单'!$K$2,"")</f>
        <v>#NUM!</v>
      </c>
      <c r="K103" s="31"/>
    </row>
    <row r="104" spans="1:11">
      <c r="A104" s="7" t="e">
        <f ca="1" t="array" ref="A104">+INDEX('（运营）采购订单'!$D$1:$D$543,SMALL(IF('（运营）采购订单'!$D$4:$D$543&lt;&gt;"",ROW('（运营）采购订单'!$D$4:$D$543)),ROW('（运营）采购订单'!A103)))</f>
        <v>#NUM!</v>
      </c>
      <c r="B104" s="31" t="e">
        <f ca="1">+IF(A104&lt;&gt;"*-*",'（运营）采购订单'!$D$2,0)</f>
        <v>#NUM!</v>
      </c>
      <c r="C104" s="31" t="e">
        <f ca="1">+VLOOKUP(A104,'（运营）采购订单'!$D:$E,2,0)</f>
        <v>#NUM!</v>
      </c>
      <c r="D104" s="31" t="e">
        <f ca="1">+IF(I104&gt;0,'（运营）采购订单'!$B$2,"")</f>
        <v>#NUM!</v>
      </c>
      <c r="E104" s="31"/>
      <c r="F104" s="31"/>
      <c r="G104" s="31"/>
      <c r="H104" s="31"/>
      <c r="I104" s="31" t="e">
        <f ca="1">+IF(A104&lt;&gt;" ",VLOOKUP(A104,'（运营）采购订单'!$D:$J,7,0),"")</f>
        <v>#NUM!</v>
      </c>
      <c r="J104" s="95" t="e">
        <f ca="1">+IF(I104&gt;0,'（运营）采购订单'!$K$2,"")</f>
        <v>#NUM!</v>
      </c>
      <c r="K104" s="31"/>
    </row>
    <row r="105" spans="1:11">
      <c r="A105" s="7" t="e">
        <f ca="1" t="array" ref="A105">+INDEX('（运营）采购订单'!$D$1:$D$543,SMALL(IF('（运营）采购订单'!$D$4:$D$543&lt;&gt;"",ROW('（运营）采购订单'!$D$4:$D$543)),ROW('（运营）采购订单'!A104)))</f>
        <v>#NUM!</v>
      </c>
      <c r="B105" s="31" t="e">
        <f ca="1">+IF(A105&lt;&gt;"*-*",'（运营）采购订单'!$D$2,0)</f>
        <v>#NUM!</v>
      </c>
      <c r="C105" s="31" t="e">
        <f ca="1">+VLOOKUP(A105,'（运营）采购订单'!$D:$E,2,0)</f>
        <v>#NUM!</v>
      </c>
      <c r="D105" s="31" t="e">
        <f ca="1">+IF(I105&gt;0,'（运营）采购订单'!$B$2,"")</f>
        <v>#NUM!</v>
      </c>
      <c r="E105" s="31"/>
      <c r="F105" s="31"/>
      <c r="G105" s="31"/>
      <c r="H105" s="31"/>
      <c r="I105" s="31" t="e">
        <f ca="1">+IF(A105&lt;&gt;" ",VLOOKUP(A105,'（运营）采购订单'!$D:$J,7,0),"")</f>
        <v>#NUM!</v>
      </c>
      <c r="J105" s="95" t="e">
        <f ca="1">+IF(I105&gt;0,'（运营）采购订单'!$K$2,"")</f>
        <v>#NUM!</v>
      </c>
      <c r="K105" s="31"/>
    </row>
    <row r="106" spans="1:11">
      <c r="A106" s="7" t="e">
        <f ca="1" t="array" ref="A106">+INDEX('（运营）采购订单'!$D$1:$D$543,SMALL(IF('（运营）采购订单'!$D$4:$D$543&lt;&gt;"",ROW('（运营）采购订单'!$D$4:$D$543)),ROW('（运营）采购订单'!A105)))</f>
        <v>#NUM!</v>
      </c>
      <c r="B106" s="31" t="e">
        <f ca="1">+IF(A106&lt;&gt;"*-*",'（运营）采购订单'!$D$2,0)</f>
        <v>#NUM!</v>
      </c>
      <c r="C106" s="31" t="e">
        <f ca="1">+VLOOKUP(A106,'（运营）采购订单'!$D:$E,2,0)</f>
        <v>#NUM!</v>
      </c>
      <c r="D106" s="31" t="e">
        <f ca="1">+IF(I106&gt;0,'（运营）采购订单'!$B$2,"")</f>
        <v>#NUM!</v>
      </c>
      <c r="E106" s="31"/>
      <c r="F106" s="31"/>
      <c r="G106" s="31"/>
      <c r="H106" s="31"/>
      <c r="I106" s="31" t="e">
        <f ca="1">+IF(A106&lt;&gt;" ",VLOOKUP(A106,'（运营）采购订单'!$D:$J,7,0),"")</f>
        <v>#NUM!</v>
      </c>
      <c r="J106" s="95" t="e">
        <f ca="1">+IF(I106&gt;0,'（运营）采购订单'!$K$2,"")</f>
        <v>#NUM!</v>
      </c>
      <c r="K106" s="31"/>
    </row>
    <row r="107" spans="1:11">
      <c r="A107" s="7" t="e">
        <f ca="1" t="array" ref="A107">+INDEX('（运营）采购订单'!$D$1:$D$543,SMALL(IF('（运营）采购订单'!$D$4:$D$543&lt;&gt;"",ROW('（运营）采购订单'!$D$4:$D$543)),ROW('（运营）采购订单'!A106)))</f>
        <v>#NUM!</v>
      </c>
      <c r="B107" s="31" t="e">
        <f ca="1">+IF(A107&lt;&gt;"*-*",'（运营）采购订单'!$D$2,0)</f>
        <v>#NUM!</v>
      </c>
      <c r="C107" s="31" t="e">
        <f ca="1">+VLOOKUP(A107,'（运营）采购订单'!$D:$E,2,0)</f>
        <v>#NUM!</v>
      </c>
      <c r="D107" s="31" t="e">
        <f ca="1">+IF(I107&gt;0,'（运营）采购订单'!$B$2,"")</f>
        <v>#NUM!</v>
      </c>
      <c r="E107" s="31"/>
      <c r="F107" s="31"/>
      <c r="G107" s="31"/>
      <c r="H107" s="31"/>
      <c r="I107" s="31" t="e">
        <f ca="1">+IF(A107&lt;&gt;" ",VLOOKUP(A107,'（运营）采购订单'!$D:$J,7,0),"")</f>
        <v>#NUM!</v>
      </c>
      <c r="J107" s="95" t="e">
        <f ca="1">+IF(I107&gt;0,'（运营）采购订单'!$K$2,"")</f>
        <v>#NUM!</v>
      </c>
      <c r="K107" s="31"/>
    </row>
    <row r="108" spans="1:11">
      <c r="A108" s="7" t="e">
        <f ca="1" t="array" ref="A108">+INDEX('（运营）采购订单'!$D$1:$D$543,SMALL(IF('（运营）采购订单'!$D$4:$D$543&lt;&gt;"",ROW('（运营）采购订单'!$D$4:$D$543)),ROW('（运营）采购订单'!A107)))</f>
        <v>#NUM!</v>
      </c>
      <c r="B108" s="31" t="e">
        <f ca="1">+IF(A108&lt;&gt;"*-*",'（运营）采购订单'!$D$2,0)</f>
        <v>#NUM!</v>
      </c>
      <c r="C108" s="31" t="e">
        <f ca="1">+VLOOKUP(A108,'（运营）采购订单'!$D:$E,2,0)</f>
        <v>#NUM!</v>
      </c>
      <c r="D108" s="31" t="e">
        <f ca="1">+IF(I108&gt;0,'（运营）采购订单'!$B$2,"")</f>
        <v>#NUM!</v>
      </c>
      <c r="E108" s="31"/>
      <c r="F108" s="31"/>
      <c r="G108" s="31"/>
      <c r="H108" s="31"/>
      <c r="I108" s="31" t="e">
        <f ca="1">+IF(A108&lt;&gt;" ",VLOOKUP(A108,'（运营）采购订单'!$D:$J,7,0),"")</f>
        <v>#NUM!</v>
      </c>
      <c r="J108" s="95" t="e">
        <f ca="1">+IF(I108&gt;0,'（运营）采购订单'!$K$2,"")</f>
        <v>#NUM!</v>
      </c>
      <c r="K108" s="31"/>
    </row>
    <row r="109" spans="1:11">
      <c r="A109" s="7" t="e">
        <f ca="1" t="array" ref="A109">+INDEX('（运营）采购订单'!$D$1:$D$543,SMALL(IF('（运营）采购订单'!$D$4:$D$543&lt;&gt;"",ROW('（运营）采购订单'!$D$4:$D$543)),ROW('（运营）采购订单'!A108)))</f>
        <v>#NUM!</v>
      </c>
      <c r="B109" s="31" t="e">
        <f ca="1">+IF(A109&lt;&gt;"*-*",'（运营）采购订单'!$D$2,0)</f>
        <v>#NUM!</v>
      </c>
      <c r="C109" s="31" t="e">
        <f ca="1">+VLOOKUP(A109,'（运营）采购订单'!$D:$E,2,0)</f>
        <v>#NUM!</v>
      </c>
      <c r="D109" s="31" t="e">
        <f ca="1">+IF(I109&gt;0,'（运营）采购订单'!$B$2,"")</f>
        <v>#NUM!</v>
      </c>
      <c r="E109" s="31"/>
      <c r="F109" s="31"/>
      <c r="G109" s="31"/>
      <c r="H109" s="31"/>
      <c r="I109" s="31" t="e">
        <f ca="1">+IF(A109&lt;&gt;" ",VLOOKUP(A109,'（运营）采购订单'!$D:$J,7,0),"")</f>
        <v>#NUM!</v>
      </c>
      <c r="J109" s="95" t="e">
        <f ca="1">+IF(I109&gt;0,'（运营）采购订单'!$K$2,"")</f>
        <v>#NUM!</v>
      </c>
      <c r="K109" s="31"/>
    </row>
    <row r="110" spans="1:11">
      <c r="A110" s="7" t="e">
        <f ca="1" t="array" ref="A110">+INDEX('（运营）采购订单'!$D$1:$D$543,SMALL(IF('（运营）采购订单'!$D$4:$D$543&lt;&gt;"",ROW('（运营）采购订单'!$D$4:$D$543)),ROW('（运营）采购订单'!A109)))</f>
        <v>#NUM!</v>
      </c>
      <c r="B110" s="31" t="e">
        <f ca="1">+IF(A110&lt;&gt;"*-*",'（运营）采购订单'!$D$2,0)</f>
        <v>#NUM!</v>
      </c>
      <c r="C110" s="31" t="e">
        <f ca="1">+VLOOKUP(A110,'（运营）采购订单'!$D:$E,2,0)</f>
        <v>#NUM!</v>
      </c>
      <c r="D110" s="31" t="e">
        <f ca="1">+IF(I110&gt;0,'（运营）采购订单'!$B$2,"")</f>
        <v>#NUM!</v>
      </c>
      <c r="E110" s="31"/>
      <c r="F110" s="31"/>
      <c r="G110" s="31"/>
      <c r="H110" s="31"/>
      <c r="I110" s="31" t="e">
        <f ca="1">+IF(A110&lt;&gt;" ",VLOOKUP(A110,'（运营）采购订单'!$D:$J,7,0),"")</f>
        <v>#NUM!</v>
      </c>
      <c r="J110" s="95" t="e">
        <f ca="1">+IF(I110&gt;0,'（运营）采购订单'!$K$2,"")</f>
        <v>#NUM!</v>
      </c>
      <c r="K110" s="31"/>
    </row>
    <row r="111" spans="1:11">
      <c r="A111" s="7" t="e">
        <f ca="1" t="array" ref="A111">+INDEX('（运营）采购订单'!$D$1:$D$543,SMALL(IF('（运营）采购订单'!$D$4:$D$543&lt;&gt;"",ROW('（运营）采购订单'!$D$4:$D$543)),ROW('（运营）采购订单'!A110)))</f>
        <v>#NUM!</v>
      </c>
      <c r="B111" s="31" t="e">
        <f ca="1">+IF(A111&lt;&gt;"*-*",'（运营）采购订单'!$D$2,0)</f>
        <v>#NUM!</v>
      </c>
      <c r="C111" s="31" t="e">
        <f ca="1">+VLOOKUP(A111,'（运营）采购订单'!$D:$E,2,0)</f>
        <v>#NUM!</v>
      </c>
      <c r="D111" s="31" t="e">
        <f ca="1">+IF(I111&gt;0,'（运营）采购订单'!$B$2,"")</f>
        <v>#NUM!</v>
      </c>
      <c r="E111" s="31"/>
      <c r="F111" s="31"/>
      <c r="G111" s="31"/>
      <c r="H111" s="31"/>
      <c r="I111" s="31" t="e">
        <f ca="1">+IF(A111&lt;&gt;" ",VLOOKUP(A111,'（运营）采购订单'!$D:$J,7,0),"")</f>
        <v>#NUM!</v>
      </c>
      <c r="J111" s="95" t="e">
        <f ca="1">+IF(I111&gt;0,'（运营）采购订单'!$K$2,"")</f>
        <v>#NUM!</v>
      </c>
      <c r="K111" s="31"/>
    </row>
    <row r="112" spans="1:11">
      <c r="A112" s="7" t="e">
        <f ca="1" t="array" ref="A112">+INDEX('（运营）采购订单'!$D$1:$D$543,SMALL(IF('（运营）采购订单'!$D$4:$D$543&lt;&gt;"",ROW('（运营）采购订单'!$D$4:$D$543)),ROW('（运营）采购订单'!A111)))</f>
        <v>#NUM!</v>
      </c>
      <c r="B112" s="31" t="e">
        <f ca="1">+IF(A112&lt;&gt;"*-*",'（运营）采购订单'!$D$2,0)</f>
        <v>#NUM!</v>
      </c>
      <c r="C112" s="31" t="e">
        <f ca="1">+VLOOKUP(A112,'（运营）采购订单'!$D:$E,2,0)</f>
        <v>#NUM!</v>
      </c>
      <c r="D112" s="31" t="e">
        <f ca="1">+IF(I112&gt;0,'（运营）采购订单'!$B$2,"")</f>
        <v>#NUM!</v>
      </c>
      <c r="E112" s="31"/>
      <c r="F112" s="31"/>
      <c r="G112" s="31"/>
      <c r="H112" s="31"/>
      <c r="I112" s="31" t="e">
        <f ca="1">+IF(A112&lt;&gt;" ",VLOOKUP(A112,'（运营）采购订单'!$D:$J,7,0),"")</f>
        <v>#NUM!</v>
      </c>
      <c r="J112" s="95" t="e">
        <f ca="1">+IF(I112&gt;0,'（运营）采购订单'!$K$2,"")</f>
        <v>#NUM!</v>
      </c>
      <c r="K112" s="31"/>
    </row>
    <row r="113" spans="1:11">
      <c r="A113" s="7" t="e">
        <f ca="1" t="array" ref="A113">+INDEX('（运营）采购订单'!$D$1:$D$543,SMALL(IF('（运营）采购订单'!$D$4:$D$543&lt;&gt;"",ROW('（运营）采购订单'!$D$4:$D$543)),ROW('（运营）采购订单'!A112)))</f>
        <v>#NUM!</v>
      </c>
      <c r="B113" s="31" t="e">
        <f ca="1">+IF(A113&lt;&gt;"*-*",'（运营）采购订单'!$D$2,0)</f>
        <v>#NUM!</v>
      </c>
      <c r="C113" s="31" t="e">
        <f ca="1">+VLOOKUP(A113,'（运营）采购订单'!$D:$E,2,0)</f>
        <v>#NUM!</v>
      </c>
      <c r="D113" s="31" t="e">
        <f ca="1">+IF(I113&gt;0,'（运营）采购订单'!$B$2,"")</f>
        <v>#NUM!</v>
      </c>
      <c r="E113" s="31"/>
      <c r="F113" s="31"/>
      <c r="G113" s="31"/>
      <c r="H113" s="31"/>
      <c r="I113" s="31" t="e">
        <f ca="1">+IF(A113&lt;&gt;" ",VLOOKUP(A113,'（运营）采购订单'!$D:$J,7,0),"")</f>
        <v>#NUM!</v>
      </c>
      <c r="J113" s="95" t="e">
        <f ca="1">+IF(I113&gt;0,'（运营）采购订单'!$K$2,"")</f>
        <v>#NUM!</v>
      </c>
      <c r="K113" s="31"/>
    </row>
    <row r="114" spans="1:11">
      <c r="A114" s="7" t="e">
        <f ca="1" t="array" ref="A114">+INDEX('（运营）采购订单'!$D$1:$D$543,SMALL(IF('（运营）采购订单'!$D$4:$D$543&lt;&gt;"",ROW('（运营）采购订单'!$D$4:$D$543)),ROW('（运营）采购订单'!A113)))</f>
        <v>#NUM!</v>
      </c>
      <c r="B114" s="31" t="e">
        <f ca="1">+IF(A114&lt;&gt;"*-*",'（运营）采购订单'!$D$2,0)</f>
        <v>#NUM!</v>
      </c>
      <c r="C114" s="31" t="e">
        <f ca="1">+VLOOKUP(A114,'（运营）采购订单'!$D:$E,2,0)</f>
        <v>#NUM!</v>
      </c>
      <c r="D114" s="31" t="e">
        <f ca="1">+IF(I114&gt;0,'（运营）采购订单'!$B$2,"")</f>
        <v>#NUM!</v>
      </c>
      <c r="E114" s="31"/>
      <c r="F114" s="31"/>
      <c r="G114" s="31"/>
      <c r="H114" s="31"/>
      <c r="I114" s="31" t="e">
        <f ca="1">+IF(A114&lt;&gt;" ",VLOOKUP(A114,'（运营）采购订单'!$D:$J,7,0),"")</f>
        <v>#NUM!</v>
      </c>
      <c r="J114" s="95" t="e">
        <f ca="1">+IF(I114&gt;0,'（运营）采购订单'!$K$2,"")</f>
        <v>#NUM!</v>
      </c>
      <c r="K114" s="31"/>
    </row>
    <row r="115" spans="1:11">
      <c r="A115" s="7" t="e">
        <f ca="1" t="array" ref="A115">+INDEX('（运营）采购订单'!$D$1:$D$543,SMALL(IF('（运营）采购订单'!$D$4:$D$543&lt;&gt;"",ROW('（运营）采购订单'!$D$4:$D$543)),ROW('（运营）采购订单'!A114)))</f>
        <v>#NUM!</v>
      </c>
      <c r="B115" s="31" t="e">
        <f ca="1">+IF(A115&lt;&gt;"*-*",'（运营）采购订单'!$D$2,0)</f>
        <v>#NUM!</v>
      </c>
      <c r="C115" s="31" t="e">
        <f ca="1">+VLOOKUP(A115,'（运营）采购订单'!$D:$E,2,0)</f>
        <v>#NUM!</v>
      </c>
      <c r="D115" s="31" t="e">
        <f ca="1">+IF(I115&gt;0,'（运营）采购订单'!$B$2,"")</f>
        <v>#NUM!</v>
      </c>
      <c r="E115" s="31"/>
      <c r="F115" s="31"/>
      <c r="G115" s="31"/>
      <c r="H115" s="31"/>
      <c r="I115" s="31" t="e">
        <f ca="1">+IF(A115&lt;&gt;" ",VLOOKUP(A115,'（运营）采购订单'!$D:$J,7,0),"")</f>
        <v>#NUM!</v>
      </c>
      <c r="J115" s="95" t="e">
        <f ca="1">+IF(I115&gt;0,'（运营）采购订单'!$K$2,"")</f>
        <v>#NUM!</v>
      </c>
      <c r="K115" s="31"/>
    </row>
    <row r="116" spans="1:11">
      <c r="A116" s="7" t="e">
        <f ca="1" t="array" ref="A116">+INDEX('（运营）采购订单'!$D$1:$D$543,SMALL(IF('（运营）采购订单'!$D$4:$D$543&lt;&gt;"",ROW('（运营）采购订单'!$D$4:$D$543)),ROW('（运营）采购订单'!A115)))</f>
        <v>#NUM!</v>
      </c>
      <c r="B116" s="31" t="e">
        <f ca="1">+IF(A116&lt;&gt;"*-*",'（运营）采购订单'!$D$2,0)</f>
        <v>#NUM!</v>
      </c>
      <c r="C116" s="31" t="e">
        <f ca="1">+VLOOKUP(A116,'（运营）采购订单'!$D:$E,2,0)</f>
        <v>#NUM!</v>
      </c>
      <c r="D116" s="31" t="e">
        <f ca="1">+IF(I116&gt;0,'（运营）采购订单'!$B$2,"")</f>
        <v>#NUM!</v>
      </c>
      <c r="E116" s="31"/>
      <c r="F116" s="31"/>
      <c r="G116" s="31"/>
      <c r="H116" s="31"/>
      <c r="I116" s="31" t="e">
        <f ca="1">+IF(A116&lt;&gt;" ",VLOOKUP(A116,'（运营）采购订单'!$D:$J,7,0),"")</f>
        <v>#NUM!</v>
      </c>
      <c r="J116" s="95" t="e">
        <f ca="1">+IF(I116&gt;0,'（运营）采购订单'!$K$2,"")</f>
        <v>#NUM!</v>
      </c>
      <c r="K116" s="31"/>
    </row>
    <row r="117" spans="1:11">
      <c r="A117" s="7" t="e">
        <f ca="1" t="array" ref="A117">+INDEX('（运营）采购订单'!$D$1:$D$543,SMALL(IF('（运营）采购订单'!$D$4:$D$543&lt;&gt;"",ROW('（运营）采购订单'!$D$4:$D$543)),ROW('（运营）采购订单'!A116)))</f>
        <v>#NUM!</v>
      </c>
      <c r="B117" s="31" t="e">
        <f ca="1">+IF(A117&lt;&gt;"*-*",'（运营）采购订单'!$D$2,0)</f>
        <v>#NUM!</v>
      </c>
      <c r="C117" s="31" t="e">
        <f ca="1">+VLOOKUP(A117,'（运营）采购订单'!$D:$E,2,0)</f>
        <v>#NUM!</v>
      </c>
      <c r="D117" s="31" t="e">
        <f ca="1">+IF(I117&gt;0,'（运营）采购订单'!$B$2,"")</f>
        <v>#NUM!</v>
      </c>
      <c r="E117" s="31"/>
      <c r="F117" s="31"/>
      <c r="G117" s="31"/>
      <c r="H117" s="31"/>
      <c r="I117" s="31" t="e">
        <f ca="1">+IF(A117&lt;&gt;" ",VLOOKUP(A117,'（运营）采购订单'!$D:$J,7,0),"")</f>
        <v>#NUM!</v>
      </c>
      <c r="J117" s="95" t="e">
        <f ca="1">+IF(I117&gt;0,'（运营）采购订单'!$K$2,"")</f>
        <v>#NUM!</v>
      </c>
      <c r="K117" s="31"/>
    </row>
    <row r="118" spans="1:11">
      <c r="A118" s="7" t="e">
        <f ca="1" t="array" ref="A118">+INDEX('（运营）采购订单'!$D$1:$D$543,SMALL(IF('（运营）采购订单'!$D$4:$D$543&lt;&gt;"",ROW('（运营）采购订单'!$D$4:$D$543)),ROW('（运营）采购订单'!A117)))</f>
        <v>#NUM!</v>
      </c>
      <c r="B118" s="31" t="e">
        <f ca="1">+IF(A118&lt;&gt;"*-*",'（运营）采购订单'!$D$2,0)</f>
        <v>#NUM!</v>
      </c>
      <c r="C118" s="31" t="e">
        <f ca="1">+VLOOKUP(A118,'（运营）采购订单'!$D:$E,2,0)</f>
        <v>#NUM!</v>
      </c>
      <c r="D118" s="31" t="e">
        <f ca="1">+IF(I118&gt;0,'（运营）采购订单'!$B$2,"")</f>
        <v>#NUM!</v>
      </c>
      <c r="E118" s="31"/>
      <c r="F118" s="31"/>
      <c r="G118" s="31"/>
      <c r="H118" s="31"/>
      <c r="I118" s="31" t="e">
        <f ca="1">+IF(A118&lt;&gt;" ",VLOOKUP(A118,'（运营）采购订单'!$D:$J,7,0),"")</f>
        <v>#NUM!</v>
      </c>
      <c r="J118" s="95" t="e">
        <f ca="1">+IF(I118&gt;0,'（运营）采购订单'!$K$2,"")</f>
        <v>#NUM!</v>
      </c>
      <c r="K118" s="31"/>
    </row>
    <row r="119" spans="1:11">
      <c r="A119" s="7" t="e">
        <f ca="1" t="array" ref="A119">+INDEX('（运营）采购订单'!$D$1:$D$543,SMALL(IF('（运营）采购订单'!$D$4:$D$543&lt;&gt;"",ROW('（运营）采购订单'!$D$4:$D$543)),ROW('（运营）采购订单'!A118)))</f>
        <v>#NUM!</v>
      </c>
      <c r="B119" s="31" t="e">
        <f ca="1">+IF(A119&lt;&gt;"*-*",'（运营）采购订单'!$D$2,0)</f>
        <v>#NUM!</v>
      </c>
      <c r="C119" s="31" t="e">
        <f ca="1">+VLOOKUP(A119,'（运营）采购订单'!$D:$E,2,0)</f>
        <v>#NUM!</v>
      </c>
      <c r="D119" s="31" t="e">
        <f ca="1">+IF(I119&gt;0,'（运营）采购订单'!$B$2,"")</f>
        <v>#NUM!</v>
      </c>
      <c r="E119" s="31"/>
      <c r="F119" s="31"/>
      <c r="G119" s="31"/>
      <c r="H119" s="31"/>
      <c r="I119" s="31" t="e">
        <f ca="1">+IF(A119&lt;&gt;" ",VLOOKUP(A119,'（运营）采购订单'!$D:$J,7,0),"")</f>
        <v>#NUM!</v>
      </c>
      <c r="J119" s="95" t="e">
        <f ca="1">+IF(I119&gt;0,'（运营）采购订单'!$K$2,"")</f>
        <v>#NUM!</v>
      </c>
      <c r="K119" s="31"/>
    </row>
    <row r="120" spans="1:11">
      <c r="A120" s="7" t="e">
        <f ca="1" t="array" ref="A120">+INDEX('（运营）采购订单'!$D$1:$D$543,SMALL(IF('（运营）采购订单'!$D$4:$D$543&lt;&gt;"",ROW('（运营）采购订单'!$D$4:$D$543)),ROW('（运营）采购订单'!A119)))</f>
        <v>#NUM!</v>
      </c>
      <c r="B120" s="31" t="e">
        <f ca="1">+IF(A120&lt;&gt;"*-*",'（运营）采购订单'!$D$2,0)</f>
        <v>#NUM!</v>
      </c>
      <c r="C120" s="31" t="e">
        <f ca="1">+VLOOKUP(A120,'（运营）采购订单'!$D:$E,2,0)</f>
        <v>#NUM!</v>
      </c>
      <c r="D120" s="31" t="e">
        <f ca="1">+IF(I120&gt;0,'（运营）采购订单'!$B$2,"")</f>
        <v>#NUM!</v>
      </c>
      <c r="E120" s="31"/>
      <c r="F120" s="31"/>
      <c r="G120" s="31"/>
      <c r="H120" s="31"/>
      <c r="I120" s="31" t="e">
        <f ca="1">+IF(A120&lt;&gt;" ",VLOOKUP(A120,'（运营）采购订单'!$D:$J,7,0),"")</f>
        <v>#NUM!</v>
      </c>
      <c r="J120" s="95" t="e">
        <f ca="1">+IF(I120&gt;0,'（运营）采购订单'!$K$2,"")</f>
        <v>#NUM!</v>
      </c>
      <c r="K120" s="31"/>
    </row>
    <row r="121" spans="1:11">
      <c r="A121" s="7" t="e">
        <f ca="1" t="array" ref="A121">+INDEX('（运营）采购订单'!$D$1:$D$543,SMALL(IF('（运营）采购订单'!$D$4:$D$543&lt;&gt;"",ROW('（运营）采购订单'!$D$4:$D$543)),ROW('（运营）采购订单'!A120)))</f>
        <v>#NUM!</v>
      </c>
      <c r="B121" s="31" t="e">
        <f ca="1">+IF(A121&lt;&gt;"*-*",'（运营）采购订单'!$D$2,0)</f>
        <v>#NUM!</v>
      </c>
      <c r="C121" s="31" t="e">
        <f ca="1">+VLOOKUP(A121,'（运营）采购订单'!$D:$E,2,0)</f>
        <v>#NUM!</v>
      </c>
      <c r="D121" s="31" t="e">
        <f ca="1">+IF(I121&gt;0,'（运营）采购订单'!$B$2,"")</f>
        <v>#NUM!</v>
      </c>
      <c r="E121" s="31"/>
      <c r="F121" s="31"/>
      <c r="G121" s="31"/>
      <c r="H121" s="31"/>
      <c r="I121" s="31" t="e">
        <f ca="1">+IF(A121&lt;&gt;" ",VLOOKUP(A121,'（运营）采购订单'!$D:$J,7,0),"")</f>
        <v>#NUM!</v>
      </c>
      <c r="J121" s="95" t="e">
        <f ca="1">+IF(I121&gt;0,'（运营）采购订单'!$K$2,"")</f>
        <v>#NUM!</v>
      </c>
      <c r="K121" s="31"/>
    </row>
    <row r="122" spans="1:11">
      <c r="A122" s="7" t="e">
        <f ca="1" t="array" ref="A122">+INDEX('（运营）采购订单'!$D$1:$D$543,SMALL(IF('（运营）采购订单'!$D$4:$D$543&lt;&gt;"",ROW('（运营）采购订单'!$D$4:$D$543)),ROW('（运营）采购订单'!A121)))</f>
        <v>#NUM!</v>
      </c>
      <c r="B122" s="31" t="e">
        <f ca="1">+IF(A122&lt;&gt;"*-*",'（运营）采购订单'!$D$2,0)</f>
        <v>#NUM!</v>
      </c>
      <c r="C122" s="31" t="e">
        <f ca="1">+VLOOKUP(A122,'（运营）采购订单'!$D:$E,2,0)</f>
        <v>#NUM!</v>
      </c>
      <c r="D122" s="31" t="e">
        <f ca="1">+IF(I122&gt;0,'（运营）采购订单'!$B$2,"")</f>
        <v>#NUM!</v>
      </c>
      <c r="E122" s="31"/>
      <c r="F122" s="31"/>
      <c r="G122" s="31"/>
      <c r="H122" s="31"/>
      <c r="I122" s="31" t="e">
        <f ca="1">+IF(A122&lt;&gt;" ",VLOOKUP(A122,'（运营）采购订单'!$D:$J,7,0),"")</f>
        <v>#NUM!</v>
      </c>
      <c r="J122" s="95" t="e">
        <f ca="1">+IF(I122&gt;0,'（运营）采购订单'!$K$2,"")</f>
        <v>#NUM!</v>
      </c>
      <c r="K122" s="31"/>
    </row>
    <row r="123" spans="1:11">
      <c r="A123" s="7" t="e">
        <f ca="1" t="array" ref="A123">+INDEX('（运营）采购订单'!$D$1:$D$543,SMALL(IF('（运营）采购订单'!$D$4:$D$543&lt;&gt;"",ROW('（运营）采购订单'!$D$4:$D$543)),ROW('（运营）采购订单'!A122)))</f>
        <v>#NUM!</v>
      </c>
      <c r="B123" s="31" t="e">
        <f ca="1">+IF(A123&lt;&gt;"*-*",'（运营）采购订单'!$D$2,0)</f>
        <v>#NUM!</v>
      </c>
      <c r="C123" s="31" t="e">
        <f ca="1">+VLOOKUP(A123,'（运营）采购订单'!$D:$E,2,0)</f>
        <v>#NUM!</v>
      </c>
      <c r="D123" s="31" t="e">
        <f ca="1">+IF(I123&gt;0,'（运营）采购订单'!$B$2,"")</f>
        <v>#NUM!</v>
      </c>
      <c r="E123" s="31"/>
      <c r="F123" s="31"/>
      <c r="G123" s="31"/>
      <c r="H123" s="31"/>
      <c r="I123" s="31" t="e">
        <f ca="1">+IF(A123&lt;&gt;" ",VLOOKUP(A123,'（运营）采购订单'!$D:$J,7,0),"")</f>
        <v>#NUM!</v>
      </c>
      <c r="J123" s="95" t="e">
        <f ca="1">+IF(I123&gt;0,'（运营）采购订单'!$K$2,"")</f>
        <v>#NUM!</v>
      </c>
      <c r="K123" s="31"/>
    </row>
    <row r="124" spans="1:11">
      <c r="A124" s="7" t="e">
        <f ca="1" t="array" ref="A124">+INDEX('（运营）采购订单'!$D$1:$D$543,SMALL(IF('（运营）采购订单'!$D$4:$D$543&lt;&gt;"",ROW('（运营）采购订单'!$D$4:$D$543)),ROW('（运营）采购订单'!A123)))</f>
        <v>#NUM!</v>
      </c>
      <c r="B124" s="31" t="e">
        <f ca="1">+IF(A124&lt;&gt;"*-*",'（运营）采购订单'!$D$2,0)</f>
        <v>#NUM!</v>
      </c>
      <c r="C124" s="31" t="e">
        <f ca="1">+VLOOKUP(A124,'（运营）采购订单'!$D:$E,2,0)</f>
        <v>#NUM!</v>
      </c>
      <c r="D124" s="31" t="e">
        <f ca="1">+IF(I124&gt;0,'（运营）采购订单'!$B$2,"")</f>
        <v>#NUM!</v>
      </c>
      <c r="E124" s="31"/>
      <c r="F124" s="31"/>
      <c r="G124" s="31"/>
      <c r="H124" s="31"/>
      <c r="I124" s="31" t="e">
        <f ca="1">+IF(A124&lt;&gt;" ",VLOOKUP(A124,'（运营）采购订单'!$D:$J,7,0),"")</f>
        <v>#NUM!</v>
      </c>
      <c r="J124" s="95" t="e">
        <f ca="1">+IF(I124&gt;0,'（运营）采购订单'!$K$2,"")</f>
        <v>#NUM!</v>
      </c>
      <c r="K124" s="31"/>
    </row>
    <row r="125" spans="1:11">
      <c r="A125" s="7" t="e">
        <f ca="1" t="array" ref="A125">+INDEX('（运营）采购订单'!$D$1:$D$543,SMALL(IF('（运营）采购订单'!$D$4:$D$543&lt;&gt;"",ROW('（运营）采购订单'!$D$4:$D$543)),ROW('（运营）采购订单'!A124)))</f>
        <v>#NUM!</v>
      </c>
      <c r="B125" s="31" t="e">
        <f ca="1">+IF(A125&lt;&gt;"*-*",'（运营）采购订单'!$D$2,0)</f>
        <v>#NUM!</v>
      </c>
      <c r="C125" s="31" t="e">
        <f ca="1">+VLOOKUP(A125,'（运营）采购订单'!$D:$E,2,0)</f>
        <v>#NUM!</v>
      </c>
      <c r="D125" s="31" t="e">
        <f ca="1">+IF(I125&gt;0,'（运营）采购订单'!$B$2,"")</f>
        <v>#NUM!</v>
      </c>
      <c r="E125" s="31"/>
      <c r="F125" s="31"/>
      <c r="G125" s="31"/>
      <c r="H125" s="31"/>
      <c r="I125" s="31" t="e">
        <f ca="1">+IF(A125&lt;&gt;" ",VLOOKUP(A125,'（运营）采购订单'!$D:$J,7,0),"")</f>
        <v>#NUM!</v>
      </c>
      <c r="J125" s="95" t="e">
        <f ca="1">+IF(I125&gt;0,'（运营）采购订单'!$K$2,"")</f>
        <v>#NUM!</v>
      </c>
      <c r="K125" s="31"/>
    </row>
    <row r="126" spans="1:11">
      <c r="A126" s="7" t="e">
        <f ca="1" t="array" ref="A126">+INDEX('（运营）采购订单'!$D$1:$D$543,SMALL(IF('（运营）采购订单'!$D$4:$D$543&lt;&gt;"",ROW('（运营）采购订单'!$D$4:$D$543)),ROW('（运营）采购订单'!A125)))</f>
        <v>#NUM!</v>
      </c>
      <c r="B126" s="31" t="e">
        <f ca="1">+IF(A126&lt;&gt;"*-*",'（运营）采购订单'!$D$2,0)</f>
        <v>#NUM!</v>
      </c>
      <c r="C126" s="31" t="e">
        <f ca="1">+VLOOKUP(A126,'（运营）采购订单'!$D:$E,2,0)</f>
        <v>#NUM!</v>
      </c>
      <c r="D126" s="31" t="e">
        <f ca="1">+IF(I126&gt;0,'（运营）采购订单'!$B$2,"")</f>
        <v>#NUM!</v>
      </c>
      <c r="E126" s="31"/>
      <c r="F126" s="31"/>
      <c r="G126" s="31"/>
      <c r="H126" s="31"/>
      <c r="I126" s="31" t="e">
        <f ca="1">+IF(A126&lt;&gt;" ",VLOOKUP(A126,'（运营）采购订单'!$D:$J,7,0),"")</f>
        <v>#NUM!</v>
      </c>
      <c r="J126" s="95" t="e">
        <f ca="1">+IF(I126&gt;0,'（运营）采购订单'!$K$2,"")</f>
        <v>#NUM!</v>
      </c>
      <c r="K126" s="31"/>
    </row>
    <row r="127" spans="1:11">
      <c r="A127" s="7" t="e">
        <f ca="1" t="array" ref="A127">+INDEX('（运营）采购订单'!$D$1:$D$543,SMALL(IF('（运营）采购订单'!$D$4:$D$543&lt;&gt;"",ROW('（运营）采购订单'!$D$4:$D$543)),ROW('（运营）采购订单'!A126)))</f>
        <v>#NUM!</v>
      </c>
      <c r="B127" s="31" t="e">
        <f ca="1">+IF(A127&lt;&gt;"*-*",'（运营）采购订单'!$D$2,0)</f>
        <v>#NUM!</v>
      </c>
      <c r="C127" s="31" t="e">
        <f ca="1">+VLOOKUP(A127,'（运营）采购订单'!$D:$E,2,0)</f>
        <v>#NUM!</v>
      </c>
      <c r="D127" s="31" t="e">
        <f ca="1">+IF(I127&gt;0,'（运营）采购订单'!$B$2,"")</f>
        <v>#NUM!</v>
      </c>
      <c r="E127" s="31"/>
      <c r="F127" s="31"/>
      <c r="G127" s="31"/>
      <c r="H127" s="31"/>
      <c r="I127" s="31" t="e">
        <f ca="1">+IF(A127&lt;&gt;" ",VLOOKUP(A127,'（运营）采购订单'!$D:$J,7,0),"")</f>
        <v>#NUM!</v>
      </c>
      <c r="J127" s="95" t="e">
        <f ca="1">+IF(I127&gt;0,'（运营）采购订单'!$K$2,"")</f>
        <v>#NUM!</v>
      </c>
      <c r="K127" s="31"/>
    </row>
    <row r="128" spans="1:11">
      <c r="A128" s="7" t="e">
        <f ca="1" t="array" ref="A128">+INDEX('（运营）采购订单'!$D$1:$D$543,SMALL(IF('（运营）采购订单'!$D$4:$D$543&lt;&gt;"",ROW('（运营）采购订单'!$D$4:$D$543)),ROW('（运营）采购订单'!A127)))</f>
        <v>#NUM!</v>
      </c>
      <c r="B128" s="31" t="e">
        <f ca="1">+IF(A128&lt;&gt;"*-*",'（运营）采购订单'!$D$2,0)</f>
        <v>#NUM!</v>
      </c>
      <c r="C128" s="31" t="e">
        <f ca="1">+VLOOKUP(A128,'（运营）采购订单'!$D:$E,2,0)</f>
        <v>#NUM!</v>
      </c>
      <c r="D128" s="31" t="e">
        <f ca="1">+IF(I128&gt;0,'（运营）采购订单'!$B$2,"")</f>
        <v>#NUM!</v>
      </c>
      <c r="E128" s="31"/>
      <c r="F128" s="31"/>
      <c r="G128" s="31"/>
      <c r="H128" s="31"/>
      <c r="I128" s="31" t="e">
        <f ca="1">+IF(A128&lt;&gt;" ",VLOOKUP(A128,'（运营）采购订单'!$D:$J,7,0),"")</f>
        <v>#NUM!</v>
      </c>
      <c r="J128" s="95" t="e">
        <f ca="1">+IF(I128&gt;0,'（运营）采购订单'!$K$2,"")</f>
        <v>#NUM!</v>
      </c>
      <c r="K128" s="31"/>
    </row>
    <row r="129" spans="1:11">
      <c r="A129" s="7" t="e">
        <f ca="1" t="array" ref="A129">+INDEX('（运营）采购订单'!$D$1:$D$543,SMALL(IF('（运营）采购订单'!$D$4:$D$543&lt;&gt;"",ROW('（运营）采购订单'!$D$4:$D$543)),ROW('（运营）采购订单'!A128)))</f>
        <v>#NUM!</v>
      </c>
      <c r="B129" s="31" t="e">
        <f ca="1">+IF(A129&lt;&gt;"*-*",'（运营）采购订单'!$D$2,0)</f>
        <v>#NUM!</v>
      </c>
      <c r="C129" s="31" t="e">
        <f ca="1">+VLOOKUP(A129,'（运营）采购订单'!$D:$E,2,0)</f>
        <v>#NUM!</v>
      </c>
      <c r="D129" s="31" t="e">
        <f ca="1">+IF(I129&gt;0,'（运营）采购订单'!$B$2,"")</f>
        <v>#NUM!</v>
      </c>
      <c r="E129" s="31"/>
      <c r="F129" s="31"/>
      <c r="G129" s="31"/>
      <c r="H129" s="31"/>
      <c r="I129" s="31" t="e">
        <f ca="1">+IF(A129&lt;&gt;" ",VLOOKUP(A129,'（运营）采购订单'!$D:$J,7,0),"")</f>
        <v>#NUM!</v>
      </c>
      <c r="J129" s="95" t="e">
        <f ca="1">+IF(I129&gt;0,'（运营）采购订单'!$K$2,"")</f>
        <v>#NUM!</v>
      </c>
      <c r="K129" s="31"/>
    </row>
    <row r="130" spans="1:11">
      <c r="A130" s="7" t="e">
        <f ca="1" t="array" ref="A130">+INDEX('（运营）采购订单'!$D$1:$D$543,SMALL(IF('（运营）采购订单'!$D$4:$D$543&lt;&gt;"",ROW('（运营）采购订单'!$D$4:$D$543)),ROW('（运营）采购订单'!A129)))</f>
        <v>#NUM!</v>
      </c>
      <c r="B130" s="31" t="e">
        <f ca="1">+IF(A130&lt;&gt;"*-*",'（运营）采购订单'!$D$2,0)</f>
        <v>#NUM!</v>
      </c>
      <c r="C130" s="31" t="e">
        <f ca="1">+VLOOKUP(A130,'（运营）采购订单'!$D:$E,2,0)</f>
        <v>#NUM!</v>
      </c>
      <c r="D130" s="31" t="e">
        <f ca="1">+IF(I130&gt;0,'（运营）采购订单'!$B$2,"")</f>
        <v>#NUM!</v>
      </c>
      <c r="E130" s="31"/>
      <c r="F130" s="31"/>
      <c r="G130" s="31"/>
      <c r="H130" s="31"/>
      <c r="I130" s="31" t="e">
        <f ca="1">+IF(A130&lt;&gt;" ",VLOOKUP(A130,'（运营）采购订单'!$D:$J,7,0),"")</f>
        <v>#NUM!</v>
      </c>
      <c r="J130" s="95" t="e">
        <f ca="1">+IF(I130&gt;0,'（运营）采购订单'!$K$2,"")</f>
        <v>#NUM!</v>
      </c>
      <c r="K130" s="31"/>
    </row>
    <row r="131" spans="1:11">
      <c r="A131" s="7" t="e">
        <f ca="1" t="array" ref="A131">+INDEX('（运营）采购订单'!$D$1:$D$543,SMALL(IF('（运营）采购订单'!$D$4:$D$543&lt;&gt;"",ROW('（运营）采购订单'!$D$4:$D$543)),ROW('（运营）采购订单'!A130)))</f>
        <v>#NUM!</v>
      </c>
      <c r="B131" s="31" t="e">
        <f ca="1">+IF(A131&lt;&gt;"*-*",'（运营）采购订单'!$D$2,0)</f>
        <v>#NUM!</v>
      </c>
      <c r="C131" s="31" t="e">
        <f ca="1">+VLOOKUP(A131,'（运营）采购订单'!$D:$E,2,0)</f>
        <v>#NUM!</v>
      </c>
      <c r="D131" s="31" t="e">
        <f ca="1">+IF(I131&gt;0,'（运营）采购订单'!$B$2,"")</f>
        <v>#NUM!</v>
      </c>
      <c r="E131" s="31"/>
      <c r="F131" s="31"/>
      <c r="G131" s="31"/>
      <c r="H131" s="31"/>
      <c r="I131" s="31" t="e">
        <f ca="1">+IF(A131&lt;&gt;" ",VLOOKUP(A131,'（运营）采购订单'!$D:$J,7,0),"")</f>
        <v>#NUM!</v>
      </c>
      <c r="J131" s="95" t="e">
        <f ca="1">+IF(I131&gt;0,'（运营）采购订单'!$K$2,"")</f>
        <v>#NUM!</v>
      </c>
      <c r="K131" s="31"/>
    </row>
    <row r="132" spans="1:11">
      <c r="A132" s="7" t="e">
        <f ca="1" t="array" ref="A132">+INDEX('（运营）采购订单'!$D$1:$D$543,SMALL(IF('（运营）采购订单'!$D$4:$D$543&lt;&gt;"",ROW('（运营）采购订单'!$D$4:$D$543)),ROW('（运营）采购订单'!A131)))</f>
        <v>#NUM!</v>
      </c>
      <c r="B132" s="31" t="e">
        <f ca="1">+IF(A132&lt;&gt;"*-*",'（运营）采购订单'!$D$2,0)</f>
        <v>#NUM!</v>
      </c>
      <c r="C132" s="31" t="e">
        <f ca="1">+VLOOKUP(A132,'（运营）采购订单'!$D:$E,2,0)</f>
        <v>#NUM!</v>
      </c>
      <c r="D132" s="31" t="e">
        <f ca="1">+IF(I132&gt;0,'（运营）采购订单'!$B$2,"")</f>
        <v>#NUM!</v>
      </c>
      <c r="E132" s="31"/>
      <c r="F132" s="31"/>
      <c r="G132" s="31"/>
      <c r="H132" s="31"/>
      <c r="I132" s="31" t="e">
        <f ca="1">+IF(A132&lt;&gt;" ",VLOOKUP(A132,'（运营）采购订单'!$D:$J,7,0),"")</f>
        <v>#NUM!</v>
      </c>
      <c r="J132" s="95" t="e">
        <f ca="1">+IF(I132&gt;0,'（运营）采购订单'!$K$2,"")</f>
        <v>#NUM!</v>
      </c>
      <c r="K132" s="31"/>
    </row>
    <row r="133" spans="1:11">
      <c r="A133" s="7" t="e">
        <f ca="1" t="array" ref="A133">+INDEX('（运营）采购订单'!$D$1:$D$543,SMALL(IF('（运营）采购订单'!$D$4:$D$543&lt;&gt;"",ROW('（运营）采购订单'!$D$4:$D$543)),ROW('（运营）采购订单'!A132)))</f>
        <v>#NUM!</v>
      </c>
      <c r="B133" s="31" t="e">
        <f ca="1">+IF(A133&lt;&gt;"*-*",'（运营）采购订单'!$D$2,0)</f>
        <v>#NUM!</v>
      </c>
      <c r="C133" s="31" t="e">
        <f ca="1">+VLOOKUP(A133,'（运营）采购订单'!$D:$E,2,0)</f>
        <v>#NUM!</v>
      </c>
      <c r="D133" s="31" t="e">
        <f ca="1">+IF(I133&gt;0,'（运营）采购订单'!$B$2,"")</f>
        <v>#NUM!</v>
      </c>
      <c r="E133" s="31"/>
      <c r="F133" s="31"/>
      <c r="G133" s="31"/>
      <c r="H133" s="31"/>
      <c r="I133" s="31" t="e">
        <f ca="1">+IF(A133&lt;&gt;" ",VLOOKUP(A133,'（运营）采购订单'!$D:$J,7,0),"")</f>
        <v>#NUM!</v>
      </c>
      <c r="J133" s="95" t="e">
        <f ca="1">+IF(I133&gt;0,'（运营）采购订单'!$K$2,"")</f>
        <v>#NUM!</v>
      </c>
      <c r="K133" s="31"/>
    </row>
    <row r="134" spans="1:11">
      <c r="A134" s="7" t="e">
        <f ca="1" t="array" ref="A134">+INDEX('（运营）采购订单'!$D$1:$D$543,SMALL(IF('（运营）采购订单'!$D$4:$D$543&lt;&gt;"",ROW('（运营）采购订单'!$D$4:$D$543)),ROW('（运营）采购订单'!A133)))</f>
        <v>#NUM!</v>
      </c>
      <c r="B134" s="31" t="e">
        <f ca="1">+IF(A134&lt;&gt;"*-*",'（运营）采购订单'!$D$2,0)</f>
        <v>#NUM!</v>
      </c>
      <c r="C134" s="31" t="e">
        <f ca="1">+VLOOKUP(A134,'（运营）采购订单'!$D:$E,2,0)</f>
        <v>#NUM!</v>
      </c>
      <c r="D134" s="31" t="e">
        <f ca="1">+IF(I134&gt;0,'（运营）采购订单'!$B$2,"")</f>
        <v>#NUM!</v>
      </c>
      <c r="E134" s="31"/>
      <c r="F134" s="31"/>
      <c r="G134" s="31"/>
      <c r="H134" s="31"/>
      <c r="I134" s="31" t="e">
        <f ca="1">+IF(A134&lt;&gt;" ",VLOOKUP(A134,'（运营）采购订单'!$D:$J,7,0),"")</f>
        <v>#NUM!</v>
      </c>
      <c r="J134" s="95" t="e">
        <f ca="1">+IF(I134&gt;0,'（运营）采购订单'!$K$2,"")</f>
        <v>#NUM!</v>
      </c>
      <c r="K134" s="31"/>
    </row>
    <row r="135" spans="1:11">
      <c r="A135" s="7" t="e">
        <f ca="1" t="array" ref="A135">+INDEX('（运营）采购订单'!$D$1:$D$543,SMALL(IF('（运营）采购订单'!$D$4:$D$543&lt;&gt;"",ROW('（运营）采购订单'!$D$4:$D$543)),ROW('（运营）采购订单'!A134)))</f>
        <v>#NUM!</v>
      </c>
      <c r="B135" s="31" t="e">
        <f ca="1">+IF(A135&lt;&gt;"*-*",'（运营）采购订单'!$D$2,0)</f>
        <v>#NUM!</v>
      </c>
      <c r="C135" s="31" t="e">
        <f ca="1">+VLOOKUP(A135,'（运营）采购订单'!$D:$E,2,0)</f>
        <v>#NUM!</v>
      </c>
      <c r="D135" s="31" t="e">
        <f ca="1">+IF(I135&gt;0,'（运营）采购订单'!$B$2,"")</f>
        <v>#NUM!</v>
      </c>
      <c r="E135" s="31"/>
      <c r="F135" s="31"/>
      <c r="G135" s="31"/>
      <c r="H135" s="31"/>
      <c r="I135" s="31" t="e">
        <f ca="1">+IF(A135&lt;&gt;" ",VLOOKUP(A135,'（运营）采购订单'!$D:$J,7,0),"")</f>
        <v>#NUM!</v>
      </c>
      <c r="J135" s="95" t="e">
        <f ca="1">+IF(I135&gt;0,'（运营）采购订单'!$K$2,"")</f>
        <v>#NUM!</v>
      </c>
      <c r="K135" s="31"/>
    </row>
    <row r="136" spans="1:11">
      <c r="A136" s="7" t="e">
        <f ca="1" t="array" ref="A136">+INDEX('（运营）采购订单'!$D$1:$D$543,SMALL(IF('（运营）采购订单'!$D$4:$D$543&lt;&gt;"",ROW('（运营）采购订单'!$D$4:$D$543)),ROW('（运营）采购订单'!A135)))</f>
        <v>#NUM!</v>
      </c>
      <c r="B136" s="31" t="e">
        <f ca="1">+IF(A136&lt;&gt;"*-*",'（运营）采购订单'!$D$2,0)</f>
        <v>#NUM!</v>
      </c>
      <c r="C136" s="31" t="e">
        <f ca="1">+VLOOKUP(A136,'（运营）采购订单'!$D:$E,2,0)</f>
        <v>#NUM!</v>
      </c>
      <c r="D136" s="31" t="e">
        <f ca="1">+IF(I136&gt;0,'（运营）采购订单'!$B$2,"")</f>
        <v>#NUM!</v>
      </c>
      <c r="E136" s="31"/>
      <c r="F136" s="31"/>
      <c r="G136" s="31"/>
      <c r="H136" s="31"/>
      <c r="I136" s="31" t="e">
        <f ca="1">+IF(A136&lt;&gt;" ",VLOOKUP(A136,'（运营）采购订单'!$D:$J,7,0),"")</f>
        <v>#NUM!</v>
      </c>
      <c r="J136" s="95" t="e">
        <f ca="1">+IF(I136&gt;0,'（运营）采购订单'!$K$2,"")</f>
        <v>#NUM!</v>
      </c>
      <c r="K136" s="31"/>
    </row>
    <row r="137" spans="1:11">
      <c r="A137" s="7" t="e">
        <f ca="1" t="array" ref="A137">+INDEX('（运营）采购订单'!$D$1:$D$543,SMALL(IF('（运营）采购订单'!$D$4:$D$543&lt;&gt;"",ROW('（运营）采购订单'!$D$4:$D$543)),ROW('（运营）采购订单'!A136)))</f>
        <v>#NUM!</v>
      </c>
      <c r="B137" s="31" t="e">
        <f ca="1">+IF(A137&lt;&gt;"*-*",'（运营）采购订单'!$D$2,0)</f>
        <v>#NUM!</v>
      </c>
      <c r="C137" s="31" t="e">
        <f ca="1">+VLOOKUP(A137,'（运营）采购订单'!$D:$E,2,0)</f>
        <v>#NUM!</v>
      </c>
      <c r="D137" s="31" t="e">
        <f ca="1">+IF(I137&gt;0,'（运营）采购订单'!$B$2,"")</f>
        <v>#NUM!</v>
      </c>
      <c r="E137" s="31"/>
      <c r="F137" s="31"/>
      <c r="G137" s="31"/>
      <c r="H137" s="31"/>
      <c r="I137" s="31" t="e">
        <f ca="1">+IF(A137&lt;&gt;" ",VLOOKUP(A137,'（运营）采购订单'!$D:$J,7,0),"")</f>
        <v>#NUM!</v>
      </c>
      <c r="J137" s="95" t="e">
        <f ca="1">+IF(I137&gt;0,'（运营）采购订单'!$K$2,"")</f>
        <v>#NUM!</v>
      </c>
      <c r="K137" s="31"/>
    </row>
    <row r="138" spans="1:11">
      <c r="A138" s="7" t="e">
        <f ca="1" t="array" ref="A138">+INDEX('（运营）采购订单'!$D$1:$D$543,SMALL(IF('（运营）采购订单'!$D$4:$D$543&lt;&gt;"",ROW('（运营）采购订单'!$D$4:$D$543)),ROW('（运营）采购订单'!A137)))</f>
        <v>#NUM!</v>
      </c>
      <c r="B138" s="31" t="e">
        <f ca="1">+IF(A138&lt;&gt;"*-*",'（运营）采购订单'!$D$2,0)</f>
        <v>#NUM!</v>
      </c>
      <c r="C138" s="31" t="e">
        <f ca="1">+VLOOKUP(A138,'（运营）采购订单'!$D:$E,2,0)</f>
        <v>#NUM!</v>
      </c>
      <c r="D138" s="31" t="e">
        <f ca="1">+IF(I138&gt;0,'（运营）采购订单'!$B$2,"")</f>
        <v>#NUM!</v>
      </c>
      <c r="E138" s="31"/>
      <c r="F138" s="31"/>
      <c r="G138" s="31"/>
      <c r="H138" s="31"/>
      <c r="I138" s="31" t="e">
        <f ca="1">+IF(A138&lt;&gt;" ",VLOOKUP(A138,'（运营）采购订单'!$D:$J,7,0),"")</f>
        <v>#NUM!</v>
      </c>
      <c r="J138" s="95" t="e">
        <f ca="1">+IF(I138&gt;0,'（运营）采购订单'!$K$2,"")</f>
        <v>#NUM!</v>
      </c>
      <c r="K138" s="31"/>
    </row>
    <row r="139" spans="1:11">
      <c r="A139" s="7" t="e">
        <f ca="1" t="array" ref="A139">+INDEX('（运营）采购订单'!$D$1:$D$543,SMALL(IF('（运营）采购订单'!$D$4:$D$543&lt;&gt;"",ROW('（运营）采购订单'!$D$4:$D$543)),ROW('（运营）采购订单'!A138)))</f>
        <v>#NUM!</v>
      </c>
      <c r="B139" s="31" t="e">
        <f ca="1">+IF(A139&lt;&gt;"*-*",'（运营）采购订单'!$D$2,0)</f>
        <v>#NUM!</v>
      </c>
      <c r="C139" s="31" t="e">
        <f ca="1">+VLOOKUP(A139,'（运营）采购订单'!$D:$E,2,0)</f>
        <v>#NUM!</v>
      </c>
      <c r="D139" s="31" t="e">
        <f ca="1">+IF(I139&gt;0,'（运营）采购订单'!$B$2,"")</f>
        <v>#NUM!</v>
      </c>
      <c r="E139" s="31"/>
      <c r="F139" s="31"/>
      <c r="G139" s="31"/>
      <c r="H139" s="31"/>
      <c r="I139" s="31" t="e">
        <f ca="1">+IF(A139&lt;&gt;" ",VLOOKUP(A139,'（运营）采购订单'!$D:$J,7,0),"")</f>
        <v>#NUM!</v>
      </c>
      <c r="J139" s="95" t="e">
        <f ca="1">+IF(I139&gt;0,'（运营）采购订单'!$K$2,"")</f>
        <v>#NUM!</v>
      </c>
      <c r="K139" s="31"/>
    </row>
    <row r="140" spans="1:11">
      <c r="A140" s="7" t="e">
        <f ca="1" t="array" ref="A140">+INDEX('（运营）采购订单'!$D$1:$D$543,SMALL(IF('（运营）采购订单'!$D$4:$D$543&lt;&gt;"",ROW('（运营）采购订单'!$D$4:$D$543)),ROW('（运营）采购订单'!A139)))</f>
        <v>#NUM!</v>
      </c>
      <c r="B140" s="31" t="e">
        <f ca="1">+IF(A140&lt;&gt;"*-*",'（运营）采购订单'!$D$2,0)</f>
        <v>#NUM!</v>
      </c>
      <c r="C140" s="31" t="e">
        <f ca="1">+VLOOKUP(A140,'（运营）采购订单'!$D:$E,2,0)</f>
        <v>#NUM!</v>
      </c>
      <c r="D140" s="31" t="e">
        <f ca="1">+IF(I140&gt;0,'（运营）采购订单'!$B$2,"")</f>
        <v>#NUM!</v>
      </c>
      <c r="E140" s="31"/>
      <c r="F140" s="31"/>
      <c r="G140" s="31"/>
      <c r="H140" s="31"/>
      <c r="I140" s="31" t="e">
        <f ca="1">+IF(A140&lt;&gt;" ",VLOOKUP(A140,'（运营）采购订单'!$D:$J,7,0),"")</f>
        <v>#NUM!</v>
      </c>
      <c r="J140" s="95" t="e">
        <f ca="1">+IF(I140&gt;0,'（运营）采购订单'!$K$2,"")</f>
        <v>#NUM!</v>
      </c>
      <c r="K140" s="31"/>
    </row>
    <row r="141" spans="1:11">
      <c r="A141" s="7" t="e">
        <f ca="1" t="array" ref="A141">+INDEX('（运营）采购订单'!$D$1:$D$543,SMALL(IF('（运营）采购订单'!$D$4:$D$543&lt;&gt;"",ROW('（运营）采购订单'!$D$4:$D$543)),ROW('（运营）采购订单'!A140)))</f>
        <v>#NUM!</v>
      </c>
      <c r="B141" s="31" t="e">
        <f ca="1">+IF(A141&lt;&gt;"*-*",'（运营）采购订单'!$D$2,0)</f>
        <v>#NUM!</v>
      </c>
      <c r="C141" s="31" t="e">
        <f ca="1">+VLOOKUP(A141,'（运营）采购订单'!$D:$E,2,0)</f>
        <v>#NUM!</v>
      </c>
      <c r="D141" s="31" t="e">
        <f ca="1">+IF(I141&gt;0,'（运营）采购订单'!$B$2,"")</f>
        <v>#NUM!</v>
      </c>
      <c r="E141" s="31"/>
      <c r="F141" s="31"/>
      <c r="G141" s="31"/>
      <c r="H141" s="31"/>
      <c r="I141" s="31" t="e">
        <f ca="1">+IF(A141&lt;&gt;" ",VLOOKUP(A141,'（运营）采购订单'!$D:$J,7,0),"")</f>
        <v>#NUM!</v>
      </c>
      <c r="J141" s="95" t="e">
        <f ca="1">+IF(I141&gt;0,'（运营）采购订单'!$K$2,"")</f>
        <v>#NUM!</v>
      </c>
      <c r="K141" s="31"/>
    </row>
    <row r="142" spans="1:11">
      <c r="A142" s="7" t="e">
        <f ca="1" t="array" ref="A142">+INDEX('（运营）采购订单'!$D$1:$D$543,SMALL(IF('（运营）采购订单'!$D$4:$D$543&lt;&gt;"",ROW('（运营）采购订单'!$D$4:$D$543)),ROW('（运营）采购订单'!A141)))</f>
        <v>#NUM!</v>
      </c>
      <c r="B142" s="31" t="e">
        <f ca="1">+IF(A142&lt;&gt;"*-*",'（运营）采购订单'!$D$2,0)</f>
        <v>#NUM!</v>
      </c>
      <c r="C142" s="31" t="e">
        <f ca="1">+VLOOKUP(A142,'（运营）采购订单'!$D:$E,2,0)</f>
        <v>#NUM!</v>
      </c>
      <c r="D142" s="31" t="e">
        <f ca="1">+IF(I142&gt;0,'（运营）采购订单'!$B$2,"")</f>
        <v>#NUM!</v>
      </c>
      <c r="E142" s="31"/>
      <c r="F142" s="31"/>
      <c r="G142" s="31"/>
      <c r="H142" s="31"/>
      <c r="I142" s="31" t="e">
        <f ca="1">+IF(A142&lt;&gt;" ",VLOOKUP(A142,'（运营）采购订单'!$D:$J,7,0),"")</f>
        <v>#NUM!</v>
      </c>
      <c r="J142" s="95" t="e">
        <f ca="1">+IF(I142&gt;0,'（运营）采购订单'!$K$2,"")</f>
        <v>#NUM!</v>
      </c>
      <c r="K142" s="31"/>
    </row>
    <row r="143" spans="1:11">
      <c r="A143" s="7" t="e">
        <f ca="1" t="array" ref="A143">+INDEX('（运营）采购订单'!$D$1:$D$543,SMALL(IF('（运营）采购订单'!$D$4:$D$543&lt;&gt;"",ROW('（运营）采购订单'!$D$4:$D$543)),ROW('（运营）采购订单'!A142)))</f>
        <v>#NUM!</v>
      </c>
      <c r="B143" s="31" t="e">
        <f ca="1">+IF(A143&lt;&gt;"*-*",'（运营）采购订单'!$D$2,0)</f>
        <v>#NUM!</v>
      </c>
      <c r="C143" s="31" t="e">
        <f ca="1">+VLOOKUP(A143,'（运营）采购订单'!$D:$E,2,0)</f>
        <v>#NUM!</v>
      </c>
      <c r="D143" s="31" t="e">
        <f ca="1">+IF(I143&gt;0,'（运营）采购订单'!$B$2,"")</f>
        <v>#NUM!</v>
      </c>
      <c r="E143" s="31"/>
      <c r="F143" s="31"/>
      <c r="G143" s="31"/>
      <c r="H143" s="31"/>
      <c r="I143" s="31" t="e">
        <f ca="1">+IF(A143&lt;&gt;" ",VLOOKUP(A143,'（运营）采购订单'!$D:$J,7,0),"")</f>
        <v>#NUM!</v>
      </c>
      <c r="J143" s="95" t="e">
        <f ca="1">+IF(I143&gt;0,'（运营）采购订单'!$K$2,"")</f>
        <v>#NUM!</v>
      </c>
      <c r="K143" s="31"/>
    </row>
    <row r="144" spans="1:11">
      <c r="A144" s="7" t="e">
        <f ca="1" t="array" ref="A144">+INDEX('（运营）采购订单'!$D$1:$D$543,SMALL(IF('（运营）采购订单'!$D$4:$D$543&lt;&gt;"",ROW('（运营）采购订单'!$D$4:$D$543)),ROW('（运营）采购订单'!A143)))</f>
        <v>#NUM!</v>
      </c>
      <c r="B144" s="31" t="e">
        <f ca="1">+IF(A144&lt;&gt;"*-*",'（运营）采购订单'!$D$2,0)</f>
        <v>#NUM!</v>
      </c>
      <c r="C144" s="31" t="e">
        <f ca="1">+VLOOKUP(A144,'（运营）采购订单'!$D:$E,2,0)</f>
        <v>#NUM!</v>
      </c>
      <c r="D144" s="31" t="e">
        <f ca="1">+IF(I144&gt;0,'（运营）采购订单'!$B$2,"")</f>
        <v>#NUM!</v>
      </c>
      <c r="E144" s="31"/>
      <c r="F144" s="31"/>
      <c r="G144" s="31"/>
      <c r="H144" s="31"/>
      <c r="I144" s="31" t="e">
        <f ca="1">+IF(A144&lt;&gt;" ",VLOOKUP(A144,'（运营）采购订单'!$D:$J,7,0),"")</f>
        <v>#NUM!</v>
      </c>
      <c r="J144" s="95" t="e">
        <f ca="1">+IF(I144&gt;0,'（运营）采购订单'!$K$2,"")</f>
        <v>#NUM!</v>
      </c>
      <c r="K144" s="31"/>
    </row>
    <row r="145" spans="1:11">
      <c r="A145" s="7" t="e">
        <f ca="1" t="array" ref="A145">+INDEX('（运营）采购订单'!$D$1:$D$543,SMALL(IF('（运营）采购订单'!$D$4:$D$543&lt;&gt;"",ROW('（运营）采购订单'!$D$4:$D$543)),ROW('（运营）采购订单'!A144)))</f>
        <v>#NUM!</v>
      </c>
      <c r="B145" s="31" t="e">
        <f ca="1">+IF(A145&lt;&gt;"*-*",'（运营）采购订单'!$D$2,0)</f>
        <v>#NUM!</v>
      </c>
      <c r="C145" s="31" t="e">
        <f ca="1">+VLOOKUP(A145,'（运营）采购订单'!$D:$E,2,0)</f>
        <v>#NUM!</v>
      </c>
      <c r="D145" s="31" t="e">
        <f ca="1">+IF(I145&gt;0,'（运营）采购订单'!$B$2,"")</f>
        <v>#NUM!</v>
      </c>
      <c r="E145" s="31"/>
      <c r="F145" s="31"/>
      <c r="G145" s="31"/>
      <c r="H145" s="31"/>
      <c r="I145" s="31" t="e">
        <f ca="1">+IF(A145&lt;&gt;" ",VLOOKUP(A145,'（运营）采购订单'!$D:$J,7,0),"")</f>
        <v>#NUM!</v>
      </c>
      <c r="J145" s="95" t="e">
        <f ca="1">+IF(I145&gt;0,'（运营）采购订单'!$K$2,"")</f>
        <v>#NUM!</v>
      </c>
      <c r="K145" s="31"/>
    </row>
    <row r="146" spans="1:11">
      <c r="A146" s="7" t="e">
        <f ca="1" t="array" ref="A146">+INDEX('（运营）采购订单'!$D$1:$D$543,SMALL(IF('（运营）采购订单'!$D$4:$D$543&lt;&gt;"",ROW('（运营）采购订单'!$D$4:$D$543)),ROW('（运营）采购订单'!A145)))</f>
        <v>#NUM!</v>
      </c>
      <c r="B146" s="31" t="e">
        <f ca="1">+IF(A146&lt;&gt;"*-*",'（运营）采购订单'!$D$2,0)</f>
        <v>#NUM!</v>
      </c>
      <c r="C146" s="31" t="e">
        <f ca="1">+VLOOKUP(A146,'（运营）采购订单'!$D:$E,2,0)</f>
        <v>#NUM!</v>
      </c>
      <c r="D146" s="31" t="e">
        <f ca="1">+IF(I146&gt;0,'（运营）采购订单'!$B$2,"")</f>
        <v>#NUM!</v>
      </c>
      <c r="E146" s="31"/>
      <c r="F146" s="31"/>
      <c r="G146" s="31"/>
      <c r="H146" s="31"/>
      <c r="I146" s="31" t="e">
        <f ca="1">+IF(A146&lt;&gt;" ",VLOOKUP(A146,'（运营）采购订单'!$D:$J,7,0),"")</f>
        <v>#NUM!</v>
      </c>
      <c r="J146" s="95" t="e">
        <f ca="1">+IF(I146&gt;0,'（运营）采购订单'!$K$2,"")</f>
        <v>#NUM!</v>
      </c>
      <c r="K146" s="31"/>
    </row>
    <row r="147" spans="1:11">
      <c r="A147" s="7" t="e">
        <f ca="1" t="array" ref="A147">+INDEX('（运营）采购订单'!$D$1:$D$543,SMALL(IF('（运营）采购订单'!$D$4:$D$543&lt;&gt;"",ROW('（运营）采购订单'!$D$4:$D$543)),ROW('（运营）采购订单'!A146)))</f>
        <v>#NUM!</v>
      </c>
      <c r="B147" s="31" t="e">
        <f ca="1">+IF(A147&lt;&gt;"*-*",'（运营）采购订单'!$D$2,0)</f>
        <v>#NUM!</v>
      </c>
      <c r="C147" s="31" t="e">
        <f ca="1">+VLOOKUP(A147,'（运营）采购订单'!$D:$E,2,0)</f>
        <v>#NUM!</v>
      </c>
      <c r="D147" s="31" t="e">
        <f ca="1">+IF(I147&gt;0,'（运营）采购订单'!$B$2,"")</f>
        <v>#NUM!</v>
      </c>
      <c r="E147" s="31"/>
      <c r="F147" s="31"/>
      <c r="G147" s="31"/>
      <c r="H147" s="31"/>
      <c r="I147" s="31" t="e">
        <f ca="1">+IF(A147&lt;&gt;" ",VLOOKUP(A147,'（运营）采购订单'!$D:$J,7,0),"")</f>
        <v>#NUM!</v>
      </c>
      <c r="J147" s="95" t="e">
        <f ca="1">+IF(I147&gt;0,'（运营）采购订单'!$K$2,"")</f>
        <v>#NUM!</v>
      </c>
      <c r="K147" s="31"/>
    </row>
    <row r="148" spans="1:11">
      <c r="A148" s="7" t="e">
        <f ca="1" t="array" ref="A148">+INDEX('（运营）采购订单'!$D$1:$D$543,SMALL(IF('（运营）采购订单'!$D$4:$D$543&lt;&gt;"",ROW('（运营）采购订单'!$D$4:$D$543)),ROW('（运营）采购订单'!A147)))</f>
        <v>#NUM!</v>
      </c>
      <c r="B148" s="31" t="e">
        <f ca="1">+IF(A148&lt;&gt;"*-*",'（运营）采购订单'!$D$2,0)</f>
        <v>#NUM!</v>
      </c>
      <c r="C148" s="31" t="e">
        <f ca="1">+VLOOKUP(A148,'（运营）采购订单'!$D:$E,2,0)</f>
        <v>#NUM!</v>
      </c>
      <c r="D148" s="31" t="e">
        <f ca="1">+IF(I148&gt;0,'（运营）采购订单'!$B$2,"")</f>
        <v>#NUM!</v>
      </c>
      <c r="E148" s="31"/>
      <c r="F148" s="31"/>
      <c r="G148" s="31"/>
      <c r="H148" s="31"/>
      <c r="I148" s="31" t="e">
        <f ca="1">+IF(A148&lt;&gt;" ",VLOOKUP(A148,'（运营）采购订单'!$D:$J,7,0),"")</f>
        <v>#NUM!</v>
      </c>
      <c r="J148" s="95" t="e">
        <f ca="1">+IF(I148&gt;0,'（运营）采购订单'!$K$2,"")</f>
        <v>#NUM!</v>
      </c>
      <c r="K148" s="31"/>
    </row>
    <row r="149" spans="1:11">
      <c r="A149" s="7" t="e">
        <f ca="1" t="array" ref="A149">+INDEX('（运营）采购订单'!$D$1:$D$543,SMALL(IF('（运营）采购订单'!$D$4:$D$543&lt;&gt;"",ROW('（运营）采购订单'!$D$4:$D$543)),ROW('（运营）采购订单'!A148)))</f>
        <v>#NUM!</v>
      </c>
      <c r="B149" s="31" t="e">
        <f ca="1">+IF(A149&lt;&gt;"*-*",'（运营）采购订单'!$D$2,0)</f>
        <v>#NUM!</v>
      </c>
      <c r="C149" s="31" t="e">
        <f ca="1">+VLOOKUP(A149,'（运营）采购订单'!$D:$E,2,0)</f>
        <v>#NUM!</v>
      </c>
      <c r="D149" s="31" t="e">
        <f ca="1">+IF(I149&gt;0,'（运营）采购订单'!$B$2,"")</f>
        <v>#NUM!</v>
      </c>
      <c r="E149" s="31"/>
      <c r="F149" s="31"/>
      <c r="G149" s="31"/>
      <c r="H149" s="31"/>
      <c r="I149" s="31" t="e">
        <f ca="1">+IF(A149&lt;&gt;" ",VLOOKUP(A149,'（运营）采购订单'!$D:$J,7,0),"")</f>
        <v>#NUM!</v>
      </c>
      <c r="J149" s="95" t="e">
        <f ca="1">+IF(I149&gt;0,'（运营）采购订单'!$K$2,"")</f>
        <v>#NUM!</v>
      </c>
      <c r="K149" s="31"/>
    </row>
    <row r="150" spans="1:11">
      <c r="A150" s="7" t="e">
        <f ca="1" t="array" ref="A150">+INDEX('（运营）采购订单'!$D$1:$D$543,SMALL(IF('（运营）采购订单'!$D$4:$D$543&lt;&gt;"",ROW('（运营）采购订单'!$D$4:$D$543)),ROW('（运营）采购订单'!A149)))</f>
        <v>#NUM!</v>
      </c>
      <c r="B150" s="31" t="e">
        <f ca="1">+IF(A150&lt;&gt;"*-*",'（运营）采购订单'!$D$2,0)</f>
        <v>#NUM!</v>
      </c>
      <c r="C150" s="31" t="e">
        <f ca="1">+VLOOKUP(A150,'（运营）采购订单'!$D:$E,2,0)</f>
        <v>#NUM!</v>
      </c>
      <c r="D150" s="31" t="e">
        <f ca="1">+IF(I150&gt;0,'（运营）采购订单'!$B$2,"")</f>
        <v>#NUM!</v>
      </c>
      <c r="E150" s="31"/>
      <c r="F150" s="31"/>
      <c r="G150" s="31"/>
      <c r="H150" s="31"/>
      <c r="I150" s="31" t="e">
        <f ca="1">+IF(A150&lt;&gt;" ",VLOOKUP(A150,'（运营）采购订单'!$D:$J,7,0),"")</f>
        <v>#NUM!</v>
      </c>
      <c r="J150" s="95" t="e">
        <f ca="1">+IF(I150&gt;0,'（运营）采购订单'!$K$2,"")</f>
        <v>#NUM!</v>
      </c>
      <c r="K150" s="31"/>
    </row>
    <row r="151" spans="1:11">
      <c r="A151" s="7" t="e">
        <f ca="1" t="array" ref="A151">+INDEX('（运营）采购订单'!$D$1:$D$543,SMALL(IF('（运营）采购订单'!$D$4:$D$543&lt;&gt;"",ROW('（运营）采购订单'!$D$4:$D$543)),ROW('（运营）采购订单'!A150)))</f>
        <v>#NUM!</v>
      </c>
      <c r="B151" s="31" t="e">
        <f ca="1">+IF(A151&lt;&gt;"*-*",'（运营）采购订单'!$D$2,0)</f>
        <v>#NUM!</v>
      </c>
      <c r="C151" s="31" t="e">
        <f ca="1">+VLOOKUP(A151,'（运营）采购订单'!$D:$E,2,0)</f>
        <v>#NUM!</v>
      </c>
      <c r="D151" s="31" t="e">
        <f ca="1">+IF(I151&gt;0,'（运营）采购订单'!$B$2,"")</f>
        <v>#NUM!</v>
      </c>
      <c r="E151" s="31"/>
      <c r="F151" s="31"/>
      <c r="G151" s="31"/>
      <c r="H151" s="31"/>
      <c r="I151" s="31" t="e">
        <f ca="1">+IF(A151&lt;&gt;" ",VLOOKUP(A151,'（运营）采购订单'!$D:$J,7,0),"")</f>
        <v>#NUM!</v>
      </c>
      <c r="J151" s="95" t="e">
        <f ca="1">+IF(I151&gt;0,'（运营）采购订单'!$K$2,"")</f>
        <v>#NUM!</v>
      </c>
      <c r="K151" s="31"/>
    </row>
    <row r="152" spans="1:11">
      <c r="A152" s="7" t="e">
        <f ca="1" t="array" ref="A152">+INDEX('（运营）采购订单'!$D$1:$D$543,SMALL(IF('（运营）采购订单'!$D$4:$D$543&lt;&gt;"",ROW('（运营）采购订单'!$D$4:$D$543)),ROW('（运营）采购订单'!A151)))</f>
        <v>#NUM!</v>
      </c>
      <c r="B152" s="31" t="e">
        <f ca="1">+IF(A152&lt;&gt;"*-*",'（运营）采购订单'!$D$2,0)</f>
        <v>#NUM!</v>
      </c>
      <c r="C152" s="31" t="e">
        <f ca="1">+VLOOKUP(A152,'（运营）采购订单'!$D:$E,2,0)</f>
        <v>#NUM!</v>
      </c>
      <c r="D152" s="31" t="e">
        <f ca="1">+IF(I152&gt;0,'（运营）采购订单'!$B$2,"")</f>
        <v>#NUM!</v>
      </c>
      <c r="E152" s="31"/>
      <c r="F152" s="31"/>
      <c r="G152" s="31"/>
      <c r="H152" s="31"/>
      <c r="I152" s="31" t="e">
        <f ca="1">+IF(A152&lt;&gt;" ",VLOOKUP(A152,'（运营）采购订单'!$D:$J,7,0),"")</f>
        <v>#NUM!</v>
      </c>
      <c r="J152" s="95" t="e">
        <f ca="1">+IF(I152&gt;0,'（运营）采购订单'!$K$2,"")</f>
        <v>#NUM!</v>
      </c>
      <c r="K152" s="31"/>
    </row>
    <row r="153" spans="1:11">
      <c r="A153" s="7" t="e">
        <f ca="1" t="array" ref="A153">+INDEX('（运营）采购订单'!$D$1:$D$543,SMALL(IF('（运营）采购订单'!$D$4:$D$543&lt;&gt;"",ROW('（运营）采购订单'!$D$4:$D$543)),ROW('（运营）采购订单'!A152)))</f>
        <v>#NUM!</v>
      </c>
      <c r="B153" s="31" t="e">
        <f ca="1">+IF(A153&lt;&gt;"*-*",'（运营）采购订单'!$D$2,0)</f>
        <v>#NUM!</v>
      </c>
      <c r="C153" s="31" t="e">
        <f ca="1">+VLOOKUP(A153,'（运营）采购订单'!$D:$E,2,0)</f>
        <v>#NUM!</v>
      </c>
      <c r="D153" s="31" t="e">
        <f ca="1">+IF(I153&gt;0,'（运营）采购订单'!$B$2,"")</f>
        <v>#NUM!</v>
      </c>
      <c r="E153" s="31"/>
      <c r="F153" s="31"/>
      <c r="G153" s="31"/>
      <c r="H153" s="31"/>
      <c r="I153" s="31" t="e">
        <f ca="1">+IF(A153&lt;&gt;" ",VLOOKUP(A153,'（运营）采购订单'!$D:$J,7,0),"")</f>
        <v>#NUM!</v>
      </c>
      <c r="J153" s="95" t="e">
        <f ca="1">+IF(I153&gt;0,'（运营）采购订单'!$K$2,"")</f>
        <v>#NUM!</v>
      </c>
      <c r="K153" s="31"/>
    </row>
    <row r="154" spans="1:11">
      <c r="A154" s="7" t="e">
        <f ca="1" t="array" ref="A154">+INDEX('（运营）采购订单'!$D$1:$D$543,SMALL(IF('（运营）采购订单'!$D$4:$D$543&lt;&gt;"",ROW('（运营）采购订单'!$D$4:$D$543)),ROW('（运营）采购订单'!A153)))</f>
        <v>#NUM!</v>
      </c>
      <c r="B154" s="31" t="e">
        <f ca="1">+IF(A154&lt;&gt;"*-*",'（运营）采购订单'!$D$2,0)</f>
        <v>#NUM!</v>
      </c>
      <c r="C154" s="31" t="e">
        <f ca="1">+VLOOKUP(A154,'（运营）采购订单'!$D:$E,2,0)</f>
        <v>#NUM!</v>
      </c>
      <c r="D154" s="31" t="e">
        <f ca="1">+IF(I154&gt;0,'（运营）采购订单'!$B$2,"")</f>
        <v>#NUM!</v>
      </c>
      <c r="E154" s="31"/>
      <c r="F154" s="31"/>
      <c r="G154" s="31"/>
      <c r="H154" s="31"/>
      <c r="I154" s="31" t="e">
        <f ca="1">+IF(A154&lt;&gt;" ",VLOOKUP(A154,'（运营）采购订单'!$D:$J,7,0),"")</f>
        <v>#NUM!</v>
      </c>
      <c r="J154" s="95" t="e">
        <f ca="1">+IF(I154&gt;0,'（运营）采购订单'!$K$2,"")</f>
        <v>#NUM!</v>
      </c>
      <c r="K154" s="31"/>
    </row>
    <row r="155" spans="1:11">
      <c r="A155" s="7" t="e">
        <f ca="1" t="array" ref="A155">+INDEX('（运营）采购订单'!$D$1:$D$543,SMALL(IF('（运营）采购订单'!$D$4:$D$543&lt;&gt;"",ROW('（运营）采购订单'!$D$4:$D$543)),ROW('（运营）采购订单'!A154)))</f>
        <v>#NUM!</v>
      </c>
      <c r="B155" s="31" t="e">
        <f ca="1">+IF(A155&lt;&gt;"*-*",'（运营）采购订单'!$D$2,0)</f>
        <v>#NUM!</v>
      </c>
      <c r="C155" s="31" t="e">
        <f ca="1">+VLOOKUP(A155,'（运营）采购订单'!$D:$E,2,0)</f>
        <v>#NUM!</v>
      </c>
      <c r="D155" s="31" t="e">
        <f ca="1">+IF(I155&gt;0,'（运营）采购订单'!$B$2,"")</f>
        <v>#NUM!</v>
      </c>
      <c r="E155" s="31"/>
      <c r="F155" s="31"/>
      <c r="G155" s="31"/>
      <c r="H155" s="31"/>
      <c r="I155" s="31" t="e">
        <f ca="1">+IF(A155&lt;&gt;" ",VLOOKUP(A155,'（运营）采购订单'!$D:$J,7,0),"")</f>
        <v>#NUM!</v>
      </c>
      <c r="J155" s="95" t="e">
        <f ca="1">+IF(I155&gt;0,'（运营）采购订单'!$K$2,"")</f>
        <v>#NUM!</v>
      </c>
      <c r="K155" s="31"/>
    </row>
    <row r="156" spans="1:11">
      <c r="A156" s="7" t="e">
        <f ca="1" t="array" ref="A156">+INDEX('（运营）采购订单'!$D$1:$D$543,SMALL(IF('（运营）采购订单'!$D$4:$D$543&lt;&gt;"",ROW('（运营）采购订单'!$D$4:$D$543)),ROW('（运营）采购订单'!A155)))</f>
        <v>#NUM!</v>
      </c>
      <c r="B156" s="31" t="e">
        <f ca="1">+IF(A156&lt;&gt;"*-*",'（运营）采购订单'!$D$2,0)</f>
        <v>#NUM!</v>
      </c>
      <c r="C156" s="31" t="e">
        <f ca="1">+VLOOKUP(A156,'（运营）采购订单'!$D:$E,2,0)</f>
        <v>#NUM!</v>
      </c>
      <c r="D156" s="31" t="e">
        <f ca="1">+IF(I156&gt;0,'（运营）采购订单'!$B$2,"")</f>
        <v>#NUM!</v>
      </c>
      <c r="E156" s="31"/>
      <c r="F156" s="31"/>
      <c r="G156" s="31"/>
      <c r="H156" s="31"/>
      <c r="I156" s="31" t="e">
        <f ca="1">+IF(A156&lt;&gt;" ",VLOOKUP(A156,'（运营）采购订单'!$D:$J,7,0),"")</f>
        <v>#NUM!</v>
      </c>
      <c r="J156" s="95" t="e">
        <f ca="1">+IF(I156&gt;0,'（运营）采购订单'!$K$2,"")</f>
        <v>#NUM!</v>
      </c>
      <c r="K156" s="31"/>
    </row>
    <row r="157" spans="1:11">
      <c r="A157" s="7" t="e">
        <f ca="1" t="array" ref="A157">+INDEX('（运营）采购订单'!$D$1:$D$543,SMALL(IF('（运营）采购订单'!$D$4:$D$543&lt;&gt;"",ROW('（运营）采购订单'!$D$4:$D$543)),ROW('（运营）采购订单'!A156)))</f>
        <v>#NUM!</v>
      </c>
      <c r="B157" s="31" t="e">
        <f ca="1">+IF(A157&lt;&gt;"*-*",'（运营）采购订单'!$D$2,0)</f>
        <v>#NUM!</v>
      </c>
      <c r="C157" s="31" t="e">
        <f ca="1">+VLOOKUP(A157,'（运营）采购订单'!$D:$E,2,0)</f>
        <v>#NUM!</v>
      </c>
      <c r="D157" s="31" t="e">
        <f ca="1">+IF(I157&gt;0,'（运营）采购订单'!$B$2,"")</f>
        <v>#NUM!</v>
      </c>
      <c r="E157" s="31"/>
      <c r="F157" s="31"/>
      <c r="G157" s="31"/>
      <c r="H157" s="31"/>
      <c r="I157" s="31" t="e">
        <f ca="1">+IF(A157&lt;&gt;" ",VLOOKUP(A157,'（运营）采购订单'!$D:$J,7,0),"")</f>
        <v>#NUM!</v>
      </c>
      <c r="J157" s="95" t="e">
        <f ca="1">+IF(I157&gt;0,'（运营）采购订单'!$K$2,"")</f>
        <v>#NUM!</v>
      </c>
      <c r="K157" s="31"/>
    </row>
    <row r="158" spans="1:11">
      <c r="A158" s="7" t="e">
        <f ca="1" t="array" ref="A158">+INDEX('（运营）采购订单'!$D$1:$D$543,SMALL(IF('（运营）采购订单'!$D$4:$D$543&lt;&gt;"",ROW('（运营）采购订单'!$D$4:$D$543)),ROW('（运营）采购订单'!A157)))</f>
        <v>#NUM!</v>
      </c>
      <c r="B158" s="31" t="e">
        <f ca="1">+IF(A158&lt;&gt;"*-*",'（运营）采购订单'!$D$2,0)</f>
        <v>#NUM!</v>
      </c>
      <c r="C158" s="31" t="e">
        <f ca="1">+VLOOKUP(A158,'（运营）采购订单'!$D:$E,2,0)</f>
        <v>#NUM!</v>
      </c>
      <c r="D158" s="31" t="e">
        <f ca="1">+IF(I158&gt;0,'（运营）采购订单'!$B$2,"")</f>
        <v>#NUM!</v>
      </c>
      <c r="E158" s="31"/>
      <c r="F158" s="31"/>
      <c r="G158" s="31"/>
      <c r="H158" s="31"/>
      <c r="I158" s="31" t="e">
        <f ca="1">+IF(A158&lt;&gt;" ",VLOOKUP(A158,'（运营）采购订单'!$D:$J,7,0),"")</f>
        <v>#NUM!</v>
      </c>
      <c r="J158" s="95" t="e">
        <f ca="1">+IF(I158&gt;0,'（运营）采购订单'!$K$2,"")</f>
        <v>#NUM!</v>
      </c>
      <c r="K158" s="31"/>
    </row>
    <row r="159" spans="1:11">
      <c r="A159" s="7" t="e">
        <f ca="1" t="array" ref="A159">+INDEX('（运营）采购订单'!$D$1:$D$543,SMALL(IF('（运营）采购订单'!$D$4:$D$543&lt;&gt;"",ROW('（运营）采购订单'!$D$4:$D$543)),ROW('（运营）采购订单'!A158)))</f>
        <v>#NUM!</v>
      </c>
      <c r="B159" s="31" t="e">
        <f ca="1">+IF(A159&lt;&gt;"*-*",'（运营）采购订单'!$D$2,0)</f>
        <v>#NUM!</v>
      </c>
      <c r="C159" s="31" t="e">
        <f ca="1">+VLOOKUP(A159,'（运营）采购订单'!$D:$E,2,0)</f>
        <v>#NUM!</v>
      </c>
      <c r="D159" s="31" t="e">
        <f ca="1">+IF(I159&gt;0,'（运营）采购订单'!$B$2,"")</f>
        <v>#NUM!</v>
      </c>
      <c r="E159" s="31"/>
      <c r="F159" s="31"/>
      <c r="G159" s="31"/>
      <c r="H159" s="31"/>
      <c r="I159" s="31" t="e">
        <f ca="1">+IF(A159&lt;&gt;" ",VLOOKUP(A159,'（运营）采购订单'!$D:$J,7,0),"")</f>
        <v>#NUM!</v>
      </c>
      <c r="J159" s="95" t="e">
        <f ca="1">+IF(I159&gt;0,'（运营）采购订单'!$K$2,"")</f>
        <v>#NUM!</v>
      </c>
      <c r="K159" s="31"/>
    </row>
    <row r="160" spans="1:11">
      <c r="A160" s="7" t="e">
        <f ca="1" t="array" ref="A160">+INDEX('（运营）采购订单'!$D$1:$D$543,SMALL(IF('（运营）采购订单'!$D$4:$D$543&lt;&gt;"",ROW('（运营）采购订单'!$D$4:$D$543)),ROW('（运营）采购订单'!A159)))</f>
        <v>#NUM!</v>
      </c>
      <c r="B160" s="31" t="e">
        <f ca="1">+IF(A160&lt;&gt;"*-*",'（运营）采购订单'!$D$2,0)</f>
        <v>#NUM!</v>
      </c>
      <c r="C160" s="31" t="e">
        <f ca="1">+VLOOKUP(A160,'（运营）采购订单'!$D:$E,2,0)</f>
        <v>#NUM!</v>
      </c>
      <c r="D160" s="31" t="e">
        <f ca="1">+IF(I160&gt;0,'（运营）采购订单'!$B$2,"")</f>
        <v>#NUM!</v>
      </c>
      <c r="E160" s="31"/>
      <c r="F160" s="31"/>
      <c r="G160" s="31"/>
      <c r="H160" s="31"/>
      <c r="I160" s="31" t="e">
        <f ca="1">+IF(A160&lt;&gt;" ",VLOOKUP(A160,'（运营）采购订单'!$D:$J,7,0),"")</f>
        <v>#NUM!</v>
      </c>
      <c r="J160" s="95" t="e">
        <f ca="1">+IF(I160&gt;0,'（运营）采购订单'!$K$2,"")</f>
        <v>#NUM!</v>
      </c>
      <c r="K160" s="31"/>
    </row>
    <row r="161" spans="1:11">
      <c r="A161" s="7" t="e">
        <f ca="1" t="array" ref="A161">+INDEX('（运营）采购订单'!$D$1:$D$543,SMALL(IF('（运营）采购订单'!$D$4:$D$543&lt;&gt;"",ROW('（运营）采购订单'!$D$4:$D$543)),ROW('（运营）采购订单'!A160)))</f>
        <v>#NUM!</v>
      </c>
      <c r="B161" s="31" t="e">
        <f ca="1">+IF(A161&lt;&gt;"*-*",'（运营）采购订单'!$D$2,0)</f>
        <v>#NUM!</v>
      </c>
      <c r="C161" s="31" t="e">
        <f ca="1">+VLOOKUP(A161,'（运营）采购订单'!$D:$E,2,0)</f>
        <v>#NUM!</v>
      </c>
      <c r="D161" s="31" t="e">
        <f ca="1">+IF(I161&gt;0,'（运营）采购订单'!$B$2,"")</f>
        <v>#NUM!</v>
      </c>
      <c r="E161" s="31"/>
      <c r="F161" s="31"/>
      <c r="G161" s="31"/>
      <c r="H161" s="31"/>
      <c r="I161" s="31" t="e">
        <f ca="1">+IF(A161&lt;&gt;" ",VLOOKUP(A161,'（运营）采购订单'!$D:$J,7,0),"")</f>
        <v>#NUM!</v>
      </c>
      <c r="J161" s="95" t="e">
        <f ca="1">+IF(I161&gt;0,'（运营）采购订单'!$K$2,"")</f>
        <v>#NUM!</v>
      </c>
      <c r="K161" s="31"/>
    </row>
    <row r="162" spans="1:11">
      <c r="A162" s="7" t="e">
        <f ca="1" t="array" ref="A162">+INDEX('（运营）采购订单'!$D$1:$D$543,SMALL(IF('（运营）采购订单'!$D$4:$D$543&lt;&gt;"",ROW('（运营）采购订单'!$D$4:$D$543)),ROW('（运营）采购订单'!A161)))</f>
        <v>#NUM!</v>
      </c>
      <c r="B162" s="31" t="e">
        <f ca="1">+IF(A162&lt;&gt;"*-*",'（运营）采购订单'!$D$2,0)</f>
        <v>#NUM!</v>
      </c>
      <c r="C162" s="31" t="e">
        <f ca="1">+VLOOKUP(A162,'（运营）采购订单'!$D:$E,2,0)</f>
        <v>#NUM!</v>
      </c>
      <c r="D162" s="31" t="e">
        <f ca="1">+IF(I162&gt;0,'（运营）采购订单'!$B$2,"")</f>
        <v>#NUM!</v>
      </c>
      <c r="E162" s="31"/>
      <c r="F162" s="31"/>
      <c r="G162" s="31"/>
      <c r="H162" s="31"/>
      <c r="I162" s="31" t="e">
        <f ca="1">+IF(A162&lt;&gt;" ",VLOOKUP(A162,'（运营）采购订单'!$D:$J,7,0),"")</f>
        <v>#NUM!</v>
      </c>
      <c r="J162" s="95" t="e">
        <f ca="1">+IF(I162&gt;0,'（运营）采购订单'!$K$2,"")</f>
        <v>#NUM!</v>
      </c>
      <c r="K162" s="31"/>
    </row>
    <row r="163" spans="1:11">
      <c r="A163" s="7" t="e">
        <f ca="1" t="array" ref="A163">+INDEX('（运营）采购订单'!$D$1:$D$543,SMALL(IF('（运营）采购订单'!$D$4:$D$543&lt;&gt;"",ROW('（运营）采购订单'!$D$4:$D$543)),ROW('（运营）采购订单'!A162)))</f>
        <v>#NUM!</v>
      </c>
      <c r="B163" s="31" t="e">
        <f ca="1">+IF(A163&lt;&gt;"*-*",'（运营）采购订单'!$D$2,0)</f>
        <v>#NUM!</v>
      </c>
      <c r="C163" s="31" t="e">
        <f ca="1">+VLOOKUP(A163,'（运营）采购订单'!$D:$E,2,0)</f>
        <v>#NUM!</v>
      </c>
      <c r="D163" s="31" t="e">
        <f ca="1">+IF(I163&gt;0,'（运营）采购订单'!$B$2,"")</f>
        <v>#NUM!</v>
      </c>
      <c r="E163" s="31"/>
      <c r="F163" s="31"/>
      <c r="G163" s="31"/>
      <c r="H163" s="31"/>
      <c r="I163" s="31" t="e">
        <f ca="1">+IF(A163&lt;&gt;" ",VLOOKUP(A163,'（运营）采购订单'!$D:$J,7,0),"")</f>
        <v>#NUM!</v>
      </c>
      <c r="J163" s="95" t="e">
        <f ca="1">+IF(I163&gt;0,'（运营）采购订单'!$K$2,"")</f>
        <v>#NUM!</v>
      </c>
      <c r="K163" s="31"/>
    </row>
    <row r="164" spans="1:11">
      <c r="A164" s="7" t="e">
        <f ca="1" t="array" ref="A164">+INDEX('（运营）采购订单'!$D$1:$D$543,SMALL(IF('（运营）采购订单'!$D$4:$D$543&lt;&gt;"",ROW('（运营）采购订单'!$D$4:$D$543)),ROW('（运营）采购订单'!A163)))</f>
        <v>#NUM!</v>
      </c>
      <c r="B164" s="31" t="e">
        <f ca="1">+IF(A164&lt;&gt;"*-*",'（运营）采购订单'!$D$2,0)</f>
        <v>#NUM!</v>
      </c>
      <c r="C164" s="31" t="e">
        <f ca="1">+VLOOKUP(A164,'（运营）采购订单'!$D:$E,2,0)</f>
        <v>#NUM!</v>
      </c>
      <c r="D164" s="31" t="e">
        <f ca="1">+IF(I164&gt;0,'（运营）采购订单'!$B$2,"")</f>
        <v>#NUM!</v>
      </c>
      <c r="E164" s="31"/>
      <c r="F164" s="31"/>
      <c r="G164" s="31"/>
      <c r="H164" s="31"/>
      <c r="I164" s="31" t="e">
        <f ca="1">+IF(A164&lt;&gt;" ",VLOOKUP(A164,'（运营）采购订单'!$D:$J,7,0),"")</f>
        <v>#NUM!</v>
      </c>
      <c r="J164" s="95" t="e">
        <f ca="1">+IF(I164&gt;0,'（运营）采购订单'!$K$2,"")</f>
        <v>#NUM!</v>
      </c>
      <c r="K164" s="31"/>
    </row>
    <row r="165" spans="1:11">
      <c r="A165" s="7" t="e">
        <f ca="1" t="array" ref="A165">+INDEX('（运营）采购订单'!$D$1:$D$543,SMALL(IF('（运营）采购订单'!$D$4:$D$543&lt;&gt;"",ROW('（运营）采购订单'!$D$4:$D$543)),ROW('（运营）采购订单'!A164)))</f>
        <v>#NUM!</v>
      </c>
      <c r="B165" s="31" t="e">
        <f ca="1">+IF(A165&lt;&gt;"*-*",'（运营）采购订单'!$D$2,0)</f>
        <v>#NUM!</v>
      </c>
      <c r="C165" s="31" t="e">
        <f ca="1">+VLOOKUP(A165,'（运营）采购订单'!$D:$E,2,0)</f>
        <v>#NUM!</v>
      </c>
      <c r="D165" s="31" t="e">
        <f ca="1">+IF(I165&gt;0,'（运营）采购订单'!$B$2,"")</f>
        <v>#NUM!</v>
      </c>
      <c r="E165" s="31"/>
      <c r="F165" s="31"/>
      <c r="G165" s="31"/>
      <c r="H165" s="31"/>
      <c r="I165" s="31" t="e">
        <f ca="1">+IF(A165&lt;&gt;" ",VLOOKUP(A165,'（运营）采购订单'!$D:$J,7,0),"")</f>
        <v>#NUM!</v>
      </c>
      <c r="J165" s="95" t="e">
        <f ca="1">+IF(I165&gt;0,'（运营）采购订单'!$K$2,"")</f>
        <v>#NUM!</v>
      </c>
      <c r="K165" s="31"/>
    </row>
    <row r="166" spans="1:11">
      <c r="A166" s="7" t="e">
        <f ca="1" t="array" ref="A166">+INDEX('（运营）采购订单'!$D$1:$D$543,SMALL(IF('（运营）采购订单'!$D$4:$D$543&lt;&gt;"",ROW('（运营）采购订单'!$D$4:$D$543)),ROW('（运营）采购订单'!A165)))</f>
        <v>#NUM!</v>
      </c>
      <c r="B166" s="31" t="e">
        <f ca="1">+IF(A166&lt;&gt;"*-*",'（运营）采购订单'!$D$2,0)</f>
        <v>#NUM!</v>
      </c>
      <c r="C166" s="31" t="e">
        <f ca="1">+VLOOKUP(A166,'（运营）采购订单'!$D:$E,2,0)</f>
        <v>#NUM!</v>
      </c>
      <c r="D166" s="31" t="e">
        <f ca="1">+IF(I166&gt;0,'（运营）采购订单'!$B$2,"")</f>
        <v>#NUM!</v>
      </c>
      <c r="E166" s="31"/>
      <c r="F166" s="31"/>
      <c r="G166" s="31"/>
      <c r="H166" s="31"/>
      <c r="I166" s="31" t="e">
        <f ca="1">+IF(A166&lt;&gt;" ",VLOOKUP(A166,'（运营）采购订单'!$D:$J,7,0),"")</f>
        <v>#NUM!</v>
      </c>
      <c r="J166" s="95" t="e">
        <f ca="1">+IF(I166&gt;0,'（运营）采购订单'!$K$2,"")</f>
        <v>#NUM!</v>
      </c>
      <c r="K166" s="31"/>
    </row>
    <row r="167" spans="1:11">
      <c r="A167" s="7" t="e">
        <f ca="1" t="array" ref="A167">+INDEX('（运营）采购订单'!$D$1:$D$543,SMALL(IF('（运营）采购订单'!$D$4:$D$543&lt;&gt;"",ROW('（运营）采购订单'!$D$4:$D$543)),ROW('（运营）采购订单'!A166)))</f>
        <v>#NUM!</v>
      </c>
      <c r="B167" s="31" t="e">
        <f ca="1">+IF(A167&lt;&gt;"*-*",'（运营）采购订单'!$D$2,0)</f>
        <v>#NUM!</v>
      </c>
      <c r="C167" s="31" t="e">
        <f ca="1">+VLOOKUP(A167,'（运营）采购订单'!$D:$E,2,0)</f>
        <v>#NUM!</v>
      </c>
      <c r="D167" s="31" t="e">
        <f ca="1">+IF(I167&gt;0,'（运营）采购订单'!$B$2,"")</f>
        <v>#NUM!</v>
      </c>
      <c r="E167" s="31"/>
      <c r="F167" s="31"/>
      <c r="G167" s="31"/>
      <c r="H167" s="31"/>
      <c r="I167" s="31" t="e">
        <f ca="1">+IF(A167&lt;&gt;" ",VLOOKUP(A167,'（运营）采购订单'!$D:$J,7,0),"")</f>
        <v>#NUM!</v>
      </c>
      <c r="J167" s="95" t="e">
        <f ca="1">+IF(I167&gt;0,'（运营）采购订单'!$K$2,"")</f>
        <v>#NUM!</v>
      </c>
      <c r="K167" s="31"/>
    </row>
    <row r="168" spans="1:11">
      <c r="A168" s="7" t="e">
        <f ca="1" t="array" ref="A168">+INDEX('（运营）采购订单'!$D$1:$D$543,SMALL(IF('（运营）采购订单'!$D$4:$D$543&lt;&gt;"",ROW('（运营）采购订单'!$D$4:$D$543)),ROW('（运营）采购订单'!A167)))</f>
        <v>#NUM!</v>
      </c>
      <c r="B168" s="31" t="e">
        <f ca="1">+IF(A168&lt;&gt;"*-*",'（运营）采购订单'!$D$2,0)</f>
        <v>#NUM!</v>
      </c>
      <c r="C168" s="31" t="e">
        <f ca="1">+VLOOKUP(A168,'（运营）采购订单'!$D:$E,2,0)</f>
        <v>#NUM!</v>
      </c>
      <c r="D168" s="31" t="e">
        <f ca="1">+IF(I168&gt;0,'（运营）采购订单'!$B$2,"")</f>
        <v>#NUM!</v>
      </c>
      <c r="E168" s="31"/>
      <c r="F168" s="31"/>
      <c r="G168" s="31"/>
      <c r="H168" s="31"/>
      <c r="I168" s="31" t="e">
        <f ca="1">+IF(A168&lt;&gt;" ",VLOOKUP(A168,'（运营）采购订单'!$D:$J,7,0),"")</f>
        <v>#NUM!</v>
      </c>
      <c r="J168" s="95" t="e">
        <f ca="1">+IF(I168&gt;0,'（运营）采购订单'!$K$2,"")</f>
        <v>#NUM!</v>
      </c>
      <c r="K168" s="31"/>
    </row>
    <row r="169" spans="1:11">
      <c r="A169" s="7" t="e">
        <f ca="1" t="array" ref="A169">+INDEX('（运营）采购订单'!$D$1:$D$543,SMALL(IF('（运营）采购订单'!$D$4:$D$543&lt;&gt;"",ROW('（运营）采购订单'!$D$4:$D$543)),ROW('（运营）采购订单'!A168)))</f>
        <v>#NUM!</v>
      </c>
      <c r="B169" s="31" t="e">
        <f ca="1">+IF(A169&lt;&gt;"*-*",'（运营）采购订单'!$D$2,0)</f>
        <v>#NUM!</v>
      </c>
      <c r="C169" s="31" t="e">
        <f ca="1">+VLOOKUP(A169,'（运营）采购订单'!$D:$E,2,0)</f>
        <v>#NUM!</v>
      </c>
      <c r="D169" s="31" t="e">
        <f ca="1">+IF(I169&gt;0,'（运营）采购订单'!$B$2,"")</f>
        <v>#NUM!</v>
      </c>
      <c r="E169" s="31"/>
      <c r="F169" s="31"/>
      <c r="G169" s="31"/>
      <c r="H169" s="31"/>
      <c r="I169" s="31" t="e">
        <f ca="1">+IF(A169&lt;&gt;" ",VLOOKUP(A169,'（运营）采购订单'!$D:$J,7,0),"")</f>
        <v>#NUM!</v>
      </c>
      <c r="J169" s="95" t="e">
        <f ca="1">+IF(I169&gt;0,'（运营）采购订单'!$K$2,"")</f>
        <v>#NUM!</v>
      </c>
      <c r="K169" s="31"/>
    </row>
    <row r="170" spans="1:11">
      <c r="A170" s="7" t="e">
        <f ca="1" t="array" ref="A170">+INDEX('（运营）采购订单'!$D$1:$D$543,SMALL(IF('（运营）采购订单'!$D$4:$D$543&lt;&gt;"",ROW('（运营）采购订单'!$D$4:$D$543)),ROW('（运营）采购订单'!A169)))</f>
        <v>#NUM!</v>
      </c>
      <c r="B170" s="31" t="e">
        <f ca="1">+IF(A170&lt;&gt;"*-*",'（运营）采购订单'!$D$2,0)</f>
        <v>#NUM!</v>
      </c>
      <c r="C170" s="31" t="e">
        <f ca="1">+VLOOKUP(A170,'（运营）采购订单'!$D:$E,2,0)</f>
        <v>#NUM!</v>
      </c>
      <c r="D170" s="31" t="e">
        <f ca="1">+IF(I170&gt;0,'（运营）采购订单'!$B$2,"")</f>
        <v>#NUM!</v>
      </c>
      <c r="E170" s="31"/>
      <c r="F170" s="31"/>
      <c r="G170" s="31"/>
      <c r="H170" s="31"/>
      <c r="I170" s="31" t="e">
        <f ca="1">+IF(A170&lt;&gt;" ",VLOOKUP(A170,'（运营）采购订单'!$D:$J,7,0),"")</f>
        <v>#NUM!</v>
      </c>
      <c r="J170" s="95" t="e">
        <f ca="1">+IF(I170&gt;0,'（运营）采购订单'!$K$2,"")</f>
        <v>#NUM!</v>
      </c>
      <c r="K170" s="31"/>
    </row>
    <row r="171" spans="1:11">
      <c r="A171" s="7" t="e">
        <f ca="1" t="array" ref="A171">+INDEX('（运营）采购订单'!$D$1:$D$543,SMALL(IF('（运营）采购订单'!$D$4:$D$543&lt;&gt;"",ROW('（运营）采购订单'!$D$4:$D$543)),ROW('（运营）采购订单'!A170)))</f>
        <v>#NUM!</v>
      </c>
      <c r="B171" s="31" t="e">
        <f ca="1">+IF(A171&lt;&gt;"*-*",'（运营）采购订单'!$D$2,0)</f>
        <v>#NUM!</v>
      </c>
      <c r="C171" s="31" t="e">
        <f ca="1">+VLOOKUP(A171,'（运营）采购订单'!$D:$E,2,0)</f>
        <v>#NUM!</v>
      </c>
      <c r="D171" s="31" t="e">
        <f ca="1">+IF(I171&gt;0,'（运营）采购订单'!$B$2,"")</f>
        <v>#NUM!</v>
      </c>
      <c r="E171" s="31"/>
      <c r="F171" s="31"/>
      <c r="G171" s="31"/>
      <c r="H171" s="31"/>
      <c r="I171" s="31" t="e">
        <f ca="1">+IF(A171&lt;&gt;" ",VLOOKUP(A171,'（运营）采购订单'!$D:$J,7,0),"")</f>
        <v>#NUM!</v>
      </c>
      <c r="J171" s="95" t="e">
        <f ca="1">+IF(I171&gt;0,'（运营）采购订单'!$K$2,"")</f>
        <v>#NUM!</v>
      </c>
      <c r="K171" s="31"/>
    </row>
    <row r="172" s="29" customFormat="1" spans="1:11">
      <c r="A172" s="7" t="e">
        <f ca="1" t="array" ref="A172">+INDEX('（运营）采购订单'!$D$1:$D$543,SMALL(IF('（运营）采购订单'!$D$4:$D$543&lt;&gt;"",ROW('（运营）采购订单'!$D$4:$D$543)),ROW('（运营）采购订单'!A171)))</f>
        <v>#NUM!</v>
      </c>
      <c r="B172" s="31" t="e">
        <f ca="1">+IF(A172&lt;&gt;"*-*",'（运营）采购订单'!$D$2,0)</f>
        <v>#NUM!</v>
      </c>
      <c r="C172" s="31" t="e">
        <f ca="1">+VLOOKUP(A172,'（运营）采购订单'!$D:$E,2,0)</f>
        <v>#NUM!</v>
      </c>
      <c r="D172" s="31" t="e">
        <f ca="1">+IF(I172&gt;0,'（运营）采购订单'!$B$2,"")</f>
        <v>#NUM!</v>
      </c>
      <c r="E172" s="31"/>
      <c r="F172" s="31"/>
      <c r="G172" s="31"/>
      <c r="H172" s="31"/>
      <c r="I172" s="31" t="e">
        <f ca="1">+IF(A172&lt;&gt;" ",VLOOKUP(A172,'（运营）采购订单'!$D:$J,7,0),"")</f>
        <v>#NUM!</v>
      </c>
      <c r="J172" s="95" t="e">
        <f ca="1">+IF(I172&gt;0,'（运营）采购订单'!$K$2,"")</f>
        <v>#NUM!</v>
      </c>
      <c r="K172" s="96"/>
    </row>
    <row r="173" spans="1:11">
      <c r="A173" s="7" t="e">
        <f ca="1" t="array" ref="A173">+INDEX('（运营）采购订单'!$D$1:$D$543,SMALL(IF('（运营）采购订单'!$D$4:$D$543&lt;&gt;"",ROW('（运营）采购订单'!$D$4:$D$543)),ROW('（运营）采购订单'!A172)))</f>
        <v>#NUM!</v>
      </c>
      <c r="B173" s="31" t="e">
        <f ca="1">+IF(A173&lt;&gt;"*-*",'（运营）采购订单'!$D$2,0)</f>
        <v>#NUM!</v>
      </c>
      <c r="C173" s="31" t="e">
        <f ca="1">+VLOOKUP(A173,'（运营）采购订单'!$D:$E,2,0)</f>
        <v>#NUM!</v>
      </c>
      <c r="D173" s="31" t="e">
        <f ca="1">+IF(I173&gt;0,'（运营）采购订单'!$B$2,"")</f>
        <v>#NUM!</v>
      </c>
      <c r="E173" s="31"/>
      <c r="F173" s="31"/>
      <c r="G173" s="31"/>
      <c r="H173" s="31"/>
      <c r="I173" s="31" t="e">
        <f ca="1">+IF(A173&lt;&gt;" ",VLOOKUP(A173,'（运营）采购订单'!$D:$J,7,0),"")</f>
        <v>#NUM!</v>
      </c>
      <c r="J173" s="95" t="e">
        <f ca="1">+IF(I173&gt;0,'（运营）采购订单'!$K$2,"")</f>
        <v>#NUM!</v>
      </c>
      <c r="K173" s="5"/>
    </row>
    <row r="174" spans="1:11">
      <c r="A174" s="7" t="e">
        <f ca="1" t="array" ref="A174">+INDEX('（运营）采购订单'!$D$1:$D$543,SMALL(IF('（运营）采购订单'!$D$4:$D$543&lt;&gt;"",ROW('（运营）采购订单'!$D$4:$D$543)),ROW('（运营）采购订单'!A173)))</f>
        <v>#NUM!</v>
      </c>
      <c r="B174" s="31" t="e">
        <f ca="1">+IF(A174&lt;&gt;"*-*",'（运营）采购订单'!$D$2,0)</f>
        <v>#NUM!</v>
      </c>
      <c r="C174" s="31" t="e">
        <f ca="1">+VLOOKUP(A174,'（运营）采购订单'!$D:$E,2,0)</f>
        <v>#NUM!</v>
      </c>
      <c r="D174" s="31" t="e">
        <f ca="1">+IF(I174&gt;0,'（运营）采购订单'!$B$2,"")</f>
        <v>#NUM!</v>
      </c>
      <c r="E174" s="31"/>
      <c r="F174" s="31"/>
      <c r="G174" s="31"/>
      <c r="H174" s="31"/>
      <c r="I174" s="31" t="e">
        <f ca="1">+IF(A174&lt;&gt;" ",VLOOKUP(A174,'（运营）采购订单'!$D:$J,7,0),"")</f>
        <v>#NUM!</v>
      </c>
      <c r="J174" s="95" t="e">
        <f ca="1">+IF(I174&gt;0,'（运营）采购订单'!$K$2,"")</f>
        <v>#NUM!</v>
      </c>
      <c r="K174" s="5"/>
    </row>
    <row r="175" spans="1:11">
      <c r="A175" s="7" t="e">
        <f ca="1" t="array" ref="A175">+INDEX('（运营）采购订单'!$D$1:$D$543,SMALL(IF('（运营）采购订单'!$D$4:$D$543&lt;&gt;"",ROW('（运营）采购订单'!$D$4:$D$543)),ROW('（运营）采购订单'!A174)))</f>
        <v>#NUM!</v>
      </c>
      <c r="B175" s="31" t="e">
        <f ca="1">+IF(A175&lt;&gt;"*-*",'（运营）采购订单'!$D$2,0)</f>
        <v>#NUM!</v>
      </c>
      <c r="C175" s="31" t="e">
        <f ca="1">+VLOOKUP(A175,'（运营）采购订单'!$D:$E,2,0)</f>
        <v>#NUM!</v>
      </c>
      <c r="D175" s="31" t="e">
        <f ca="1">+IF(I175&gt;0,'（运营）采购订单'!$B$2,"")</f>
        <v>#NUM!</v>
      </c>
      <c r="E175" s="31"/>
      <c r="F175" s="31"/>
      <c r="G175" s="31"/>
      <c r="H175" s="31"/>
      <c r="I175" s="31" t="e">
        <f ca="1">+IF(A175&lt;&gt;" ",VLOOKUP(A175,'（运营）采购订单'!$D:$J,7,0),"")</f>
        <v>#NUM!</v>
      </c>
      <c r="J175" s="95" t="e">
        <f ca="1">+IF(I175&gt;0,'（运营）采购订单'!$K$2,"")</f>
        <v>#NUM!</v>
      </c>
      <c r="K175" s="5"/>
    </row>
    <row r="176" spans="1:11">
      <c r="A176" s="7" t="e">
        <f ca="1" t="array" ref="A176">+INDEX('（运营）采购订单'!$D$1:$D$543,SMALL(IF('（运营）采购订单'!$D$4:$D$543&lt;&gt;"",ROW('（运营）采购订单'!$D$4:$D$543)),ROW('（运营）采购订单'!A175)))</f>
        <v>#NUM!</v>
      </c>
      <c r="B176" s="31" t="e">
        <f ca="1">+IF(A176&lt;&gt;"*-*",'（运营）采购订单'!$D$2,0)</f>
        <v>#NUM!</v>
      </c>
      <c r="C176" s="31" t="e">
        <f ca="1">+VLOOKUP(A176,'（运营）采购订单'!$D:$E,2,0)</f>
        <v>#NUM!</v>
      </c>
      <c r="D176" s="31" t="e">
        <f ca="1">+IF(I176&gt;0,'（运营）采购订单'!$B$2,"")</f>
        <v>#NUM!</v>
      </c>
      <c r="E176" s="31"/>
      <c r="F176" s="31"/>
      <c r="G176" s="31"/>
      <c r="H176" s="31"/>
      <c r="I176" s="31" t="e">
        <f ca="1">+IF(A176&lt;&gt;" ",VLOOKUP(A176,'（运营）采购订单'!$D:$J,7,0),"")</f>
        <v>#NUM!</v>
      </c>
      <c r="J176" s="95" t="e">
        <f ca="1">+IF(I176&gt;0,'（运营）采购订单'!$K$2,"")</f>
        <v>#NUM!</v>
      </c>
      <c r="K176" s="5"/>
    </row>
    <row r="177" spans="1:11">
      <c r="A177" s="7" t="e">
        <f ca="1" t="array" ref="A177">+INDEX('（运营）采购订单'!$D$1:$D$543,SMALL(IF('（运营）采购订单'!$D$4:$D$543&lt;&gt;"",ROW('（运营）采购订单'!$D$4:$D$543)),ROW('（运营）采购订单'!A176)))</f>
        <v>#NUM!</v>
      </c>
      <c r="B177" s="31" t="e">
        <f ca="1">+IF(A177&lt;&gt;"*-*",'（运营）采购订单'!$D$2,0)</f>
        <v>#NUM!</v>
      </c>
      <c r="C177" s="31" t="e">
        <f ca="1">+VLOOKUP(A177,'（运营）采购订单'!$D:$E,2,0)</f>
        <v>#NUM!</v>
      </c>
      <c r="D177" s="31" t="e">
        <f ca="1">+IF(I177&gt;0,'（运营）采购订单'!$B$2,"")</f>
        <v>#NUM!</v>
      </c>
      <c r="E177" s="31"/>
      <c r="F177" s="31"/>
      <c r="G177" s="31"/>
      <c r="H177" s="31"/>
      <c r="I177" s="31" t="e">
        <f ca="1">+IF(A177&lt;&gt;" ",VLOOKUP(A177,'（运营）采购订单'!$D:$J,7,0),"")</f>
        <v>#NUM!</v>
      </c>
      <c r="J177" s="95" t="e">
        <f ca="1">+IF(I177&gt;0,'（运营）采购订单'!$K$2,"")</f>
        <v>#NUM!</v>
      </c>
      <c r="K177" s="5"/>
    </row>
    <row r="178" spans="1:11">
      <c r="A178" s="7" t="e">
        <f ca="1" t="array" ref="A178">+INDEX('（运营）采购订单'!$D$1:$D$543,SMALL(IF('（运营）采购订单'!$D$4:$D$543&lt;&gt;"",ROW('（运营）采购订单'!$D$4:$D$543)),ROW('（运营）采购订单'!A177)))</f>
        <v>#NUM!</v>
      </c>
      <c r="B178" s="31" t="e">
        <f ca="1">+IF(A178&lt;&gt;"*-*",'（运营）采购订单'!$D$2,0)</f>
        <v>#NUM!</v>
      </c>
      <c r="C178" s="31" t="e">
        <f ca="1">+VLOOKUP(A178,'（运营）采购订单'!$D:$E,2,0)</f>
        <v>#NUM!</v>
      </c>
      <c r="D178" s="31" t="e">
        <f ca="1">+IF(I178&gt;0,'（运营）采购订单'!$B$2,"")</f>
        <v>#NUM!</v>
      </c>
      <c r="E178" s="31"/>
      <c r="F178" s="31"/>
      <c r="G178" s="31"/>
      <c r="H178" s="31"/>
      <c r="I178" s="31" t="e">
        <f ca="1">+IF(A178&lt;&gt;" ",VLOOKUP(A178,'（运营）采购订单'!$D:$J,7,0),"")</f>
        <v>#NUM!</v>
      </c>
      <c r="J178" s="95" t="e">
        <f ca="1">+IF(I178&gt;0,'（运营）采购订单'!$K$2,"")</f>
        <v>#NUM!</v>
      </c>
      <c r="K178" s="5"/>
    </row>
    <row r="179" spans="1:11">
      <c r="A179" s="7" t="e">
        <f ca="1" t="array" ref="A179">+INDEX('（运营）采购订单'!$D$1:$D$543,SMALL(IF('（运营）采购订单'!$D$4:$D$543&lt;&gt;"",ROW('（运营）采购订单'!$D$4:$D$543)),ROW('（运营）采购订单'!A178)))</f>
        <v>#NUM!</v>
      </c>
      <c r="B179" s="31" t="e">
        <f ca="1">+IF(A179&lt;&gt;"*-*",'（运营）采购订单'!$D$2,0)</f>
        <v>#NUM!</v>
      </c>
      <c r="C179" s="31" t="e">
        <f ca="1">+VLOOKUP(A179,'（运营）采购订单'!$D:$E,2,0)</f>
        <v>#NUM!</v>
      </c>
      <c r="D179" s="31" t="e">
        <f ca="1">+IF(I179&gt;0,'（运营）采购订单'!$B$2,"")</f>
        <v>#NUM!</v>
      </c>
      <c r="E179" s="31"/>
      <c r="F179" s="31"/>
      <c r="G179" s="31"/>
      <c r="H179" s="31"/>
      <c r="I179" s="31" t="e">
        <f ca="1">+IF(A179&lt;&gt;" ",VLOOKUP(A179,'（运营）采购订单'!$D:$J,7,0),"")</f>
        <v>#NUM!</v>
      </c>
      <c r="J179" s="95" t="e">
        <f ca="1">+IF(I179&gt;0,'（运营）采购订单'!$K$2,"")</f>
        <v>#NUM!</v>
      </c>
      <c r="K179" s="5"/>
    </row>
    <row r="180" spans="1:11">
      <c r="A180" s="7" t="e">
        <f ca="1" t="array" ref="A180">+INDEX('（运营）采购订单'!$D$1:$D$543,SMALL(IF('（运营）采购订单'!$D$4:$D$543&lt;&gt;"",ROW('（运营）采购订单'!$D$4:$D$543)),ROW('（运营）采购订单'!A179)))</f>
        <v>#NUM!</v>
      </c>
      <c r="B180" s="31" t="e">
        <f ca="1">+IF(A180&lt;&gt;"*-*",'（运营）采购订单'!$D$2,0)</f>
        <v>#NUM!</v>
      </c>
      <c r="C180" s="31" t="e">
        <f ca="1">+VLOOKUP(A180,'（运营）采购订单'!$D:$E,2,0)</f>
        <v>#NUM!</v>
      </c>
      <c r="D180" s="31" t="e">
        <f ca="1">+IF(I180&gt;0,'（运营）采购订单'!$B$2,"")</f>
        <v>#NUM!</v>
      </c>
      <c r="E180" s="31"/>
      <c r="F180" s="31"/>
      <c r="G180" s="31"/>
      <c r="H180" s="31"/>
      <c r="I180" s="31" t="e">
        <f ca="1">+IF(A180&lt;&gt;" ",VLOOKUP(A180,'（运营）采购订单'!$D:$J,7,0),"")</f>
        <v>#NUM!</v>
      </c>
      <c r="J180" s="95" t="e">
        <f ca="1">+IF(I180&gt;0,'（运营）采购订单'!$K$2,"")</f>
        <v>#NUM!</v>
      </c>
      <c r="K180" s="5"/>
    </row>
    <row r="181" spans="1:11">
      <c r="A181" s="7" t="e">
        <f ca="1" t="array" ref="A181">+INDEX('（运营）采购订单'!$D$1:$D$543,SMALL(IF('（运营）采购订单'!$D$4:$D$543&lt;&gt;"",ROW('（运营）采购订单'!$D$4:$D$543)),ROW('（运营）采购订单'!A180)))</f>
        <v>#NUM!</v>
      </c>
      <c r="B181" s="31" t="e">
        <f ca="1">+IF(A181&lt;&gt;"*-*",'（运营）采购订单'!$D$2,0)</f>
        <v>#NUM!</v>
      </c>
      <c r="C181" s="31" t="e">
        <f ca="1">+VLOOKUP(A181,'（运营）采购订单'!$D:$E,2,0)</f>
        <v>#NUM!</v>
      </c>
      <c r="D181" s="31" t="e">
        <f ca="1">+IF(I181&gt;0,'（运营）采购订单'!$B$2,"")</f>
        <v>#NUM!</v>
      </c>
      <c r="E181" s="31"/>
      <c r="F181" s="31"/>
      <c r="G181" s="31"/>
      <c r="H181" s="31"/>
      <c r="I181" s="31" t="e">
        <f ca="1">+IF(A181&lt;&gt;" ",VLOOKUP(A181,'（运营）采购订单'!$D:$J,7,0),"")</f>
        <v>#NUM!</v>
      </c>
      <c r="J181" s="95" t="e">
        <f ca="1">+IF(I181&gt;0,'（运营）采购订单'!$K$2,"")</f>
        <v>#NUM!</v>
      </c>
      <c r="K181" s="5"/>
    </row>
    <row r="182" spans="1:11">
      <c r="A182" s="7" t="e">
        <f ca="1" t="array" ref="A182">+INDEX('（运营）采购订单'!$D$1:$D$543,SMALL(IF('（运营）采购订单'!$D$4:$D$543&lt;&gt;"",ROW('（运营）采购订单'!$D$4:$D$543)),ROW('（运营）采购订单'!A181)))</f>
        <v>#NUM!</v>
      </c>
      <c r="B182" s="31" t="e">
        <f ca="1">+IF(A182&lt;&gt;"*-*",'（运营）采购订单'!$D$2,0)</f>
        <v>#NUM!</v>
      </c>
      <c r="C182" s="31" t="e">
        <f ca="1">+VLOOKUP(A182,'（运营）采购订单'!$D:$E,2,0)</f>
        <v>#NUM!</v>
      </c>
      <c r="D182" s="31" t="e">
        <f ca="1">+IF(I182&gt;0,'（运营）采购订单'!$B$2,"")</f>
        <v>#NUM!</v>
      </c>
      <c r="E182" s="31"/>
      <c r="F182" s="31"/>
      <c r="G182" s="31"/>
      <c r="H182" s="31"/>
      <c r="I182" s="31" t="e">
        <f ca="1">+IF(A182&lt;&gt;" ",VLOOKUP(A182,'（运营）采购订单'!$D:$J,7,0),"")</f>
        <v>#NUM!</v>
      </c>
      <c r="J182" s="95" t="e">
        <f ca="1">+IF(I182&gt;0,'（运营）采购订单'!$K$2,"")</f>
        <v>#NUM!</v>
      </c>
      <c r="K182" s="5"/>
    </row>
    <row r="183" spans="1:11">
      <c r="A183" s="7" t="e">
        <f ca="1" t="array" ref="A183">+INDEX('（运营）采购订单'!$D$1:$D$543,SMALL(IF('（运营）采购订单'!$D$4:$D$543&lt;&gt;"",ROW('（运营）采购订单'!$D$4:$D$543)),ROW('（运营）采购订单'!A182)))</f>
        <v>#NUM!</v>
      </c>
      <c r="B183" s="31" t="e">
        <f ca="1">+IF(A183&lt;&gt;"*-*",'（运营）采购订单'!$D$2,0)</f>
        <v>#NUM!</v>
      </c>
      <c r="C183" s="31" t="e">
        <f ca="1">+VLOOKUP(A183,'（运营）采购订单'!$D:$E,2,0)</f>
        <v>#NUM!</v>
      </c>
      <c r="D183" s="31" t="e">
        <f ca="1">+IF(I183&gt;0,'（运营）采购订单'!$B$2,"")</f>
        <v>#NUM!</v>
      </c>
      <c r="E183" s="31"/>
      <c r="F183" s="31"/>
      <c r="G183" s="31"/>
      <c r="H183" s="31"/>
      <c r="I183" s="31" t="e">
        <f ca="1">+IF(A183&lt;&gt;" ",VLOOKUP(A183,'（运营）采购订单'!$D:$J,7,0),"")</f>
        <v>#NUM!</v>
      </c>
      <c r="J183" s="95" t="e">
        <f ca="1">+IF(I183&gt;0,'（运营）采购订单'!$K$2,"")</f>
        <v>#NUM!</v>
      </c>
      <c r="K183" s="5"/>
    </row>
    <row r="184" spans="1:11">
      <c r="A184" s="7" t="e">
        <f ca="1" t="array" ref="A184">+INDEX('（运营）采购订单'!$D$1:$D$543,SMALL(IF('（运营）采购订单'!$D$4:$D$543&lt;&gt;"",ROW('（运营）采购订单'!$D$4:$D$543)),ROW('（运营）采购订单'!A183)))</f>
        <v>#NUM!</v>
      </c>
      <c r="B184" s="31" t="e">
        <f ca="1">+IF(A184&lt;&gt;"*-*",'（运营）采购订单'!$D$2,0)</f>
        <v>#NUM!</v>
      </c>
      <c r="C184" s="31" t="e">
        <f ca="1">+VLOOKUP(A184,'（运营）采购订单'!$D:$E,2,0)</f>
        <v>#NUM!</v>
      </c>
      <c r="D184" s="31" t="e">
        <f ca="1">+IF(I184&gt;0,'（运营）采购订单'!$B$2,"")</f>
        <v>#NUM!</v>
      </c>
      <c r="E184" s="31"/>
      <c r="F184" s="31"/>
      <c r="G184" s="31"/>
      <c r="H184" s="31"/>
      <c r="I184" s="31" t="e">
        <f ca="1">+IF(A184&lt;&gt;" ",VLOOKUP(A184,'（运营）采购订单'!$D:$J,7,0),"")</f>
        <v>#NUM!</v>
      </c>
      <c r="J184" s="95" t="e">
        <f ca="1">+IF(I184&gt;0,'（运营）采购订单'!$K$2,"")</f>
        <v>#NUM!</v>
      </c>
      <c r="K184" s="5"/>
    </row>
    <row r="185" spans="1:11">
      <c r="A185" s="7" t="e">
        <f ca="1" t="array" ref="A185">+INDEX('（运营）采购订单'!$D$1:$D$543,SMALL(IF('（运营）采购订单'!$D$4:$D$543&lt;&gt;"",ROW('（运营）采购订单'!$D$4:$D$543)),ROW('（运营）采购订单'!A184)))</f>
        <v>#NUM!</v>
      </c>
      <c r="B185" s="31" t="e">
        <f ca="1">+IF(A185&lt;&gt;"*-*",'（运营）采购订单'!$D$2,0)</f>
        <v>#NUM!</v>
      </c>
      <c r="C185" s="31" t="e">
        <f ca="1">+VLOOKUP(A185,'（运营）采购订单'!$D:$E,2,0)</f>
        <v>#NUM!</v>
      </c>
      <c r="D185" s="31" t="e">
        <f ca="1">+IF(I185&gt;0,'（运营）采购订单'!$B$2,"")</f>
        <v>#NUM!</v>
      </c>
      <c r="E185" s="31"/>
      <c r="F185" s="31"/>
      <c r="G185" s="31"/>
      <c r="H185" s="31"/>
      <c r="I185" s="31" t="e">
        <f ca="1">+IF(A185&lt;&gt;" ",VLOOKUP(A185,'（运营）采购订单'!$D:$J,7,0),"")</f>
        <v>#NUM!</v>
      </c>
      <c r="J185" s="95" t="e">
        <f ca="1">+IF(I185&gt;0,'（运营）采购订单'!$K$2,"")</f>
        <v>#NUM!</v>
      </c>
      <c r="K185" s="5"/>
    </row>
    <row r="186" spans="1:11">
      <c r="A186" s="7" t="e">
        <f ca="1" t="array" ref="A186">+INDEX('（运营）采购订单'!$D$1:$D$543,SMALL(IF('（运营）采购订单'!$D$4:$D$543&lt;&gt;"",ROW('（运营）采购订单'!$D$4:$D$543)),ROW('（运营）采购订单'!A185)))</f>
        <v>#NUM!</v>
      </c>
      <c r="B186" s="31" t="e">
        <f ca="1">+IF(A186&lt;&gt;"*-*",'（运营）采购订单'!$D$2,0)</f>
        <v>#NUM!</v>
      </c>
      <c r="C186" s="31" t="e">
        <f ca="1">+VLOOKUP(A186,'（运营）采购订单'!$D:$E,2,0)</f>
        <v>#NUM!</v>
      </c>
      <c r="D186" s="31" t="e">
        <f ca="1">+IF(I186&gt;0,'（运营）采购订单'!$B$2,"")</f>
        <v>#NUM!</v>
      </c>
      <c r="E186" s="31"/>
      <c r="F186" s="31"/>
      <c r="G186" s="31"/>
      <c r="H186" s="31"/>
      <c r="I186" s="31" t="e">
        <f ca="1">+IF(A186&lt;&gt;" ",VLOOKUP(A186,'（运营）采购订单'!$D:$J,7,0),"")</f>
        <v>#NUM!</v>
      </c>
      <c r="J186" s="95" t="e">
        <f ca="1">+IF(I186&gt;0,'（运营）采购订单'!$K$2,"")</f>
        <v>#NUM!</v>
      </c>
      <c r="K186" s="5"/>
    </row>
    <row r="187" spans="1:11">
      <c r="A187" s="7" t="e">
        <f ca="1" t="array" ref="A187">+INDEX('（运营）采购订单'!$D$1:$D$543,SMALL(IF('（运营）采购订单'!$D$4:$D$543&lt;&gt;"",ROW('（运营）采购订单'!$D$4:$D$543)),ROW('（运营）采购订单'!A186)))</f>
        <v>#NUM!</v>
      </c>
      <c r="B187" s="31" t="e">
        <f ca="1">+IF(A187&lt;&gt;"*-*",'（运营）采购订单'!$D$2,0)</f>
        <v>#NUM!</v>
      </c>
      <c r="C187" s="31" t="e">
        <f ca="1">+VLOOKUP(A187,'（运营）采购订单'!$D:$E,2,0)</f>
        <v>#NUM!</v>
      </c>
      <c r="D187" s="31" t="e">
        <f ca="1">+IF(I187&gt;0,'（运营）采购订单'!$B$2,"")</f>
        <v>#NUM!</v>
      </c>
      <c r="E187" s="31"/>
      <c r="F187" s="31"/>
      <c r="G187" s="31"/>
      <c r="H187" s="31"/>
      <c r="I187" s="31" t="e">
        <f ca="1">+IF(A187&lt;&gt;" ",VLOOKUP(A187,'（运营）采购订单'!$D:$J,7,0),"")</f>
        <v>#NUM!</v>
      </c>
      <c r="J187" s="95" t="e">
        <f ca="1">+IF(I187&gt;0,'（运营）采购订单'!$K$2,"")</f>
        <v>#NUM!</v>
      </c>
      <c r="K187" s="5"/>
    </row>
    <row r="188" spans="1:11">
      <c r="A188" s="7" t="e">
        <f ca="1" t="array" ref="A188">+INDEX('（运营）采购订单'!$D$1:$D$543,SMALL(IF('（运营）采购订单'!$D$4:$D$543&lt;&gt;"",ROW('（运营）采购订单'!$D$4:$D$543)),ROW('（运营）采购订单'!A187)))</f>
        <v>#NUM!</v>
      </c>
      <c r="B188" s="31" t="e">
        <f ca="1">+IF(A188&lt;&gt;"*-*",'（运营）采购订单'!$D$2,0)</f>
        <v>#NUM!</v>
      </c>
      <c r="C188" s="31" t="e">
        <f ca="1">+VLOOKUP(A188,'（运营）采购订单'!$D:$E,2,0)</f>
        <v>#NUM!</v>
      </c>
      <c r="D188" s="31" t="e">
        <f ca="1">+IF(I188&gt;0,'（运营）采购订单'!$B$2,"")</f>
        <v>#NUM!</v>
      </c>
      <c r="E188" s="31"/>
      <c r="F188" s="31"/>
      <c r="G188" s="31"/>
      <c r="H188" s="31"/>
      <c r="I188" s="31" t="e">
        <f ca="1">+IF(A188&lt;&gt;" ",VLOOKUP(A188,'（运营）采购订单'!$D:$J,7,0),"")</f>
        <v>#NUM!</v>
      </c>
      <c r="J188" s="95" t="e">
        <f ca="1">+IF(I188&gt;0,'（运营）采购订单'!$K$2,"")</f>
        <v>#NUM!</v>
      </c>
      <c r="K188" s="5"/>
    </row>
    <row r="189" spans="1:11">
      <c r="A189" s="7" t="e">
        <f ca="1" t="array" ref="A189">+INDEX('（运营）采购订单'!$D$1:$D$543,SMALL(IF('（运营）采购订单'!$D$4:$D$543&lt;&gt;"",ROW('（运营）采购订单'!$D$4:$D$543)),ROW('（运营）采购订单'!A188)))</f>
        <v>#NUM!</v>
      </c>
      <c r="B189" s="31" t="e">
        <f ca="1">+IF(A189&lt;&gt;"*-*",'（运营）采购订单'!$D$2,0)</f>
        <v>#NUM!</v>
      </c>
      <c r="C189" s="31" t="e">
        <f ca="1">+VLOOKUP(A189,'（运营）采购订单'!$D:$E,2,0)</f>
        <v>#NUM!</v>
      </c>
      <c r="D189" s="31" t="e">
        <f ca="1">+IF(I189&gt;0,'（运营）采购订单'!$B$2,"")</f>
        <v>#NUM!</v>
      </c>
      <c r="E189" s="31"/>
      <c r="F189" s="31"/>
      <c r="G189" s="31"/>
      <c r="H189" s="31"/>
      <c r="I189" s="31" t="e">
        <f ca="1">+IF(A189&lt;&gt;" ",VLOOKUP(A189,'（运营）采购订单'!$D:$J,7,0),"")</f>
        <v>#NUM!</v>
      </c>
      <c r="J189" s="95" t="e">
        <f ca="1">+IF(I189&gt;0,'（运营）采购订单'!$K$2,"")</f>
        <v>#NUM!</v>
      </c>
      <c r="K189" s="5"/>
    </row>
    <row r="190" spans="1:11">
      <c r="A190" s="7" t="e">
        <f ca="1" t="array" ref="A190">+INDEX('（运营）采购订单'!$D$1:$D$543,SMALL(IF('（运营）采购订单'!$D$4:$D$543&lt;&gt;"",ROW('（运营）采购订单'!$D$4:$D$543)),ROW('（运营）采购订单'!A189)))</f>
        <v>#NUM!</v>
      </c>
      <c r="B190" s="31" t="e">
        <f ca="1">+IF(A190&lt;&gt;"*-*",'（运营）采购订单'!$D$2,0)</f>
        <v>#NUM!</v>
      </c>
      <c r="C190" s="31" t="e">
        <f ca="1">+VLOOKUP(A190,'（运营）采购订单'!$D:$E,2,0)</f>
        <v>#NUM!</v>
      </c>
      <c r="D190" s="31" t="e">
        <f ca="1">+IF(I190&gt;0,'（运营）采购订单'!$B$2,"")</f>
        <v>#NUM!</v>
      </c>
      <c r="E190" s="31"/>
      <c r="F190" s="31"/>
      <c r="G190" s="31"/>
      <c r="H190" s="31"/>
      <c r="I190" s="31" t="e">
        <f ca="1">+IF(A190&lt;&gt;" ",VLOOKUP(A190,'（运营）采购订单'!$D:$J,7,0),"")</f>
        <v>#NUM!</v>
      </c>
      <c r="J190" s="95" t="e">
        <f ca="1">+IF(I190&gt;0,'（运营）采购订单'!$K$2,"")</f>
        <v>#NUM!</v>
      </c>
      <c r="K190" s="5"/>
    </row>
    <row r="191" spans="1:11">
      <c r="A191" s="7" t="e">
        <f ca="1" t="array" ref="A191">+INDEX('（运营）采购订单'!$D$1:$D$543,SMALL(IF('（运营）采购订单'!$D$4:$D$543&lt;&gt;"",ROW('（运营）采购订单'!$D$4:$D$543)),ROW('（运营）采购订单'!A190)))</f>
        <v>#NUM!</v>
      </c>
      <c r="B191" s="31" t="e">
        <f ca="1">+IF(A191&lt;&gt;"*-*",'（运营）采购订单'!$D$2,0)</f>
        <v>#NUM!</v>
      </c>
      <c r="C191" s="31" t="e">
        <f ca="1">+VLOOKUP(A191,'（运营）采购订单'!$D:$E,2,0)</f>
        <v>#NUM!</v>
      </c>
      <c r="D191" s="31" t="e">
        <f ca="1">+IF(I191&gt;0,'（运营）采购订单'!$B$2,"")</f>
        <v>#NUM!</v>
      </c>
      <c r="E191" s="31"/>
      <c r="F191" s="31"/>
      <c r="G191" s="31"/>
      <c r="H191" s="31"/>
      <c r="I191" s="31" t="e">
        <f ca="1">+IF(A191&lt;&gt;" ",VLOOKUP(A191,'（运营）采购订单'!$D:$J,7,0),"")</f>
        <v>#NUM!</v>
      </c>
      <c r="J191" s="95" t="e">
        <f ca="1">+IF(I191&gt;0,'（运营）采购订单'!$K$2,"")</f>
        <v>#NUM!</v>
      </c>
      <c r="K191" s="5"/>
    </row>
    <row r="192" spans="1:11">
      <c r="A192" s="7" t="e">
        <f ca="1" t="array" ref="A192">+INDEX('（运营）采购订单'!$D$1:$D$543,SMALL(IF('（运营）采购订单'!$D$4:$D$543&lt;&gt;"",ROW('（运营）采购订单'!$D$4:$D$543)),ROW('（运营）采购订单'!A191)))</f>
        <v>#NUM!</v>
      </c>
      <c r="B192" s="31" t="e">
        <f ca="1">+IF(A192&lt;&gt;"*-*",'（运营）采购订单'!$D$2,0)</f>
        <v>#NUM!</v>
      </c>
      <c r="C192" s="31" t="e">
        <f ca="1">+VLOOKUP(A192,'（运营）采购订单'!$D:$E,2,0)</f>
        <v>#NUM!</v>
      </c>
      <c r="D192" s="31" t="e">
        <f ca="1">+IF(I192&gt;0,'（运营）采购订单'!$B$2,"")</f>
        <v>#NUM!</v>
      </c>
      <c r="E192" s="31"/>
      <c r="F192" s="31"/>
      <c r="G192" s="31"/>
      <c r="H192" s="31"/>
      <c r="I192" s="31" t="e">
        <f ca="1">+IF(A192&lt;&gt;" ",VLOOKUP(A192,'（运营）采购订单'!$D:$J,7,0),"")</f>
        <v>#NUM!</v>
      </c>
      <c r="J192" s="95" t="e">
        <f ca="1">+IF(I192&gt;0,'（运营）采购订单'!$K$2,"")</f>
        <v>#NUM!</v>
      </c>
      <c r="K192" s="5"/>
    </row>
    <row r="193" spans="1:11">
      <c r="A193" s="7" t="e">
        <f ca="1" t="array" ref="A193">+INDEX('（运营）采购订单'!$D$1:$D$543,SMALL(IF('（运营）采购订单'!$D$4:$D$543&lt;&gt;"",ROW('（运营）采购订单'!$D$4:$D$543)),ROW('（运营）采购订单'!A192)))</f>
        <v>#NUM!</v>
      </c>
      <c r="B193" s="31" t="e">
        <f ca="1">+IF(A193&lt;&gt;"*-*",'（运营）采购订单'!$D$2,0)</f>
        <v>#NUM!</v>
      </c>
      <c r="C193" s="31" t="e">
        <f ca="1">+VLOOKUP(A193,'（运营）采购订单'!$D:$E,2,0)</f>
        <v>#NUM!</v>
      </c>
      <c r="D193" s="31" t="e">
        <f ca="1">+IF(I193&gt;0,'（运营）采购订单'!$B$2,"")</f>
        <v>#NUM!</v>
      </c>
      <c r="E193" s="31"/>
      <c r="F193" s="31"/>
      <c r="G193" s="31"/>
      <c r="H193" s="31"/>
      <c r="I193" s="31" t="e">
        <f ca="1">+IF(A193&lt;&gt;" ",VLOOKUP(A193,'（运营）采购订单'!$D:$J,7,0),"")</f>
        <v>#NUM!</v>
      </c>
      <c r="J193" s="95" t="e">
        <f ca="1">+IF(I193&gt;0,'（运营）采购订单'!$K$2,"")</f>
        <v>#NUM!</v>
      </c>
      <c r="K193" s="5"/>
    </row>
    <row r="194" spans="1:11">
      <c r="A194" s="7" t="e">
        <f ca="1" t="array" ref="A194">+INDEX('（运营）采购订单'!$D$1:$D$543,SMALL(IF('（运营）采购订单'!$D$4:$D$543&lt;&gt;"",ROW('（运营）采购订单'!$D$4:$D$543)),ROW('（运营）采购订单'!A193)))</f>
        <v>#NUM!</v>
      </c>
      <c r="B194" s="31" t="e">
        <f ca="1">+IF(A194&lt;&gt;"*-*",'（运营）采购订单'!$D$2,0)</f>
        <v>#NUM!</v>
      </c>
      <c r="C194" s="31" t="e">
        <f ca="1">+VLOOKUP(A194,'（运营）采购订单'!$D:$E,2,0)</f>
        <v>#NUM!</v>
      </c>
      <c r="D194" s="31" t="e">
        <f ca="1">+IF(I194&gt;0,'（运营）采购订单'!$B$2,"")</f>
        <v>#NUM!</v>
      </c>
      <c r="E194" s="31"/>
      <c r="F194" s="31"/>
      <c r="G194" s="31"/>
      <c r="H194" s="31"/>
      <c r="I194" s="31" t="e">
        <f ca="1">+IF(A194&lt;&gt;" ",VLOOKUP(A194,'（运营）采购订单'!$D:$J,7,0),"")</f>
        <v>#NUM!</v>
      </c>
      <c r="J194" s="95" t="e">
        <f ca="1">+IF(I194&gt;0,'（运营）采购订单'!$K$2,"")</f>
        <v>#NUM!</v>
      </c>
      <c r="K194" s="5"/>
    </row>
    <row r="195" spans="1:11">
      <c r="A195" s="7" t="e">
        <f ca="1" t="array" ref="A195">+INDEX('（运营）采购订单'!$D$1:$D$543,SMALL(IF('（运营）采购订单'!$D$4:$D$543&lt;&gt;"",ROW('（运营）采购订单'!$D$4:$D$543)),ROW('（运营）采购订单'!A194)))</f>
        <v>#NUM!</v>
      </c>
      <c r="B195" s="31" t="e">
        <f ca="1">+IF(A195&lt;&gt;"*-*",'（运营）采购订单'!$D$2,0)</f>
        <v>#NUM!</v>
      </c>
      <c r="C195" s="31" t="e">
        <f ca="1">+VLOOKUP(A195,'（运营）采购订单'!$D:$E,2,0)</f>
        <v>#NUM!</v>
      </c>
      <c r="D195" s="31" t="e">
        <f ca="1">+IF(I195&gt;0,'（运营）采购订单'!$B$2,"")</f>
        <v>#NUM!</v>
      </c>
      <c r="E195" s="31"/>
      <c r="F195" s="31"/>
      <c r="G195" s="31"/>
      <c r="H195" s="31"/>
      <c r="I195" s="31" t="e">
        <f ca="1">+IF(A195&lt;&gt;" ",VLOOKUP(A195,'（运营）采购订单'!$D:$J,7,0),"")</f>
        <v>#NUM!</v>
      </c>
      <c r="J195" s="95" t="e">
        <f ca="1">+IF(I195&gt;0,'（运营）采购订单'!$K$2,"")</f>
        <v>#NUM!</v>
      </c>
      <c r="K195" s="5"/>
    </row>
    <row r="196" spans="1:11">
      <c r="A196" s="7" t="e">
        <f ca="1" t="array" ref="A196">+INDEX('（运营）采购订单'!$D$1:$D$543,SMALL(IF('（运营）采购订单'!$D$4:$D$543&lt;&gt;"",ROW('（运营）采购订单'!$D$4:$D$543)),ROW('（运营）采购订单'!A195)))</f>
        <v>#NUM!</v>
      </c>
      <c r="B196" s="31" t="e">
        <f ca="1">+IF(A196&lt;&gt;"*-*",'（运营）采购订单'!$D$2,0)</f>
        <v>#NUM!</v>
      </c>
      <c r="C196" s="31" t="e">
        <f ca="1">+VLOOKUP(A196,'（运营）采购订单'!$D:$E,2,0)</f>
        <v>#NUM!</v>
      </c>
      <c r="D196" s="31" t="e">
        <f ca="1">+IF(I196&gt;0,'（运营）采购订单'!$B$2,"")</f>
        <v>#NUM!</v>
      </c>
      <c r="E196" s="31"/>
      <c r="F196" s="31"/>
      <c r="G196" s="31"/>
      <c r="H196" s="31"/>
      <c r="I196" s="31" t="e">
        <f ca="1">+IF(A196&lt;&gt;" ",VLOOKUP(A196,'（运营）采购订单'!$D:$J,7,0),"")</f>
        <v>#NUM!</v>
      </c>
      <c r="J196" s="95" t="e">
        <f ca="1">+IF(I196&gt;0,'（运营）采购订单'!$K$2,"")</f>
        <v>#NUM!</v>
      </c>
      <c r="K196" s="5"/>
    </row>
    <row r="197" spans="1:11">
      <c r="A197" s="7" t="e">
        <f ca="1" t="array" ref="A197">+INDEX('（运营）采购订单'!$D$1:$D$543,SMALL(IF('（运营）采购订单'!$D$4:$D$543&lt;&gt;"",ROW('（运营）采购订单'!$D$4:$D$543)),ROW('（运营）采购订单'!A196)))</f>
        <v>#NUM!</v>
      </c>
      <c r="B197" s="31" t="e">
        <f ca="1">+IF(A197&lt;&gt;"*-*",'（运营）采购订单'!$D$2,0)</f>
        <v>#NUM!</v>
      </c>
      <c r="C197" s="31" t="e">
        <f ca="1">+VLOOKUP(A197,'（运营）采购订单'!$D:$E,2,0)</f>
        <v>#NUM!</v>
      </c>
      <c r="D197" s="31" t="e">
        <f ca="1">+IF(I197&gt;0,'（运营）采购订单'!$B$2,"")</f>
        <v>#NUM!</v>
      </c>
      <c r="E197" s="31"/>
      <c r="F197" s="31"/>
      <c r="G197" s="31"/>
      <c r="H197" s="31"/>
      <c r="I197" s="31" t="e">
        <f ca="1">+IF(A197&lt;&gt;" ",VLOOKUP(A197,'（运营）采购订单'!$D:$J,7,0),"")</f>
        <v>#NUM!</v>
      </c>
      <c r="J197" s="95" t="e">
        <f ca="1">+IF(I197&gt;0,'（运营）采购订单'!$K$2,"")</f>
        <v>#NUM!</v>
      </c>
      <c r="K197" s="5"/>
    </row>
    <row r="198" spans="1:11">
      <c r="A198" s="7" t="e">
        <f ca="1" t="array" ref="A198">+INDEX('（运营）采购订单'!$D$1:$D$543,SMALL(IF('（运营）采购订单'!$D$4:$D$543&lt;&gt;"",ROW('（运营）采购订单'!$D$4:$D$543)),ROW('（运营）采购订单'!A197)))</f>
        <v>#NUM!</v>
      </c>
      <c r="B198" s="31" t="e">
        <f ca="1">+IF(A198&lt;&gt;"*-*",'（运营）采购订单'!$D$2,0)</f>
        <v>#NUM!</v>
      </c>
      <c r="C198" s="31" t="e">
        <f ca="1">+VLOOKUP(A198,'（运营）采购订单'!$D:$E,2,0)</f>
        <v>#NUM!</v>
      </c>
      <c r="D198" s="31" t="e">
        <f ca="1">+IF(I198&gt;0,'（运营）采购订单'!$B$2,"")</f>
        <v>#NUM!</v>
      </c>
      <c r="E198" s="31"/>
      <c r="F198" s="31"/>
      <c r="G198" s="31"/>
      <c r="H198" s="31"/>
      <c r="I198" s="31" t="e">
        <f ca="1">+IF(A198&lt;&gt;" ",VLOOKUP(A198,'（运营）采购订单'!$D:$J,7,0),"")</f>
        <v>#NUM!</v>
      </c>
      <c r="J198" s="95" t="e">
        <f ca="1">+IF(I198&gt;0,'（运营）采购订单'!$K$2,"")</f>
        <v>#NUM!</v>
      </c>
      <c r="K198" s="5"/>
    </row>
    <row r="199" spans="1:11">
      <c r="A199" s="7" t="e">
        <f ca="1" t="array" ref="A199">+INDEX('（运营）采购订单'!$D$1:$D$543,SMALL(IF('（运营）采购订单'!$D$4:$D$543&lt;&gt;"",ROW('（运营）采购订单'!$D$4:$D$543)),ROW('（运营）采购订单'!A198)))</f>
        <v>#NUM!</v>
      </c>
      <c r="B199" s="31" t="e">
        <f ca="1">+IF(A199&lt;&gt;"*-*",'（运营）采购订单'!$D$2,0)</f>
        <v>#NUM!</v>
      </c>
      <c r="C199" s="31" t="e">
        <f ca="1">+VLOOKUP(A199,'（运营）采购订单'!$D:$E,2,0)</f>
        <v>#NUM!</v>
      </c>
      <c r="D199" s="31" t="e">
        <f ca="1">+IF(I199&gt;0,'（运营）采购订单'!$B$2,"")</f>
        <v>#NUM!</v>
      </c>
      <c r="E199" s="31"/>
      <c r="F199" s="31"/>
      <c r="G199" s="31"/>
      <c r="H199" s="31"/>
      <c r="I199" s="31" t="e">
        <f ca="1">+IF(A199&lt;&gt;" ",VLOOKUP(A199,'（运营）采购订单'!$D:$J,7,0),"")</f>
        <v>#NUM!</v>
      </c>
      <c r="J199" s="95" t="e">
        <f ca="1">+IF(I199&gt;0,'（运营）采购订单'!$K$2,"")</f>
        <v>#NUM!</v>
      </c>
      <c r="K199" s="5"/>
    </row>
    <row r="200" spans="1:11">
      <c r="A200" s="7" t="e">
        <f ca="1" t="array" ref="A200">+INDEX('（运营）采购订单'!$D$1:$D$543,SMALL(IF('（运营）采购订单'!$D$4:$D$543&lt;&gt;"",ROW('（运营）采购订单'!$D$4:$D$543)),ROW('（运营）采购订单'!A199)))</f>
        <v>#NUM!</v>
      </c>
      <c r="B200" s="31" t="e">
        <f ca="1">+IF(A200&lt;&gt;"*-*",'（运营）采购订单'!$D$2,0)</f>
        <v>#NUM!</v>
      </c>
      <c r="C200" s="31" t="e">
        <f ca="1">+VLOOKUP(A200,'（运营）采购订单'!$D:$E,2,0)</f>
        <v>#NUM!</v>
      </c>
      <c r="D200" s="31" t="e">
        <f ca="1">+IF(I200&gt;0,'（运营）采购订单'!$B$2,"")</f>
        <v>#NUM!</v>
      </c>
      <c r="E200" s="31"/>
      <c r="F200" s="31"/>
      <c r="G200" s="31"/>
      <c r="H200" s="31"/>
      <c r="I200" s="31" t="e">
        <f ca="1">+IF(A200&lt;&gt;" ",VLOOKUP(A200,'（运营）采购订单'!$D:$J,7,0),"")</f>
        <v>#NUM!</v>
      </c>
      <c r="J200" s="95" t="e">
        <f ca="1">+IF(I200&gt;0,'（运营）采购订单'!$K$2,"")</f>
        <v>#NUM!</v>
      </c>
      <c r="K200" s="5"/>
    </row>
    <row r="201" spans="1:11">
      <c r="A201" s="7" t="e">
        <f ca="1" t="array" ref="A201">+INDEX('（运营）采购订单'!$D$1:$D$543,SMALL(IF('（运营）采购订单'!$D$4:$D$543&lt;&gt;"",ROW('（运营）采购订单'!$D$4:$D$543)),ROW('（运营）采购订单'!A200)))</f>
        <v>#NUM!</v>
      </c>
      <c r="B201" s="31" t="e">
        <f ca="1">+IF(A201&lt;&gt;"*-*",'（运营）采购订单'!$D$2,0)</f>
        <v>#NUM!</v>
      </c>
      <c r="C201" s="31" t="e">
        <f ca="1">+VLOOKUP(A201,'（运营）采购订单'!$D:$E,2,0)</f>
        <v>#NUM!</v>
      </c>
      <c r="D201" s="31" t="e">
        <f ca="1">+IF(I201&gt;0,'（运营）采购订单'!$B$2,"")</f>
        <v>#NUM!</v>
      </c>
      <c r="E201" s="31"/>
      <c r="F201" s="31"/>
      <c r="G201" s="31"/>
      <c r="H201" s="31"/>
      <c r="I201" s="31" t="e">
        <f ca="1">+IF(A201&lt;&gt;" ",VLOOKUP(A201,'（运营）采购订单'!$D:$J,7,0),"")</f>
        <v>#NUM!</v>
      </c>
      <c r="J201" s="95" t="e">
        <f ca="1">+IF(I201&gt;0,'（运营）采购订单'!$K$2,"")</f>
        <v>#NUM!</v>
      </c>
      <c r="K201" s="5"/>
    </row>
    <row r="202" spans="1:11">
      <c r="A202" s="7" t="e">
        <f ca="1" t="array" ref="A202">+INDEX('（运营）采购订单'!$D$1:$D$543,SMALL(IF('（运营）采购订单'!$D$4:$D$543&lt;&gt;"",ROW('（运营）采购订单'!$D$4:$D$543)),ROW('（运营）采购订单'!A201)))</f>
        <v>#NUM!</v>
      </c>
      <c r="B202" s="31" t="e">
        <f ca="1">+IF(A202&lt;&gt;"*-*",'（运营）采购订单'!$D$2,0)</f>
        <v>#NUM!</v>
      </c>
      <c r="C202" s="31" t="e">
        <f ca="1">+VLOOKUP(A202,'（运营）采购订单'!$D:$E,2,0)</f>
        <v>#NUM!</v>
      </c>
      <c r="D202" s="31" t="e">
        <f ca="1">+IF(I202&gt;0,'（运营）采购订单'!$B$2,"")</f>
        <v>#NUM!</v>
      </c>
      <c r="E202" s="31"/>
      <c r="F202" s="31"/>
      <c r="G202" s="31"/>
      <c r="H202" s="31"/>
      <c r="I202" s="31" t="e">
        <f ca="1">+IF(A202&lt;&gt;" ",VLOOKUP(A202,'（运营）采购订单'!$D:$J,7,0),"")</f>
        <v>#NUM!</v>
      </c>
      <c r="J202" s="95" t="e">
        <f ca="1">+IF(I202&gt;0,'（运营）采购订单'!$K$2,"")</f>
        <v>#NUM!</v>
      </c>
      <c r="K202" s="5"/>
    </row>
    <row r="203" spans="1:11">
      <c r="A203" s="7" t="e">
        <f ca="1" t="array" ref="A203">+INDEX('（运营）采购订单'!$D$1:$D$543,SMALL(IF('（运营）采购订单'!$D$4:$D$543&lt;&gt;"",ROW('（运营）采购订单'!$D$4:$D$543)),ROW('（运营）采购订单'!A202)))</f>
        <v>#NUM!</v>
      </c>
      <c r="B203" s="31" t="e">
        <f ca="1">+IF(A203&lt;&gt;"*-*",'（运营）采购订单'!$D$2,0)</f>
        <v>#NUM!</v>
      </c>
      <c r="C203" s="31" t="e">
        <f ca="1">+VLOOKUP(A203,'（运营）采购订单'!$D:$E,2,0)</f>
        <v>#NUM!</v>
      </c>
      <c r="D203" s="31" t="e">
        <f ca="1">+IF(I203&gt;0,'（运营）采购订单'!$B$2,"")</f>
        <v>#NUM!</v>
      </c>
      <c r="E203" s="31"/>
      <c r="F203" s="31"/>
      <c r="G203" s="31"/>
      <c r="H203" s="31"/>
      <c r="I203" s="31" t="e">
        <f ca="1">+IF(A203&lt;&gt;" ",VLOOKUP(A203,'（运营）采购订单'!$D:$J,7,0),"")</f>
        <v>#NUM!</v>
      </c>
      <c r="J203" s="95" t="e">
        <f ca="1">+IF(I203&gt;0,'（运营）采购订单'!$K$2,"")</f>
        <v>#NUM!</v>
      </c>
      <c r="K203" s="5"/>
    </row>
    <row r="204" spans="1:11">
      <c r="A204" s="7" t="e">
        <f ca="1" t="array" ref="A204">+INDEX('（运营）采购订单'!$D$1:$D$543,SMALL(IF('（运营）采购订单'!$D$4:$D$543&lt;&gt;"",ROW('（运营）采购订单'!$D$4:$D$543)),ROW('（运营）采购订单'!A203)))</f>
        <v>#NUM!</v>
      </c>
      <c r="B204" s="31" t="e">
        <f ca="1">+IF(A204&lt;&gt;"*-*",'（运营）采购订单'!$D$2,0)</f>
        <v>#NUM!</v>
      </c>
      <c r="C204" s="31" t="e">
        <f ca="1">+VLOOKUP(A204,'（运营）采购订单'!$D:$E,2,0)</f>
        <v>#NUM!</v>
      </c>
      <c r="D204" s="31" t="e">
        <f ca="1">+IF(I204&gt;0,'（运营）采购订单'!$B$2,"")</f>
        <v>#NUM!</v>
      </c>
      <c r="E204" s="31"/>
      <c r="F204" s="31"/>
      <c r="G204" s="31"/>
      <c r="H204" s="31"/>
      <c r="I204" s="31" t="e">
        <f ca="1">+IF(A204&lt;&gt;" ",VLOOKUP(A204,'（运营）采购订单'!$D:$J,7,0),"")</f>
        <v>#NUM!</v>
      </c>
      <c r="J204" s="95" t="e">
        <f ca="1">+IF(I204&gt;0,'（运营）采购订单'!$K$2,"")</f>
        <v>#NUM!</v>
      </c>
      <c r="K204" s="5"/>
    </row>
    <row r="205" spans="1:11">
      <c r="A205" s="7" t="e">
        <f ca="1" t="array" ref="A205">+INDEX('（运营）采购订单'!$D$1:$D$543,SMALL(IF('（运营）采购订单'!$D$4:$D$543&lt;&gt;"",ROW('（运营）采购订单'!$D$4:$D$543)),ROW('（运营）采购订单'!A204)))</f>
        <v>#NUM!</v>
      </c>
      <c r="B205" s="31" t="e">
        <f ca="1">+IF(A205&lt;&gt;"*-*",'（运营）采购订单'!$D$2,0)</f>
        <v>#NUM!</v>
      </c>
      <c r="C205" s="31" t="e">
        <f ca="1">+VLOOKUP(A205,'（运营）采购订单'!$D:$E,2,0)</f>
        <v>#NUM!</v>
      </c>
      <c r="D205" s="31" t="e">
        <f ca="1">+IF(I205&gt;0,'（运营）采购订单'!$B$2,"")</f>
        <v>#NUM!</v>
      </c>
      <c r="E205" s="31"/>
      <c r="F205" s="31"/>
      <c r="G205" s="31"/>
      <c r="H205" s="31"/>
      <c r="I205" s="31" t="e">
        <f ca="1">+IF(A205&lt;&gt;" ",VLOOKUP(A205,'（运营）采购订单'!$D:$J,7,0),"")</f>
        <v>#NUM!</v>
      </c>
      <c r="J205" s="95" t="e">
        <f ca="1">+IF(I205&gt;0,'（运营）采购订单'!$K$2,"")</f>
        <v>#NUM!</v>
      </c>
      <c r="K205" s="5"/>
    </row>
    <row r="206" spans="1:11">
      <c r="A206" s="7" t="e">
        <f ca="1" t="array" ref="A206">+INDEX('（运营）采购订单'!$D$1:$D$543,SMALL(IF('（运营）采购订单'!$D$4:$D$543&lt;&gt;"",ROW('（运营）采购订单'!$D$4:$D$543)),ROW('（运营）采购订单'!A205)))</f>
        <v>#NUM!</v>
      </c>
      <c r="B206" s="31" t="e">
        <f ca="1">+IF(A206&lt;&gt;"*-*",'（运营）采购订单'!$D$2,0)</f>
        <v>#NUM!</v>
      </c>
      <c r="C206" s="31" t="e">
        <f ca="1">+VLOOKUP(A206,'（运营）采购订单'!$D:$E,2,0)</f>
        <v>#NUM!</v>
      </c>
      <c r="D206" s="31" t="e">
        <f ca="1">+IF(I206&gt;0,'（运营）采购订单'!$B$2,"")</f>
        <v>#NUM!</v>
      </c>
      <c r="E206" s="31"/>
      <c r="F206" s="31"/>
      <c r="G206" s="31"/>
      <c r="H206" s="31"/>
      <c r="I206" s="31" t="e">
        <f ca="1">+IF(A206&lt;&gt;" ",VLOOKUP(A206,'（运营）采购订单'!$D:$J,7,0),"")</f>
        <v>#NUM!</v>
      </c>
      <c r="J206" s="95" t="e">
        <f ca="1">+IF(I206&gt;0,'（运营）采购订单'!$K$2,"")</f>
        <v>#NUM!</v>
      </c>
      <c r="K206" s="5"/>
    </row>
    <row r="207" spans="1:11">
      <c r="A207" s="7" t="e">
        <f ca="1" t="array" ref="A207">+INDEX('（运营）采购订单'!$D$1:$D$543,SMALL(IF('（运营）采购订单'!$D$4:$D$543&lt;&gt;"",ROW('（运营）采购订单'!$D$4:$D$543)),ROW('（运营）采购订单'!A206)))</f>
        <v>#NUM!</v>
      </c>
      <c r="B207" s="31" t="e">
        <f ca="1">+IF(A207&lt;&gt;"*-*",'（运营）采购订单'!$D$2,0)</f>
        <v>#NUM!</v>
      </c>
      <c r="C207" s="31" t="e">
        <f ca="1">+VLOOKUP(A207,'（运营）采购订单'!$D:$E,2,0)</f>
        <v>#NUM!</v>
      </c>
      <c r="D207" s="31" t="e">
        <f ca="1">+IF(I207&gt;0,'（运营）采购订单'!$B$2,"")</f>
        <v>#NUM!</v>
      </c>
      <c r="E207" s="31"/>
      <c r="F207" s="31"/>
      <c r="G207" s="31"/>
      <c r="H207" s="31"/>
      <c r="I207" s="31" t="e">
        <f ca="1">+IF(A207&lt;&gt;" ",VLOOKUP(A207,'（运营）采购订单'!$D:$J,7,0),"")</f>
        <v>#NUM!</v>
      </c>
      <c r="J207" s="95" t="e">
        <f ca="1">+IF(I207&gt;0,'（运营）采购订单'!$K$2,"")</f>
        <v>#NUM!</v>
      </c>
      <c r="K207" s="5"/>
    </row>
    <row r="208" spans="1:11">
      <c r="A208" s="7" t="e">
        <f ca="1" t="array" ref="A208">+INDEX('（运营）采购订单'!$D$1:$D$543,SMALL(IF('（运营）采购订单'!$D$4:$D$543&lt;&gt;"",ROW('（运营）采购订单'!$D$4:$D$543)),ROW('（运营）采购订单'!A207)))</f>
        <v>#NUM!</v>
      </c>
      <c r="B208" s="31" t="e">
        <f ca="1">+IF(A208&lt;&gt;"*-*",'（运营）采购订单'!$D$2,0)</f>
        <v>#NUM!</v>
      </c>
      <c r="C208" s="31" t="e">
        <f ca="1">+VLOOKUP(A208,'（运营）采购订单'!$D:$E,2,0)</f>
        <v>#NUM!</v>
      </c>
      <c r="D208" s="31" t="e">
        <f ca="1">+IF(I208&gt;0,'（运营）采购订单'!$B$2,"")</f>
        <v>#NUM!</v>
      </c>
      <c r="E208" s="31"/>
      <c r="F208" s="31"/>
      <c r="G208" s="31"/>
      <c r="H208" s="31"/>
      <c r="I208" s="31" t="e">
        <f ca="1">+IF(A208&lt;&gt;" ",VLOOKUP(A208,'（运营）采购订单'!$D:$J,7,0),"")</f>
        <v>#NUM!</v>
      </c>
      <c r="J208" s="95" t="e">
        <f ca="1">+IF(I208&gt;0,'（运营）采购订单'!$K$2,"")</f>
        <v>#NUM!</v>
      </c>
      <c r="K208" s="5"/>
    </row>
    <row r="209" spans="1:11">
      <c r="A209" s="7" t="e">
        <f ca="1" t="array" ref="A209">+INDEX('（运营）采购订单'!$D$1:$D$543,SMALL(IF('（运营）采购订单'!$D$4:$D$543&lt;&gt;"",ROW('（运营）采购订单'!$D$4:$D$543)),ROW('（运营）采购订单'!A208)))</f>
        <v>#NUM!</v>
      </c>
      <c r="B209" s="31" t="e">
        <f ca="1">+IF(A209&lt;&gt;"*-*",'（运营）采购订单'!$D$2,0)</f>
        <v>#NUM!</v>
      </c>
      <c r="C209" s="31" t="e">
        <f ca="1">+VLOOKUP(A209,'（运营）采购订单'!$D:$E,2,0)</f>
        <v>#NUM!</v>
      </c>
      <c r="D209" s="31" t="e">
        <f ca="1">+IF(I209&gt;0,'（运营）采购订单'!$B$2,"")</f>
        <v>#NUM!</v>
      </c>
      <c r="E209" s="31"/>
      <c r="F209" s="31"/>
      <c r="G209" s="31"/>
      <c r="H209" s="31"/>
      <c r="I209" s="31" t="e">
        <f ca="1">+IF(A209&lt;&gt;" ",VLOOKUP(A209,'（运营）采购订单'!$D:$J,7,0),"")</f>
        <v>#NUM!</v>
      </c>
      <c r="J209" s="95" t="e">
        <f ca="1">+IF(I209&gt;0,'（运营）采购订单'!$K$2,"")</f>
        <v>#NUM!</v>
      </c>
      <c r="K209" s="5"/>
    </row>
    <row r="210" spans="1:11">
      <c r="A210" s="7" t="e">
        <f ca="1" t="array" ref="A210">+INDEX('（运营）采购订单'!$D$1:$D$543,SMALL(IF('（运营）采购订单'!$D$4:$D$543&lt;&gt;"",ROW('（运营）采购订单'!$D$4:$D$543)),ROW('（运营）采购订单'!A209)))</f>
        <v>#NUM!</v>
      </c>
      <c r="B210" s="31" t="e">
        <f ca="1">+IF(A210&lt;&gt;"*-*",'（运营）采购订单'!$D$2,0)</f>
        <v>#NUM!</v>
      </c>
      <c r="C210" s="31" t="e">
        <f ca="1">+VLOOKUP(A210,'（运营）采购订单'!$D:$E,2,0)</f>
        <v>#NUM!</v>
      </c>
      <c r="D210" s="31" t="e">
        <f ca="1">+IF(I210&gt;0,'（运营）采购订单'!$B$2,"")</f>
        <v>#NUM!</v>
      </c>
      <c r="E210" s="31"/>
      <c r="F210" s="31"/>
      <c r="G210" s="31"/>
      <c r="H210" s="31"/>
      <c r="I210" s="31" t="e">
        <f ca="1">+IF(A210&lt;&gt;" ",VLOOKUP(A210,'（运营）采购订单'!$D:$J,7,0),"")</f>
        <v>#NUM!</v>
      </c>
      <c r="J210" s="95" t="e">
        <f ca="1">+IF(I210&gt;0,'（运营）采购订单'!$K$2,"")</f>
        <v>#NUM!</v>
      </c>
      <c r="K210" s="5"/>
    </row>
    <row r="211" spans="1:11">
      <c r="A211" s="7" t="e">
        <f ca="1" t="array" ref="A211">+INDEX('（运营）采购订单'!$D$1:$D$543,SMALL(IF('（运营）采购订单'!$D$4:$D$543&lt;&gt;"",ROW('（运营）采购订单'!$D$4:$D$543)),ROW('（运营）采购订单'!A210)))</f>
        <v>#NUM!</v>
      </c>
      <c r="B211" s="31" t="e">
        <f ca="1">+IF(A211&lt;&gt;"*-*",'（运营）采购订单'!$D$2,0)</f>
        <v>#NUM!</v>
      </c>
      <c r="C211" s="31" t="e">
        <f ca="1">+VLOOKUP(A211,'（运营）采购订单'!$D:$E,2,0)</f>
        <v>#NUM!</v>
      </c>
      <c r="D211" s="31" t="e">
        <f ca="1">+IF(I211&gt;0,'（运营）采购订单'!$B$2,"")</f>
        <v>#NUM!</v>
      </c>
      <c r="E211" s="31"/>
      <c r="F211" s="31"/>
      <c r="G211" s="31"/>
      <c r="H211" s="31"/>
      <c r="I211" s="31" t="e">
        <f ca="1">+IF(A211&lt;&gt;" ",VLOOKUP(A211,'（运营）采购订单'!$D:$J,7,0),"")</f>
        <v>#NUM!</v>
      </c>
      <c r="J211" s="95" t="e">
        <f ca="1">+IF(I211&gt;0,'（运营）采购订单'!$K$2,"")</f>
        <v>#NUM!</v>
      </c>
      <c r="K211" s="5"/>
    </row>
    <row r="212" spans="1:11">
      <c r="A212" s="7" t="e">
        <f ca="1" t="array" ref="A212">+INDEX('（运营）采购订单'!$D$1:$D$543,SMALL(IF('（运营）采购订单'!$D$4:$D$543&lt;&gt;"",ROW('（运营）采购订单'!$D$4:$D$543)),ROW('（运营）采购订单'!A211)))</f>
        <v>#NUM!</v>
      </c>
      <c r="B212" s="31" t="e">
        <f ca="1">+IF(A212&lt;&gt;"*-*",'（运营）采购订单'!$D$2,0)</f>
        <v>#NUM!</v>
      </c>
      <c r="C212" s="31" t="e">
        <f ca="1">+VLOOKUP(A212,'（运营）采购订单'!$D:$E,2,0)</f>
        <v>#NUM!</v>
      </c>
      <c r="D212" s="31" t="e">
        <f ca="1">+IF(I212&gt;0,'（运营）采购订单'!$B$2,"")</f>
        <v>#NUM!</v>
      </c>
      <c r="E212" s="31"/>
      <c r="F212" s="31"/>
      <c r="G212" s="31"/>
      <c r="H212" s="31"/>
      <c r="I212" s="31" t="e">
        <f ca="1">+IF(A212&lt;&gt;" ",VLOOKUP(A212,'（运营）采购订单'!$D:$J,7,0),"")</f>
        <v>#NUM!</v>
      </c>
      <c r="J212" s="95" t="e">
        <f ca="1">+IF(I212&gt;0,'（运营）采购订单'!$K$2,"")</f>
        <v>#NUM!</v>
      </c>
      <c r="K212" s="5"/>
    </row>
    <row r="213" spans="1:11">
      <c r="A213" s="7" t="e">
        <f ca="1" t="array" ref="A213">+INDEX('（运营）采购订单'!$D$1:$D$543,SMALL(IF('（运营）采购订单'!$D$4:$D$543&lt;&gt;"",ROW('（运营）采购订单'!$D$4:$D$543)),ROW('（运营）采购订单'!A212)))</f>
        <v>#NUM!</v>
      </c>
      <c r="B213" s="31" t="e">
        <f ca="1">+IF(A213&lt;&gt;"*-*",'（运营）采购订单'!$D$2,0)</f>
        <v>#NUM!</v>
      </c>
      <c r="C213" s="31" t="e">
        <f ca="1">+VLOOKUP(A213,'（运营）采购订单'!$D:$E,2,0)</f>
        <v>#NUM!</v>
      </c>
      <c r="D213" s="31" t="e">
        <f ca="1">+IF(I213&gt;0,'（运营）采购订单'!$B$2,"")</f>
        <v>#NUM!</v>
      </c>
      <c r="E213" s="31"/>
      <c r="F213" s="31"/>
      <c r="G213" s="31"/>
      <c r="H213" s="31"/>
      <c r="I213" s="31" t="e">
        <f ca="1">+IF(A213&lt;&gt;" ",VLOOKUP(A213,'（运营）采购订单'!$D:$J,7,0),"")</f>
        <v>#NUM!</v>
      </c>
      <c r="J213" s="95" t="e">
        <f ca="1">+IF(I213&gt;0,'（运营）采购订单'!$K$2,"")</f>
        <v>#NUM!</v>
      </c>
      <c r="K213" s="5"/>
    </row>
    <row r="214" spans="1:11">
      <c r="A214" s="7" t="e">
        <f ca="1" t="array" ref="A214">+INDEX('（运营）采购订单'!$D$1:$D$543,SMALL(IF('（运营）采购订单'!$D$4:$D$543&lt;&gt;"",ROW('（运营）采购订单'!$D$4:$D$543)),ROW('（运营）采购订单'!A213)))</f>
        <v>#NUM!</v>
      </c>
      <c r="B214" s="31" t="e">
        <f ca="1">+IF(A214&lt;&gt;"*-*",'（运营）采购订单'!$D$2,0)</f>
        <v>#NUM!</v>
      </c>
      <c r="C214" s="31" t="e">
        <f ca="1">+VLOOKUP(A214,'（运营）采购订单'!$D:$E,2,0)</f>
        <v>#NUM!</v>
      </c>
      <c r="D214" s="31" t="e">
        <f ca="1">+IF(I214&gt;0,'（运营）采购订单'!$B$2,"")</f>
        <v>#NUM!</v>
      </c>
      <c r="E214" s="31"/>
      <c r="F214" s="31"/>
      <c r="G214" s="31"/>
      <c r="H214" s="31"/>
      <c r="I214" s="31" t="e">
        <f ca="1">+IF(A214&lt;&gt;" ",VLOOKUP(A214,'（运营）采购订单'!$D:$J,7,0),"")</f>
        <v>#NUM!</v>
      </c>
      <c r="J214" s="95" t="e">
        <f ca="1">+IF(I214&gt;0,'（运营）采购订单'!$K$2,"")</f>
        <v>#NUM!</v>
      </c>
      <c r="K214" s="5"/>
    </row>
    <row r="215" spans="1:11">
      <c r="A215" s="7" t="e">
        <f ca="1" t="array" ref="A215">+INDEX('（运营）采购订单'!$D$1:$D$543,SMALL(IF('（运营）采购订单'!$D$4:$D$543&lt;&gt;"",ROW('（运营）采购订单'!$D$4:$D$543)),ROW('（运营）采购订单'!A214)))</f>
        <v>#NUM!</v>
      </c>
      <c r="B215" s="31" t="e">
        <f ca="1">+IF(A215&lt;&gt;"*-*",'（运营）采购订单'!$D$2,0)</f>
        <v>#NUM!</v>
      </c>
      <c r="C215" s="31" t="e">
        <f ca="1">+VLOOKUP(A215,'（运营）采购订单'!$D:$E,2,0)</f>
        <v>#NUM!</v>
      </c>
      <c r="D215" s="31" t="e">
        <f ca="1">+IF(I215&gt;0,'（运营）采购订单'!$B$2,"")</f>
        <v>#NUM!</v>
      </c>
      <c r="E215" s="31"/>
      <c r="F215" s="31"/>
      <c r="G215" s="31"/>
      <c r="H215" s="31"/>
      <c r="I215" s="31" t="e">
        <f ca="1">+IF(A215&lt;&gt;" ",VLOOKUP(A215,'（运营）采购订单'!$D:$J,7,0),"")</f>
        <v>#NUM!</v>
      </c>
      <c r="J215" s="95" t="e">
        <f ca="1">+IF(I215&gt;0,'（运营）采购订单'!$K$2,"")</f>
        <v>#NUM!</v>
      </c>
      <c r="K215" s="5"/>
    </row>
    <row r="216" spans="1:11">
      <c r="A216" s="7" t="e">
        <f ca="1" t="array" ref="A216">+INDEX('（运营）采购订单'!$D$1:$D$543,SMALL(IF('（运营）采购订单'!$D$4:$D$543&lt;&gt;"",ROW('（运营）采购订单'!$D$4:$D$543)),ROW('（运营）采购订单'!A215)))</f>
        <v>#NUM!</v>
      </c>
      <c r="B216" s="31" t="e">
        <f ca="1">+IF(A216&lt;&gt;"*-*",'（运营）采购订单'!$D$2,0)</f>
        <v>#NUM!</v>
      </c>
      <c r="C216" s="31" t="e">
        <f ca="1">+VLOOKUP(A216,'（运营）采购订单'!$D:$E,2,0)</f>
        <v>#NUM!</v>
      </c>
      <c r="D216" s="31" t="e">
        <f ca="1">+IF(I216&gt;0,'（运营）采购订单'!$B$2,"")</f>
        <v>#NUM!</v>
      </c>
      <c r="E216" s="31"/>
      <c r="F216" s="31"/>
      <c r="G216" s="31"/>
      <c r="H216" s="31"/>
      <c r="I216" s="31" t="e">
        <f ca="1">+IF(A216&lt;&gt;" ",VLOOKUP(A216,'（运营）采购订单'!$D:$J,7,0),"")</f>
        <v>#NUM!</v>
      </c>
      <c r="J216" s="95" t="e">
        <f ca="1">+IF(I216&gt;0,'（运营）采购订单'!$K$2,"")</f>
        <v>#NUM!</v>
      </c>
      <c r="K216" s="5"/>
    </row>
    <row r="217" spans="1:11">
      <c r="A217" s="7" t="e">
        <f ca="1" t="array" ref="A217">+INDEX('（运营）采购订单'!$D$1:$D$543,SMALL(IF('（运营）采购订单'!$D$4:$D$543&lt;&gt;"",ROW('（运营）采购订单'!$D$4:$D$543)),ROW('（运营）采购订单'!A216)))</f>
        <v>#NUM!</v>
      </c>
      <c r="B217" s="31" t="e">
        <f ca="1">+IF(A217&lt;&gt;"*-*",'（运营）采购订单'!$D$2,0)</f>
        <v>#NUM!</v>
      </c>
      <c r="C217" s="31" t="e">
        <f ca="1">+VLOOKUP(A217,'（运营）采购订单'!$D:$E,2,0)</f>
        <v>#NUM!</v>
      </c>
      <c r="D217" s="31" t="e">
        <f ca="1">+IF(I217&gt;0,'（运营）采购订单'!$B$2,"")</f>
        <v>#NUM!</v>
      </c>
      <c r="E217" s="31"/>
      <c r="F217" s="31"/>
      <c r="G217" s="31"/>
      <c r="H217" s="31"/>
      <c r="I217" s="31" t="e">
        <f ca="1">+IF(A217&lt;&gt;" ",VLOOKUP(A217,'（运营）采购订单'!$D:$J,7,0),"")</f>
        <v>#NUM!</v>
      </c>
      <c r="J217" s="95" t="e">
        <f ca="1">+IF(I217&gt;0,'（运营）采购订单'!$K$2,"")</f>
        <v>#NUM!</v>
      </c>
      <c r="K217" s="5"/>
    </row>
    <row r="218" spans="1:11">
      <c r="A218" s="7" t="e">
        <f ca="1" t="array" ref="A218">+INDEX('（运营）采购订单'!$D$1:$D$543,SMALL(IF('（运营）采购订单'!$D$4:$D$543&lt;&gt;"",ROW('（运营）采购订单'!$D$4:$D$543)),ROW('（运营）采购订单'!A217)))</f>
        <v>#NUM!</v>
      </c>
      <c r="B218" s="31" t="e">
        <f ca="1">+IF(A218&lt;&gt;"*-*",'（运营）采购订单'!$D$2,0)</f>
        <v>#NUM!</v>
      </c>
      <c r="C218" s="31" t="e">
        <f ca="1">+VLOOKUP(A218,'（运营）采购订单'!$D:$E,2,0)</f>
        <v>#NUM!</v>
      </c>
      <c r="D218" s="31" t="e">
        <f ca="1">+IF(I218&gt;0,'（运营）采购订单'!$B$2,"")</f>
        <v>#NUM!</v>
      </c>
      <c r="E218" s="31"/>
      <c r="F218" s="31"/>
      <c r="G218" s="31"/>
      <c r="H218" s="31"/>
      <c r="I218" s="31" t="e">
        <f ca="1">+IF(A218&lt;&gt;" ",VLOOKUP(A218,'（运营）采购订单'!$D:$J,7,0),"")</f>
        <v>#NUM!</v>
      </c>
      <c r="J218" s="95" t="e">
        <f ca="1">+IF(I218&gt;0,'（运营）采购订单'!$K$2,"")</f>
        <v>#NUM!</v>
      </c>
      <c r="K218" s="5"/>
    </row>
    <row r="219" spans="1:11">
      <c r="A219" s="7" t="e">
        <f ca="1" t="array" ref="A219">+INDEX('（运营）采购订单'!$D$1:$D$543,SMALL(IF('（运营）采购订单'!$D$4:$D$543&lt;&gt;"",ROW('（运营）采购订单'!$D$4:$D$543)),ROW('（运营）采购订单'!A218)))</f>
        <v>#NUM!</v>
      </c>
      <c r="B219" s="31" t="e">
        <f ca="1">+IF(A219&lt;&gt;"*-*",'（运营）采购订单'!$D$2,0)</f>
        <v>#NUM!</v>
      </c>
      <c r="C219" s="31" t="e">
        <f ca="1">+VLOOKUP(A219,'（运营）采购订单'!$D:$E,2,0)</f>
        <v>#NUM!</v>
      </c>
      <c r="D219" s="31" t="e">
        <f ca="1">+IF(I219&gt;0,'（运营）采购订单'!$B$2,"")</f>
        <v>#NUM!</v>
      </c>
      <c r="E219" s="31"/>
      <c r="F219" s="31"/>
      <c r="G219" s="31"/>
      <c r="H219" s="31"/>
      <c r="I219" s="31" t="e">
        <f ca="1">+IF(A219&lt;&gt;" ",VLOOKUP(A219,'（运营）采购订单'!$D:$J,7,0),"")</f>
        <v>#NUM!</v>
      </c>
      <c r="J219" s="95" t="e">
        <f ca="1">+IF(I219&gt;0,'（运营）采购订单'!$K$2,"")</f>
        <v>#NUM!</v>
      </c>
      <c r="K219" s="5"/>
    </row>
    <row r="220" spans="1:11">
      <c r="A220" s="7" t="e">
        <f ca="1" t="array" ref="A220">+INDEX('（运营）采购订单'!$D$1:$D$543,SMALL(IF('（运营）采购订单'!$D$4:$D$543&lt;&gt;"",ROW('（运营）采购订单'!$D$4:$D$543)),ROW('（运营）采购订单'!A219)))</f>
        <v>#NUM!</v>
      </c>
      <c r="B220" s="31" t="e">
        <f ca="1">+IF(A220&lt;&gt;"*-*",'（运营）采购订单'!$D$2,0)</f>
        <v>#NUM!</v>
      </c>
      <c r="C220" s="31" t="e">
        <f ca="1">+VLOOKUP(A220,'（运营）采购订单'!$D:$E,2,0)</f>
        <v>#NUM!</v>
      </c>
      <c r="D220" s="31" t="e">
        <f ca="1">+IF(I220&gt;0,'（运营）采购订单'!$B$2,"")</f>
        <v>#NUM!</v>
      </c>
      <c r="E220" s="31"/>
      <c r="F220" s="31"/>
      <c r="G220" s="31"/>
      <c r="H220" s="31"/>
      <c r="I220" s="31" t="e">
        <f ca="1">+IF(A220&lt;&gt;" ",VLOOKUP(A220,'（运营）采购订单'!$D:$J,7,0),"")</f>
        <v>#NUM!</v>
      </c>
      <c r="J220" s="95" t="e">
        <f ca="1">+IF(I220&gt;0,'（运营）采购订单'!$K$2,"")</f>
        <v>#NUM!</v>
      </c>
      <c r="K220" s="5"/>
    </row>
    <row r="221" spans="1:11">
      <c r="A221" s="7" t="e">
        <f ca="1" t="array" ref="A221">+INDEX('（运营）采购订单'!$D$1:$D$543,SMALL(IF('（运营）采购订单'!$D$4:$D$543&lt;&gt;"",ROW('（运营）采购订单'!$D$4:$D$543)),ROW('（运营）采购订单'!A220)))</f>
        <v>#NUM!</v>
      </c>
      <c r="B221" s="31" t="e">
        <f ca="1">+IF(A221&lt;&gt;"*-*",'（运营）采购订单'!$D$2,0)</f>
        <v>#NUM!</v>
      </c>
      <c r="C221" s="31" t="e">
        <f ca="1">+VLOOKUP(A221,'（运营）采购订单'!$D:$E,2,0)</f>
        <v>#NUM!</v>
      </c>
      <c r="D221" s="31" t="e">
        <f ca="1">+IF(I221&gt;0,'（运营）采购订单'!$B$2,"")</f>
        <v>#NUM!</v>
      </c>
      <c r="E221" s="31"/>
      <c r="F221" s="31"/>
      <c r="G221" s="31"/>
      <c r="H221" s="31"/>
      <c r="I221" s="31" t="e">
        <f ca="1">+IF(A221&lt;&gt;" ",VLOOKUP(A221,'（运营）采购订单'!$D:$J,7,0),"")</f>
        <v>#NUM!</v>
      </c>
      <c r="J221" s="95" t="e">
        <f ca="1">+IF(I221&gt;0,'（运营）采购订单'!$K$2,"")</f>
        <v>#NUM!</v>
      </c>
      <c r="K221" s="5"/>
    </row>
    <row r="222" spans="1:11">
      <c r="A222" s="7" t="e">
        <f ca="1" t="array" ref="A222">+INDEX('（运营）采购订单'!$D$1:$D$543,SMALL(IF('（运营）采购订单'!$D$4:$D$543&lt;&gt;"",ROW('（运营）采购订单'!$D$4:$D$543)),ROW('（运营）采购订单'!A221)))</f>
        <v>#NUM!</v>
      </c>
      <c r="B222" s="31" t="e">
        <f ca="1">+IF(A222&lt;&gt;"*-*",'（运营）采购订单'!$D$2,0)</f>
        <v>#NUM!</v>
      </c>
      <c r="C222" s="31" t="e">
        <f ca="1">+VLOOKUP(A222,'（运营）采购订单'!$D:$E,2,0)</f>
        <v>#NUM!</v>
      </c>
      <c r="D222" s="31" t="e">
        <f ca="1">+IF(I222&gt;0,'（运营）采购订单'!$B$2,"")</f>
        <v>#NUM!</v>
      </c>
      <c r="E222" s="31"/>
      <c r="F222" s="31"/>
      <c r="G222" s="31"/>
      <c r="H222" s="31"/>
      <c r="I222" s="31" t="e">
        <f ca="1">+IF(A222&lt;&gt;" ",VLOOKUP(A222,'（运营）采购订单'!$D:$J,7,0),"")</f>
        <v>#NUM!</v>
      </c>
      <c r="J222" s="95" t="e">
        <f ca="1">+IF(I222&gt;0,'（运营）采购订单'!$K$2,"")</f>
        <v>#NUM!</v>
      </c>
      <c r="K222" s="5"/>
    </row>
    <row r="223" spans="1:11">
      <c r="A223" s="7" t="e">
        <f ca="1" t="array" ref="A223">+INDEX('（运营）采购订单'!$D$1:$D$543,SMALL(IF('（运营）采购订单'!$D$4:$D$543&lt;&gt;"",ROW('（运营）采购订单'!$D$4:$D$543)),ROW('（运营）采购订单'!A222)))</f>
        <v>#NUM!</v>
      </c>
      <c r="B223" s="31" t="e">
        <f ca="1">+IF(A223&lt;&gt;"*-*",'（运营）采购订单'!$D$2,0)</f>
        <v>#NUM!</v>
      </c>
      <c r="C223" s="31" t="e">
        <f ca="1">+VLOOKUP(A223,'（运营）采购订单'!$D:$E,2,0)</f>
        <v>#NUM!</v>
      </c>
      <c r="D223" s="31" t="e">
        <f ca="1">+IF(I223&gt;0,'（运营）采购订单'!$B$2,"")</f>
        <v>#NUM!</v>
      </c>
      <c r="E223" s="31"/>
      <c r="F223" s="31"/>
      <c r="G223" s="31"/>
      <c r="H223" s="31"/>
      <c r="I223" s="31" t="e">
        <f ca="1">+IF(A223&lt;&gt;" ",VLOOKUP(A223,'（运营）采购订单'!$D:$J,7,0),"")</f>
        <v>#NUM!</v>
      </c>
      <c r="J223" s="95" t="e">
        <f ca="1">+IF(I223&gt;0,'（运营）采购订单'!$K$2,"")</f>
        <v>#NUM!</v>
      </c>
      <c r="K223" s="5"/>
    </row>
    <row r="224" spans="1:11">
      <c r="A224" s="7" t="e">
        <f ca="1" t="array" ref="A224">+INDEX('（运营）采购订单'!$D$1:$D$543,SMALL(IF('（运营）采购订单'!$D$4:$D$543&lt;&gt;"",ROW('（运营）采购订单'!$D$4:$D$543)),ROW('（运营）采购订单'!A223)))</f>
        <v>#NUM!</v>
      </c>
      <c r="B224" s="31" t="e">
        <f ca="1">+IF(A224&lt;&gt;"*-*",'（运营）采购订单'!$D$2,0)</f>
        <v>#NUM!</v>
      </c>
      <c r="C224" s="31" t="e">
        <f ca="1">+VLOOKUP(A224,'（运营）采购订单'!$D:$E,2,0)</f>
        <v>#NUM!</v>
      </c>
      <c r="D224" s="31" t="e">
        <f ca="1">+IF(I224&gt;0,'（运营）采购订单'!$B$2,"")</f>
        <v>#NUM!</v>
      </c>
      <c r="E224" s="31"/>
      <c r="F224" s="31"/>
      <c r="G224" s="31"/>
      <c r="H224" s="31"/>
      <c r="I224" s="31" t="e">
        <f ca="1">+IF(A224&lt;&gt;" ",VLOOKUP(A224,'（运营）采购订单'!$D:$J,7,0),"")</f>
        <v>#NUM!</v>
      </c>
      <c r="J224" s="95" t="e">
        <f ca="1">+IF(I224&gt;0,'（运营）采购订单'!$K$2,"")</f>
        <v>#NUM!</v>
      </c>
      <c r="K224" s="5"/>
    </row>
    <row r="225" spans="1:11">
      <c r="A225" s="7" t="e">
        <f ca="1" t="array" ref="A225">+INDEX('（运营）采购订单'!$D$1:$D$543,SMALL(IF('（运营）采购订单'!$D$4:$D$543&lt;&gt;"",ROW('（运营）采购订单'!$D$4:$D$543)),ROW('（运营）采购订单'!A224)))</f>
        <v>#NUM!</v>
      </c>
      <c r="B225" s="31" t="e">
        <f ca="1">+IF(A225&lt;&gt;"*-*",'（运营）采购订单'!$D$2,0)</f>
        <v>#NUM!</v>
      </c>
      <c r="C225" s="31" t="e">
        <f ca="1">+VLOOKUP(A225,'（运营）采购订单'!$D:$E,2,0)</f>
        <v>#NUM!</v>
      </c>
      <c r="D225" s="31" t="e">
        <f ca="1">+IF(I225&gt;0,'（运营）采购订单'!$B$2,"")</f>
        <v>#NUM!</v>
      </c>
      <c r="E225" s="31"/>
      <c r="F225" s="31"/>
      <c r="G225" s="31"/>
      <c r="H225" s="31"/>
      <c r="I225" s="31" t="e">
        <f ca="1">+IF(A225&lt;&gt;" ",VLOOKUP(A225,'（运营）采购订单'!$D:$J,7,0),"")</f>
        <v>#NUM!</v>
      </c>
      <c r="J225" s="95" t="e">
        <f ca="1">+IF(I225&gt;0,'（运营）采购订单'!$K$2,"")</f>
        <v>#NUM!</v>
      </c>
      <c r="K225" s="5"/>
    </row>
    <row r="226" spans="1:11">
      <c r="A226" s="7" t="e">
        <f ca="1" t="array" ref="A226">+INDEX('（运营）采购订单'!$D$1:$D$543,SMALL(IF('（运营）采购订单'!$D$4:$D$543&lt;&gt;"",ROW('（运营）采购订单'!$D$4:$D$543)),ROW('（运营）采购订单'!A225)))</f>
        <v>#NUM!</v>
      </c>
      <c r="B226" s="31" t="e">
        <f ca="1">+IF(A226&lt;&gt;"*-*",'（运营）采购订单'!$D$2,0)</f>
        <v>#NUM!</v>
      </c>
      <c r="C226" s="31" t="e">
        <f ca="1">+VLOOKUP(A226,'（运营）采购订单'!$D:$E,2,0)</f>
        <v>#NUM!</v>
      </c>
      <c r="D226" s="31" t="e">
        <f ca="1">+IF(I226&gt;0,'（运营）采购订单'!$B$2,"")</f>
        <v>#NUM!</v>
      </c>
      <c r="E226" s="31"/>
      <c r="F226" s="31"/>
      <c r="G226" s="31"/>
      <c r="H226" s="31"/>
      <c r="I226" s="31" t="e">
        <f ca="1">+IF(A226&lt;&gt;" ",VLOOKUP(A226,'（运营）采购订单'!$D:$J,7,0),"")</f>
        <v>#NUM!</v>
      </c>
      <c r="J226" s="95" t="e">
        <f ca="1">+IF(I226&gt;0,'（运营）采购订单'!$K$2,"")</f>
        <v>#NUM!</v>
      </c>
      <c r="K226" s="5"/>
    </row>
    <row r="227" spans="1:11">
      <c r="A227" s="7" t="e">
        <f ca="1" t="array" ref="A227">+INDEX('（运营）采购订单'!$D$1:$D$543,SMALL(IF('（运营）采购订单'!$D$4:$D$543&lt;&gt;"",ROW('（运营）采购订单'!$D$4:$D$543)),ROW('（运营）采购订单'!A226)))</f>
        <v>#NUM!</v>
      </c>
      <c r="B227" s="31" t="e">
        <f ca="1">+IF(A227&lt;&gt;"*-*",'（运营）采购订单'!$D$2,0)</f>
        <v>#NUM!</v>
      </c>
      <c r="C227" s="31" t="e">
        <f ca="1">+VLOOKUP(A227,'（运营）采购订单'!$D:$E,2,0)</f>
        <v>#NUM!</v>
      </c>
      <c r="D227" s="31" t="e">
        <f ca="1">+IF(I227&gt;0,'（运营）采购订单'!$B$2,"")</f>
        <v>#NUM!</v>
      </c>
      <c r="E227" s="31"/>
      <c r="F227" s="31"/>
      <c r="G227" s="31"/>
      <c r="H227" s="31"/>
      <c r="I227" s="31" t="e">
        <f ca="1">+IF(A227&lt;&gt;" ",VLOOKUP(A227,'（运营）采购订单'!$D:$J,7,0),"")</f>
        <v>#NUM!</v>
      </c>
      <c r="J227" s="95" t="e">
        <f ca="1">+IF(I227&gt;0,'（运营）采购订单'!$K$2,"")</f>
        <v>#NUM!</v>
      </c>
      <c r="K227" s="5"/>
    </row>
    <row r="228" spans="1:11">
      <c r="A228" s="7" t="e">
        <f ca="1" t="array" ref="A228">+INDEX('（运营）采购订单'!$D$1:$D$543,SMALL(IF('（运营）采购订单'!$D$4:$D$543&lt;&gt;"",ROW('（运营）采购订单'!$D$4:$D$543)),ROW('（运营）采购订单'!A227)))</f>
        <v>#NUM!</v>
      </c>
      <c r="B228" s="31" t="e">
        <f ca="1">+IF(A228&lt;&gt;"*-*",'（运营）采购订单'!$D$2,0)</f>
        <v>#NUM!</v>
      </c>
      <c r="C228" s="31" t="e">
        <f ca="1">+VLOOKUP(A228,'（运营）采购订单'!$D:$E,2,0)</f>
        <v>#NUM!</v>
      </c>
      <c r="D228" s="31" t="e">
        <f ca="1">+IF(I228&gt;0,'（运营）采购订单'!$B$2,"")</f>
        <v>#NUM!</v>
      </c>
      <c r="E228" s="31"/>
      <c r="F228" s="31"/>
      <c r="G228" s="31"/>
      <c r="H228" s="31"/>
      <c r="I228" s="31" t="e">
        <f ca="1">+IF(A228&lt;&gt;" ",VLOOKUP(A228,'（运营）采购订单'!$D:$J,7,0),"")</f>
        <v>#NUM!</v>
      </c>
      <c r="J228" s="95" t="e">
        <f ca="1">+IF(I228&gt;0,'（运营）采购订单'!$K$2,"")</f>
        <v>#NUM!</v>
      </c>
      <c r="K228" s="5"/>
    </row>
    <row r="229" spans="1:11">
      <c r="A229" s="7" t="e">
        <f ca="1" t="array" ref="A229">+INDEX('（运营）采购订单'!$D$1:$D$543,SMALL(IF('（运营）采购订单'!$D$4:$D$543&lt;&gt;"",ROW('（运营）采购订单'!$D$4:$D$543)),ROW('（运营）采购订单'!A228)))</f>
        <v>#NUM!</v>
      </c>
      <c r="B229" s="31" t="e">
        <f ca="1">+IF(A229&lt;&gt;"*-*",'（运营）采购订单'!$D$2,0)</f>
        <v>#NUM!</v>
      </c>
      <c r="C229" s="31" t="e">
        <f ca="1">+VLOOKUP(A229,'（运营）采购订单'!$D:$E,2,0)</f>
        <v>#NUM!</v>
      </c>
      <c r="D229" s="31" t="e">
        <f ca="1">+IF(I229&gt;0,'（运营）采购订单'!$B$2,"")</f>
        <v>#NUM!</v>
      </c>
      <c r="E229" s="31"/>
      <c r="F229" s="31"/>
      <c r="G229" s="31"/>
      <c r="H229" s="31"/>
      <c r="I229" s="31" t="e">
        <f ca="1">+IF(A229&lt;&gt;" ",VLOOKUP(A229,'（运营）采购订单'!$D:$J,7,0),"")</f>
        <v>#NUM!</v>
      </c>
      <c r="J229" s="95" t="e">
        <f ca="1">+IF(I229&gt;0,'（运营）采购订单'!$K$2,"")</f>
        <v>#NUM!</v>
      </c>
      <c r="K229" s="5"/>
    </row>
    <row r="230" spans="1:11">
      <c r="A230" s="7" t="e">
        <f ca="1" t="array" ref="A230">+INDEX('（运营）采购订单'!$D$1:$D$543,SMALL(IF('（运营）采购订单'!$D$4:$D$543&lt;&gt;"",ROW('（运营）采购订单'!$D$4:$D$543)),ROW('（运营）采购订单'!A229)))</f>
        <v>#NUM!</v>
      </c>
      <c r="B230" s="31" t="e">
        <f ca="1">+IF(A230&lt;&gt;"*-*",'（运营）采购订单'!$D$2,0)</f>
        <v>#NUM!</v>
      </c>
      <c r="C230" s="31" t="e">
        <f ca="1">+VLOOKUP(A230,'（运营）采购订单'!$D:$E,2,0)</f>
        <v>#NUM!</v>
      </c>
      <c r="D230" s="31" t="e">
        <f ca="1">+IF(I230&gt;0,'（运营）采购订单'!$B$2,"")</f>
        <v>#NUM!</v>
      </c>
      <c r="E230" s="31"/>
      <c r="F230" s="31"/>
      <c r="G230" s="31"/>
      <c r="H230" s="31"/>
      <c r="I230" s="31" t="e">
        <f ca="1">+IF(A230&lt;&gt;" ",VLOOKUP(A230,'（运营）采购订单'!$D:$J,7,0),"")</f>
        <v>#NUM!</v>
      </c>
      <c r="J230" s="95" t="e">
        <f ca="1">+IF(I230&gt;0,'（运营）采购订单'!$K$2,"")</f>
        <v>#NUM!</v>
      </c>
      <c r="K230" s="5"/>
    </row>
    <row r="231" spans="1:11">
      <c r="A231" s="7" t="e">
        <f ca="1" t="array" ref="A231">+INDEX('（运营）采购订单'!$D$1:$D$543,SMALL(IF('（运营）采购订单'!$D$4:$D$543&lt;&gt;"",ROW('（运营）采购订单'!$D$4:$D$543)),ROW('（运营）采购订单'!A230)))</f>
        <v>#NUM!</v>
      </c>
      <c r="B231" s="31" t="e">
        <f ca="1">+IF(A231&lt;&gt;"*-*",'（运营）采购订单'!$D$2,0)</f>
        <v>#NUM!</v>
      </c>
      <c r="C231" s="31" t="e">
        <f ca="1">+VLOOKUP(A231,'（运营）采购订单'!$D:$E,2,0)</f>
        <v>#NUM!</v>
      </c>
      <c r="D231" s="31" t="e">
        <f ca="1">+IF(I231&gt;0,'（运营）采购订单'!$B$2,"")</f>
        <v>#NUM!</v>
      </c>
      <c r="E231" s="31"/>
      <c r="F231" s="31"/>
      <c r="G231" s="31"/>
      <c r="H231" s="31"/>
      <c r="I231" s="31" t="e">
        <f ca="1">+IF(A231&lt;&gt;" ",VLOOKUP(A231,'（运营）采购订单'!$D:$J,7,0),"")</f>
        <v>#NUM!</v>
      </c>
      <c r="J231" s="95" t="e">
        <f ca="1">+IF(I231&gt;0,'（运营）采购订单'!$K$2,"")</f>
        <v>#NUM!</v>
      </c>
      <c r="K231" s="5"/>
    </row>
    <row r="232" spans="1:11">
      <c r="A232" s="7" t="e">
        <f ca="1" t="array" ref="A232">+INDEX('（运营）采购订单'!$D$1:$D$543,SMALL(IF('（运营）采购订单'!$D$4:$D$543&lt;&gt;"",ROW('（运营）采购订单'!$D$4:$D$543)),ROW('（运营）采购订单'!A231)))</f>
        <v>#NUM!</v>
      </c>
      <c r="B232" s="31" t="e">
        <f ca="1">+IF(A232&lt;&gt;"*-*",'（运营）采购订单'!$D$2,0)</f>
        <v>#NUM!</v>
      </c>
      <c r="C232" s="31" t="e">
        <f ca="1">+VLOOKUP(A232,'（运营）采购订单'!$D:$E,2,0)</f>
        <v>#NUM!</v>
      </c>
      <c r="D232" s="31" t="e">
        <f ca="1">+IF(I232&gt;0,'（运营）采购订单'!$B$2,"")</f>
        <v>#NUM!</v>
      </c>
      <c r="E232" s="31"/>
      <c r="F232" s="31"/>
      <c r="G232" s="31"/>
      <c r="H232" s="31"/>
      <c r="I232" s="31" t="e">
        <f ca="1">+IF(A232&lt;&gt;" ",VLOOKUP(A232,'（运营）采购订单'!$D:$J,7,0),"")</f>
        <v>#NUM!</v>
      </c>
      <c r="J232" s="95" t="e">
        <f ca="1">+IF(I232&gt;0,'（运营）采购订单'!$K$2,"")</f>
        <v>#NUM!</v>
      </c>
      <c r="K232" s="5"/>
    </row>
    <row r="233" spans="1:11">
      <c r="A233" s="7" t="e">
        <f ca="1" t="array" ref="A233">+INDEX('（运营）采购订单'!$D$1:$D$543,SMALL(IF('（运营）采购订单'!$D$4:$D$543&lt;&gt;"",ROW('（运营）采购订单'!$D$4:$D$543)),ROW('（运营）采购订单'!A232)))</f>
        <v>#NUM!</v>
      </c>
      <c r="B233" s="31" t="e">
        <f ca="1">+IF(A233&lt;&gt;"*-*",'（运营）采购订单'!$D$2,0)</f>
        <v>#NUM!</v>
      </c>
      <c r="C233" s="31" t="e">
        <f ca="1">+VLOOKUP(A233,'（运营）采购订单'!$D:$E,2,0)</f>
        <v>#NUM!</v>
      </c>
      <c r="D233" s="31" t="e">
        <f ca="1">+IF(I233&gt;0,'（运营）采购订单'!$B$2,"")</f>
        <v>#NUM!</v>
      </c>
      <c r="E233" s="31"/>
      <c r="F233" s="31"/>
      <c r="G233" s="31"/>
      <c r="H233" s="31"/>
      <c r="I233" s="31" t="e">
        <f ca="1">+IF(A233&lt;&gt;" ",VLOOKUP(A233,'（运营）采购订单'!$D:$J,7,0),"")</f>
        <v>#NUM!</v>
      </c>
      <c r="J233" s="95" t="e">
        <f ca="1">+IF(I233&gt;0,'（运营）采购订单'!$K$2,"")</f>
        <v>#NUM!</v>
      </c>
      <c r="K233" s="5"/>
    </row>
    <row r="234" spans="1:11">
      <c r="A234" s="7" t="e">
        <f ca="1" t="array" ref="A234">+INDEX('（运营）采购订单'!$D$1:$D$543,SMALL(IF('（运营）采购订单'!$D$4:$D$543&lt;&gt;"",ROW('（运营）采购订单'!$D$4:$D$543)),ROW('（运营）采购订单'!A233)))</f>
        <v>#NUM!</v>
      </c>
      <c r="B234" s="31" t="e">
        <f ca="1">+IF(A234&lt;&gt;"*-*",'（运营）采购订单'!$D$2,0)</f>
        <v>#NUM!</v>
      </c>
      <c r="C234" s="31" t="e">
        <f ca="1">+VLOOKUP(A234,'（运营）采购订单'!$D:$E,2,0)</f>
        <v>#NUM!</v>
      </c>
      <c r="D234" s="31" t="e">
        <f ca="1">+IF(I234&gt;0,'（运营）采购订单'!$B$2,"")</f>
        <v>#NUM!</v>
      </c>
      <c r="E234" s="31"/>
      <c r="F234" s="31"/>
      <c r="G234" s="31"/>
      <c r="H234" s="31"/>
      <c r="I234" s="31" t="e">
        <f ca="1">+IF(A234&lt;&gt;" ",VLOOKUP(A234,'（运营）采购订单'!$D:$J,7,0),"")</f>
        <v>#NUM!</v>
      </c>
      <c r="J234" s="95" t="e">
        <f ca="1">+IF(I234&gt;0,'（运营）采购订单'!$K$2,"")</f>
        <v>#NUM!</v>
      </c>
      <c r="K234" s="5"/>
    </row>
    <row r="235" spans="1:11">
      <c r="A235" s="7" t="e">
        <f ca="1" t="array" ref="A235">+INDEX('（运营）采购订单'!$D$1:$D$543,SMALL(IF('（运营）采购订单'!$D$4:$D$543&lt;&gt;"",ROW('（运营）采购订单'!$D$4:$D$543)),ROW('（运营）采购订单'!A234)))</f>
        <v>#NUM!</v>
      </c>
      <c r="B235" s="31" t="e">
        <f ca="1">+IF(A235&lt;&gt;"*-*",'（运营）采购订单'!$D$2,0)</f>
        <v>#NUM!</v>
      </c>
      <c r="C235" s="31" t="e">
        <f ca="1">+VLOOKUP(A235,'（运营）采购订单'!$D:$E,2,0)</f>
        <v>#NUM!</v>
      </c>
      <c r="D235" s="31" t="e">
        <f ca="1">+IF(I235&gt;0,'（运营）采购订单'!$B$2,"")</f>
        <v>#NUM!</v>
      </c>
      <c r="E235" s="31"/>
      <c r="F235" s="31"/>
      <c r="G235" s="31"/>
      <c r="H235" s="31"/>
      <c r="I235" s="31" t="e">
        <f ca="1">+IF(A235&lt;&gt;" ",VLOOKUP(A235,'（运营）采购订单'!$D:$J,7,0),"")</f>
        <v>#NUM!</v>
      </c>
      <c r="J235" s="95" t="e">
        <f ca="1">+IF(I235&gt;0,'（运营）采购订单'!$K$2,"")</f>
        <v>#NUM!</v>
      </c>
      <c r="K235" s="5"/>
    </row>
    <row r="236" spans="1:11">
      <c r="A236" s="7" t="e">
        <f ca="1" t="array" ref="A236">+INDEX('（运营）采购订单'!$D$1:$D$543,SMALL(IF('（运营）采购订单'!$D$4:$D$543&lt;&gt;"",ROW('（运营）采购订单'!$D$4:$D$543)),ROW('（运营）采购订单'!A235)))</f>
        <v>#NUM!</v>
      </c>
      <c r="B236" s="31" t="e">
        <f ca="1">+IF(A236&lt;&gt;"*-*",'（运营）采购订单'!$D$2,0)</f>
        <v>#NUM!</v>
      </c>
      <c r="C236" s="31" t="e">
        <f ca="1">+VLOOKUP(A236,'（运营）采购订单'!$D:$E,2,0)</f>
        <v>#NUM!</v>
      </c>
      <c r="D236" s="31" t="e">
        <f ca="1">+IF(I236&gt;0,'（运营）采购订单'!$B$2,"")</f>
        <v>#NUM!</v>
      </c>
      <c r="E236" s="31"/>
      <c r="F236" s="31"/>
      <c r="G236" s="31"/>
      <c r="H236" s="31"/>
      <c r="I236" s="31" t="e">
        <f ca="1">+IF(A236&lt;&gt;" ",VLOOKUP(A236,'（运营）采购订单'!$D:$J,7,0),"")</f>
        <v>#NUM!</v>
      </c>
      <c r="J236" s="95" t="e">
        <f ca="1">+IF(I236&gt;0,'（运营）采购订单'!$K$2,"")</f>
        <v>#NUM!</v>
      </c>
      <c r="K236" s="5"/>
    </row>
    <row r="237" spans="1:11">
      <c r="A237" s="7" t="e">
        <f ca="1" t="array" ref="A237">+INDEX('（运营）采购订单'!$D$1:$D$543,SMALL(IF('（运营）采购订单'!$D$4:$D$543&lt;&gt;"",ROW('（运营）采购订单'!$D$4:$D$543)),ROW('（运营）采购订单'!A236)))</f>
        <v>#NUM!</v>
      </c>
      <c r="B237" s="31" t="e">
        <f ca="1">+IF(A237&lt;&gt;"*-*",'（运营）采购订单'!$D$2,0)</f>
        <v>#NUM!</v>
      </c>
      <c r="C237" s="31" t="e">
        <f ca="1">+VLOOKUP(A237,'（运营）采购订单'!$D:$E,2,0)</f>
        <v>#NUM!</v>
      </c>
      <c r="D237" s="31" t="e">
        <f ca="1">+IF(I237&gt;0,'（运营）采购订单'!$B$2,"")</f>
        <v>#NUM!</v>
      </c>
      <c r="E237" s="31"/>
      <c r="F237" s="31"/>
      <c r="G237" s="31"/>
      <c r="H237" s="31"/>
      <c r="I237" s="31" t="e">
        <f ca="1">+IF(A237&lt;&gt;" ",VLOOKUP(A237,'（运营）采购订单'!$D:$J,7,0),"")</f>
        <v>#NUM!</v>
      </c>
      <c r="J237" s="95" t="e">
        <f ca="1">+IF(I237&gt;0,'（运营）采购订单'!$K$2,"")</f>
        <v>#NUM!</v>
      </c>
      <c r="K237" s="5"/>
    </row>
    <row r="238" spans="1:11">
      <c r="A238" s="7" t="e">
        <f ca="1" t="array" ref="A238">+INDEX('（运营）采购订单'!$D$1:$D$543,SMALL(IF('（运营）采购订单'!$D$4:$D$543&lt;&gt;"",ROW('（运营）采购订单'!$D$4:$D$543)),ROW('（运营）采购订单'!A237)))</f>
        <v>#NUM!</v>
      </c>
      <c r="B238" s="31" t="e">
        <f ca="1">+IF(A238&lt;&gt;"*-*",'（运营）采购订单'!$D$2,0)</f>
        <v>#NUM!</v>
      </c>
      <c r="C238" s="31" t="e">
        <f ca="1">+VLOOKUP(A238,'（运营）采购订单'!$D:$E,2,0)</f>
        <v>#NUM!</v>
      </c>
      <c r="D238" s="31" t="e">
        <f ca="1">+IF(I238&gt;0,'（运营）采购订单'!$B$2,"")</f>
        <v>#NUM!</v>
      </c>
      <c r="E238" s="31"/>
      <c r="F238" s="31"/>
      <c r="G238" s="31"/>
      <c r="H238" s="31"/>
      <c r="I238" s="31" t="e">
        <f ca="1">+IF(A238&lt;&gt;" ",VLOOKUP(A238,'（运营）采购订单'!$D:$J,7,0),"")</f>
        <v>#NUM!</v>
      </c>
      <c r="J238" s="95" t="e">
        <f ca="1">+IF(I238&gt;0,'（运营）采购订单'!$K$2,"")</f>
        <v>#NUM!</v>
      </c>
      <c r="K238" s="5"/>
    </row>
    <row r="239" spans="1:11">
      <c r="A239" s="7" t="e">
        <f ca="1" t="array" ref="A239">+INDEX('（运营）采购订单'!$D$1:$D$543,SMALL(IF('（运营）采购订单'!$D$4:$D$543&lt;&gt;"",ROW('（运营）采购订单'!$D$4:$D$543)),ROW('（运营）采购订单'!A238)))</f>
        <v>#NUM!</v>
      </c>
      <c r="B239" s="31" t="e">
        <f ca="1">+IF(A239&lt;&gt;"*-*",'（运营）采购订单'!$D$2,0)</f>
        <v>#NUM!</v>
      </c>
      <c r="C239" s="31" t="e">
        <f ca="1">+VLOOKUP(A239,'（运营）采购订单'!$D:$E,2,0)</f>
        <v>#NUM!</v>
      </c>
      <c r="D239" s="31" t="e">
        <f ca="1">+IF(I239&gt;0,'（运营）采购订单'!$B$2,"")</f>
        <v>#NUM!</v>
      </c>
      <c r="E239" s="31"/>
      <c r="F239" s="31"/>
      <c r="G239" s="31"/>
      <c r="H239" s="31"/>
      <c r="I239" s="31" t="e">
        <f ca="1">+IF(A239&lt;&gt;" ",VLOOKUP(A239,'（运营）采购订单'!$D:$J,7,0),"")</f>
        <v>#NUM!</v>
      </c>
      <c r="J239" s="95" t="e">
        <f ca="1">+IF(I239&gt;0,'（运营）采购订单'!$K$2,"")</f>
        <v>#NUM!</v>
      </c>
      <c r="K239" s="5"/>
    </row>
    <row r="240" spans="1:11">
      <c r="A240" s="7" t="e">
        <f ca="1" t="array" ref="A240">+INDEX('（运营）采购订单'!$D$1:$D$543,SMALL(IF('（运营）采购订单'!$D$4:$D$543&lt;&gt;"",ROW('（运营）采购订单'!$D$4:$D$543)),ROW('（运营）采购订单'!A239)))</f>
        <v>#NUM!</v>
      </c>
      <c r="B240" s="31" t="e">
        <f ca="1">+IF(A240&lt;&gt;"*-*",'（运营）采购订单'!$D$2,0)</f>
        <v>#NUM!</v>
      </c>
      <c r="C240" s="31" t="e">
        <f ca="1">+VLOOKUP(A240,'（运营）采购订单'!$D:$E,2,0)</f>
        <v>#NUM!</v>
      </c>
      <c r="D240" s="31" t="e">
        <f ca="1">+IF(I240&gt;0,'（运营）采购订单'!$B$2,"")</f>
        <v>#NUM!</v>
      </c>
      <c r="E240" s="31"/>
      <c r="F240" s="31"/>
      <c r="G240" s="31"/>
      <c r="H240" s="31"/>
      <c r="I240" s="31" t="e">
        <f ca="1">+IF(A240&lt;&gt;" ",VLOOKUP(A240,'（运营）采购订单'!$D:$J,7,0),"")</f>
        <v>#NUM!</v>
      </c>
      <c r="J240" s="95" t="e">
        <f ca="1">+IF(I240&gt;0,'（运营）采购订单'!$K$2,"")</f>
        <v>#NUM!</v>
      </c>
      <c r="K240" s="5"/>
    </row>
    <row r="241" spans="1:11">
      <c r="A241" s="7" t="e">
        <f ca="1" t="array" ref="A241">+INDEX('（运营）采购订单'!$D$1:$D$543,SMALL(IF('（运营）采购订单'!$D$4:$D$543&lt;&gt;"",ROW('（运营）采购订单'!$D$4:$D$543)),ROW('（运营）采购订单'!A240)))</f>
        <v>#NUM!</v>
      </c>
      <c r="B241" s="31" t="e">
        <f ca="1">+IF(A241&lt;&gt;"*-*",'（运营）采购订单'!$D$2,0)</f>
        <v>#NUM!</v>
      </c>
      <c r="C241" s="31" t="e">
        <f ca="1">+VLOOKUP(A241,'（运营）采购订单'!$D:$E,2,0)</f>
        <v>#NUM!</v>
      </c>
      <c r="D241" s="31" t="e">
        <f ca="1">+IF(I241&gt;0,'（运营）采购订单'!$B$2,"")</f>
        <v>#NUM!</v>
      </c>
      <c r="E241" s="31"/>
      <c r="F241" s="31"/>
      <c r="G241" s="31"/>
      <c r="H241" s="31"/>
      <c r="I241" s="31" t="e">
        <f ca="1">+IF(A241&lt;&gt;" ",VLOOKUP(A241,'（运营）采购订单'!$D:$J,7,0),"")</f>
        <v>#NUM!</v>
      </c>
      <c r="J241" s="95" t="e">
        <f ca="1">+IF(I241&gt;0,'（运营）采购订单'!$K$2,"")</f>
        <v>#NUM!</v>
      </c>
      <c r="K241" s="5"/>
    </row>
    <row r="242" spans="1:11">
      <c r="A242" s="7" t="e">
        <f ca="1" t="array" ref="A242">+INDEX('（运营）采购订单'!$D$1:$D$543,SMALL(IF('（运营）采购订单'!$D$4:$D$543&lt;&gt;"",ROW('（运营）采购订单'!$D$4:$D$543)),ROW('（运营）采购订单'!A241)))</f>
        <v>#NUM!</v>
      </c>
      <c r="B242" s="31" t="e">
        <f ca="1">+IF(A242&lt;&gt;"*-*",'（运营）采购订单'!$D$2,0)</f>
        <v>#NUM!</v>
      </c>
      <c r="C242" s="31" t="e">
        <f ca="1">+VLOOKUP(A242,'（运营）采购订单'!$D:$E,2,0)</f>
        <v>#NUM!</v>
      </c>
      <c r="D242" s="31" t="e">
        <f ca="1">+IF(I242&gt;0,'（运营）采购订单'!$B$2,"")</f>
        <v>#NUM!</v>
      </c>
      <c r="E242" s="31"/>
      <c r="F242" s="31"/>
      <c r="G242" s="31"/>
      <c r="H242" s="31"/>
      <c r="I242" s="31" t="e">
        <f ca="1">+IF(A242&lt;&gt;" ",VLOOKUP(A242,'（运营）采购订单'!$D:$J,7,0),"")</f>
        <v>#NUM!</v>
      </c>
      <c r="J242" s="95" t="e">
        <f ca="1">+IF(I242&gt;0,'（运营）采购订单'!$K$2,"")</f>
        <v>#NUM!</v>
      </c>
      <c r="K242" s="5"/>
    </row>
    <row r="243" spans="1:11">
      <c r="A243" s="7" t="e">
        <f ca="1" t="array" ref="A243">+INDEX('（运营）采购订单'!$D$1:$D$543,SMALL(IF('（运营）采购订单'!$D$4:$D$543&lt;&gt;"",ROW('（运营）采购订单'!$D$4:$D$543)),ROW('（运营）采购订单'!A242)))</f>
        <v>#NUM!</v>
      </c>
      <c r="B243" s="31" t="e">
        <f ca="1">+IF(A243&lt;&gt;"*-*",'（运营）采购订单'!$D$2,0)</f>
        <v>#NUM!</v>
      </c>
      <c r="C243" s="31" t="e">
        <f ca="1">+VLOOKUP(A243,'（运营）采购订单'!$D:$E,2,0)</f>
        <v>#NUM!</v>
      </c>
      <c r="D243" s="31" t="e">
        <f ca="1">+IF(I243&gt;0,'（运营）采购订单'!$B$2,"")</f>
        <v>#NUM!</v>
      </c>
      <c r="E243" s="31"/>
      <c r="F243" s="31"/>
      <c r="G243" s="31"/>
      <c r="H243" s="31"/>
      <c r="I243" s="31" t="e">
        <f ca="1">+IF(A243&lt;&gt;" ",VLOOKUP(A243,'（运营）采购订单'!$D:$J,7,0),"")</f>
        <v>#NUM!</v>
      </c>
      <c r="J243" s="95" t="e">
        <f ca="1">+IF(I243&gt;0,'（运营）采购订单'!$K$2,"")</f>
        <v>#NUM!</v>
      </c>
      <c r="K243" s="5"/>
    </row>
    <row r="244" spans="1:11">
      <c r="A244" s="7" t="e">
        <f ca="1" t="array" ref="A244">+INDEX('（运营）采购订单'!$D$1:$D$543,SMALL(IF('（运营）采购订单'!$D$4:$D$543&lt;&gt;"",ROW('（运营）采购订单'!$D$4:$D$543)),ROW('（运营）采购订单'!A243)))</f>
        <v>#NUM!</v>
      </c>
      <c r="B244" s="31" t="e">
        <f ca="1">+IF(A244&lt;&gt;"*-*",'（运营）采购订单'!$D$2,0)</f>
        <v>#NUM!</v>
      </c>
      <c r="C244" s="31" t="e">
        <f ca="1">+VLOOKUP(A244,'（运营）采购订单'!$D:$E,2,0)</f>
        <v>#NUM!</v>
      </c>
      <c r="D244" s="31" t="e">
        <f ca="1">+IF(I244&gt;0,'（运营）采购订单'!$B$2,"")</f>
        <v>#NUM!</v>
      </c>
      <c r="E244" s="31"/>
      <c r="F244" s="31"/>
      <c r="G244" s="31"/>
      <c r="H244" s="31"/>
      <c r="I244" s="31" t="e">
        <f ca="1">+IF(A244&lt;&gt;" ",VLOOKUP(A244,'（运营）采购订单'!$D:$J,7,0),"")</f>
        <v>#NUM!</v>
      </c>
      <c r="J244" s="95" t="e">
        <f ca="1">+IF(I244&gt;0,'（运营）采购订单'!$K$2,"")</f>
        <v>#NUM!</v>
      </c>
      <c r="K244" s="5"/>
    </row>
    <row r="245" spans="1:11">
      <c r="A245" s="7" t="e">
        <f ca="1" t="array" ref="A245">+INDEX('（运营）采购订单'!$D$1:$D$543,SMALL(IF('（运营）采购订单'!$D$4:$D$543&lt;&gt;"",ROW('（运营）采购订单'!$D$4:$D$543)),ROW('（运营）采购订单'!A244)))</f>
        <v>#NUM!</v>
      </c>
      <c r="B245" s="31" t="e">
        <f ca="1">+IF(A245&lt;&gt;"*-*",'（运营）采购订单'!$D$2,0)</f>
        <v>#NUM!</v>
      </c>
      <c r="C245" s="31" t="e">
        <f ca="1">+VLOOKUP(A245,'（运营）采购订单'!$D:$E,2,0)</f>
        <v>#NUM!</v>
      </c>
      <c r="D245" s="31" t="e">
        <f ca="1">+IF(I245&gt;0,'（运营）采购订单'!$B$2,"")</f>
        <v>#NUM!</v>
      </c>
      <c r="E245" s="31"/>
      <c r="F245" s="31"/>
      <c r="G245" s="31"/>
      <c r="H245" s="31"/>
      <c r="I245" s="31" t="e">
        <f ca="1">+IF(A245&lt;&gt;" ",VLOOKUP(A245,'（运营）采购订单'!$D:$J,7,0),"")</f>
        <v>#NUM!</v>
      </c>
      <c r="J245" s="95" t="e">
        <f ca="1">+IF(I245&gt;0,'（运营）采购订单'!$K$2,"")</f>
        <v>#NUM!</v>
      </c>
      <c r="K245" s="5"/>
    </row>
    <row r="246" spans="1:11">
      <c r="A246" s="7" t="e">
        <f ca="1" t="array" ref="A246">+INDEX('（运营）采购订单'!$D$1:$D$543,SMALL(IF('（运营）采购订单'!$D$4:$D$543&lt;&gt;"",ROW('（运营）采购订单'!$D$4:$D$543)),ROW('（运营）采购订单'!A245)))</f>
        <v>#NUM!</v>
      </c>
      <c r="B246" s="31" t="e">
        <f ca="1">+IF(A246&lt;&gt;"*-*",'（运营）采购订单'!$D$2,0)</f>
        <v>#NUM!</v>
      </c>
      <c r="C246" s="31" t="e">
        <f ca="1">+VLOOKUP(A246,'（运营）采购订单'!$D:$E,2,0)</f>
        <v>#NUM!</v>
      </c>
      <c r="D246" s="31" t="e">
        <f ca="1">+IF(I246&gt;0,'（运营）采购订单'!$B$2,"")</f>
        <v>#NUM!</v>
      </c>
      <c r="E246" s="31"/>
      <c r="F246" s="31"/>
      <c r="G246" s="31"/>
      <c r="H246" s="31"/>
      <c r="I246" s="31" t="e">
        <f ca="1">+IF(A246&lt;&gt;" ",VLOOKUP(A246,'（运营）采购订单'!$D:$J,7,0),"")</f>
        <v>#NUM!</v>
      </c>
      <c r="J246" s="95" t="e">
        <f ca="1">+IF(I246&gt;0,'（运营）采购订单'!$K$2,"")</f>
        <v>#NUM!</v>
      </c>
      <c r="K246" s="5"/>
    </row>
    <row r="247" spans="1:11">
      <c r="A247" s="7" t="e">
        <f ca="1" t="array" ref="A247">+INDEX('（运营）采购订单'!$D$1:$D$543,SMALL(IF('（运营）采购订单'!$D$4:$D$543&lt;&gt;"",ROW('（运营）采购订单'!$D$4:$D$543)),ROW('（运营）采购订单'!A246)))</f>
        <v>#NUM!</v>
      </c>
      <c r="B247" s="31" t="e">
        <f ca="1">+IF(A247&lt;&gt;"*-*",'（运营）采购订单'!$D$2,0)</f>
        <v>#NUM!</v>
      </c>
      <c r="C247" s="31" t="e">
        <f ca="1">+VLOOKUP(A247,'（运营）采购订单'!$D:$E,2,0)</f>
        <v>#NUM!</v>
      </c>
      <c r="D247" s="31" t="e">
        <f ca="1">+IF(I247&gt;0,'（运营）采购订单'!$B$2,"")</f>
        <v>#NUM!</v>
      </c>
      <c r="E247" s="31"/>
      <c r="F247" s="31"/>
      <c r="G247" s="31"/>
      <c r="H247" s="31"/>
      <c r="I247" s="31" t="e">
        <f ca="1">+IF(A247&lt;&gt;" ",VLOOKUP(A247,'（运营）采购订单'!$D:$J,7,0),"")</f>
        <v>#NUM!</v>
      </c>
      <c r="J247" s="95" t="e">
        <f ca="1">+IF(I247&gt;0,'（运营）采购订单'!$K$2,"")</f>
        <v>#NUM!</v>
      </c>
      <c r="K247" s="5"/>
    </row>
    <row r="248" spans="1:11">
      <c r="A248" s="7" t="e">
        <f ca="1" t="array" ref="A248">+INDEX('（运营）采购订单'!$D$1:$D$543,SMALL(IF('（运营）采购订单'!$D$4:$D$543&lt;&gt;"",ROW('（运营）采购订单'!$D$4:$D$543)),ROW('（运营）采购订单'!A247)))</f>
        <v>#NUM!</v>
      </c>
      <c r="B248" s="31" t="e">
        <f ca="1">+IF(A248&lt;&gt;"*-*",'（运营）采购订单'!$D$2,0)</f>
        <v>#NUM!</v>
      </c>
      <c r="C248" s="31" t="e">
        <f ca="1">+VLOOKUP(A248,'（运营）采购订单'!$D:$E,2,0)</f>
        <v>#NUM!</v>
      </c>
      <c r="D248" s="31" t="e">
        <f ca="1">+IF(I248&gt;0,'（运营）采购订单'!$B$2,"")</f>
        <v>#NUM!</v>
      </c>
      <c r="E248" s="31"/>
      <c r="F248" s="31"/>
      <c r="G248" s="31"/>
      <c r="H248" s="31"/>
      <c r="I248" s="31" t="e">
        <f ca="1">+IF(A248&lt;&gt;" ",VLOOKUP(A248,'（运营）采购订单'!$D:$J,7,0),"")</f>
        <v>#NUM!</v>
      </c>
      <c r="J248" s="95" t="e">
        <f ca="1">+IF(I248&gt;0,'（运营）采购订单'!$K$2,"")</f>
        <v>#NUM!</v>
      </c>
      <c r="K248" s="5"/>
    </row>
    <row r="249" spans="1:11">
      <c r="A249" s="7" t="e">
        <f ca="1" t="array" ref="A249">+INDEX('（运营）采购订单'!$D$1:$D$543,SMALL(IF('（运营）采购订单'!$D$4:$D$543&lt;&gt;"",ROW('（运营）采购订单'!$D$4:$D$543)),ROW('（运营）采购订单'!A248)))</f>
        <v>#NUM!</v>
      </c>
      <c r="B249" s="31" t="e">
        <f ca="1">+IF(A249&lt;&gt;"*-*",'（运营）采购订单'!$D$2,0)</f>
        <v>#NUM!</v>
      </c>
      <c r="C249" s="31" t="e">
        <f ca="1">+VLOOKUP(A249,'（运营）采购订单'!$D:$E,2,0)</f>
        <v>#NUM!</v>
      </c>
      <c r="D249" s="31" t="e">
        <f ca="1">+IF(I249&gt;0,'（运营）采购订单'!$B$2,"")</f>
        <v>#NUM!</v>
      </c>
      <c r="E249" s="31"/>
      <c r="F249" s="31"/>
      <c r="G249" s="31"/>
      <c r="H249" s="31"/>
      <c r="I249" s="31" t="e">
        <f ca="1">+IF(A249&lt;&gt;" ",VLOOKUP(A249,'（运营）采购订单'!$D:$J,7,0),"")</f>
        <v>#NUM!</v>
      </c>
      <c r="J249" s="95" t="e">
        <f ca="1">+IF(I249&gt;0,'（运营）采购订单'!$K$2,"")</f>
        <v>#NUM!</v>
      </c>
      <c r="K249" s="5"/>
    </row>
    <row r="250" spans="1:11">
      <c r="A250" s="7" t="e">
        <f ca="1" t="array" ref="A250">+INDEX('（运营）采购订单'!$D$1:$D$543,SMALL(IF('（运营）采购订单'!$D$4:$D$543&lt;&gt;"",ROW('（运营）采购订单'!$D$4:$D$543)),ROW('（运营）采购订单'!A249)))</f>
        <v>#NUM!</v>
      </c>
      <c r="B250" s="31" t="e">
        <f ca="1">+IF(A250&lt;&gt;"*-*",'（运营）采购订单'!$D$2,0)</f>
        <v>#NUM!</v>
      </c>
      <c r="C250" s="31" t="e">
        <f ca="1">+VLOOKUP(A250,'（运营）采购订单'!$D:$E,2,0)</f>
        <v>#NUM!</v>
      </c>
      <c r="D250" s="31" t="e">
        <f ca="1">+IF(I250&gt;0,'（运营）采购订单'!$B$2,"")</f>
        <v>#NUM!</v>
      </c>
      <c r="E250" s="31"/>
      <c r="F250" s="31"/>
      <c r="G250" s="31"/>
      <c r="H250" s="31"/>
      <c r="I250" s="31" t="e">
        <f ca="1">+IF(A250&lt;&gt;" ",VLOOKUP(A250,'（运营）采购订单'!$D:$J,7,0),"")</f>
        <v>#NUM!</v>
      </c>
      <c r="J250" s="95" t="e">
        <f ca="1">+IF(I250&gt;0,'（运营）采购订单'!$K$2,"")</f>
        <v>#NUM!</v>
      </c>
      <c r="K250" s="5"/>
    </row>
    <row r="251" spans="1:11">
      <c r="A251" s="7" t="e">
        <f ca="1" t="array" ref="A251">+INDEX('（运营）采购订单'!$D$1:$D$543,SMALL(IF('（运营）采购订单'!$D$4:$D$543&lt;&gt;"",ROW('（运营）采购订单'!$D$4:$D$543)),ROW('（运营）采购订单'!A250)))</f>
        <v>#NUM!</v>
      </c>
      <c r="B251" s="31" t="e">
        <f ca="1">+IF(A251&lt;&gt;"*-*",'（运营）采购订单'!$D$2,0)</f>
        <v>#NUM!</v>
      </c>
      <c r="C251" s="31" t="e">
        <f ca="1">+VLOOKUP(A251,'（运营）采购订单'!$D:$E,2,0)</f>
        <v>#NUM!</v>
      </c>
      <c r="D251" s="31" t="e">
        <f ca="1">+IF(I251&gt;0,'（运营）采购订单'!$B$2,"")</f>
        <v>#NUM!</v>
      </c>
      <c r="E251" s="31"/>
      <c r="F251" s="31"/>
      <c r="G251" s="31"/>
      <c r="H251" s="31"/>
      <c r="I251" s="31" t="e">
        <f ca="1">+IF(A251&lt;&gt;" ",VLOOKUP(A251,'（运营）采购订单'!$D:$J,7,0),"")</f>
        <v>#NUM!</v>
      </c>
      <c r="J251" s="95" t="e">
        <f ca="1">+IF(I251&gt;0,'（运营）采购订单'!$K$2,"")</f>
        <v>#NUM!</v>
      </c>
      <c r="K251" s="5"/>
    </row>
    <row r="252" spans="1:11">
      <c r="A252" s="7" t="e">
        <f ca="1" t="array" ref="A252">+INDEX('（运营）采购订单'!$D$1:$D$543,SMALL(IF('（运营）采购订单'!$D$4:$D$543&lt;&gt;"",ROW('（运营）采购订单'!$D$4:$D$543)),ROW('（运营）采购订单'!A251)))</f>
        <v>#NUM!</v>
      </c>
      <c r="B252" s="31" t="e">
        <f ca="1">+IF(A252&lt;&gt;"*-*",'（运营）采购订单'!$D$2,0)</f>
        <v>#NUM!</v>
      </c>
      <c r="C252" s="31" t="e">
        <f ca="1">+VLOOKUP(A252,'（运营）采购订单'!$D:$E,2,0)</f>
        <v>#NUM!</v>
      </c>
      <c r="D252" s="31" t="e">
        <f ca="1">+IF(I252&gt;0,'（运营）采购订单'!$B$2,"")</f>
        <v>#NUM!</v>
      </c>
      <c r="E252" s="31"/>
      <c r="F252" s="31"/>
      <c r="G252" s="31"/>
      <c r="H252" s="31"/>
      <c r="I252" s="31" t="e">
        <f ca="1">+IF(A252&lt;&gt;" ",VLOOKUP(A252,'（运营）采购订单'!$D:$J,7,0),"")</f>
        <v>#NUM!</v>
      </c>
      <c r="J252" s="95" t="e">
        <f ca="1">+IF(I252&gt;0,'（运营）采购订单'!$K$2,"")</f>
        <v>#NUM!</v>
      </c>
      <c r="K252" s="5"/>
    </row>
    <row r="253" spans="1:11">
      <c r="A253" s="7" t="e">
        <f ca="1" t="array" ref="A253">+INDEX('（运营）采购订单'!$D$1:$D$543,SMALL(IF('（运营）采购订单'!$D$4:$D$543&lt;&gt;"",ROW('（运营）采购订单'!$D$4:$D$543)),ROW('（运营）采购订单'!A252)))</f>
        <v>#NUM!</v>
      </c>
      <c r="B253" s="31" t="e">
        <f ca="1">+IF(A253&lt;&gt;"*-*",'（运营）采购订单'!$D$2,0)</f>
        <v>#NUM!</v>
      </c>
      <c r="C253" s="31" t="e">
        <f ca="1">+VLOOKUP(A253,'（运营）采购订单'!$D:$E,2,0)</f>
        <v>#NUM!</v>
      </c>
      <c r="D253" s="31" t="e">
        <f ca="1">+IF(I253&gt;0,'（运营）采购订单'!$B$2,"")</f>
        <v>#NUM!</v>
      </c>
      <c r="E253" s="31"/>
      <c r="F253" s="31"/>
      <c r="G253" s="31"/>
      <c r="H253" s="31"/>
      <c r="I253" s="31" t="e">
        <f ca="1">+IF(A253&lt;&gt;" ",VLOOKUP(A253,'（运营）采购订单'!$D:$J,7,0),"")</f>
        <v>#NUM!</v>
      </c>
      <c r="J253" s="95" t="e">
        <f ca="1">+IF(I253&gt;0,'（运营）采购订单'!$K$2,"")</f>
        <v>#NUM!</v>
      </c>
      <c r="K253" s="5"/>
    </row>
    <row r="254" spans="1:11">
      <c r="A254" s="7" t="e">
        <f ca="1" t="array" ref="A254">+INDEX('（运营）采购订单'!$D$1:$D$543,SMALL(IF('（运营）采购订单'!$D$4:$D$543&lt;&gt;"",ROW('（运营）采购订单'!$D$4:$D$543)),ROW('（运营）采购订单'!A253)))</f>
        <v>#NUM!</v>
      </c>
      <c r="B254" s="31" t="e">
        <f ca="1">+IF(A254&lt;&gt;"*-*",'（运营）采购订单'!$D$2,0)</f>
        <v>#NUM!</v>
      </c>
      <c r="C254" s="31" t="e">
        <f ca="1">+VLOOKUP(A254,'（运营）采购订单'!$D:$E,2,0)</f>
        <v>#NUM!</v>
      </c>
      <c r="D254" s="31" t="e">
        <f ca="1">+IF(I254&gt;0,'（运营）采购订单'!$B$2,"")</f>
        <v>#NUM!</v>
      </c>
      <c r="E254" s="31"/>
      <c r="F254" s="31"/>
      <c r="G254" s="31"/>
      <c r="H254" s="31"/>
      <c r="I254" s="31" t="e">
        <f ca="1">+IF(A254&lt;&gt;" ",VLOOKUP(A254,'（运营）采购订单'!$D:$J,7,0),"")</f>
        <v>#NUM!</v>
      </c>
      <c r="J254" s="95" t="e">
        <f ca="1">+IF(I254&gt;0,'（运营）采购订单'!$K$2,"")</f>
        <v>#NUM!</v>
      </c>
      <c r="K254" s="5"/>
    </row>
    <row r="255" spans="1:11">
      <c r="A255" s="7" t="e">
        <f ca="1" t="array" ref="A255">+INDEX('（运营）采购订单'!$D$1:$D$543,SMALL(IF('（运营）采购订单'!$D$4:$D$543&lt;&gt;"",ROW('（运营）采购订单'!$D$4:$D$543)),ROW('（运营）采购订单'!A254)))</f>
        <v>#NUM!</v>
      </c>
      <c r="B255" s="31" t="e">
        <f ca="1">+IF(A255&lt;&gt;"*-*",'（运营）采购订单'!$D$2,0)</f>
        <v>#NUM!</v>
      </c>
      <c r="C255" s="31" t="e">
        <f ca="1">+VLOOKUP(A255,'（运营）采购订单'!$D:$E,2,0)</f>
        <v>#NUM!</v>
      </c>
      <c r="D255" s="31" t="e">
        <f ca="1">+IF(I255&gt;0,'（运营）采购订单'!$B$2,"")</f>
        <v>#NUM!</v>
      </c>
      <c r="E255" s="31"/>
      <c r="F255" s="31"/>
      <c r="G255" s="31"/>
      <c r="H255" s="31"/>
      <c r="I255" s="31" t="e">
        <f ca="1">+IF(A255&lt;&gt;" ",VLOOKUP(A255,'（运营）采购订单'!$D:$J,7,0),"")</f>
        <v>#NUM!</v>
      </c>
      <c r="J255" s="95" t="e">
        <f ca="1">+IF(I255&gt;0,'（运营）采购订单'!$K$2,"")</f>
        <v>#NUM!</v>
      </c>
      <c r="K255" s="5"/>
    </row>
    <row r="256" spans="1:11">
      <c r="A256" s="7" t="e">
        <f ca="1" t="array" ref="A256">+INDEX('（运营）采购订单'!$D$1:$D$543,SMALL(IF('（运营）采购订单'!$D$4:$D$543&lt;&gt;"",ROW('（运营）采购订单'!$D$4:$D$543)),ROW('（运营）采购订单'!A255)))</f>
        <v>#NUM!</v>
      </c>
      <c r="B256" s="31" t="e">
        <f ca="1">+IF(A256&lt;&gt;"*-*",'（运营）采购订单'!$D$2,0)</f>
        <v>#NUM!</v>
      </c>
      <c r="C256" s="31" t="e">
        <f ca="1">+VLOOKUP(A256,'（运营）采购订单'!$D:$E,2,0)</f>
        <v>#NUM!</v>
      </c>
      <c r="D256" s="31" t="e">
        <f ca="1">+IF(I256&gt;0,'（运营）采购订单'!$B$2,"")</f>
        <v>#NUM!</v>
      </c>
      <c r="E256" s="31"/>
      <c r="F256" s="31"/>
      <c r="G256" s="31"/>
      <c r="H256" s="31"/>
      <c r="I256" s="31" t="e">
        <f ca="1">+IF(A256&lt;&gt;" ",VLOOKUP(A256,'（运营）采购订单'!$D:$J,7,0),"")</f>
        <v>#NUM!</v>
      </c>
      <c r="J256" s="95" t="e">
        <f ca="1">+IF(I256&gt;0,'（运营）采购订单'!$K$2,"")</f>
        <v>#NUM!</v>
      </c>
      <c r="K256" s="5"/>
    </row>
    <row r="257" spans="1:11">
      <c r="A257" s="7" t="e">
        <f ca="1" t="array" ref="A257">+INDEX('（运营）采购订单'!$D$1:$D$543,SMALL(IF('（运营）采购订单'!$D$4:$D$543&lt;&gt;"",ROW('（运营）采购订单'!$D$4:$D$543)),ROW('（运营）采购订单'!A256)))</f>
        <v>#NUM!</v>
      </c>
      <c r="B257" s="31" t="e">
        <f ca="1">+IF(A257&lt;&gt;"*-*",'（运营）采购订单'!$D$2,0)</f>
        <v>#NUM!</v>
      </c>
      <c r="C257" s="31" t="e">
        <f ca="1">+VLOOKUP(A257,'（运营）采购订单'!$D:$E,2,0)</f>
        <v>#NUM!</v>
      </c>
      <c r="D257" s="31" t="e">
        <f ca="1">+IF(I257&gt;0,'（运营）采购订单'!$B$2,"")</f>
        <v>#NUM!</v>
      </c>
      <c r="E257" s="31"/>
      <c r="F257" s="31"/>
      <c r="G257" s="31"/>
      <c r="H257" s="31"/>
      <c r="I257" s="31" t="e">
        <f ca="1">+IF(A257&lt;&gt;" ",VLOOKUP(A257,'（运营）采购订单'!$D:$J,7,0),"")</f>
        <v>#NUM!</v>
      </c>
      <c r="J257" s="95" t="e">
        <f ca="1">+IF(I257&gt;0,'（运营）采购订单'!$K$2,"")</f>
        <v>#NUM!</v>
      </c>
      <c r="K257" s="5"/>
    </row>
    <row r="258" spans="1:11">
      <c r="A258" s="7" t="e">
        <f ca="1" t="array" ref="A258">+INDEX('（运营）采购订单'!$D$1:$D$543,SMALL(IF('（运营）采购订单'!$D$4:$D$543&lt;&gt;"",ROW('（运营）采购订单'!$D$4:$D$543)),ROW('（运营）采购订单'!A257)))</f>
        <v>#NUM!</v>
      </c>
      <c r="B258" s="31" t="e">
        <f ca="1">+IF(A258&lt;&gt;"*-*",'（运营）采购订单'!$D$2,0)</f>
        <v>#NUM!</v>
      </c>
      <c r="C258" s="31" t="e">
        <f ca="1">+VLOOKUP(A258,'（运营）采购订单'!$D:$E,2,0)</f>
        <v>#NUM!</v>
      </c>
      <c r="D258" s="31" t="e">
        <f ca="1">+IF(I258&gt;0,'（运营）采购订单'!$B$2,"")</f>
        <v>#NUM!</v>
      </c>
      <c r="E258" s="31"/>
      <c r="F258" s="31"/>
      <c r="G258" s="31"/>
      <c r="H258" s="31"/>
      <c r="I258" s="31" t="e">
        <f ca="1">+IF(A258&lt;&gt;" ",VLOOKUP(A258,'（运营）采购订单'!$D:$J,7,0),"")</f>
        <v>#NUM!</v>
      </c>
      <c r="J258" s="95" t="e">
        <f ca="1">+IF(I258&gt;0,'（运营）采购订单'!$K$2,"")</f>
        <v>#NUM!</v>
      </c>
      <c r="K258" s="5"/>
    </row>
    <row r="259" spans="1:11">
      <c r="A259" s="7" t="e">
        <f ca="1" t="array" ref="A259">+INDEX('（运营）采购订单'!$D$1:$D$543,SMALL(IF('（运营）采购订单'!$D$4:$D$543&lt;&gt;"",ROW('（运营）采购订单'!$D$4:$D$543)),ROW('（运营）采购订单'!A258)))</f>
        <v>#NUM!</v>
      </c>
      <c r="B259" s="31" t="e">
        <f ca="1">+IF(A259&lt;&gt;"*-*",'（运营）采购订单'!$D$2,0)</f>
        <v>#NUM!</v>
      </c>
      <c r="C259" s="31" t="e">
        <f ca="1">+VLOOKUP(A259,'（运营）采购订单'!$D:$E,2,0)</f>
        <v>#NUM!</v>
      </c>
      <c r="D259" s="31" t="e">
        <f ca="1">+IF(I259&gt;0,'（运营）采购订单'!$B$2,"")</f>
        <v>#NUM!</v>
      </c>
      <c r="E259" s="31"/>
      <c r="F259" s="31"/>
      <c r="G259" s="31"/>
      <c r="H259" s="31"/>
      <c r="I259" s="31" t="e">
        <f ca="1">+IF(A259&lt;&gt;" ",VLOOKUP(A259,'（运营）采购订单'!$D:$J,7,0),"")</f>
        <v>#NUM!</v>
      </c>
      <c r="J259" s="95" t="e">
        <f ca="1">+IF(I259&gt;0,'（运营）采购订单'!$K$2,"")</f>
        <v>#NUM!</v>
      </c>
      <c r="K259" s="5"/>
    </row>
    <row r="260" spans="1:11">
      <c r="A260" s="7" t="e">
        <f ca="1" t="array" ref="A260">+INDEX('（运营）采购订单'!$D$1:$D$543,SMALL(IF('（运营）采购订单'!$D$4:$D$543&lt;&gt;"",ROW('（运营）采购订单'!$D$4:$D$543)),ROW('（运营）采购订单'!A259)))</f>
        <v>#NUM!</v>
      </c>
      <c r="B260" s="31" t="e">
        <f ca="1">+IF(A260&lt;&gt;"*-*",'（运营）采购订单'!$D$2,0)</f>
        <v>#NUM!</v>
      </c>
      <c r="C260" s="31" t="e">
        <f ca="1">+VLOOKUP(A260,'（运营）采购订单'!$D:$E,2,0)</f>
        <v>#NUM!</v>
      </c>
      <c r="D260" s="31" t="e">
        <f ca="1">+IF(I260&gt;0,'（运营）采购订单'!$B$2,"")</f>
        <v>#NUM!</v>
      </c>
      <c r="E260" s="31"/>
      <c r="F260" s="31"/>
      <c r="G260" s="31"/>
      <c r="H260" s="31"/>
      <c r="I260" s="31" t="e">
        <f ca="1">+IF(A260&lt;&gt;" ",VLOOKUP(A260,'（运营）采购订单'!$D:$J,7,0),"")</f>
        <v>#NUM!</v>
      </c>
      <c r="J260" s="95" t="e">
        <f ca="1">+IF(I260&gt;0,'（运营）采购订单'!$K$2,"")</f>
        <v>#NUM!</v>
      </c>
      <c r="K260" s="5"/>
    </row>
    <row r="261" spans="1:11">
      <c r="A261" s="7" t="e">
        <f ca="1" t="array" ref="A261">+INDEX('（运营）采购订单'!$D$1:$D$543,SMALL(IF('（运营）采购订单'!$D$4:$D$543&lt;&gt;"",ROW('（运营）采购订单'!$D$4:$D$543)),ROW('（运营）采购订单'!A260)))</f>
        <v>#NUM!</v>
      </c>
      <c r="B261" s="31" t="e">
        <f ca="1">+IF(A261&lt;&gt;"*-*",'（运营）采购订单'!$D$2,0)</f>
        <v>#NUM!</v>
      </c>
      <c r="C261" s="31" t="e">
        <f ca="1">+VLOOKUP(A261,'（运营）采购订单'!$D:$E,2,0)</f>
        <v>#NUM!</v>
      </c>
      <c r="D261" s="31" t="e">
        <f ca="1">+IF(I261&gt;0,'（运营）采购订单'!$B$2,"")</f>
        <v>#NUM!</v>
      </c>
      <c r="E261" s="31"/>
      <c r="F261" s="31"/>
      <c r="G261" s="31"/>
      <c r="H261" s="31"/>
      <c r="I261" s="31" t="e">
        <f ca="1">+IF(A261&lt;&gt;" ",VLOOKUP(A261,'（运营）采购订单'!$D:$J,7,0),"")</f>
        <v>#NUM!</v>
      </c>
      <c r="J261" s="95" t="e">
        <f ca="1">+IF(I261&gt;0,'（运营）采购订单'!$K$2,"")</f>
        <v>#NUM!</v>
      </c>
      <c r="K261" s="5"/>
    </row>
    <row r="262" spans="1:11">
      <c r="A262" s="7" t="e">
        <f ca="1" t="array" ref="A262">+INDEX('（运营）采购订单'!$D$1:$D$543,SMALL(IF('（运营）采购订单'!$D$4:$D$543&lt;&gt;"",ROW('（运营）采购订单'!$D$4:$D$543)),ROW('（运营）采购订单'!A261)))</f>
        <v>#NUM!</v>
      </c>
      <c r="B262" s="31" t="e">
        <f ca="1">+IF(A262&lt;&gt;"*-*",'（运营）采购订单'!$D$2,0)</f>
        <v>#NUM!</v>
      </c>
      <c r="C262" s="31" t="e">
        <f ca="1">+VLOOKUP(A262,'（运营）采购订单'!$D:$E,2,0)</f>
        <v>#NUM!</v>
      </c>
      <c r="D262" s="31" t="e">
        <f ca="1">+IF(I262&gt;0,'（运营）采购订单'!$B$2,"")</f>
        <v>#NUM!</v>
      </c>
      <c r="E262" s="31"/>
      <c r="F262" s="31"/>
      <c r="G262" s="31"/>
      <c r="H262" s="31"/>
      <c r="I262" s="31" t="e">
        <f ca="1">+IF(A262&lt;&gt;" ",VLOOKUP(A262,'（运营）采购订单'!$D:$J,7,0),"")</f>
        <v>#NUM!</v>
      </c>
      <c r="J262" s="95" t="e">
        <f ca="1">+IF(I262&gt;0,'（运营）采购订单'!$K$2,"")</f>
        <v>#NUM!</v>
      </c>
      <c r="K262" s="5"/>
    </row>
    <row r="263" spans="1:11">
      <c r="A263" s="7" t="e">
        <f ca="1" t="array" ref="A263">+INDEX('（运营）采购订单'!$D$1:$D$543,SMALL(IF('（运营）采购订单'!$D$4:$D$543&lt;&gt;"",ROW('（运营）采购订单'!$D$4:$D$543)),ROW('（运营）采购订单'!A262)))</f>
        <v>#NUM!</v>
      </c>
      <c r="B263" s="31" t="e">
        <f ca="1">+IF(A263&lt;&gt;"*-*",'（运营）采购订单'!$D$2,0)</f>
        <v>#NUM!</v>
      </c>
      <c r="C263" s="31" t="e">
        <f ca="1">+VLOOKUP(A263,'（运营）采购订单'!$D:$E,2,0)</f>
        <v>#NUM!</v>
      </c>
      <c r="D263" s="31" t="e">
        <f ca="1">+IF(I263&gt;0,'（运营）采购订单'!$B$2,"")</f>
        <v>#NUM!</v>
      </c>
      <c r="E263" s="31"/>
      <c r="F263" s="31"/>
      <c r="G263" s="31"/>
      <c r="H263" s="31"/>
      <c r="I263" s="31" t="e">
        <f ca="1">+IF(A263&lt;&gt;" ",VLOOKUP(A263,'（运营）采购订单'!$D:$J,7,0),"")</f>
        <v>#NUM!</v>
      </c>
      <c r="J263" s="95" t="e">
        <f ca="1">+IF(I263&gt;0,'（运营）采购订单'!$K$2,"")</f>
        <v>#NUM!</v>
      </c>
      <c r="K263" s="5"/>
    </row>
    <row r="264" spans="1:11">
      <c r="A264" s="7" t="e">
        <f ca="1" t="array" ref="A264">+INDEX('（运营）采购订单'!$D$1:$D$543,SMALL(IF('（运营）采购订单'!$D$4:$D$543&lt;&gt;"",ROW('（运营）采购订单'!$D$4:$D$543)),ROW('（运营）采购订单'!A263)))</f>
        <v>#NUM!</v>
      </c>
      <c r="B264" s="31" t="e">
        <f ca="1">+IF(A264&lt;&gt;"*-*",'（运营）采购订单'!$D$2,0)</f>
        <v>#NUM!</v>
      </c>
      <c r="C264" s="31" t="e">
        <f ca="1">+VLOOKUP(A264,'（运营）采购订单'!$D:$E,2,0)</f>
        <v>#NUM!</v>
      </c>
      <c r="D264" s="31" t="e">
        <f ca="1">+IF(I264&gt;0,'（运营）采购订单'!$B$2,"")</f>
        <v>#NUM!</v>
      </c>
      <c r="E264" s="31"/>
      <c r="F264" s="31"/>
      <c r="G264" s="31"/>
      <c r="H264" s="31"/>
      <c r="I264" s="31" t="e">
        <f ca="1">+IF(A264&lt;&gt;" ",VLOOKUP(A264,'（运营）采购订单'!$D:$J,7,0),"")</f>
        <v>#NUM!</v>
      </c>
      <c r="J264" s="95" t="e">
        <f ca="1">+IF(I264&gt;0,'（运营）采购订单'!$K$2,"")</f>
        <v>#NUM!</v>
      </c>
      <c r="K264" s="5"/>
    </row>
    <row r="265" spans="1:11">
      <c r="A265" s="7" t="e">
        <f ca="1" t="array" ref="A265">+INDEX('（运营）采购订单'!$D$1:$D$543,SMALL(IF('（运营）采购订单'!$D$4:$D$543&lt;&gt;"",ROW('（运营）采购订单'!$D$4:$D$543)),ROW('（运营）采购订单'!A264)))</f>
        <v>#NUM!</v>
      </c>
      <c r="B265" s="31" t="e">
        <f ca="1">+IF(A265&lt;&gt;"*-*",'（运营）采购订单'!$D$2,0)</f>
        <v>#NUM!</v>
      </c>
      <c r="C265" s="31" t="e">
        <f ca="1">+VLOOKUP(A265,'（运营）采购订单'!$D:$E,2,0)</f>
        <v>#NUM!</v>
      </c>
      <c r="D265" s="31" t="e">
        <f ca="1">+IF(I265&gt;0,'（运营）采购订单'!$B$2,"")</f>
        <v>#NUM!</v>
      </c>
      <c r="E265" s="31"/>
      <c r="F265" s="31"/>
      <c r="G265" s="31"/>
      <c r="H265" s="31"/>
      <c r="I265" s="31" t="e">
        <f ca="1">+IF(A265&lt;&gt;" ",VLOOKUP(A265,'（运营）采购订单'!$D:$J,7,0),"")</f>
        <v>#NUM!</v>
      </c>
      <c r="J265" s="95" t="e">
        <f ca="1">+IF(I265&gt;0,'（运营）采购订单'!$K$2,"")</f>
        <v>#NUM!</v>
      </c>
      <c r="K265" s="5"/>
    </row>
    <row r="266" spans="1:11">
      <c r="A266" s="7" t="e">
        <f ca="1" t="array" ref="A266">+INDEX('（运营）采购订单'!$D$1:$D$543,SMALL(IF('（运营）采购订单'!$D$4:$D$543&lt;&gt;"",ROW('（运营）采购订单'!$D$4:$D$543)),ROW('（运营）采购订单'!A265)))</f>
        <v>#NUM!</v>
      </c>
      <c r="B266" s="31" t="e">
        <f ca="1">+IF(A266&lt;&gt;"*-*",'（运营）采购订单'!$D$2,0)</f>
        <v>#NUM!</v>
      </c>
      <c r="C266" s="31" t="e">
        <f ca="1">+VLOOKUP(A266,'（运营）采购订单'!$D:$E,2,0)</f>
        <v>#NUM!</v>
      </c>
      <c r="D266" s="31" t="e">
        <f ca="1">+IF(I266&gt;0,'（运营）采购订单'!$B$2,"")</f>
        <v>#NUM!</v>
      </c>
      <c r="E266" s="31"/>
      <c r="F266" s="31"/>
      <c r="G266" s="31"/>
      <c r="H266" s="31"/>
      <c r="I266" s="31" t="e">
        <f ca="1">+IF(A266&lt;&gt;" ",VLOOKUP(A266,'（运营）采购订单'!$D:$J,7,0),"")</f>
        <v>#NUM!</v>
      </c>
      <c r="J266" s="95" t="e">
        <f ca="1">+IF(I266&gt;0,'（运营）采购订单'!$K$2,"")</f>
        <v>#NUM!</v>
      </c>
      <c r="K266" s="5"/>
    </row>
    <row r="267" spans="1:11">
      <c r="A267" s="7" t="e">
        <f ca="1" t="array" ref="A267">+INDEX('（运营）采购订单'!$D$1:$D$543,SMALL(IF('（运营）采购订单'!$D$4:$D$543&lt;&gt;"",ROW('（运营）采购订单'!$D$4:$D$543)),ROW('（运营）采购订单'!A266)))</f>
        <v>#NUM!</v>
      </c>
      <c r="B267" s="31" t="e">
        <f ca="1">+IF(A267&lt;&gt;"*-*",'（运营）采购订单'!$D$2,0)</f>
        <v>#NUM!</v>
      </c>
      <c r="C267" s="31" t="e">
        <f ca="1">+VLOOKUP(A267,'（运营）采购订单'!$D:$E,2,0)</f>
        <v>#NUM!</v>
      </c>
      <c r="D267" s="31" t="e">
        <f ca="1">+IF(I267&gt;0,'（运营）采购订单'!$B$2,"")</f>
        <v>#NUM!</v>
      </c>
      <c r="E267" s="31"/>
      <c r="F267" s="31"/>
      <c r="G267" s="31"/>
      <c r="H267" s="31"/>
      <c r="I267" s="31" t="e">
        <f ca="1">+IF(A267&lt;&gt;" ",VLOOKUP(A267,'（运营）采购订单'!$D:$J,7,0),"")</f>
        <v>#NUM!</v>
      </c>
      <c r="J267" s="95" t="e">
        <f ca="1">+IF(I267&gt;0,'（运营）采购订单'!$K$2,"")</f>
        <v>#NUM!</v>
      </c>
      <c r="K267" s="5"/>
    </row>
    <row r="268" spans="1:11">
      <c r="A268" s="7" t="e">
        <f ca="1" t="array" ref="A268">+INDEX('（运营）采购订单'!$D$1:$D$543,SMALL(IF('（运营）采购订单'!$D$4:$D$543&lt;&gt;"",ROW('（运营）采购订单'!$D$4:$D$543)),ROW('（运营）采购订单'!A267)))</f>
        <v>#NUM!</v>
      </c>
      <c r="B268" s="31" t="e">
        <f ca="1">+IF(A268&lt;&gt;"*-*",'（运营）采购订单'!$D$2,0)</f>
        <v>#NUM!</v>
      </c>
      <c r="C268" s="31" t="e">
        <f ca="1">+VLOOKUP(A268,'（运营）采购订单'!$D:$E,2,0)</f>
        <v>#NUM!</v>
      </c>
      <c r="D268" s="31" t="e">
        <f ca="1">+IF(I268&gt;0,'（运营）采购订单'!$B$2,"")</f>
        <v>#NUM!</v>
      </c>
      <c r="E268" s="31"/>
      <c r="F268" s="31"/>
      <c r="G268" s="31"/>
      <c r="H268" s="31"/>
      <c r="I268" s="31" t="e">
        <f ca="1">+IF(A268&lt;&gt;" ",VLOOKUP(A268,'（运营）采购订单'!$D:$J,7,0),"")</f>
        <v>#NUM!</v>
      </c>
      <c r="J268" s="95" t="e">
        <f ca="1">+IF(I268&gt;0,'（运营）采购订单'!$K$2,"")</f>
        <v>#NUM!</v>
      </c>
      <c r="K268" s="5"/>
    </row>
    <row r="269" spans="1:11">
      <c r="A269" s="7" t="e">
        <f ca="1" t="array" ref="A269">+INDEX('（运营）采购订单'!$D$1:$D$543,SMALL(IF('（运营）采购订单'!$D$4:$D$543&lt;&gt;"",ROW('（运营）采购订单'!$D$4:$D$543)),ROW('（运营）采购订单'!A268)))</f>
        <v>#NUM!</v>
      </c>
      <c r="B269" s="31" t="e">
        <f ca="1">+IF(A269&lt;&gt;"*-*",'（运营）采购订单'!$D$2,0)</f>
        <v>#NUM!</v>
      </c>
      <c r="C269" s="31" t="e">
        <f ca="1">+VLOOKUP(A269,'（运营）采购订单'!$D:$E,2,0)</f>
        <v>#NUM!</v>
      </c>
      <c r="D269" s="31" t="e">
        <f ca="1">+IF(I269&gt;0,'（运营）采购订单'!$B$2,"")</f>
        <v>#NUM!</v>
      </c>
      <c r="E269" s="31"/>
      <c r="F269" s="31"/>
      <c r="G269" s="31"/>
      <c r="H269" s="31"/>
      <c r="I269" s="31" t="e">
        <f ca="1">+IF(A269&lt;&gt;" ",VLOOKUP(A269,'（运营）采购订单'!$D:$J,7,0),"")</f>
        <v>#NUM!</v>
      </c>
      <c r="J269" s="95" t="e">
        <f ca="1">+IF(I269&gt;0,'（运营）采购订单'!$K$2,"")</f>
        <v>#NUM!</v>
      </c>
      <c r="K269" s="5"/>
    </row>
    <row r="270" spans="1:11">
      <c r="A270" s="7" t="e">
        <f ca="1" t="array" ref="A270">+INDEX('（运营）采购订单'!$D$1:$D$543,SMALL(IF('（运营）采购订单'!$D$4:$D$543&lt;&gt;"",ROW('（运营）采购订单'!$D$4:$D$543)),ROW('（运营）采购订单'!A269)))</f>
        <v>#NUM!</v>
      </c>
      <c r="B270" s="31" t="e">
        <f ca="1">+IF(A270&lt;&gt;"*-*",'（运营）采购订单'!$D$2,0)</f>
        <v>#NUM!</v>
      </c>
      <c r="C270" s="31" t="e">
        <f ca="1">+VLOOKUP(A270,'（运营）采购订单'!$D:$E,2,0)</f>
        <v>#NUM!</v>
      </c>
      <c r="D270" s="31" t="e">
        <f ca="1">+IF(I270&gt;0,'（运营）采购订单'!$B$2,"")</f>
        <v>#NUM!</v>
      </c>
      <c r="E270" s="31"/>
      <c r="F270" s="31"/>
      <c r="G270" s="31"/>
      <c r="H270" s="31"/>
      <c r="I270" s="31" t="e">
        <f ca="1">+IF(A270&lt;&gt;" ",VLOOKUP(A270,'（运营）采购订单'!$D:$J,7,0),"")</f>
        <v>#NUM!</v>
      </c>
      <c r="J270" s="95" t="e">
        <f ca="1">+IF(I270&gt;0,'（运营）采购订单'!$K$2,"")</f>
        <v>#NUM!</v>
      </c>
      <c r="K270" s="5"/>
    </row>
    <row r="271" spans="1:11">
      <c r="A271" s="7" t="e">
        <f ca="1" t="array" ref="A271">+INDEX('（运营）采购订单'!$D$1:$D$543,SMALL(IF('（运营）采购订单'!$D$4:$D$543&lt;&gt;"",ROW('（运营）采购订单'!$D$4:$D$543)),ROW('（运营）采购订单'!A270)))</f>
        <v>#NUM!</v>
      </c>
      <c r="B271" s="31" t="e">
        <f ca="1">+IF(A271&lt;&gt;"*-*",'（运营）采购订单'!$D$2,0)</f>
        <v>#NUM!</v>
      </c>
      <c r="C271" s="31" t="e">
        <f ca="1">+VLOOKUP(A271,'（运营）采购订单'!$D:$E,2,0)</f>
        <v>#NUM!</v>
      </c>
      <c r="D271" s="31" t="e">
        <f ca="1">+IF(I271&gt;0,'（运营）采购订单'!$B$2,"")</f>
        <v>#NUM!</v>
      </c>
      <c r="E271" s="31"/>
      <c r="F271" s="31"/>
      <c r="G271" s="31"/>
      <c r="H271" s="31"/>
      <c r="I271" s="31" t="e">
        <f ca="1">+IF(A271&lt;&gt;" ",VLOOKUP(A271,'（运营）采购订单'!$D:$J,7,0),"")</f>
        <v>#NUM!</v>
      </c>
      <c r="J271" s="95" t="e">
        <f ca="1">+IF(I271&gt;0,'（运营）采购订单'!$K$2,"")</f>
        <v>#NUM!</v>
      </c>
      <c r="K271" s="5"/>
    </row>
    <row r="272" spans="1:11">
      <c r="A272" s="7" t="e">
        <f ca="1" t="array" ref="A272">+INDEX('（运营）采购订单'!$D$1:$D$543,SMALL(IF('（运营）采购订单'!$D$4:$D$543&lt;&gt;"",ROW('（运营）采购订单'!$D$4:$D$543)),ROW('（运营）采购订单'!A271)))</f>
        <v>#NUM!</v>
      </c>
      <c r="B272" s="31" t="e">
        <f ca="1">+IF(A272&lt;&gt;"*-*",'（运营）采购订单'!$D$2,0)</f>
        <v>#NUM!</v>
      </c>
      <c r="C272" s="31" t="e">
        <f ca="1">+VLOOKUP(A272,'（运营）采购订单'!$D:$E,2,0)</f>
        <v>#NUM!</v>
      </c>
      <c r="D272" s="31" t="e">
        <f ca="1">+IF(I272&gt;0,'（运营）采购订单'!$B$2,"")</f>
        <v>#NUM!</v>
      </c>
      <c r="E272" s="31"/>
      <c r="F272" s="31"/>
      <c r="G272" s="31"/>
      <c r="H272" s="31"/>
      <c r="I272" s="31" t="e">
        <f ca="1">+IF(A272&lt;&gt;" ",VLOOKUP(A272,'（运营）采购订单'!$D:$J,7,0),"")</f>
        <v>#NUM!</v>
      </c>
      <c r="J272" s="95" t="e">
        <f ca="1">+IF(I272&gt;0,'（运营）采购订单'!$K$2,"")</f>
        <v>#NUM!</v>
      </c>
      <c r="K272" s="5"/>
    </row>
    <row r="273" spans="1:11">
      <c r="A273" s="7" t="e">
        <f ca="1" t="array" ref="A273">+INDEX('（运营）采购订单'!$D$1:$D$543,SMALL(IF('（运营）采购订单'!$D$4:$D$543&lt;&gt;"",ROW('（运营）采购订单'!$D$4:$D$543)),ROW('（运营）采购订单'!A272)))</f>
        <v>#NUM!</v>
      </c>
      <c r="B273" s="31" t="e">
        <f ca="1">+IF(A273&lt;&gt;"*-*",'（运营）采购订单'!$D$2,0)</f>
        <v>#NUM!</v>
      </c>
      <c r="C273" s="31" t="e">
        <f ca="1">+VLOOKUP(A273,'（运营）采购订单'!$D:$E,2,0)</f>
        <v>#NUM!</v>
      </c>
      <c r="D273" s="31" t="e">
        <f ca="1">+IF(I273&gt;0,'（运营）采购订单'!$B$2,"")</f>
        <v>#NUM!</v>
      </c>
      <c r="E273" s="31"/>
      <c r="F273" s="31"/>
      <c r="G273" s="31"/>
      <c r="H273" s="31"/>
      <c r="I273" s="31" t="e">
        <f ca="1">+IF(A273&lt;&gt;" ",VLOOKUP(A273,'（运营）采购订单'!$D:$J,7,0),"")</f>
        <v>#NUM!</v>
      </c>
      <c r="J273" s="95" t="e">
        <f ca="1">+IF(I273&gt;0,'（运营）采购订单'!$K$2,"")</f>
        <v>#NUM!</v>
      </c>
      <c r="K273" s="5"/>
    </row>
    <row r="274" spans="1:11">
      <c r="A274" s="7" t="e">
        <f ca="1" t="array" ref="A274">+INDEX('（运营）采购订单'!$D$1:$D$543,SMALL(IF('（运营）采购订单'!$D$4:$D$543&lt;&gt;"",ROW('（运营）采购订单'!$D$4:$D$543)),ROW('（运营）采购订单'!A273)))</f>
        <v>#NUM!</v>
      </c>
      <c r="B274" s="31" t="e">
        <f ca="1">+IF(A274&lt;&gt;"*-*",'（运营）采购订单'!$D$2,0)</f>
        <v>#NUM!</v>
      </c>
      <c r="C274" s="31" t="e">
        <f ca="1">+VLOOKUP(A274,'（运营）采购订单'!$D:$E,2,0)</f>
        <v>#NUM!</v>
      </c>
      <c r="D274" s="31" t="e">
        <f ca="1">+IF(I274&gt;0,'（运营）采购订单'!$B$2,"")</f>
        <v>#NUM!</v>
      </c>
      <c r="E274" s="31"/>
      <c r="F274" s="31"/>
      <c r="G274" s="31"/>
      <c r="H274" s="31"/>
      <c r="I274" s="31" t="e">
        <f ca="1">+IF(A274&lt;&gt;" ",VLOOKUP(A274,'（运营）采购订单'!$D:$J,7,0),"")</f>
        <v>#NUM!</v>
      </c>
      <c r="J274" s="95" t="e">
        <f ca="1">+IF(I274&gt;0,'（运营）采购订单'!$K$2,"")</f>
        <v>#NUM!</v>
      </c>
      <c r="K274" s="5"/>
    </row>
    <row r="275" spans="1:11">
      <c r="A275" s="7" t="e">
        <f ca="1" t="array" ref="A275">+INDEX('（运营）采购订单'!$D$1:$D$543,SMALL(IF('（运营）采购订单'!$D$4:$D$543&lt;&gt;"",ROW('（运营）采购订单'!$D$4:$D$543)),ROW('（运营）采购订单'!A274)))</f>
        <v>#NUM!</v>
      </c>
      <c r="B275" s="31" t="e">
        <f ca="1">+IF(A275&lt;&gt;"*-*",'（运营）采购订单'!$D$2,0)</f>
        <v>#NUM!</v>
      </c>
      <c r="C275" s="31" t="e">
        <f ca="1">+VLOOKUP(A275,'（运营）采购订单'!$D:$E,2,0)</f>
        <v>#NUM!</v>
      </c>
      <c r="D275" s="31" t="e">
        <f ca="1">+IF(I275&gt;0,'（运营）采购订单'!$B$2,"")</f>
        <v>#NUM!</v>
      </c>
      <c r="E275" s="31"/>
      <c r="F275" s="31"/>
      <c r="G275" s="31"/>
      <c r="H275" s="31"/>
      <c r="I275" s="31" t="e">
        <f ca="1">+IF(A275&lt;&gt;" ",VLOOKUP(A275,'（运营）采购订单'!$D:$J,7,0),"")</f>
        <v>#NUM!</v>
      </c>
      <c r="J275" s="95" t="e">
        <f ca="1">+IF(I275&gt;0,'（运营）采购订单'!$K$2,"")</f>
        <v>#NUM!</v>
      </c>
      <c r="K275" s="5"/>
    </row>
    <row r="276" spans="1:11">
      <c r="A276" s="7" t="e">
        <f ca="1" t="array" ref="A276">+INDEX('（运营）采购订单'!$D$1:$D$543,SMALL(IF('（运营）采购订单'!$D$4:$D$543&lt;&gt;"",ROW('（运营）采购订单'!$D$4:$D$543)),ROW('（运营）采购订单'!A275)))</f>
        <v>#NUM!</v>
      </c>
      <c r="B276" s="31" t="e">
        <f ca="1">+IF(A276&lt;&gt;"*-*",'（运营）采购订单'!$D$2,0)</f>
        <v>#NUM!</v>
      </c>
      <c r="C276" s="31" t="e">
        <f ca="1">+VLOOKUP(A276,'（运营）采购订单'!$D:$E,2,0)</f>
        <v>#NUM!</v>
      </c>
      <c r="D276" s="31" t="e">
        <f ca="1">+IF(I276&gt;0,'（运营）采购订单'!$B$2,"")</f>
        <v>#NUM!</v>
      </c>
      <c r="E276" s="31"/>
      <c r="F276" s="31"/>
      <c r="G276" s="31"/>
      <c r="H276" s="31"/>
      <c r="I276" s="31" t="e">
        <f ca="1">+IF(A276&lt;&gt;" ",VLOOKUP(A276,'（运营）采购订单'!$D:$J,7,0),"")</f>
        <v>#NUM!</v>
      </c>
      <c r="J276" s="95" t="e">
        <f ca="1">+IF(I276&gt;0,'（运营）采购订单'!$K$2,"")</f>
        <v>#NUM!</v>
      </c>
      <c r="K276" s="5"/>
    </row>
    <row r="277" spans="1:11">
      <c r="A277" s="7" t="e">
        <f ca="1" t="array" ref="A277">+INDEX('（运营）采购订单'!$D$1:$D$543,SMALL(IF('（运营）采购订单'!$D$4:$D$543&lt;&gt;"",ROW('（运营）采购订单'!$D$4:$D$543)),ROW('（运营）采购订单'!A276)))</f>
        <v>#NUM!</v>
      </c>
      <c r="B277" s="31" t="e">
        <f ca="1">+IF(A277&lt;&gt;"*-*",'（运营）采购订单'!$D$2,0)</f>
        <v>#NUM!</v>
      </c>
      <c r="C277" s="31" t="e">
        <f ca="1">+VLOOKUP(A277,'（运营）采购订单'!$D:$E,2,0)</f>
        <v>#NUM!</v>
      </c>
      <c r="D277" s="31" t="e">
        <f ca="1">+IF(I277&gt;0,'（运营）采购订单'!$B$2,"")</f>
        <v>#NUM!</v>
      </c>
      <c r="E277" s="31"/>
      <c r="F277" s="31"/>
      <c r="G277" s="31"/>
      <c r="H277" s="31"/>
      <c r="I277" s="31" t="e">
        <f ca="1">+IF(A277&lt;&gt;" ",VLOOKUP(A277,'（运营）采购订单'!$D:$J,7,0),"")</f>
        <v>#NUM!</v>
      </c>
      <c r="J277" s="95" t="e">
        <f ca="1">+IF(I277&gt;0,'（运营）采购订单'!$K$2,"")</f>
        <v>#NUM!</v>
      </c>
      <c r="K277" s="5"/>
    </row>
    <row r="278" spans="1:11">
      <c r="A278" s="7" t="e">
        <f ca="1" t="array" ref="A278">+INDEX('（运营）采购订单'!$D$1:$D$543,SMALL(IF('（运营）采购订单'!$D$4:$D$543&lt;&gt;"",ROW('（运营）采购订单'!$D$4:$D$543)),ROW('（运营）采购订单'!A277)))</f>
        <v>#NUM!</v>
      </c>
      <c r="B278" s="31" t="e">
        <f ca="1">+IF(A278&lt;&gt;"*-*",'（运营）采购订单'!$D$2,0)</f>
        <v>#NUM!</v>
      </c>
      <c r="C278" s="31" t="e">
        <f ca="1">+VLOOKUP(A278,'（运营）采购订单'!$D:$E,2,0)</f>
        <v>#NUM!</v>
      </c>
      <c r="D278" s="31" t="e">
        <f ca="1">+IF(I278&gt;0,'（运营）采购订单'!$B$2,"")</f>
        <v>#NUM!</v>
      </c>
      <c r="E278" s="31"/>
      <c r="F278" s="31"/>
      <c r="G278" s="31"/>
      <c r="H278" s="31"/>
      <c r="I278" s="31" t="e">
        <f ca="1">+IF(A278&lt;&gt;" ",VLOOKUP(A278,'（运营）采购订单'!$D:$J,7,0),"")</f>
        <v>#NUM!</v>
      </c>
      <c r="J278" s="95" t="e">
        <f ca="1">+IF(I278&gt;0,'（运营）采购订单'!$K$2,"")</f>
        <v>#NUM!</v>
      </c>
      <c r="K278" s="5"/>
    </row>
    <row r="279" spans="1:11">
      <c r="A279" s="7" t="e">
        <f ca="1" t="array" ref="A279">+INDEX('（运营）采购订单'!$D$1:$D$543,SMALL(IF('（运营）采购订单'!$D$4:$D$543&lt;&gt;"",ROW('（运营）采购订单'!$D$4:$D$543)),ROW('（运营）采购订单'!A278)))</f>
        <v>#NUM!</v>
      </c>
      <c r="B279" s="31" t="e">
        <f ca="1">+IF(A279&lt;&gt;"*-*",'（运营）采购订单'!$D$2,0)</f>
        <v>#NUM!</v>
      </c>
      <c r="C279" s="31" t="e">
        <f ca="1">+VLOOKUP(A279,'（运营）采购订单'!$D:$E,2,0)</f>
        <v>#NUM!</v>
      </c>
      <c r="D279" s="31" t="e">
        <f ca="1">+IF(I279&gt;0,'（运营）采购订单'!$B$2,"")</f>
        <v>#NUM!</v>
      </c>
      <c r="E279" s="31"/>
      <c r="F279" s="31"/>
      <c r="G279" s="31"/>
      <c r="H279" s="31"/>
      <c r="I279" s="31" t="e">
        <f ca="1">+IF(A279&lt;&gt;" ",VLOOKUP(A279,'（运营）采购订单'!$D:$J,7,0),"")</f>
        <v>#NUM!</v>
      </c>
      <c r="J279" s="95" t="e">
        <f ca="1">+IF(I279&gt;0,'（运营）采购订单'!$K$2,"")</f>
        <v>#NUM!</v>
      </c>
      <c r="K279" s="5"/>
    </row>
    <row r="280" spans="1:11">
      <c r="A280" s="7" t="e">
        <f ca="1" t="array" ref="A280">+INDEX('（运营）采购订单'!$D$1:$D$543,SMALL(IF('（运营）采购订单'!$D$4:$D$543&lt;&gt;"",ROW('（运营）采购订单'!$D$4:$D$543)),ROW('（运营）采购订单'!A279)))</f>
        <v>#NUM!</v>
      </c>
      <c r="B280" s="31" t="e">
        <f ca="1">+IF(A280&lt;&gt;"*-*",'（运营）采购订单'!$D$2,0)</f>
        <v>#NUM!</v>
      </c>
      <c r="C280" s="31" t="e">
        <f ca="1">+VLOOKUP(A280,'（运营）采购订单'!$D:$E,2,0)</f>
        <v>#NUM!</v>
      </c>
      <c r="D280" s="31" t="e">
        <f ca="1">+IF(I280&gt;0,'（运营）采购订单'!$B$2,"")</f>
        <v>#NUM!</v>
      </c>
      <c r="E280" s="31"/>
      <c r="F280" s="31"/>
      <c r="G280" s="31"/>
      <c r="H280" s="31"/>
      <c r="I280" s="31" t="e">
        <f ca="1">+IF(A280&lt;&gt;" ",VLOOKUP(A280,'（运营）采购订单'!$D:$J,7,0),"")</f>
        <v>#NUM!</v>
      </c>
      <c r="J280" s="95" t="e">
        <f ca="1">+IF(I280&gt;0,'（运营）采购订单'!$K$2,"")</f>
        <v>#NUM!</v>
      </c>
      <c r="K280" s="5"/>
    </row>
    <row r="281" spans="1:11">
      <c r="A281" s="7" t="e">
        <f ca="1" t="array" ref="A281">+INDEX('（运营）采购订单'!$D$1:$D$543,SMALL(IF('（运营）采购订单'!$D$4:$D$543&lt;&gt;"",ROW('（运营）采购订单'!$D$4:$D$543)),ROW('（运营）采购订单'!A280)))</f>
        <v>#NUM!</v>
      </c>
      <c r="B281" s="31" t="e">
        <f ca="1">+IF(A281&lt;&gt;"*-*",'（运营）采购订单'!$D$2,0)</f>
        <v>#NUM!</v>
      </c>
      <c r="C281" s="31" t="e">
        <f ca="1">+VLOOKUP(A281,'（运营）采购订单'!$D:$E,2,0)</f>
        <v>#NUM!</v>
      </c>
      <c r="D281" s="31" t="e">
        <f ca="1">+IF(I281&gt;0,'（运营）采购订单'!$B$2,"")</f>
        <v>#NUM!</v>
      </c>
      <c r="E281" s="31"/>
      <c r="F281" s="31"/>
      <c r="G281" s="31"/>
      <c r="H281" s="31"/>
      <c r="I281" s="31" t="e">
        <f ca="1">+IF(A281&lt;&gt;" ",VLOOKUP(A281,'（运营）采购订单'!$D:$J,7,0),"")</f>
        <v>#NUM!</v>
      </c>
      <c r="J281" s="95" t="e">
        <f ca="1">+IF(I281&gt;0,'（运营）采购订单'!$K$2,"")</f>
        <v>#NUM!</v>
      </c>
      <c r="K281" s="5"/>
    </row>
    <row r="282" spans="1:11">
      <c r="A282" s="7" t="e">
        <f ca="1" t="array" ref="A282">+INDEX('（运营）采购订单'!$D$1:$D$543,SMALL(IF('（运营）采购订单'!$D$4:$D$543&lt;&gt;"",ROW('（运营）采购订单'!$D$4:$D$543)),ROW('（运营）采购订单'!A281)))</f>
        <v>#NUM!</v>
      </c>
      <c r="B282" s="31" t="e">
        <f ca="1">+IF(A282&lt;&gt;"*-*",'（运营）采购订单'!$D$2,0)</f>
        <v>#NUM!</v>
      </c>
      <c r="C282" s="31" t="e">
        <f ca="1">+VLOOKUP(A282,'（运营）采购订单'!$D:$E,2,0)</f>
        <v>#NUM!</v>
      </c>
      <c r="D282" s="31" t="e">
        <f ca="1">+IF(I282&gt;0,'（运营）采购订单'!$B$2,"")</f>
        <v>#NUM!</v>
      </c>
      <c r="E282" s="31"/>
      <c r="F282" s="31"/>
      <c r="G282" s="31"/>
      <c r="H282" s="31"/>
      <c r="I282" s="31" t="e">
        <f ca="1">+IF(A282&lt;&gt;" ",VLOOKUP(A282,'（运营）采购订单'!$D:$J,7,0),"")</f>
        <v>#NUM!</v>
      </c>
      <c r="J282" s="95" t="e">
        <f ca="1">+IF(I282&gt;0,'（运营）采购订单'!$K$2,"")</f>
        <v>#NUM!</v>
      </c>
      <c r="K282" s="5"/>
    </row>
    <row r="283" spans="1:11">
      <c r="A283" s="7" t="e">
        <f ca="1" t="array" ref="A283">+INDEX('（运营）采购订单'!$D$1:$D$543,SMALL(IF('（运营）采购订单'!$D$4:$D$543&lt;&gt;"",ROW('（运营）采购订单'!$D$4:$D$543)),ROW('（运营）采购订单'!A282)))</f>
        <v>#NUM!</v>
      </c>
      <c r="B283" s="31" t="e">
        <f ca="1">+IF(A283&lt;&gt;"*-*",'（运营）采购订单'!$D$2,0)</f>
        <v>#NUM!</v>
      </c>
      <c r="C283" s="31" t="e">
        <f ca="1">+VLOOKUP(A283,'（运营）采购订单'!$D:$E,2,0)</f>
        <v>#NUM!</v>
      </c>
      <c r="D283" s="31" t="e">
        <f ca="1">+IF(I283&gt;0,'（运营）采购订单'!$B$2,"")</f>
        <v>#NUM!</v>
      </c>
      <c r="E283" s="31"/>
      <c r="F283" s="31"/>
      <c r="G283" s="31"/>
      <c r="H283" s="31"/>
      <c r="I283" s="31" t="e">
        <f ca="1">+IF(A283&lt;&gt;" ",VLOOKUP(A283,'（运营）采购订单'!$D:$J,7,0),"")</f>
        <v>#NUM!</v>
      </c>
      <c r="J283" s="95" t="e">
        <f ca="1">+IF(I283&gt;0,'（运营）采购订单'!$K$2,"")</f>
        <v>#NUM!</v>
      </c>
      <c r="K283" s="5"/>
    </row>
    <row r="284" spans="1:11">
      <c r="A284" s="7" t="e">
        <f ca="1" t="array" ref="A284">+INDEX('（运营）采购订单'!$D$1:$D$543,SMALL(IF('（运营）采购订单'!$D$4:$D$543&lt;&gt;"",ROW('（运营）采购订单'!$D$4:$D$543)),ROW('（运营）采购订单'!A283)))</f>
        <v>#NUM!</v>
      </c>
      <c r="B284" s="31" t="e">
        <f ca="1">+IF(A284&lt;&gt;"*-*",'（运营）采购订单'!$D$2,0)</f>
        <v>#NUM!</v>
      </c>
      <c r="C284" s="31" t="e">
        <f ca="1">+VLOOKUP(A284,'（运营）采购订单'!$D:$E,2,0)</f>
        <v>#NUM!</v>
      </c>
      <c r="D284" s="31" t="e">
        <f ca="1">+IF(I284&gt;0,'（运营）采购订单'!$B$2,"")</f>
        <v>#NUM!</v>
      </c>
      <c r="E284" s="31"/>
      <c r="F284" s="31"/>
      <c r="G284" s="31"/>
      <c r="H284" s="31"/>
      <c r="I284" s="31" t="e">
        <f ca="1">+IF(A284&lt;&gt;" ",VLOOKUP(A284,'（运营）采购订单'!$D:$J,7,0),"")</f>
        <v>#NUM!</v>
      </c>
      <c r="J284" s="95" t="e">
        <f ca="1">+IF(I284&gt;0,'（运营）采购订单'!$K$2,"")</f>
        <v>#NUM!</v>
      </c>
      <c r="K284" s="5"/>
    </row>
    <row r="285" spans="1:11">
      <c r="A285" s="7" t="e">
        <f ca="1" t="array" ref="A285">+INDEX('（运营）采购订单'!$D$1:$D$543,SMALL(IF('（运营）采购订单'!$D$4:$D$543&lt;&gt;"",ROW('（运营）采购订单'!$D$4:$D$543)),ROW('（运营）采购订单'!A284)))</f>
        <v>#NUM!</v>
      </c>
      <c r="B285" s="31" t="e">
        <f ca="1">+IF(A285&lt;&gt;"*-*",'（运营）采购订单'!$D$2,0)</f>
        <v>#NUM!</v>
      </c>
      <c r="C285" s="31" t="e">
        <f ca="1">+VLOOKUP(A285,'（运营）采购订单'!$D:$E,2,0)</f>
        <v>#NUM!</v>
      </c>
      <c r="D285" s="31" t="e">
        <f ca="1">+IF(I285&gt;0,'（运营）采购订单'!$B$2,"")</f>
        <v>#NUM!</v>
      </c>
      <c r="E285" s="31"/>
      <c r="F285" s="31"/>
      <c r="G285" s="31"/>
      <c r="H285" s="31"/>
      <c r="I285" s="31" t="e">
        <f ca="1">+IF(A285&lt;&gt;" ",VLOOKUP(A285,'（运营）采购订单'!$D:$J,7,0),"")</f>
        <v>#NUM!</v>
      </c>
      <c r="J285" s="95" t="e">
        <f ca="1">+IF(I285&gt;0,'（运营）采购订单'!$K$2,"")</f>
        <v>#NUM!</v>
      </c>
      <c r="K285" s="5"/>
    </row>
    <row r="286" spans="1:11">
      <c r="A286" s="7" t="e">
        <f ca="1" t="array" ref="A286">+INDEX('（运营）采购订单'!$D$1:$D$543,SMALL(IF('（运营）采购订单'!$D$4:$D$543&lt;&gt;"",ROW('（运营）采购订单'!$D$4:$D$543)),ROW('（运营）采购订单'!A285)))</f>
        <v>#NUM!</v>
      </c>
      <c r="B286" s="31" t="e">
        <f ca="1">+IF(A286&lt;&gt;"*-*",'（运营）采购订单'!$D$2,0)</f>
        <v>#NUM!</v>
      </c>
      <c r="C286" s="31" t="e">
        <f ca="1">+VLOOKUP(A286,'（运营）采购订单'!$D:$E,2,0)</f>
        <v>#NUM!</v>
      </c>
      <c r="D286" s="31" t="e">
        <f ca="1">+IF(I286&gt;0,'（运营）采购订单'!$B$2,"")</f>
        <v>#NUM!</v>
      </c>
      <c r="E286" s="31"/>
      <c r="F286" s="31"/>
      <c r="G286" s="31"/>
      <c r="H286" s="31"/>
      <c r="I286" s="31" t="e">
        <f ca="1">+IF(A286&lt;&gt;" ",VLOOKUP(A286,'（运营）采购订单'!$D:$J,7,0),"")</f>
        <v>#NUM!</v>
      </c>
      <c r="J286" s="95" t="e">
        <f ca="1">+IF(I286&gt;0,'（运营）采购订单'!$K$2,"")</f>
        <v>#NUM!</v>
      </c>
      <c r="K286" s="5"/>
    </row>
    <row r="287" spans="1:11">
      <c r="A287" s="7" t="e">
        <f ca="1" t="array" ref="A287">+INDEX('（运营）采购订单'!$D$1:$D$543,SMALL(IF('（运营）采购订单'!$D$4:$D$543&lt;&gt;"",ROW('（运营）采购订单'!$D$4:$D$543)),ROW('（运营）采购订单'!A286)))</f>
        <v>#NUM!</v>
      </c>
      <c r="B287" s="31" t="e">
        <f ca="1">+IF(A287&lt;&gt;"*-*",'（运营）采购订单'!$D$2,0)</f>
        <v>#NUM!</v>
      </c>
      <c r="C287" s="31" t="e">
        <f ca="1">+VLOOKUP(A287,'（运营）采购订单'!$D:$E,2,0)</f>
        <v>#NUM!</v>
      </c>
      <c r="D287" s="31" t="e">
        <f ca="1">+IF(I287&gt;0,'（运营）采购订单'!$B$2,"")</f>
        <v>#NUM!</v>
      </c>
      <c r="E287" s="31"/>
      <c r="F287" s="31"/>
      <c r="G287" s="31"/>
      <c r="H287" s="31"/>
      <c r="I287" s="31" t="e">
        <f ca="1">+IF(A287&lt;&gt;" ",VLOOKUP(A287,'（运营）采购订单'!$D:$J,7,0),"")</f>
        <v>#NUM!</v>
      </c>
      <c r="J287" s="95" t="e">
        <f ca="1">+IF(I287&gt;0,'（运营）采购订单'!$K$2,"")</f>
        <v>#NUM!</v>
      </c>
      <c r="K287" s="5"/>
    </row>
    <row r="288" spans="1:11">
      <c r="A288" s="7" t="e">
        <f ca="1" t="array" ref="A288">+INDEX('（运营）采购订单'!$D$1:$D$543,SMALL(IF('（运营）采购订单'!$D$4:$D$543&lt;&gt;"",ROW('（运营）采购订单'!$D$4:$D$543)),ROW('（运营）采购订单'!A287)))</f>
        <v>#NUM!</v>
      </c>
      <c r="B288" s="31" t="e">
        <f ca="1">+IF(A288&lt;&gt;"*-*",'（运营）采购订单'!$D$2,0)</f>
        <v>#NUM!</v>
      </c>
      <c r="C288" s="31" t="e">
        <f ca="1">+VLOOKUP(A288,'（运营）采购订单'!$D:$E,2,0)</f>
        <v>#NUM!</v>
      </c>
      <c r="D288" s="31" t="e">
        <f ca="1">+IF(I288&gt;0,'（运营）采购订单'!$B$2,"")</f>
        <v>#NUM!</v>
      </c>
      <c r="E288" s="31"/>
      <c r="F288" s="31"/>
      <c r="G288" s="31"/>
      <c r="H288" s="31"/>
      <c r="I288" s="31" t="e">
        <f ca="1">+IF(A288&lt;&gt;" ",VLOOKUP(A288,'（运营）采购订单'!$D:$J,7,0),"")</f>
        <v>#NUM!</v>
      </c>
      <c r="J288" s="95" t="e">
        <f ca="1">+IF(I288&gt;0,'（运营）采购订单'!$K$2,"")</f>
        <v>#NUM!</v>
      </c>
      <c r="K288" s="5"/>
    </row>
    <row r="289" spans="1:11">
      <c r="A289" s="7" t="e">
        <f ca="1" t="array" ref="A289">+INDEX('（运营）采购订单'!$D$1:$D$543,SMALL(IF('（运营）采购订单'!$D$4:$D$543&lt;&gt;"",ROW('（运营）采购订单'!$D$4:$D$543)),ROW('（运营）采购订单'!A288)))</f>
        <v>#NUM!</v>
      </c>
      <c r="B289" s="31" t="e">
        <f ca="1">+IF(A289&lt;&gt;"*-*",'（运营）采购订单'!$D$2,0)</f>
        <v>#NUM!</v>
      </c>
      <c r="C289" s="31" t="e">
        <f ca="1">+VLOOKUP(A289,'（运营）采购订单'!$D:$E,2,0)</f>
        <v>#NUM!</v>
      </c>
      <c r="D289" s="31" t="e">
        <f ca="1">+IF(I289&gt;0,'（运营）采购订单'!$B$2,"")</f>
        <v>#NUM!</v>
      </c>
      <c r="E289" s="31"/>
      <c r="F289" s="31"/>
      <c r="G289" s="31"/>
      <c r="H289" s="31"/>
      <c r="I289" s="31" t="e">
        <f ca="1">+IF(A289&lt;&gt;" ",VLOOKUP(A289,'（运营）采购订单'!$D:$J,7,0),"")</f>
        <v>#NUM!</v>
      </c>
      <c r="J289" s="95" t="e">
        <f ca="1">+IF(I289&gt;0,'（运营）采购订单'!$K$2,"")</f>
        <v>#NUM!</v>
      </c>
      <c r="K289" s="5"/>
    </row>
    <row r="290" spans="1:11">
      <c r="A290" s="7" t="e">
        <f ca="1" t="array" ref="A290">+INDEX('（运营）采购订单'!$D$1:$D$543,SMALL(IF('（运营）采购订单'!$D$4:$D$543&lt;&gt;"",ROW('（运营）采购订单'!$D$4:$D$543)),ROW('（运营）采购订单'!A289)))</f>
        <v>#NUM!</v>
      </c>
      <c r="B290" s="31" t="e">
        <f ca="1">+IF(A290&lt;&gt;"*-*",'（运营）采购订单'!$D$2,0)</f>
        <v>#NUM!</v>
      </c>
      <c r="C290" s="31" t="e">
        <f ca="1">+VLOOKUP(A290,'（运营）采购订单'!$D:$E,2,0)</f>
        <v>#NUM!</v>
      </c>
      <c r="D290" s="31" t="e">
        <f ca="1">+IF(I290&gt;0,'（运营）采购订单'!$B$2,"")</f>
        <v>#NUM!</v>
      </c>
      <c r="E290" s="31"/>
      <c r="F290" s="31"/>
      <c r="G290" s="31"/>
      <c r="H290" s="31"/>
      <c r="I290" s="31" t="e">
        <f ca="1">+IF(A290&lt;&gt;" ",VLOOKUP(A290,'（运营）采购订单'!$D:$J,7,0),"")</f>
        <v>#NUM!</v>
      </c>
      <c r="J290" s="95" t="e">
        <f ca="1">+IF(I290&gt;0,'（运营）采购订单'!$K$2,"")</f>
        <v>#NUM!</v>
      </c>
      <c r="K290" s="5"/>
    </row>
    <row r="291" spans="1:11">
      <c r="A291" s="7" t="e">
        <f ca="1" t="array" ref="A291">+INDEX('（运营）采购订单'!$D$1:$D$543,SMALL(IF('（运营）采购订单'!$D$4:$D$543&lt;&gt;"",ROW('（运营）采购订单'!$D$4:$D$543)),ROW('（运营）采购订单'!A290)))</f>
        <v>#NUM!</v>
      </c>
      <c r="B291" s="31" t="e">
        <f ca="1">+IF(A291&lt;&gt;"*-*",'（运营）采购订单'!$D$2,0)</f>
        <v>#NUM!</v>
      </c>
      <c r="C291" s="31" t="e">
        <f ca="1">+VLOOKUP(A291,'（运营）采购订单'!$D:$E,2,0)</f>
        <v>#NUM!</v>
      </c>
      <c r="D291" s="31" t="e">
        <f ca="1">+IF(I291&gt;0,'（运营）采购订单'!$B$2,"")</f>
        <v>#NUM!</v>
      </c>
      <c r="E291" s="31"/>
      <c r="F291" s="31"/>
      <c r="G291" s="31"/>
      <c r="H291" s="31"/>
      <c r="I291" s="31" t="e">
        <f ca="1">+IF(A291&lt;&gt;" ",VLOOKUP(A291,'（运营）采购订单'!$D:$J,7,0),"")</f>
        <v>#NUM!</v>
      </c>
      <c r="J291" s="95" t="e">
        <f ca="1">+IF(I291&gt;0,'（运营）采购订单'!$K$2,"")</f>
        <v>#NUM!</v>
      </c>
      <c r="K291" s="5"/>
    </row>
    <row r="292" spans="1:11">
      <c r="A292" s="7" t="e">
        <f ca="1" t="array" ref="A292">+INDEX('（运营）采购订单'!$D$1:$D$543,SMALL(IF('（运营）采购订单'!$D$4:$D$543&lt;&gt;"",ROW('（运营）采购订单'!$D$4:$D$543)),ROW('（运营）采购订单'!A291)))</f>
        <v>#NUM!</v>
      </c>
      <c r="B292" s="31" t="e">
        <f ca="1">+IF(A292&lt;&gt;"*-*",'（运营）采购订单'!$D$2,0)</f>
        <v>#NUM!</v>
      </c>
      <c r="C292" s="31" t="e">
        <f ca="1">+VLOOKUP(A292,'（运营）采购订单'!$D:$E,2,0)</f>
        <v>#NUM!</v>
      </c>
      <c r="D292" s="31" t="e">
        <f ca="1">+IF(I292&gt;0,'（运营）采购订单'!$B$2,"")</f>
        <v>#NUM!</v>
      </c>
      <c r="E292" s="31"/>
      <c r="F292" s="31"/>
      <c r="G292" s="31"/>
      <c r="H292" s="31"/>
      <c r="I292" s="31" t="e">
        <f ca="1">+IF(A292&lt;&gt;" ",VLOOKUP(A292,'（运营）采购订单'!$D:$J,7,0),"")</f>
        <v>#NUM!</v>
      </c>
      <c r="J292" s="95" t="e">
        <f ca="1">+IF(I292&gt;0,'（运营）采购订单'!$K$2,"")</f>
        <v>#NUM!</v>
      </c>
      <c r="K292" s="5"/>
    </row>
    <row r="293" spans="1:11">
      <c r="A293" s="7" t="e">
        <f ca="1" t="array" ref="A293">+INDEX('（运营）采购订单'!$D$1:$D$543,SMALL(IF('（运营）采购订单'!$D$4:$D$543&lt;&gt;"",ROW('（运营）采购订单'!$D$4:$D$543)),ROW('（运营）采购订单'!A292)))</f>
        <v>#NUM!</v>
      </c>
      <c r="B293" s="31" t="e">
        <f ca="1">+IF(A293&lt;&gt;"*-*",'（运营）采购订单'!$D$2,0)</f>
        <v>#NUM!</v>
      </c>
      <c r="C293" s="31" t="e">
        <f ca="1">+VLOOKUP(A293,'（运营）采购订单'!$D:$E,2,0)</f>
        <v>#NUM!</v>
      </c>
      <c r="D293" s="31" t="e">
        <f ca="1">+IF(I293&gt;0,'（运营）采购订单'!$B$2,"")</f>
        <v>#NUM!</v>
      </c>
      <c r="E293" s="31"/>
      <c r="F293" s="31"/>
      <c r="G293" s="31"/>
      <c r="H293" s="31"/>
      <c r="I293" s="31" t="e">
        <f ca="1">+IF(A293&lt;&gt;" ",VLOOKUP(A293,'（运营）采购订单'!$D:$J,7,0),"")</f>
        <v>#NUM!</v>
      </c>
      <c r="J293" s="95" t="e">
        <f ca="1">+IF(I293&gt;0,'（运营）采购订单'!$K$2,"")</f>
        <v>#NUM!</v>
      </c>
      <c r="K293" s="5"/>
    </row>
    <row r="294" spans="1:11">
      <c r="A294" s="7" t="e">
        <f ca="1" t="array" ref="A294">+INDEX('（运营）采购订单'!$D$1:$D$543,SMALL(IF('（运营）采购订单'!$D$4:$D$543&lt;&gt;"",ROW('（运营）采购订单'!$D$4:$D$543)),ROW('（运营）采购订单'!A293)))</f>
        <v>#NUM!</v>
      </c>
      <c r="B294" s="31" t="e">
        <f ca="1">+IF(A294&lt;&gt;"*-*",'（运营）采购订单'!$D$2,0)</f>
        <v>#NUM!</v>
      </c>
      <c r="C294" s="31" t="e">
        <f ca="1">+VLOOKUP(A294,'（运营）采购订单'!$D:$E,2,0)</f>
        <v>#NUM!</v>
      </c>
      <c r="D294" s="31" t="e">
        <f ca="1">+IF(I294&gt;0,'（运营）采购订单'!$B$2,"")</f>
        <v>#NUM!</v>
      </c>
      <c r="E294" s="31"/>
      <c r="F294" s="31"/>
      <c r="G294" s="31"/>
      <c r="H294" s="31"/>
      <c r="I294" s="31" t="e">
        <f ca="1">+IF(A294&lt;&gt;" ",VLOOKUP(A294,'（运营）采购订单'!$D:$J,7,0),"")</f>
        <v>#NUM!</v>
      </c>
      <c r="J294" s="95" t="e">
        <f ca="1">+IF(I294&gt;0,'（运营）采购订单'!$K$2,"")</f>
        <v>#NUM!</v>
      </c>
      <c r="K294" s="5"/>
    </row>
    <row r="295" spans="1:11">
      <c r="A295" s="7" t="e">
        <f ca="1" t="array" ref="A295">+INDEX('（运营）采购订单'!$D$1:$D$543,SMALL(IF('（运营）采购订单'!$D$4:$D$543&lt;&gt;"",ROW('（运营）采购订单'!$D$4:$D$543)),ROW('（运营）采购订单'!A294)))</f>
        <v>#NUM!</v>
      </c>
      <c r="B295" s="31" t="e">
        <f ca="1">+IF(A295&lt;&gt;"*-*",'（运营）采购订单'!$D$2,0)</f>
        <v>#NUM!</v>
      </c>
      <c r="C295" s="31" t="e">
        <f ca="1">+VLOOKUP(A295,'（运营）采购订单'!$D:$E,2,0)</f>
        <v>#NUM!</v>
      </c>
      <c r="D295" s="31" t="e">
        <f ca="1">+IF(I295&gt;0,'（运营）采购订单'!$B$2,"")</f>
        <v>#NUM!</v>
      </c>
      <c r="E295" s="31"/>
      <c r="F295" s="31"/>
      <c r="G295" s="31"/>
      <c r="H295" s="31"/>
      <c r="I295" s="31" t="e">
        <f ca="1">+IF(A295&lt;&gt;" ",VLOOKUP(A295,'（运营）采购订单'!$D:$J,7,0),"")</f>
        <v>#NUM!</v>
      </c>
      <c r="J295" s="95" t="e">
        <f ca="1">+IF(I295&gt;0,'（运营）采购订单'!$K$2,"")</f>
        <v>#NUM!</v>
      </c>
      <c r="K295" s="5"/>
    </row>
    <row r="296" spans="1:11">
      <c r="A296" s="7" t="e">
        <f ca="1" t="array" ref="A296">+INDEX('（运营）采购订单'!$D$1:$D$543,SMALL(IF('（运营）采购订单'!$D$4:$D$543&lt;&gt;"",ROW('（运营）采购订单'!$D$4:$D$543)),ROW('（运营）采购订单'!A295)))</f>
        <v>#NUM!</v>
      </c>
      <c r="B296" s="31" t="e">
        <f ca="1">+IF(A296&lt;&gt;"*-*",'（运营）采购订单'!$D$2,0)</f>
        <v>#NUM!</v>
      </c>
      <c r="C296" s="31" t="e">
        <f ca="1">+VLOOKUP(A296,'（运营）采购订单'!$D:$E,2,0)</f>
        <v>#NUM!</v>
      </c>
      <c r="D296" s="31" t="e">
        <f ca="1">+IF(I296&gt;0,'（运营）采购订单'!$B$2,"")</f>
        <v>#NUM!</v>
      </c>
      <c r="E296" s="31"/>
      <c r="F296" s="31"/>
      <c r="G296" s="31"/>
      <c r="H296" s="31"/>
      <c r="I296" s="31" t="e">
        <f ca="1">+IF(A296&lt;&gt;" ",VLOOKUP(A296,'（运营）采购订单'!$D:$J,7,0),"")</f>
        <v>#NUM!</v>
      </c>
      <c r="J296" s="95" t="e">
        <f ca="1">+IF(I296&gt;0,'（运营）采购订单'!$K$2,"")</f>
        <v>#NUM!</v>
      </c>
      <c r="K296" s="5"/>
    </row>
    <row r="297" spans="1:11">
      <c r="A297" s="7" t="e">
        <f ca="1" t="array" ref="A297">+INDEX('（运营）采购订单'!$D$1:$D$543,SMALL(IF('（运营）采购订单'!$D$4:$D$543&lt;&gt;"",ROW('（运营）采购订单'!$D$4:$D$543)),ROW('（运营）采购订单'!A296)))</f>
        <v>#NUM!</v>
      </c>
      <c r="B297" s="31" t="e">
        <f ca="1">+IF(A297&lt;&gt;"*-*",'（运营）采购订单'!$D$2,0)</f>
        <v>#NUM!</v>
      </c>
      <c r="C297" s="31" t="e">
        <f ca="1">+VLOOKUP(A297,'（运营）采购订单'!$D:$E,2,0)</f>
        <v>#NUM!</v>
      </c>
      <c r="D297" s="31" t="e">
        <f ca="1">+IF(I297&gt;0,'（运营）采购订单'!$B$2,"")</f>
        <v>#NUM!</v>
      </c>
      <c r="E297" s="31"/>
      <c r="F297" s="31"/>
      <c r="G297" s="31"/>
      <c r="H297" s="31"/>
      <c r="I297" s="31" t="e">
        <f ca="1">+IF(A297&lt;&gt;" ",VLOOKUP(A297,'（运营）采购订单'!$D:$J,7,0),"")</f>
        <v>#NUM!</v>
      </c>
      <c r="J297" s="95" t="e">
        <f ca="1">+IF(I297&gt;0,'（运营）采购订单'!$K$2,"")</f>
        <v>#NUM!</v>
      </c>
      <c r="K297" s="5"/>
    </row>
    <row r="298" spans="1:11">
      <c r="A298" s="7" t="e">
        <f ca="1" t="array" ref="A298">+INDEX('（运营）采购订单'!$D$1:$D$543,SMALL(IF('（运营）采购订单'!$D$4:$D$543&lt;&gt;"",ROW('（运营）采购订单'!$D$4:$D$543)),ROW('（运营）采购订单'!A297)))</f>
        <v>#NUM!</v>
      </c>
      <c r="B298" s="31" t="e">
        <f ca="1">+IF(A298&lt;&gt;"*-*",'（运营）采购订单'!$D$2,0)</f>
        <v>#NUM!</v>
      </c>
      <c r="C298" s="31" t="e">
        <f ca="1">+VLOOKUP(A298,'（运营）采购订单'!$D:$E,2,0)</f>
        <v>#NUM!</v>
      </c>
      <c r="D298" s="31" t="e">
        <f ca="1">+IF(I298&gt;0,'（运营）采购订单'!$B$2,"")</f>
        <v>#NUM!</v>
      </c>
      <c r="E298" s="31"/>
      <c r="F298" s="31"/>
      <c r="G298" s="31"/>
      <c r="H298" s="31"/>
      <c r="I298" s="31" t="e">
        <f ca="1">+IF(A298&lt;&gt;" ",VLOOKUP(A298,'（运营）采购订单'!$D:$J,7,0),"")</f>
        <v>#NUM!</v>
      </c>
      <c r="J298" s="95" t="e">
        <f ca="1">+IF(I298&gt;0,'（运营）采购订单'!$K$2,"")</f>
        <v>#NUM!</v>
      </c>
      <c r="K298" s="5"/>
    </row>
    <row r="299" spans="1:11">
      <c r="A299" s="7" t="e">
        <f ca="1" t="array" ref="A299">+INDEX('（运营）采购订单'!$D$1:$D$543,SMALL(IF('（运营）采购订单'!$D$4:$D$543&lt;&gt;"",ROW('（运营）采购订单'!$D$4:$D$543)),ROW('（运营）采购订单'!A298)))</f>
        <v>#NUM!</v>
      </c>
      <c r="B299" s="31" t="e">
        <f ca="1">+IF(A299&lt;&gt;"*-*",'（运营）采购订单'!$D$2,0)</f>
        <v>#NUM!</v>
      </c>
      <c r="C299" s="31" t="e">
        <f ca="1">+VLOOKUP(A299,'（运营）采购订单'!$D:$E,2,0)</f>
        <v>#NUM!</v>
      </c>
      <c r="D299" s="31" t="e">
        <f ca="1">+IF(I299&gt;0,'（运营）采购订单'!$B$2,"")</f>
        <v>#NUM!</v>
      </c>
      <c r="E299" s="31"/>
      <c r="F299" s="31"/>
      <c r="G299" s="31"/>
      <c r="H299" s="31"/>
      <c r="I299" s="31" t="e">
        <f ca="1">+IF(A299&lt;&gt;" ",VLOOKUP(A299,'（运营）采购订单'!$D:$J,7,0),"")</f>
        <v>#NUM!</v>
      </c>
      <c r="J299" s="95" t="e">
        <f ca="1">+IF(I299&gt;0,'（运营）采购订单'!$K$2,"")</f>
        <v>#NUM!</v>
      </c>
      <c r="K299" s="5"/>
    </row>
    <row r="300" spans="1:11">
      <c r="A300" s="7" t="e">
        <f ca="1" t="array" ref="A300">+INDEX('（运营）采购订单'!$D$1:$D$543,SMALL(IF('（运营）采购订单'!$D$4:$D$543&lt;&gt;"",ROW('（运营）采购订单'!$D$4:$D$543)),ROW('（运营）采购订单'!A299)))</f>
        <v>#NUM!</v>
      </c>
      <c r="B300" s="31" t="e">
        <f ca="1">+IF(A300&lt;&gt;"*-*",'（运营）采购订单'!$D$2,0)</f>
        <v>#NUM!</v>
      </c>
      <c r="C300" s="31" t="e">
        <f ca="1">+VLOOKUP(A300,'（运营）采购订单'!$D:$E,2,0)</f>
        <v>#NUM!</v>
      </c>
      <c r="D300" s="31" t="e">
        <f ca="1">+IF(I300&gt;0,'（运营）采购订单'!$B$2,"")</f>
        <v>#NUM!</v>
      </c>
      <c r="E300" s="31"/>
      <c r="F300" s="31"/>
      <c r="G300" s="31"/>
      <c r="H300" s="31"/>
      <c r="I300" s="31" t="e">
        <f ca="1">+IF(A300&lt;&gt;" ",VLOOKUP(A300,'（运营）采购订单'!$D:$J,7,0),"")</f>
        <v>#NUM!</v>
      </c>
      <c r="J300" s="95" t="e">
        <f ca="1">+IF(I300&gt;0,'（运营）采购订单'!$K$2,"")</f>
        <v>#NUM!</v>
      </c>
      <c r="K300" s="5"/>
    </row>
    <row r="301" spans="1:11">
      <c r="A301" s="7" t="e">
        <f ca="1" t="array" ref="A301">+INDEX('（运营）采购订单'!$D$1:$D$543,SMALL(IF('（运营）采购订单'!$D$4:$D$543&lt;&gt;"",ROW('（运营）采购订单'!$D$4:$D$543)),ROW('（运营）采购订单'!A300)))</f>
        <v>#NUM!</v>
      </c>
      <c r="B301" s="31" t="e">
        <f ca="1">+IF(A301&lt;&gt;"*-*",'（运营）采购订单'!$D$2,0)</f>
        <v>#NUM!</v>
      </c>
      <c r="C301" s="31" t="e">
        <f ca="1">+VLOOKUP(A301,'（运营）采购订单'!$D:$E,2,0)</f>
        <v>#NUM!</v>
      </c>
      <c r="D301" s="31" t="e">
        <f ca="1">+IF(I301&gt;0,'（运营）采购订单'!$B$2,"")</f>
        <v>#NUM!</v>
      </c>
      <c r="E301" s="31"/>
      <c r="F301" s="31"/>
      <c r="G301" s="31"/>
      <c r="H301" s="31"/>
      <c r="I301" s="31" t="e">
        <f ca="1">+IF(A301&lt;&gt;" ",VLOOKUP(A301,'（运营）采购订单'!$D:$J,7,0),"")</f>
        <v>#NUM!</v>
      </c>
      <c r="J301" s="95" t="e">
        <f ca="1">+IF(I301&gt;0,'（运营）采购订单'!$K$2,"")</f>
        <v>#NUM!</v>
      </c>
      <c r="K301" s="5"/>
    </row>
    <row r="302" spans="1:11">
      <c r="A302" s="7" t="e">
        <f ca="1" t="array" ref="A302">+INDEX('（运营）采购订单'!$D$1:$D$543,SMALL(IF('（运营）采购订单'!$D$4:$D$543&lt;&gt;"",ROW('（运营）采购订单'!$D$4:$D$543)),ROW('（运营）采购订单'!A301)))</f>
        <v>#NUM!</v>
      </c>
      <c r="B302" s="31" t="e">
        <f ca="1">+IF(A302&lt;&gt;"*-*",'（运营）采购订单'!$D$2,0)</f>
        <v>#NUM!</v>
      </c>
      <c r="C302" s="31" t="e">
        <f ca="1">+VLOOKUP(A302,'（运营）采购订单'!$D:$E,2,0)</f>
        <v>#NUM!</v>
      </c>
      <c r="D302" s="31" t="e">
        <f ca="1">+IF(I302&gt;0,'（运营）采购订单'!$B$2,"")</f>
        <v>#NUM!</v>
      </c>
      <c r="E302" s="31"/>
      <c r="F302" s="31"/>
      <c r="G302" s="31"/>
      <c r="H302" s="31"/>
      <c r="I302" s="31" t="e">
        <f ca="1">+IF(A302&lt;&gt;" ",VLOOKUP(A302,'（运营）采购订单'!$D:$J,7,0),"")</f>
        <v>#NUM!</v>
      </c>
      <c r="J302" s="95" t="e">
        <f ca="1">+IF(I302&gt;0,'（运营）采购订单'!$K$2,"")</f>
        <v>#NUM!</v>
      </c>
      <c r="K302" s="5"/>
    </row>
    <row r="303" spans="1:11">
      <c r="A303" s="7" t="e">
        <f ca="1" t="array" ref="A303">+INDEX('（运营）采购订单'!$D$1:$D$543,SMALL(IF('（运营）采购订单'!$D$4:$D$543&lt;&gt;"",ROW('（运营）采购订单'!$D$4:$D$543)),ROW('（运营）采购订单'!A302)))</f>
        <v>#NUM!</v>
      </c>
      <c r="B303" s="31" t="e">
        <f ca="1">+IF(A303&lt;&gt;"*-*",'（运营）采购订单'!$D$2,0)</f>
        <v>#NUM!</v>
      </c>
      <c r="C303" s="31" t="e">
        <f ca="1">+VLOOKUP(A303,'（运营）采购订单'!$D:$E,2,0)</f>
        <v>#NUM!</v>
      </c>
      <c r="D303" s="31" t="e">
        <f ca="1">+IF(I303&gt;0,'（运营）采购订单'!$B$2,"")</f>
        <v>#NUM!</v>
      </c>
      <c r="E303" s="31"/>
      <c r="F303" s="31"/>
      <c r="G303" s="31"/>
      <c r="H303" s="31"/>
      <c r="I303" s="31" t="e">
        <f ca="1">+IF(A303&lt;&gt;" ",VLOOKUP(A303,'（运营）采购订单'!$D:$J,7,0),"")</f>
        <v>#NUM!</v>
      </c>
      <c r="J303" s="95" t="e">
        <f ca="1">+IF(I303&gt;0,'（运营）采购订单'!$K$2,"")</f>
        <v>#NUM!</v>
      </c>
      <c r="K303" s="5"/>
    </row>
    <row r="304" spans="1:11">
      <c r="A304" s="7" t="e">
        <f ca="1" t="array" ref="A304">+INDEX('（运营）采购订单'!$D$1:$D$543,SMALL(IF('（运营）采购订单'!$D$4:$D$543&lt;&gt;"",ROW('（运营）采购订单'!$D$4:$D$543)),ROW('（运营）采购订单'!A303)))</f>
        <v>#NUM!</v>
      </c>
      <c r="B304" s="31" t="e">
        <f ca="1">+IF(A304&lt;&gt;"*-*",'（运营）采购订单'!$D$2,0)</f>
        <v>#NUM!</v>
      </c>
      <c r="C304" s="31" t="e">
        <f ca="1">+VLOOKUP(A304,'（运营）采购订单'!$D:$E,2,0)</f>
        <v>#NUM!</v>
      </c>
      <c r="D304" s="31" t="e">
        <f ca="1">+IF(I304&gt;0,'（运营）采购订单'!$B$2,"")</f>
        <v>#NUM!</v>
      </c>
      <c r="E304" s="31"/>
      <c r="F304" s="31"/>
      <c r="G304" s="31"/>
      <c r="H304" s="31"/>
      <c r="I304" s="31" t="e">
        <f ca="1">+IF(A304&lt;&gt;" ",VLOOKUP(A304,'（运营）采购订单'!$D:$J,7,0),"")</f>
        <v>#NUM!</v>
      </c>
      <c r="J304" s="95" t="e">
        <f ca="1">+IF(I304&gt;0,'（运营）采购订单'!$K$2,"")</f>
        <v>#NUM!</v>
      </c>
      <c r="K304" s="5"/>
    </row>
    <row r="305" spans="1:11">
      <c r="A305" s="7" t="e">
        <f ca="1" t="array" ref="A305">+INDEX('（运营）采购订单'!$D$1:$D$543,SMALL(IF('（运营）采购订单'!$D$4:$D$543&lt;&gt;"",ROW('（运营）采购订单'!$D$4:$D$543)),ROW('（运营）采购订单'!A304)))</f>
        <v>#NUM!</v>
      </c>
      <c r="B305" s="31" t="e">
        <f ca="1">+IF(A305&lt;&gt;"*-*",'（运营）采购订单'!$D$2,0)</f>
        <v>#NUM!</v>
      </c>
      <c r="C305" s="31" t="e">
        <f ca="1">+VLOOKUP(A305,'（运营）采购订单'!$D:$E,2,0)</f>
        <v>#NUM!</v>
      </c>
      <c r="D305" s="31" t="e">
        <f ca="1">+IF(I305&gt;0,'（运营）采购订单'!$B$2,"")</f>
        <v>#NUM!</v>
      </c>
      <c r="E305" s="31"/>
      <c r="F305" s="31"/>
      <c r="G305" s="31"/>
      <c r="H305" s="31"/>
      <c r="I305" s="31" t="e">
        <f ca="1">+IF(A305&lt;&gt;" ",VLOOKUP(A305,'（运营）采购订单'!$D:$J,7,0),"")</f>
        <v>#NUM!</v>
      </c>
      <c r="J305" s="95" t="e">
        <f ca="1">+IF(I305&gt;0,'（运营）采购订单'!$K$2,"")</f>
        <v>#NUM!</v>
      </c>
      <c r="K305" s="5"/>
    </row>
    <row r="306" spans="1:11">
      <c r="A306" s="7" t="e">
        <f ca="1" t="array" ref="A306">+INDEX('（运营）采购订单'!$D$1:$D$543,SMALL(IF('（运营）采购订单'!$D$4:$D$543&lt;&gt;"",ROW('（运营）采购订单'!$D$4:$D$543)),ROW('（运营）采购订单'!A305)))</f>
        <v>#NUM!</v>
      </c>
      <c r="B306" s="31" t="e">
        <f ca="1">+IF(A306&lt;&gt;"*-*",'（运营）采购订单'!$D$2,0)</f>
        <v>#NUM!</v>
      </c>
      <c r="C306" s="31" t="e">
        <f ca="1">+VLOOKUP(A306,'（运营）采购订单'!$D:$E,2,0)</f>
        <v>#NUM!</v>
      </c>
      <c r="D306" s="31" t="e">
        <f ca="1">+IF(I306&gt;0,'（运营）采购订单'!$B$2,"")</f>
        <v>#NUM!</v>
      </c>
      <c r="E306" s="31"/>
      <c r="F306" s="31"/>
      <c r="G306" s="31"/>
      <c r="H306" s="31"/>
      <c r="I306" s="31" t="e">
        <f ca="1">+IF(A306&lt;&gt;" ",VLOOKUP(A306,'（运营）采购订单'!$D:$J,7,0),"")</f>
        <v>#NUM!</v>
      </c>
      <c r="J306" s="95" t="e">
        <f ca="1">+IF(I306&gt;0,'（运营）采购订单'!$K$2,"")</f>
        <v>#NUM!</v>
      </c>
      <c r="K306" s="5"/>
    </row>
    <row r="307" spans="1:11">
      <c r="A307" s="7" t="e">
        <f ca="1" t="array" ref="A307">+INDEX('（运营）采购订单'!$D$1:$D$543,SMALL(IF('（运营）采购订单'!$D$4:$D$543&lt;&gt;"",ROW('（运营）采购订单'!$D$4:$D$543)),ROW('（运营）采购订单'!A306)))</f>
        <v>#NUM!</v>
      </c>
      <c r="B307" s="31" t="e">
        <f ca="1">+IF(A307&lt;&gt;"*-*",'（运营）采购订单'!$D$2,0)</f>
        <v>#NUM!</v>
      </c>
      <c r="C307" s="31" t="e">
        <f ca="1">+VLOOKUP(A307,'（运营）采购订单'!$D:$E,2,0)</f>
        <v>#NUM!</v>
      </c>
      <c r="D307" s="31" t="e">
        <f ca="1">+IF(I307&gt;0,'（运营）采购订单'!$B$2,"")</f>
        <v>#NUM!</v>
      </c>
      <c r="E307" s="31"/>
      <c r="F307" s="31"/>
      <c r="G307" s="31"/>
      <c r="H307" s="31"/>
      <c r="I307" s="31" t="e">
        <f ca="1">+IF(A307&lt;&gt;" ",VLOOKUP(A307,'（运营）采购订单'!$D:$J,7,0),"")</f>
        <v>#NUM!</v>
      </c>
      <c r="J307" s="95" t="e">
        <f ca="1">+IF(I307&gt;0,'（运营）采购订单'!$K$2,"")</f>
        <v>#NUM!</v>
      </c>
      <c r="K307" s="5"/>
    </row>
    <row r="308" spans="1:11">
      <c r="A308" s="7" t="e">
        <f ca="1" t="array" ref="A308">+INDEX('（运营）采购订单'!$D$1:$D$543,SMALL(IF('（运营）采购订单'!$D$4:$D$543&lt;&gt;"",ROW('（运营）采购订单'!$D$4:$D$543)),ROW('（运营）采购订单'!A307)))</f>
        <v>#NUM!</v>
      </c>
      <c r="B308" s="31" t="e">
        <f ca="1">+IF(A308&lt;&gt;"*-*",'（运营）采购订单'!$D$2,0)</f>
        <v>#NUM!</v>
      </c>
      <c r="C308" s="31" t="e">
        <f ca="1">+VLOOKUP(A308,'（运营）采购订单'!$D:$E,2,0)</f>
        <v>#NUM!</v>
      </c>
      <c r="D308" s="31" t="e">
        <f ca="1">+IF(I308&gt;0,'（运营）采购订单'!$B$2,"")</f>
        <v>#NUM!</v>
      </c>
      <c r="E308" s="31"/>
      <c r="F308" s="31"/>
      <c r="G308" s="31"/>
      <c r="H308" s="31"/>
      <c r="I308" s="31" t="e">
        <f ca="1">+IF(A308&lt;&gt;" ",VLOOKUP(A308,'（运营）采购订单'!$D:$J,7,0),"")</f>
        <v>#NUM!</v>
      </c>
      <c r="J308" s="95" t="e">
        <f ca="1">+IF(I308&gt;0,'（运营）采购订单'!$K$2,"")</f>
        <v>#NUM!</v>
      </c>
      <c r="K308" s="5"/>
    </row>
    <row r="309" spans="1:11">
      <c r="A309" s="7" t="e">
        <f ca="1" t="array" ref="A309">+INDEX('（运营）采购订单'!$D$1:$D$543,SMALL(IF('（运营）采购订单'!$D$4:$D$543&lt;&gt;"",ROW('（运营）采购订单'!$D$4:$D$543)),ROW('（运营）采购订单'!A308)))</f>
        <v>#NUM!</v>
      </c>
      <c r="B309" s="31" t="e">
        <f ca="1">+IF(A309&lt;&gt;"*-*",'（运营）采购订单'!$D$2,0)</f>
        <v>#NUM!</v>
      </c>
      <c r="C309" s="31" t="e">
        <f ca="1">+VLOOKUP(A309,'（运营）采购订单'!$D:$E,2,0)</f>
        <v>#NUM!</v>
      </c>
      <c r="D309" s="31" t="e">
        <f ca="1">+IF(I309&gt;0,'（运营）采购订单'!$B$2,"")</f>
        <v>#NUM!</v>
      </c>
      <c r="E309" s="31"/>
      <c r="F309" s="31"/>
      <c r="G309" s="31"/>
      <c r="H309" s="31"/>
      <c r="I309" s="31" t="e">
        <f ca="1">+IF(A309&lt;&gt;" ",VLOOKUP(A309,'（运营）采购订单'!$D:$J,7,0),"")</f>
        <v>#NUM!</v>
      </c>
      <c r="J309" s="95" t="e">
        <f ca="1">+IF(I309&gt;0,'（运营）采购订单'!$K$2,"")</f>
        <v>#NUM!</v>
      </c>
      <c r="K309" s="5"/>
    </row>
    <row r="310" spans="1:11">
      <c r="A310" s="7" t="e">
        <f ca="1" t="array" ref="A310">+INDEX('（运营）采购订单'!$D$1:$D$543,SMALL(IF('（运营）采购订单'!$D$4:$D$543&lt;&gt;"",ROW('（运营）采购订单'!$D$4:$D$543)),ROW('（运营）采购订单'!A309)))</f>
        <v>#NUM!</v>
      </c>
      <c r="B310" s="31" t="e">
        <f ca="1">+IF(A310&lt;&gt;"*-*",'（运营）采购订单'!$D$2,0)</f>
        <v>#NUM!</v>
      </c>
      <c r="C310" s="31" t="e">
        <f ca="1">+VLOOKUP(A310,'（运营）采购订单'!$D:$E,2,0)</f>
        <v>#NUM!</v>
      </c>
      <c r="D310" s="31" t="e">
        <f ca="1">+IF(I310&gt;0,'（运营）采购订单'!$B$2,"")</f>
        <v>#NUM!</v>
      </c>
      <c r="E310" s="31"/>
      <c r="F310" s="31"/>
      <c r="G310" s="31"/>
      <c r="H310" s="31"/>
      <c r="I310" s="31" t="e">
        <f ca="1">+IF(A310&lt;&gt;" ",VLOOKUP(A310,'（运营）采购订单'!$D:$J,7,0),"")</f>
        <v>#NUM!</v>
      </c>
      <c r="J310" s="95" t="e">
        <f ca="1">+IF(I310&gt;0,'（运营）采购订单'!$K$2,"")</f>
        <v>#NUM!</v>
      </c>
      <c r="K310" s="5"/>
    </row>
    <row r="311" spans="1:11">
      <c r="A311" s="7" t="e">
        <f ca="1" t="array" ref="A311">+INDEX('（运营）采购订单'!$D$1:$D$543,SMALL(IF('（运营）采购订单'!$D$4:$D$543&lt;&gt;"",ROW('（运营）采购订单'!$D$4:$D$543)),ROW('（运营）采购订单'!A310)))</f>
        <v>#NUM!</v>
      </c>
      <c r="B311" s="31" t="e">
        <f ca="1">+IF(A311&lt;&gt;"*-*",'（运营）采购订单'!$D$2,0)</f>
        <v>#NUM!</v>
      </c>
      <c r="C311" s="31" t="e">
        <f ca="1">+VLOOKUP(A311,'（运营）采购订单'!$D:$E,2,0)</f>
        <v>#NUM!</v>
      </c>
      <c r="D311" s="31" t="e">
        <f ca="1">+IF(I311&gt;0,'（运营）采购订单'!$B$2,"")</f>
        <v>#NUM!</v>
      </c>
      <c r="E311" s="31"/>
      <c r="F311" s="31"/>
      <c r="G311" s="31"/>
      <c r="H311" s="31"/>
      <c r="I311" s="31" t="e">
        <f ca="1">+IF(A311&lt;&gt;" ",VLOOKUP(A311,'（运营）采购订单'!$D:$J,7,0),"")</f>
        <v>#NUM!</v>
      </c>
      <c r="J311" s="95" t="e">
        <f ca="1">+IF(I311&gt;0,'（运营）采购订单'!$K$2,"")</f>
        <v>#NUM!</v>
      </c>
      <c r="K311" s="5"/>
    </row>
    <row r="312" spans="1:11">
      <c r="A312" s="7" t="e">
        <f ca="1" t="array" ref="A312">+INDEX('（运营）采购订单'!$D$1:$D$543,SMALL(IF('（运营）采购订单'!$D$4:$D$543&lt;&gt;"",ROW('（运营）采购订单'!$D$4:$D$543)),ROW('（运营）采购订单'!A311)))</f>
        <v>#NUM!</v>
      </c>
      <c r="B312" s="31" t="e">
        <f ca="1">+IF(A312&lt;&gt;"*-*",'（运营）采购订单'!$D$2,0)</f>
        <v>#NUM!</v>
      </c>
      <c r="C312" s="31" t="e">
        <f ca="1">+VLOOKUP(A312,'（运营）采购订单'!$D:$E,2,0)</f>
        <v>#NUM!</v>
      </c>
      <c r="D312" s="31" t="e">
        <f ca="1">+IF(I312&gt;0,'（运营）采购订单'!$B$2,"")</f>
        <v>#NUM!</v>
      </c>
      <c r="E312" s="31"/>
      <c r="F312" s="31"/>
      <c r="G312" s="31"/>
      <c r="H312" s="31"/>
      <c r="I312" s="31" t="e">
        <f ca="1">+IF(A312&lt;&gt;" ",VLOOKUP(A312,'（运营）采购订单'!$D:$J,7,0),"")</f>
        <v>#NUM!</v>
      </c>
      <c r="J312" s="95" t="e">
        <f ca="1">+IF(I312&gt;0,'（运营）采购订单'!$K$2,"")</f>
        <v>#NUM!</v>
      </c>
      <c r="K312" s="5"/>
    </row>
    <row r="313" spans="1:11">
      <c r="A313" s="7" t="e">
        <f ca="1" t="array" ref="A313">+INDEX('（运营）采购订单'!$D$1:$D$543,SMALL(IF('（运营）采购订单'!$D$4:$D$543&lt;&gt;"",ROW('（运营）采购订单'!$D$4:$D$543)),ROW('（运营）采购订单'!A312)))</f>
        <v>#NUM!</v>
      </c>
      <c r="B313" s="31" t="e">
        <f ca="1">+IF(A313&lt;&gt;"*-*",'（运营）采购订单'!$D$2,0)</f>
        <v>#NUM!</v>
      </c>
      <c r="C313" s="31" t="e">
        <f ca="1">+VLOOKUP(A313,'（运营）采购订单'!$D:$E,2,0)</f>
        <v>#NUM!</v>
      </c>
      <c r="D313" s="31" t="e">
        <f ca="1">+IF(I313&gt;0,'（运营）采购订单'!$B$2,"")</f>
        <v>#NUM!</v>
      </c>
      <c r="E313" s="31"/>
      <c r="F313" s="31"/>
      <c r="G313" s="31"/>
      <c r="H313" s="31"/>
      <c r="I313" s="31" t="e">
        <f ca="1">+IF(A313&lt;&gt;" ",VLOOKUP(A313,'（运营）采购订单'!$D:$J,7,0),"")</f>
        <v>#NUM!</v>
      </c>
      <c r="J313" s="95" t="e">
        <f ca="1">+IF(I313&gt;0,'（运营）采购订单'!$K$2,"")</f>
        <v>#NUM!</v>
      </c>
      <c r="K313" s="5"/>
    </row>
    <row r="314" spans="1:11">
      <c r="A314" s="7" t="e">
        <f ca="1" t="array" ref="A314">+INDEX('（运营）采购订单'!$D$1:$D$543,SMALL(IF('（运营）采购订单'!$D$4:$D$543&lt;&gt;"",ROW('（运营）采购订单'!$D$4:$D$543)),ROW('（运营）采购订单'!A313)))</f>
        <v>#NUM!</v>
      </c>
      <c r="B314" s="31" t="e">
        <f ca="1">+IF(A314&lt;&gt;"*-*",'（运营）采购订单'!$D$2,0)</f>
        <v>#NUM!</v>
      </c>
      <c r="C314" s="31" t="e">
        <f ca="1">+VLOOKUP(A314,'（运营）采购订单'!$D:$E,2,0)</f>
        <v>#NUM!</v>
      </c>
      <c r="D314" s="31" t="e">
        <f ca="1">+IF(I314&gt;0,'（运营）采购订单'!$B$2,"")</f>
        <v>#NUM!</v>
      </c>
      <c r="E314" s="31"/>
      <c r="F314" s="31"/>
      <c r="G314" s="31"/>
      <c r="H314" s="31"/>
      <c r="I314" s="31" t="e">
        <f ca="1">+IF(A314&lt;&gt;" ",VLOOKUP(A314,'（运营）采购订单'!$D:$J,7,0),"")</f>
        <v>#NUM!</v>
      </c>
      <c r="J314" s="95" t="e">
        <f ca="1">+IF(I314&gt;0,'（运营）采购订单'!$K$2,"")</f>
        <v>#NUM!</v>
      </c>
      <c r="K314" s="5"/>
    </row>
    <row r="315" spans="1:11">
      <c r="A315" s="7" t="e">
        <f ca="1" t="array" ref="A315">+INDEX('（运营）采购订单'!$D$1:$D$543,SMALL(IF('（运营）采购订单'!$D$4:$D$543&lt;&gt;"",ROW('（运营）采购订单'!$D$4:$D$543)),ROW('（运营）采购订单'!A314)))</f>
        <v>#NUM!</v>
      </c>
      <c r="B315" s="31" t="e">
        <f ca="1">+IF(A315&lt;&gt;"*-*",'（运营）采购订单'!$D$2,0)</f>
        <v>#NUM!</v>
      </c>
      <c r="C315" s="31" t="e">
        <f ca="1">+VLOOKUP(A315,'（运营）采购订单'!$D:$E,2,0)</f>
        <v>#NUM!</v>
      </c>
      <c r="D315" s="31" t="e">
        <f ca="1">+IF(I315&gt;0,'（运营）采购订单'!$B$2,"")</f>
        <v>#NUM!</v>
      </c>
      <c r="E315" s="31"/>
      <c r="F315" s="31"/>
      <c r="G315" s="31"/>
      <c r="H315" s="31"/>
      <c r="I315" s="31" t="e">
        <f ca="1">+IF(A315&lt;&gt;" ",VLOOKUP(A315,'（运营）采购订单'!$D:$J,7,0),"")</f>
        <v>#NUM!</v>
      </c>
      <c r="J315" s="95" t="e">
        <f ca="1">+IF(I315&gt;0,'（运营）采购订单'!$K$2,"")</f>
        <v>#NUM!</v>
      </c>
      <c r="K315" s="5"/>
    </row>
    <row r="316" spans="1:11">
      <c r="A316" s="7" t="e">
        <f ca="1" t="array" ref="A316">+INDEX('（运营）采购订单'!$D$1:$D$543,SMALL(IF('（运营）采购订单'!$D$4:$D$543&lt;&gt;"",ROW('（运营）采购订单'!$D$4:$D$543)),ROW('（运营）采购订单'!A315)))</f>
        <v>#NUM!</v>
      </c>
      <c r="B316" s="31" t="e">
        <f ca="1">+IF(A316&lt;&gt;"*-*",'（运营）采购订单'!$D$2,0)</f>
        <v>#NUM!</v>
      </c>
      <c r="C316" s="31" t="e">
        <f ca="1">+VLOOKUP(A316,'（运营）采购订单'!$D:$E,2,0)</f>
        <v>#NUM!</v>
      </c>
      <c r="D316" s="31" t="e">
        <f ca="1">+IF(I316&gt;0,'（运营）采购订单'!$B$2,"")</f>
        <v>#NUM!</v>
      </c>
      <c r="E316" s="31"/>
      <c r="F316" s="31"/>
      <c r="G316" s="31"/>
      <c r="H316" s="31"/>
      <c r="I316" s="31" t="e">
        <f ca="1">+IF(A316&lt;&gt;" ",VLOOKUP(A316,'（运营）采购订单'!$D:$J,7,0),"")</f>
        <v>#NUM!</v>
      </c>
      <c r="J316" s="95" t="e">
        <f ca="1">+IF(I316&gt;0,'（运营）采购订单'!$K$2,"")</f>
        <v>#NUM!</v>
      </c>
      <c r="K316" s="5"/>
    </row>
    <row r="317" spans="1:11">
      <c r="A317" s="7" t="e">
        <f ca="1" t="array" ref="A317">+INDEX('（运营）采购订单'!$D$1:$D$543,SMALL(IF('（运营）采购订单'!$D$4:$D$543&lt;&gt;"",ROW('（运营）采购订单'!$D$4:$D$543)),ROW('（运营）采购订单'!A316)))</f>
        <v>#NUM!</v>
      </c>
      <c r="B317" s="31" t="e">
        <f ca="1">+IF(A317&lt;&gt;"*-*",'（运营）采购订单'!$D$2,0)</f>
        <v>#NUM!</v>
      </c>
      <c r="C317" s="31" t="e">
        <f ca="1">+VLOOKUP(A317,'（运营）采购订单'!$D:$E,2,0)</f>
        <v>#NUM!</v>
      </c>
      <c r="D317" s="31" t="e">
        <f ca="1">+IF(I317&gt;0,'（运营）采购订单'!$B$2,"")</f>
        <v>#NUM!</v>
      </c>
      <c r="E317" s="31"/>
      <c r="F317" s="31"/>
      <c r="G317" s="31"/>
      <c r="H317" s="31"/>
      <c r="I317" s="31" t="e">
        <f ca="1">+IF(A317&lt;&gt;" ",VLOOKUP(A317,'（运营）采购订单'!$D:$J,7,0),"")</f>
        <v>#NUM!</v>
      </c>
      <c r="J317" s="95" t="e">
        <f ca="1">+IF(I317&gt;0,'（运营）采购订单'!$K$2,"")</f>
        <v>#NUM!</v>
      </c>
      <c r="K317" s="5"/>
    </row>
    <row r="318" spans="1:11">
      <c r="A318" s="7" t="e">
        <f ca="1" t="array" ref="A318">+INDEX('（运营）采购订单'!$D$1:$D$543,SMALL(IF('（运营）采购订单'!$D$4:$D$543&lt;&gt;"",ROW('（运营）采购订单'!$D$4:$D$543)),ROW('（运营）采购订单'!A317)))</f>
        <v>#NUM!</v>
      </c>
      <c r="B318" s="31" t="e">
        <f ca="1">+IF(A318&lt;&gt;"*-*",'（运营）采购订单'!$D$2,0)</f>
        <v>#NUM!</v>
      </c>
      <c r="C318" s="31" t="e">
        <f ca="1">+VLOOKUP(A318,'（运营）采购订单'!$D:$E,2,0)</f>
        <v>#NUM!</v>
      </c>
      <c r="D318" s="31" t="e">
        <f ca="1">+IF(I318&gt;0,'（运营）采购订单'!$B$2,"")</f>
        <v>#NUM!</v>
      </c>
      <c r="E318" s="31"/>
      <c r="F318" s="31"/>
      <c r="G318" s="31"/>
      <c r="H318" s="31"/>
      <c r="I318" s="31" t="e">
        <f ca="1">+IF(A318&lt;&gt;" ",VLOOKUP(A318,'（运营）采购订单'!$D:$J,7,0),"")</f>
        <v>#NUM!</v>
      </c>
      <c r="J318" s="95" t="e">
        <f ca="1">+IF(I318&gt;0,'（运营）采购订单'!$K$2,"")</f>
        <v>#NUM!</v>
      </c>
      <c r="K318" s="5"/>
    </row>
    <row r="319" spans="1:11">
      <c r="A319" s="7" t="e">
        <f ca="1" t="array" ref="A319">+INDEX('（运营）采购订单'!$D$1:$D$543,SMALL(IF('（运营）采购订单'!$D$4:$D$543&lt;&gt;"",ROW('（运营）采购订单'!$D$4:$D$543)),ROW('（运营）采购订单'!A318)))</f>
        <v>#NUM!</v>
      </c>
      <c r="B319" s="31" t="e">
        <f ca="1">+IF(A319&lt;&gt;"*-*",'（运营）采购订单'!$D$2,0)</f>
        <v>#NUM!</v>
      </c>
      <c r="C319" s="31" t="e">
        <f ca="1">+VLOOKUP(A319,'（运营）采购订单'!$D:$E,2,0)</f>
        <v>#NUM!</v>
      </c>
      <c r="D319" s="31" t="e">
        <f ca="1">+IF(I319&gt;0,'（运营）采购订单'!$B$2,"")</f>
        <v>#NUM!</v>
      </c>
      <c r="E319" s="31"/>
      <c r="F319" s="31"/>
      <c r="G319" s="31"/>
      <c r="H319" s="31"/>
      <c r="I319" s="31" t="e">
        <f ca="1">+IF(A319&lt;&gt;" ",VLOOKUP(A319,'（运营）采购订单'!$D:$J,7,0),"")</f>
        <v>#NUM!</v>
      </c>
      <c r="J319" s="95" t="e">
        <f ca="1">+IF(I319&gt;0,'（运营）采购订单'!$K$2,"")</f>
        <v>#NUM!</v>
      </c>
      <c r="K319" s="5"/>
    </row>
    <row r="320" spans="1:11">
      <c r="A320" s="7" t="e">
        <f ca="1" t="array" ref="A320">+INDEX('（运营）采购订单'!$D$1:$D$543,SMALL(IF('（运营）采购订单'!$D$4:$D$543&lt;&gt;"",ROW('（运营）采购订单'!$D$4:$D$543)),ROW('（运营）采购订单'!A319)))</f>
        <v>#NUM!</v>
      </c>
      <c r="B320" s="31" t="e">
        <f ca="1">+IF(A320&lt;&gt;"*-*",'（运营）采购订单'!$D$2,0)</f>
        <v>#NUM!</v>
      </c>
      <c r="C320" s="31" t="e">
        <f ca="1">+VLOOKUP(A320,'（运营）采购订单'!$D:$E,2,0)</f>
        <v>#NUM!</v>
      </c>
      <c r="D320" s="31" t="e">
        <f ca="1">+IF(I320&gt;0,'（运营）采购订单'!$B$2,"")</f>
        <v>#NUM!</v>
      </c>
      <c r="E320" s="31"/>
      <c r="F320" s="31"/>
      <c r="G320" s="31"/>
      <c r="H320" s="31"/>
      <c r="I320" s="31" t="e">
        <f ca="1">+IF(A320&lt;&gt;" ",VLOOKUP(A320,'（运营）采购订单'!$D:$J,7,0),"")</f>
        <v>#NUM!</v>
      </c>
      <c r="J320" s="95" t="e">
        <f ca="1">+IF(I320&gt;0,'（运营）采购订单'!$K$2,"")</f>
        <v>#NUM!</v>
      </c>
      <c r="K320" s="5"/>
    </row>
    <row r="321" spans="1:11">
      <c r="A321" s="7" t="e">
        <f ca="1" t="array" ref="A321">+INDEX('（运营）采购订单'!$D$1:$D$543,SMALL(IF('（运营）采购订单'!$D$4:$D$543&lt;&gt;"",ROW('（运营）采购订单'!$D$4:$D$543)),ROW('（运营）采购订单'!A320)))</f>
        <v>#NUM!</v>
      </c>
      <c r="B321" s="31" t="e">
        <f ca="1">+IF(A321&lt;&gt;"*-*",'（运营）采购订单'!$D$2,0)</f>
        <v>#NUM!</v>
      </c>
      <c r="C321" s="31" t="e">
        <f ca="1">+VLOOKUP(A321,'（运营）采购订单'!$D:$E,2,0)</f>
        <v>#NUM!</v>
      </c>
      <c r="D321" s="31" t="e">
        <f ca="1">+IF(I321&gt;0,'（运营）采购订单'!$B$2,"")</f>
        <v>#NUM!</v>
      </c>
      <c r="E321" s="31"/>
      <c r="F321" s="31"/>
      <c r="G321" s="31"/>
      <c r="H321" s="31"/>
      <c r="I321" s="31" t="e">
        <f ca="1">+IF(A321&lt;&gt;" ",VLOOKUP(A321,'（运营）采购订单'!$D:$J,7,0),"")</f>
        <v>#NUM!</v>
      </c>
      <c r="J321" s="95" t="e">
        <f ca="1">+IF(I321&gt;0,'（运营）采购订单'!$K$2,"")</f>
        <v>#NUM!</v>
      </c>
      <c r="K321" s="5"/>
    </row>
    <row r="322" spans="1:11">
      <c r="A322" s="7" t="e">
        <f ca="1" t="array" ref="A322">+INDEX('（运营）采购订单'!$D$1:$D$543,SMALL(IF('（运营）采购订单'!$D$4:$D$543&lt;&gt;"",ROW('（运营）采购订单'!$D$4:$D$543)),ROW('（运营）采购订单'!A321)))</f>
        <v>#NUM!</v>
      </c>
      <c r="B322" s="31" t="e">
        <f ca="1">+IF(A322&lt;&gt;"*-*",'（运营）采购订单'!$D$2,0)</f>
        <v>#NUM!</v>
      </c>
      <c r="C322" s="31" t="e">
        <f ca="1">+VLOOKUP(A322,'（运营）采购订单'!$D:$E,2,0)</f>
        <v>#NUM!</v>
      </c>
      <c r="D322" s="31" t="e">
        <f ca="1">+IF(I322&gt;0,'（运营）采购订单'!$B$2,"")</f>
        <v>#NUM!</v>
      </c>
      <c r="E322" s="31"/>
      <c r="F322" s="31"/>
      <c r="G322" s="31"/>
      <c r="H322" s="31"/>
      <c r="I322" s="31" t="e">
        <f ca="1">+IF(A322&lt;&gt;" ",VLOOKUP(A322,'（运营）采购订单'!$D:$J,7,0),"")</f>
        <v>#NUM!</v>
      </c>
      <c r="J322" s="95" t="e">
        <f ca="1">+IF(I322&gt;0,'（运营）采购订单'!$K$2,"")</f>
        <v>#NUM!</v>
      </c>
      <c r="K322" s="5"/>
    </row>
    <row r="323" spans="1:11">
      <c r="A323" s="7" t="e">
        <f ca="1" t="array" ref="A323">+INDEX('（运营）采购订单'!$D$1:$D$543,SMALL(IF('（运营）采购订单'!$D$4:$D$543&lt;&gt;"",ROW('（运营）采购订单'!$D$4:$D$543)),ROW('（运营）采购订单'!A322)))</f>
        <v>#NUM!</v>
      </c>
      <c r="B323" s="31" t="e">
        <f ca="1">+IF(A323&lt;&gt;"*-*",'（运营）采购订单'!$D$2,0)</f>
        <v>#NUM!</v>
      </c>
      <c r="C323" s="31" t="e">
        <f ca="1">+VLOOKUP(A323,'（运营）采购订单'!$D:$E,2,0)</f>
        <v>#NUM!</v>
      </c>
      <c r="D323" s="31" t="e">
        <f ca="1">+IF(I323&gt;0,'（运营）采购订单'!$B$2,"")</f>
        <v>#NUM!</v>
      </c>
      <c r="E323" s="31"/>
      <c r="F323" s="31"/>
      <c r="G323" s="31"/>
      <c r="H323" s="31"/>
      <c r="I323" s="31" t="e">
        <f ca="1">+IF(A323&lt;&gt;" ",VLOOKUP(A323,'（运营）采购订单'!$D:$J,7,0),"")</f>
        <v>#NUM!</v>
      </c>
      <c r="J323" s="95" t="e">
        <f ca="1">+IF(I323&gt;0,'（运营）采购订单'!$K$2,"")</f>
        <v>#NUM!</v>
      </c>
      <c r="K323" s="5"/>
    </row>
    <row r="324" spans="1:11">
      <c r="A324" s="7" t="e">
        <f ca="1" t="array" ref="A324">+INDEX('（运营）采购订单'!$D$1:$D$543,SMALL(IF('（运营）采购订单'!$D$4:$D$543&lt;&gt;"",ROW('（运营）采购订单'!$D$4:$D$543)),ROW('（运营）采购订单'!A323)))</f>
        <v>#NUM!</v>
      </c>
      <c r="B324" s="31" t="e">
        <f ca="1">+IF(A324&lt;&gt;"*-*",'（运营）采购订单'!$D$2,0)</f>
        <v>#NUM!</v>
      </c>
      <c r="C324" s="31" t="e">
        <f ca="1">+VLOOKUP(A324,'（运营）采购订单'!$D:$E,2,0)</f>
        <v>#NUM!</v>
      </c>
      <c r="D324" s="31" t="e">
        <f ca="1">+IF(I324&gt;0,'（运营）采购订单'!$B$2,"")</f>
        <v>#NUM!</v>
      </c>
      <c r="E324" s="31"/>
      <c r="F324" s="31"/>
      <c r="G324" s="31"/>
      <c r="H324" s="31"/>
      <c r="I324" s="31" t="e">
        <f ca="1">+IF(A324&lt;&gt;" ",VLOOKUP(A324,'（运营）采购订单'!$D:$J,7,0),"")</f>
        <v>#NUM!</v>
      </c>
      <c r="J324" s="95" t="e">
        <f ca="1">+IF(I324&gt;0,'（运营）采购订单'!$K$2,"")</f>
        <v>#NUM!</v>
      </c>
      <c r="K324" s="5"/>
    </row>
    <row r="325" spans="1:11">
      <c r="A325" s="7" t="e">
        <f ca="1" t="array" ref="A325">+INDEX('（运营）采购订单'!$D$1:$D$543,SMALL(IF('（运营）采购订单'!$D$4:$D$543&lt;&gt;"",ROW('（运营）采购订单'!$D$4:$D$543)),ROW('（运营）采购订单'!A324)))</f>
        <v>#NUM!</v>
      </c>
      <c r="B325" s="31" t="e">
        <f ca="1">+IF(A325&lt;&gt;"*-*",'（运营）采购订单'!$D$2,0)</f>
        <v>#NUM!</v>
      </c>
      <c r="C325" s="31" t="e">
        <f ca="1">+VLOOKUP(A325,'（运营）采购订单'!$D:$E,2,0)</f>
        <v>#NUM!</v>
      </c>
      <c r="D325" s="31" t="e">
        <f ca="1">+IF(I325&gt;0,'（运营）采购订单'!$B$2,"")</f>
        <v>#NUM!</v>
      </c>
      <c r="E325" s="31"/>
      <c r="F325" s="31"/>
      <c r="G325" s="31"/>
      <c r="H325" s="31"/>
      <c r="I325" s="31" t="e">
        <f ca="1">+IF(A325&lt;&gt;" ",VLOOKUP(A325,'（运营）采购订单'!$D:$J,7,0),"")</f>
        <v>#NUM!</v>
      </c>
      <c r="J325" s="95" t="e">
        <f ca="1">+IF(I325&gt;0,'（运营）采购订单'!$K$2,"")</f>
        <v>#NUM!</v>
      </c>
      <c r="K325" s="5"/>
    </row>
    <row r="326" spans="1:11">
      <c r="A326" s="7" t="e">
        <f ca="1" t="array" ref="A326">+INDEX('（运营）采购订单'!$D$1:$D$543,SMALL(IF('（运营）采购订单'!$D$4:$D$543&lt;&gt;"",ROW('（运营）采购订单'!$D$4:$D$543)),ROW('（运营）采购订单'!A325)))</f>
        <v>#NUM!</v>
      </c>
      <c r="B326" s="31" t="e">
        <f ca="1">+IF(A326&lt;&gt;"*-*",'（运营）采购订单'!$D$2,0)</f>
        <v>#NUM!</v>
      </c>
      <c r="C326" s="31" t="e">
        <f ca="1">+VLOOKUP(A326,'（运营）采购订单'!$D:$E,2,0)</f>
        <v>#NUM!</v>
      </c>
      <c r="D326" s="31" t="e">
        <f ca="1">+IF(I326&gt;0,'（运营）采购订单'!$B$2,"")</f>
        <v>#NUM!</v>
      </c>
      <c r="E326" s="31"/>
      <c r="F326" s="31"/>
      <c r="G326" s="31"/>
      <c r="H326" s="31"/>
      <c r="I326" s="31" t="e">
        <f ca="1">+IF(A326&lt;&gt;" ",VLOOKUP(A326,'（运营）采购订单'!$D:$J,7,0),"")</f>
        <v>#NUM!</v>
      </c>
      <c r="J326" s="95" t="e">
        <f ca="1">+IF(I326&gt;0,'（运营）采购订单'!$K$2,"")</f>
        <v>#NUM!</v>
      </c>
      <c r="K326" s="5"/>
    </row>
    <row r="327" spans="1:11">
      <c r="A327" s="7" t="e">
        <f ca="1" t="array" ref="A327">+INDEX('（运营）采购订单'!$D$1:$D$543,SMALL(IF('（运营）采购订单'!$D$4:$D$543&lt;&gt;"",ROW('（运营）采购订单'!$D$4:$D$543)),ROW('（运营）采购订单'!A326)))</f>
        <v>#NUM!</v>
      </c>
      <c r="B327" s="31" t="e">
        <f ca="1">+IF(A327&lt;&gt;"*-*",'（运营）采购订单'!$D$2,0)</f>
        <v>#NUM!</v>
      </c>
      <c r="C327" s="31" t="e">
        <f ca="1">+VLOOKUP(A327,'（运营）采购订单'!$D:$E,2,0)</f>
        <v>#NUM!</v>
      </c>
      <c r="D327" s="31" t="e">
        <f ca="1">+IF(I327&gt;0,'（运营）采购订单'!$B$2,"")</f>
        <v>#NUM!</v>
      </c>
      <c r="E327" s="31"/>
      <c r="F327" s="31"/>
      <c r="G327" s="31"/>
      <c r="H327" s="31"/>
      <c r="I327" s="31" t="e">
        <f ca="1">+IF(A327&lt;&gt;" ",VLOOKUP(A327,'（运营）采购订单'!$D:$J,7,0),"")</f>
        <v>#NUM!</v>
      </c>
      <c r="J327" s="95" t="e">
        <f ca="1">+IF(I327&gt;0,'（运营）采购订单'!$K$2,"")</f>
        <v>#NUM!</v>
      </c>
      <c r="K327" s="5"/>
    </row>
    <row r="328" spans="1:11">
      <c r="A328" s="7" t="e">
        <f ca="1" t="array" ref="A328">+INDEX('（运营）采购订单'!$D$1:$D$543,SMALL(IF('（运营）采购订单'!$D$4:$D$543&lt;&gt;"",ROW('（运营）采购订单'!$D$4:$D$543)),ROW('（运营）采购订单'!A327)))</f>
        <v>#NUM!</v>
      </c>
      <c r="B328" s="31" t="e">
        <f ca="1">+IF(A328&lt;&gt;"*-*",'（运营）采购订单'!$D$2,0)</f>
        <v>#NUM!</v>
      </c>
      <c r="C328" s="31" t="e">
        <f ca="1">+VLOOKUP(A328,'（运营）采购订单'!$D:$E,2,0)</f>
        <v>#NUM!</v>
      </c>
      <c r="D328" s="31" t="e">
        <f ca="1">+IF(I328&gt;0,'（运营）采购订单'!$B$2,"")</f>
        <v>#NUM!</v>
      </c>
      <c r="E328" s="31"/>
      <c r="F328" s="31"/>
      <c r="G328" s="31"/>
      <c r="H328" s="31"/>
      <c r="I328" s="31" t="e">
        <f ca="1">+IF(A328&lt;&gt;" ",VLOOKUP(A328,'（运营）采购订单'!$D:$J,7,0),"")</f>
        <v>#NUM!</v>
      </c>
      <c r="J328" s="95" t="e">
        <f ca="1">+IF(I328&gt;0,'（运营）采购订单'!$K$2,"")</f>
        <v>#NUM!</v>
      </c>
      <c r="K328" s="5"/>
    </row>
    <row r="329" spans="1:11">
      <c r="A329" s="7" t="e">
        <f ca="1" t="array" ref="A329">+INDEX('（运营）采购订单'!$D$1:$D$543,SMALL(IF('（运营）采购订单'!$D$4:$D$543&lt;&gt;"",ROW('（运营）采购订单'!$D$4:$D$543)),ROW('（运营）采购订单'!A328)))</f>
        <v>#NUM!</v>
      </c>
      <c r="B329" s="31" t="e">
        <f ca="1">+IF(A329&lt;&gt;"*-*",'（运营）采购订单'!$D$2,0)</f>
        <v>#NUM!</v>
      </c>
      <c r="C329" s="31" t="e">
        <f ca="1">+VLOOKUP(A329,'（运营）采购订单'!$D:$E,2,0)</f>
        <v>#NUM!</v>
      </c>
      <c r="D329" s="31" t="e">
        <f ca="1">+IF(I329&gt;0,'（运营）采购订单'!$B$2,"")</f>
        <v>#NUM!</v>
      </c>
      <c r="E329" s="31"/>
      <c r="F329" s="31"/>
      <c r="G329" s="31"/>
      <c r="H329" s="31"/>
      <c r="I329" s="31" t="e">
        <f ca="1">+IF(A329&lt;&gt;" ",VLOOKUP(A329,'（运营）采购订单'!$D:$J,7,0),"")</f>
        <v>#NUM!</v>
      </c>
      <c r="J329" s="95" t="e">
        <f ca="1">+IF(I329&gt;0,'（运营）采购订单'!$K$2,"")</f>
        <v>#NUM!</v>
      </c>
      <c r="K329" s="5"/>
    </row>
    <row r="330" spans="1:11">
      <c r="A330" s="7" t="e">
        <f ca="1" t="array" ref="A330">+INDEX('（运营）采购订单'!$D$1:$D$543,SMALL(IF('（运营）采购订单'!$D$4:$D$543&lt;&gt;"",ROW('（运营）采购订单'!$D$4:$D$543)),ROW('（运营）采购订单'!A329)))</f>
        <v>#NUM!</v>
      </c>
      <c r="B330" s="31" t="e">
        <f ca="1">+IF(A330&lt;&gt;"*-*",'（运营）采购订单'!$D$2,0)</f>
        <v>#NUM!</v>
      </c>
      <c r="C330" s="31" t="e">
        <f ca="1">+VLOOKUP(A330,'（运营）采购订单'!$D:$E,2,0)</f>
        <v>#NUM!</v>
      </c>
      <c r="D330" s="31" t="e">
        <f ca="1">+IF(I330&gt;0,'（运营）采购订单'!$B$2,"")</f>
        <v>#NUM!</v>
      </c>
      <c r="E330" s="31"/>
      <c r="F330" s="31"/>
      <c r="G330" s="31"/>
      <c r="H330" s="31"/>
      <c r="I330" s="31" t="e">
        <f ca="1">+IF(A330&lt;&gt;" ",VLOOKUP(A330,'（运营）采购订单'!$D:$J,7,0),"")</f>
        <v>#NUM!</v>
      </c>
      <c r="J330" s="95" t="e">
        <f ca="1">+IF(I330&gt;0,'（运营）采购订单'!$K$2,"")</f>
        <v>#NUM!</v>
      </c>
      <c r="K330" s="5"/>
    </row>
    <row r="331" spans="1:11">
      <c r="A331" s="7" t="e">
        <f ca="1" t="array" ref="A331">+INDEX('（运营）采购订单'!$D$1:$D$543,SMALL(IF('（运营）采购订单'!$D$4:$D$543&lt;&gt;"",ROW('（运营）采购订单'!$D$4:$D$543)),ROW('（运营）采购订单'!A330)))</f>
        <v>#NUM!</v>
      </c>
      <c r="B331" s="31" t="e">
        <f ca="1">+IF(A331&lt;&gt;"*-*",'（运营）采购订单'!$D$2,0)</f>
        <v>#NUM!</v>
      </c>
      <c r="C331" s="31" t="e">
        <f ca="1">+VLOOKUP(A331,'（运营）采购订单'!$D:$E,2,0)</f>
        <v>#NUM!</v>
      </c>
      <c r="D331" s="31" t="e">
        <f ca="1">+IF(I331&gt;0,'（运营）采购订单'!$B$2,"")</f>
        <v>#NUM!</v>
      </c>
      <c r="E331" s="31"/>
      <c r="F331" s="31"/>
      <c r="G331" s="31"/>
      <c r="H331" s="31"/>
      <c r="I331" s="31" t="e">
        <f ca="1">+IF(A331&lt;&gt;" ",VLOOKUP(A331,'（运营）采购订单'!$D:$J,7,0),"")</f>
        <v>#NUM!</v>
      </c>
      <c r="J331" s="95" t="e">
        <f ca="1">+IF(I331&gt;0,'（运营）采购订单'!$K$2,"")</f>
        <v>#NUM!</v>
      </c>
      <c r="K331" s="5"/>
    </row>
    <row r="332" spans="1:11">
      <c r="A332" s="7" t="e">
        <f ca="1" t="array" ref="A332">+INDEX('（运营）采购订单'!$D$1:$D$543,SMALL(IF('（运营）采购订单'!$D$4:$D$543&lt;&gt;"",ROW('（运营）采购订单'!$D$4:$D$543)),ROW('（运营）采购订单'!A331)))</f>
        <v>#NUM!</v>
      </c>
      <c r="B332" s="31" t="e">
        <f ca="1">+IF(A332&lt;&gt;"*-*",'（运营）采购订单'!$D$2,0)</f>
        <v>#NUM!</v>
      </c>
      <c r="C332" s="31" t="e">
        <f ca="1">+VLOOKUP(A332,'（运营）采购订单'!$D:$E,2,0)</f>
        <v>#NUM!</v>
      </c>
      <c r="D332" s="31" t="e">
        <f ca="1">+IF(I332&gt;0,'（运营）采购订单'!$B$2,"")</f>
        <v>#NUM!</v>
      </c>
      <c r="E332" s="31"/>
      <c r="F332" s="31"/>
      <c r="G332" s="31"/>
      <c r="H332" s="31"/>
      <c r="I332" s="31" t="e">
        <f ca="1">+IF(A332&lt;&gt;" ",VLOOKUP(A332,'（运营）采购订单'!$D:$J,7,0),"")</f>
        <v>#NUM!</v>
      </c>
      <c r="J332" s="95" t="e">
        <f ca="1">+IF(I332&gt;0,'（运营）采购订单'!$K$2,"")</f>
        <v>#NUM!</v>
      </c>
      <c r="K332" s="5"/>
    </row>
    <row r="333" spans="1:11">
      <c r="A333" s="7" t="e">
        <f ca="1" t="array" ref="A333">+INDEX('（运营）采购订单'!$D$1:$D$543,SMALL(IF('（运营）采购订单'!$D$4:$D$543&lt;&gt;"",ROW('（运营）采购订单'!$D$4:$D$543)),ROW('（运营）采购订单'!A332)))</f>
        <v>#NUM!</v>
      </c>
      <c r="B333" s="31" t="e">
        <f ca="1">+IF(A333&lt;&gt;"*-*",'（运营）采购订单'!$D$2,0)</f>
        <v>#NUM!</v>
      </c>
      <c r="C333" s="31" t="e">
        <f ca="1">+VLOOKUP(A333,'（运营）采购订单'!$D:$E,2,0)</f>
        <v>#NUM!</v>
      </c>
      <c r="D333" s="31" t="e">
        <f ca="1">+IF(I333&gt;0,'（运营）采购订单'!$B$2,"")</f>
        <v>#NUM!</v>
      </c>
      <c r="E333" s="31"/>
      <c r="F333" s="31"/>
      <c r="G333" s="31"/>
      <c r="H333" s="31"/>
      <c r="I333" s="31" t="e">
        <f ca="1">+IF(A333&lt;&gt;" ",VLOOKUP(A333,'（运营）采购订单'!$D:$J,7,0),"")</f>
        <v>#NUM!</v>
      </c>
      <c r="J333" s="95" t="e">
        <f ca="1">+IF(I333&gt;0,'（运营）采购订单'!$K$2,"")</f>
        <v>#NUM!</v>
      </c>
      <c r="K333" s="5"/>
    </row>
    <row r="334" spans="1:11">
      <c r="A334" s="7" t="e">
        <f ca="1" t="array" ref="A334">+INDEX('（运营）采购订单'!$D$1:$D$543,SMALL(IF('（运营）采购订单'!$D$4:$D$543&lt;&gt;"",ROW('（运营）采购订单'!$D$4:$D$543)),ROW('（运营）采购订单'!A333)))</f>
        <v>#NUM!</v>
      </c>
      <c r="B334" s="31" t="e">
        <f ca="1">+IF(A334&lt;&gt;"*-*",'（运营）采购订单'!$D$2,0)</f>
        <v>#NUM!</v>
      </c>
      <c r="C334" s="31" t="e">
        <f ca="1">+VLOOKUP(A334,'（运营）采购订单'!$D:$E,2,0)</f>
        <v>#NUM!</v>
      </c>
      <c r="D334" s="31" t="e">
        <f ca="1">+IF(I334&gt;0,'（运营）采购订单'!$B$2,"")</f>
        <v>#NUM!</v>
      </c>
      <c r="E334" s="31"/>
      <c r="F334" s="31"/>
      <c r="G334" s="31"/>
      <c r="H334" s="31"/>
      <c r="I334" s="31" t="e">
        <f ca="1">+IF(A334&lt;&gt;" ",VLOOKUP(A334,'（运营）采购订单'!$D:$J,7,0),"")</f>
        <v>#NUM!</v>
      </c>
      <c r="J334" s="95" t="e">
        <f ca="1">+IF(I334&gt;0,'（运营）采购订单'!$K$2,"")</f>
        <v>#NUM!</v>
      </c>
      <c r="K334" s="5"/>
    </row>
    <row r="335" spans="1:11">
      <c r="A335" s="7" t="e">
        <f ca="1" t="array" ref="A335">+INDEX('（运营）采购订单'!$D$1:$D$543,SMALL(IF('（运营）采购订单'!$D$4:$D$543&lt;&gt;"",ROW('（运营）采购订单'!$D$4:$D$543)),ROW('（运营）采购订单'!A334)))</f>
        <v>#NUM!</v>
      </c>
      <c r="B335" s="31" t="e">
        <f ca="1">+IF(A335&lt;&gt;"*-*",'（运营）采购订单'!$D$2,0)</f>
        <v>#NUM!</v>
      </c>
      <c r="C335" s="31" t="e">
        <f ca="1">+VLOOKUP(A335,'（运营）采购订单'!$D:$E,2,0)</f>
        <v>#NUM!</v>
      </c>
      <c r="D335" s="31" t="e">
        <f ca="1">+IF(I335&gt;0,'（运营）采购订单'!$B$2,"")</f>
        <v>#NUM!</v>
      </c>
      <c r="E335" s="31"/>
      <c r="F335" s="31"/>
      <c r="G335" s="31"/>
      <c r="H335" s="31"/>
      <c r="I335" s="31" t="e">
        <f ca="1">+IF(A335&lt;&gt;" ",VLOOKUP(A335,'（运营）采购订单'!$D:$J,7,0),"")</f>
        <v>#NUM!</v>
      </c>
      <c r="J335" s="95" t="e">
        <f ca="1">+IF(I335&gt;0,'（运营）采购订单'!$K$2,"")</f>
        <v>#NUM!</v>
      </c>
      <c r="K335" s="5"/>
    </row>
    <row r="336" spans="1:11">
      <c r="A336" s="7" t="e">
        <f ca="1" t="array" ref="A336">+INDEX('（运营）采购订单'!$D$1:$D$543,SMALL(IF('（运营）采购订单'!$D$4:$D$543&lt;&gt;"",ROW('（运营）采购订单'!$D$4:$D$543)),ROW('（运营）采购订单'!A335)))</f>
        <v>#NUM!</v>
      </c>
      <c r="B336" s="31" t="e">
        <f ca="1">+IF(A336&lt;&gt;"*-*",'（运营）采购订单'!$D$2,0)</f>
        <v>#NUM!</v>
      </c>
      <c r="C336" s="31" t="e">
        <f ca="1">+VLOOKUP(A336,'（运营）采购订单'!$D:$E,2,0)</f>
        <v>#NUM!</v>
      </c>
      <c r="D336" s="31" t="e">
        <f ca="1">+IF(I336&gt;0,'（运营）采购订单'!$B$2,"")</f>
        <v>#NUM!</v>
      </c>
      <c r="E336" s="31"/>
      <c r="F336" s="31"/>
      <c r="G336" s="31"/>
      <c r="H336" s="31"/>
      <c r="I336" s="31" t="e">
        <f ca="1">+IF(A336&lt;&gt;" ",VLOOKUP(A336,'（运营）采购订单'!$D:$J,7,0),"")</f>
        <v>#NUM!</v>
      </c>
      <c r="J336" s="95" t="e">
        <f ca="1">+IF(I336&gt;0,'（运营）采购订单'!$K$2,"")</f>
        <v>#NUM!</v>
      </c>
      <c r="K336" s="5"/>
    </row>
    <row r="337" spans="1:11">
      <c r="A337" s="7" t="e">
        <f ca="1" t="array" ref="A337">+INDEX('（运营）采购订单'!$D$1:$D$543,SMALL(IF('（运营）采购订单'!$D$4:$D$543&lt;&gt;"",ROW('（运营）采购订单'!$D$4:$D$543)),ROW('（运营）采购订单'!A336)))</f>
        <v>#NUM!</v>
      </c>
      <c r="B337" s="31" t="e">
        <f ca="1">+IF(A337&lt;&gt;"*-*",'（运营）采购订单'!$D$2,0)</f>
        <v>#NUM!</v>
      </c>
      <c r="C337" s="31" t="e">
        <f ca="1">+VLOOKUP(A337,'（运营）采购订单'!$D:$E,2,0)</f>
        <v>#NUM!</v>
      </c>
      <c r="D337" s="31" t="e">
        <f ca="1">+IF(I337&gt;0,'（运营）采购订单'!$B$2,"")</f>
        <v>#NUM!</v>
      </c>
      <c r="E337" s="31"/>
      <c r="F337" s="31"/>
      <c r="G337" s="31"/>
      <c r="H337" s="31"/>
      <c r="I337" s="31" t="e">
        <f ca="1">+IF(A337&lt;&gt;" ",VLOOKUP(A337,'（运营）采购订单'!$D:$J,7,0),"")</f>
        <v>#NUM!</v>
      </c>
      <c r="J337" s="95" t="e">
        <f ca="1">+IF(I337&gt;0,'（运营）采购订单'!$K$2,"")</f>
        <v>#NUM!</v>
      </c>
      <c r="K337" s="5"/>
    </row>
    <row r="338" spans="1:11">
      <c r="A338" s="7" t="e">
        <f ca="1" t="array" ref="A338">+INDEX('（运营）采购订单'!$D$1:$D$543,SMALL(IF('（运营）采购订单'!$D$4:$D$543&lt;&gt;"",ROW('（运营）采购订单'!$D$4:$D$543)),ROW('（运营）采购订单'!A337)))</f>
        <v>#NUM!</v>
      </c>
      <c r="B338" s="31" t="e">
        <f ca="1">+IF(A338&lt;&gt;"*-*",'（运营）采购订单'!$D$2,0)</f>
        <v>#NUM!</v>
      </c>
      <c r="C338" s="31" t="e">
        <f ca="1">+VLOOKUP(A338,'（运营）采购订单'!$D:$E,2,0)</f>
        <v>#NUM!</v>
      </c>
      <c r="D338" s="31" t="e">
        <f ca="1">+IF(I338&gt;0,'（运营）采购订单'!$B$2,"")</f>
        <v>#NUM!</v>
      </c>
      <c r="E338" s="31"/>
      <c r="F338" s="31"/>
      <c r="G338" s="31"/>
      <c r="H338" s="31"/>
      <c r="I338" s="31" t="e">
        <f ca="1">+IF(A338&lt;&gt;" ",VLOOKUP(A338,'（运营）采购订单'!$D:$J,7,0),"")</f>
        <v>#NUM!</v>
      </c>
      <c r="J338" s="95" t="e">
        <f ca="1">+IF(I338&gt;0,'（运营）采购订单'!$K$2,"")</f>
        <v>#NUM!</v>
      </c>
      <c r="K338" s="5"/>
    </row>
    <row r="339" spans="1:11">
      <c r="A339" s="7" t="e">
        <f ca="1" t="array" ref="A339">+INDEX('（运营）采购订单'!$D$1:$D$543,SMALL(IF('（运营）采购订单'!$D$4:$D$543&lt;&gt;"",ROW('（运营）采购订单'!$D$4:$D$543)),ROW('（运营）采购订单'!A338)))</f>
        <v>#NUM!</v>
      </c>
      <c r="B339" s="31" t="e">
        <f ca="1">+IF(A339&lt;&gt;"*-*",'（运营）采购订单'!$D$2,0)</f>
        <v>#NUM!</v>
      </c>
      <c r="C339" s="31" t="e">
        <f ca="1">+VLOOKUP(A339,'（运营）采购订单'!$D:$E,2,0)</f>
        <v>#NUM!</v>
      </c>
      <c r="D339" s="31" t="e">
        <f ca="1">+IF(I339&gt;0,'（运营）采购订单'!$B$2,"")</f>
        <v>#NUM!</v>
      </c>
      <c r="E339" s="31"/>
      <c r="F339" s="31"/>
      <c r="G339" s="31"/>
      <c r="H339" s="31"/>
      <c r="I339" s="31" t="e">
        <f ca="1">+IF(A339&lt;&gt;" ",VLOOKUP(A339,'（运营）采购订单'!$D:$J,7,0),"")</f>
        <v>#NUM!</v>
      </c>
      <c r="J339" s="95" t="e">
        <f ca="1">+IF(I339&gt;0,'（运营）采购订单'!$K$2,"")</f>
        <v>#NUM!</v>
      </c>
      <c r="K339" s="5"/>
    </row>
    <row r="340" spans="1:11">
      <c r="A340" s="7" t="e">
        <f ca="1" t="array" ref="A340">+INDEX('（运营）采购订单'!$D$1:$D$543,SMALL(IF('（运营）采购订单'!$D$4:$D$543&lt;&gt;"",ROW('（运营）采购订单'!$D$4:$D$543)),ROW('（运营）采购订单'!A339)))</f>
        <v>#NUM!</v>
      </c>
      <c r="B340" s="31" t="e">
        <f ca="1">+IF(A340&lt;&gt;"*-*",'（运营）采购订单'!$D$2,0)</f>
        <v>#NUM!</v>
      </c>
      <c r="C340" s="31" t="e">
        <f ca="1">+VLOOKUP(A340,'（运营）采购订单'!$D:$E,2,0)</f>
        <v>#NUM!</v>
      </c>
      <c r="D340" s="31" t="e">
        <f ca="1">+IF(I340&gt;0,'（运营）采购订单'!$B$2,"")</f>
        <v>#NUM!</v>
      </c>
      <c r="E340" s="31"/>
      <c r="F340" s="31"/>
      <c r="G340" s="31"/>
      <c r="H340" s="31"/>
      <c r="I340" s="31" t="e">
        <f ca="1">+IF(A340&lt;&gt;" ",VLOOKUP(A340,'（运营）采购订单'!$D:$J,7,0),"")</f>
        <v>#NUM!</v>
      </c>
      <c r="J340" s="95" t="e">
        <f ca="1">+IF(I340&gt;0,'（运营）采购订单'!$K$2,"")</f>
        <v>#NUM!</v>
      </c>
      <c r="K340" s="5"/>
    </row>
    <row r="341" spans="1:11">
      <c r="A341" s="7" t="e">
        <f ca="1" t="array" ref="A341">+INDEX('（运营）采购订单'!$D$1:$D$543,SMALL(IF('（运营）采购订单'!$D$4:$D$543&lt;&gt;"",ROW('（运营）采购订单'!$D$4:$D$543)),ROW('（运营）采购订单'!A340)))</f>
        <v>#NUM!</v>
      </c>
      <c r="B341" s="31" t="e">
        <f ca="1">+IF(A341&lt;&gt;"*-*",'（运营）采购订单'!$D$2,0)</f>
        <v>#NUM!</v>
      </c>
      <c r="C341" s="31" t="e">
        <f ca="1">+VLOOKUP(A341,'（运营）采购订单'!$D:$E,2,0)</f>
        <v>#NUM!</v>
      </c>
      <c r="D341" s="31" t="e">
        <f ca="1">+IF(I341&gt;0,'（运营）采购订单'!$B$2,"")</f>
        <v>#NUM!</v>
      </c>
      <c r="E341" s="31"/>
      <c r="F341" s="31"/>
      <c r="G341" s="31"/>
      <c r="H341" s="31"/>
      <c r="I341" s="31" t="e">
        <f ca="1">+IF(A341&lt;&gt;" ",VLOOKUP(A341,'（运营）采购订单'!$D:$J,7,0),"")</f>
        <v>#NUM!</v>
      </c>
      <c r="J341" s="95" t="e">
        <f ca="1">+IF(I341&gt;0,'（运营）采购订单'!$K$2,"")</f>
        <v>#NUM!</v>
      </c>
      <c r="K341" s="5"/>
    </row>
    <row r="342" spans="1:11">
      <c r="A342" s="7" t="e">
        <f ca="1" t="array" ref="A342">+INDEX('（运营）采购订单'!$D$1:$D$543,SMALL(IF('（运营）采购订单'!$D$4:$D$543&lt;&gt;"",ROW('（运营）采购订单'!$D$4:$D$543)),ROW('（运营）采购订单'!A341)))</f>
        <v>#NUM!</v>
      </c>
      <c r="B342" s="31" t="e">
        <f ca="1">+IF(A342&lt;&gt;"*-*",'（运营）采购订单'!$D$2,0)</f>
        <v>#NUM!</v>
      </c>
      <c r="C342" s="31" t="e">
        <f ca="1">+VLOOKUP(A342,'（运营）采购订单'!$D:$E,2,0)</f>
        <v>#NUM!</v>
      </c>
      <c r="D342" s="31" t="e">
        <f ca="1">+IF(I342&gt;0,'（运营）采购订单'!$B$2,"")</f>
        <v>#NUM!</v>
      </c>
      <c r="E342" s="31"/>
      <c r="F342" s="31"/>
      <c r="G342" s="31"/>
      <c r="H342" s="31"/>
      <c r="I342" s="31" t="e">
        <f ca="1">+IF(A342&lt;&gt;" ",VLOOKUP(A342,'（运营）采购订单'!$D:$J,7,0),"")</f>
        <v>#NUM!</v>
      </c>
      <c r="J342" s="95" t="e">
        <f ca="1">+IF(I342&gt;0,'（运营）采购订单'!$K$2,"")</f>
        <v>#NUM!</v>
      </c>
      <c r="K342" s="5"/>
    </row>
    <row r="343" spans="1:11">
      <c r="A343" s="7" t="e">
        <f ca="1" t="array" ref="A343">+INDEX('（运营）采购订单'!$D$1:$D$543,SMALL(IF('（运营）采购订单'!$D$4:$D$543&lt;&gt;"",ROW('（运营）采购订单'!$D$4:$D$543)),ROW('（运营）采购订单'!A342)))</f>
        <v>#NUM!</v>
      </c>
      <c r="B343" s="31" t="e">
        <f ca="1">+IF(A343&lt;&gt;"*-*",'（运营）采购订单'!$D$2,0)</f>
        <v>#NUM!</v>
      </c>
      <c r="C343" s="31" t="e">
        <f ca="1">+VLOOKUP(A343,'（运营）采购订单'!$D:$E,2,0)</f>
        <v>#NUM!</v>
      </c>
      <c r="D343" s="31" t="e">
        <f ca="1">+IF(I343&gt;0,'（运营）采购订单'!$B$2,"")</f>
        <v>#NUM!</v>
      </c>
      <c r="E343" s="31"/>
      <c r="F343" s="31"/>
      <c r="G343" s="31"/>
      <c r="H343" s="31"/>
      <c r="I343" s="31" t="e">
        <f ca="1">+IF(A343&lt;&gt;" ",VLOOKUP(A343,'（运营）采购订单'!$D:$J,7,0),"")</f>
        <v>#NUM!</v>
      </c>
      <c r="J343" s="95" t="e">
        <f ca="1">+IF(I343&gt;0,'（运营）采购订单'!$K$2,"")</f>
        <v>#NUM!</v>
      </c>
      <c r="K343" s="5"/>
    </row>
    <row r="344" spans="1:11">
      <c r="A344" s="7" t="e">
        <f ca="1" t="array" ref="A344">+INDEX('（运营）采购订单'!$D$1:$D$543,SMALL(IF('（运营）采购订单'!$D$4:$D$543&lt;&gt;"",ROW('（运营）采购订单'!$D$4:$D$543)),ROW('（运营）采购订单'!A343)))</f>
        <v>#NUM!</v>
      </c>
      <c r="B344" s="31" t="e">
        <f ca="1">+IF(A344&lt;&gt;"*-*",'（运营）采购订单'!$D$2,0)</f>
        <v>#NUM!</v>
      </c>
      <c r="C344" s="31" t="e">
        <f ca="1">+VLOOKUP(A344,'（运营）采购订单'!$D:$E,2,0)</f>
        <v>#NUM!</v>
      </c>
      <c r="D344" s="31" t="e">
        <f ca="1">+IF(I344&gt;0,'（运营）采购订单'!$B$2,"")</f>
        <v>#NUM!</v>
      </c>
      <c r="E344" s="31"/>
      <c r="F344" s="31"/>
      <c r="G344" s="31"/>
      <c r="H344" s="31"/>
      <c r="I344" s="31" t="e">
        <f ca="1">+IF(A344&lt;&gt;" ",VLOOKUP(A344,'（运营）采购订单'!$D:$J,7,0),"")</f>
        <v>#NUM!</v>
      </c>
      <c r="J344" s="95" t="e">
        <f ca="1">+IF(I344&gt;0,'（运营）采购订单'!$K$2,"")</f>
        <v>#NUM!</v>
      </c>
      <c r="K344" s="5"/>
    </row>
    <row r="345" spans="1:11">
      <c r="A345" s="7" t="e">
        <f ca="1" t="array" ref="A345">+INDEX('（运营）采购订单'!$D$1:$D$543,SMALL(IF('（运营）采购订单'!$D$4:$D$543&lt;&gt;"",ROW('（运营）采购订单'!$D$4:$D$543)),ROW('（运营）采购订单'!A344)))</f>
        <v>#NUM!</v>
      </c>
      <c r="B345" s="31" t="e">
        <f ca="1">+IF(A345&lt;&gt;"*-*",'（运营）采购订单'!$D$2,0)</f>
        <v>#NUM!</v>
      </c>
      <c r="C345" s="31" t="e">
        <f ca="1">+VLOOKUP(A345,'（运营）采购订单'!$D:$E,2,0)</f>
        <v>#NUM!</v>
      </c>
      <c r="D345" s="31" t="e">
        <f ca="1">+IF(I345&gt;0,'（运营）采购订单'!$B$2,"")</f>
        <v>#NUM!</v>
      </c>
      <c r="E345" s="31"/>
      <c r="F345" s="31"/>
      <c r="G345" s="31"/>
      <c r="H345" s="31"/>
      <c r="I345" s="31" t="e">
        <f ca="1">+IF(A345&lt;&gt;" ",VLOOKUP(A345,'（运营）采购订单'!$D:$J,7,0),"")</f>
        <v>#NUM!</v>
      </c>
      <c r="J345" s="95" t="e">
        <f ca="1">+IF(I345&gt;0,'（运营）采购订单'!$K$2,"")</f>
        <v>#NUM!</v>
      </c>
      <c r="K345" s="5"/>
    </row>
    <row r="346" spans="1:11">
      <c r="A346" s="7" t="e">
        <f ca="1" t="array" ref="A346">+INDEX('（运营）采购订单'!$D$1:$D$543,SMALL(IF('（运营）采购订单'!$D$4:$D$543&lt;&gt;"",ROW('（运营）采购订单'!$D$4:$D$543)),ROW('（运营）采购订单'!A345)))</f>
        <v>#NUM!</v>
      </c>
      <c r="B346" s="31" t="e">
        <f ca="1">+IF(A346&lt;&gt;"*-*",'（运营）采购订单'!$D$2,0)</f>
        <v>#NUM!</v>
      </c>
      <c r="C346" s="31" t="e">
        <f ca="1">+VLOOKUP(A346,'（运营）采购订单'!$D:$E,2,0)</f>
        <v>#NUM!</v>
      </c>
      <c r="D346" s="31" t="e">
        <f ca="1">+IF(I346&gt;0,'（运营）采购订单'!$B$2,"")</f>
        <v>#NUM!</v>
      </c>
      <c r="E346" s="31"/>
      <c r="F346" s="31"/>
      <c r="G346" s="31"/>
      <c r="H346" s="31"/>
      <c r="I346" s="31" t="e">
        <f ca="1">+IF(A346&lt;&gt;" ",VLOOKUP(A346,'（运营）采购订单'!$D:$J,7,0),"")</f>
        <v>#NUM!</v>
      </c>
      <c r="J346" s="95" t="e">
        <f ca="1">+IF(I346&gt;0,'（运营）采购订单'!$K$2,"")</f>
        <v>#NUM!</v>
      </c>
      <c r="K346" s="5"/>
    </row>
    <row r="347" spans="1:11">
      <c r="A347" s="7" t="e">
        <f ca="1" t="array" ref="A347">+INDEX('（运营）采购订单'!$D$1:$D$543,SMALL(IF('（运营）采购订单'!$D$4:$D$543&lt;&gt;"",ROW('（运营）采购订单'!$D$4:$D$543)),ROW('（运营）采购订单'!A346)))</f>
        <v>#NUM!</v>
      </c>
      <c r="B347" s="31" t="e">
        <f ca="1">+IF(A347&lt;&gt;"*-*",'（运营）采购订单'!$D$2,0)</f>
        <v>#NUM!</v>
      </c>
      <c r="C347" s="31" t="e">
        <f ca="1">+VLOOKUP(A347,'（运营）采购订单'!$D:$E,2,0)</f>
        <v>#NUM!</v>
      </c>
      <c r="D347" s="31" t="e">
        <f ca="1">+IF(I347&gt;0,'（运营）采购订单'!$B$2,"")</f>
        <v>#NUM!</v>
      </c>
      <c r="E347" s="31"/>
      <c r="F347" s="31"/>
      <c r="G347" s="31"/>
      <c r="H347" s="31"/>
      <c r="I347" s="31" t="e">
        <f ca="1">+IF(A347&lt;&gt;" ",VLOOKUP(A347,'（运营）采购订单'!$D:$J,7,0),"")</f>
        <v>#NUM!</v>
      </c>
      <c r="J347" s="95" t="e">
        <f ca="1">+IF(I347&gt;0,'（运营）采购订单'!$K$2,"")</f>
        <v>#NUM!</v>
      </c>
      <c r="K347" s="5"/>
    </row>
    <row r="348" spans="1:11">
      <c r="A348" s="7" t="e">
        <f ca="1" t="array" ref="A348">+INDEX('（运营）采购订单'!$D$1:$D$543,SMALL(IF('（运营）采购订单'!$D$4:$D$543&lt;&gt;"",ROW('（运营）采购订单'!$D$4:$D$543)),ROW('（运营）采购订单'!A347)))</f>
        <v>#NUM!</v>
      </c>
      <c r="B348" s="31" t="e">
        <f ca="1">+IF(A348&lt;&gt;"*-*",'（运营）采购订单'!$D$2,0)</f>
        <v>#NUM!</v>
      </c>
      <c r="C348" s="31" t="e">
        <f ca="1">+VLOOKUP(A348,'（运营）采购订单'!$D:$E,2,0)</f>
        <v>#NUM!</v>
      </c>
      <c r="D348" s="31" t="e">
        <f ca="1">+IF(I348&gt;0,'（运营）采购订单'!$B$2,"")</f>
        <v>#NUM!</v>
      </c>
      <c r="E348" s="31"/>
      <c r="F348" s="31"/>
      <c r="G348" s="31"/>
      <c r="H348" s="31"/>
      <c r="I348" s="31" t="e">
        <f ca="1">+IF(A348&lt;&gt;" ",VLOOKUP(A348,'（运营）采购订单'!$D:$J,7,0),"")</f>
        <v>#NUM!</v>
      </c>
      <c r="J348" s="95" t="e">
        <f ca="1">+IF(I348&gt;0,'（运营）采购订单'!$K$2,"")</f>
        <v>#NUM!</v>
      </c>
      <c r="K348" s="5"/>
    </row>
    <row r="349" spans="1:11">
      <c r="A349" s="7" t="e">
        <f ca="1" t="array" ref="A349">+INDEX('（运营）采购订单'!$D$1:$D$543,SMALL(IF('（运营）采购订单'!$D$4:$D$543&lt;&gt;"",ROW('（运营）采购订单'!$D$4:$D$543)),ROW('（运营）采购订单'!A348)))</f>
        <v>#NUM!</v>
      </c>
      <c r="B349" s="31" t="e">
        <f ca="1">+IF(A349&lt;&gt;"*-*",'（运营）采购订单'!$D$2,0)</f>
        <v>#NUM!</v>
      </c>
      <c r="C349" s="31" t="e">
        <f ca="1">+VLOOKUP(A349,'（运营）采购订单'!$D:$E,2,0)</f>
        <v>#NUM!</v>
      </c>
      <c r="D349" s="31" t="e">
        <f ca="1">+IF(I349&gt;0,'（运营）采购订单'!$B$2,"")</f>
        <v>#NUM!</v>
      </c>
      <c r="E349" s="31"/>
      <c r="F349" s="31"/>
      <c r="G349" s="31"/>
      <c r="H349" s="31"/>
      <c r="I349" s="31" t="e">
        <f ca="1">+IF(A349&lt;&gt;" ",VLOOKUP(A349,'（运营）采购订单'!$D:$J,7,0),"")</f>
        <v>#NUM!</v>
      </c>
      <c r="J349" s="95" t="e">
        <f ca="1">+IF(I349&gt;0,'（运营）采购订单'!$K$2,"")</f>
        <v>#NUM!</v>
      </c>
      <c r="K349" s="5"/>
    </row>
    <row r="350" spans="1:11">
      <c r="A350" s="7" t="e">
        <f ca="1" t="array" ref="A350">+INDEX('（运营）采购订单'!$D$1:$D$543,SMALL(IF('（运营）采购订单'!$D$4:$D$543&lt;&gt;"",ROW('（运营）采购订单'!$D$4:$D$543)),ROW('（运营）采购订单'!A349)))</f>
        <v>#NUM!</v>
      </c>
      <c r="B350" s="31" t="e">
        <f ca="1">+IF(A350&lt;&gt;"*-*",'（运营）采购订单'!$D$2,0)</f>
        <v>#NUM!</v>
      </c>
      <c r="C350" s="31" t="e">
        <f ca="1">+VLOOKUP(A350,'（运营）采购订单'!$D:$E,2,0)</f>
        <v>#NUM!</v>
      </c>
      <c r="D350" s="31" t="e">
        <f ca="1">+IF(I350&gt;0,'（运营）采购订单'!$B$2,"")</f>
        <v>#NUM!</v>
      </c>
      <c r="E350" s="31"/>
      <c r="F350" s="31"/>
      <c r="G350" s="31"/>
      <c r="H350" s="31"/>
      <c r="I350" s="31" t="e">
        <f ca="1">+IF(A350&lt;&gt;" ",VLOOKUP(A350,'（运营）采购订单'!$D:$J,7,0),"")</f>
        <v>#NUM!</v>
      </c>
      <c r="J350" s="95" t="e">
        <f ca="1">+IF(I350&gt;0,'（运营）采购订单'!$K$2,"")</f>
        <v>#NUM!</v>
      </c>
      <c r="K350" s="5"/>
    </row>
    <row r="351" spans="1:11">
      <c r="A351" s="7" t="e">
        <f ca="1" t="array" ref="A351">+INDEX('（运营）采购订单'!$D$1:$D$543,SMALL(IF('（运营）采购订单'!$D$4:$D$543&lt;&gt;"",ROW('（运营）采购订单'!$D$4:$D$543)),ROW('（运营）采购订单'!A350)))</f>
        <v>#NUM!</v>
      </c>
      <c r="B351" s="31" t="e">
        <f ca="1">+IF(A351&lt;&gt;"*-*",'（运营）采购订单'!$D$2,0)</f>
        <v>#NUM!</v>
      </c>
      <c r="C351" s="31" t="e">
        <f ca="1">+VLOOKUP(A351,'（运营）采购订单'!$D:$E,2,0)</f>
        <v>#NUM!</v>
      </c>
      <c r="D351" s="31" t="e">
        <f ca="1">+IF(I351&gt;0,'（运营）采购订单'!$B$2,"")</f>
        <v>#NUM!</v>
      </c>
      <c r="E351" s="31"/>
      <c r="F351" s="31"/>
      <c r="G351" s="31"/>
      <c r="H351" s="31"/>
      <c r="I351" s="31" t="e">
        <f ca="1">+IF(A351&lt;&gt;" ",VLOOKUP(A351,'（运营）采购订单'!$D:$J,7,0),"")</f>
        <v>#NUM!</v>
      </c>
      <c r="J351" s="95" t="e">
        <f ca="1">+IF(I351&gt;0,'（运营）采购订单'!$K$2,"")</f>
        <v>#NUM!</v>
      </c>
      <c r="K351" s="5"/>
    </row>
    <row r="352" spans="1:11">
      <c r="A352" s="7" t="e">
        <f ca="1" t="array" ref="A352">+INDEX('（运营）采购订单'!$D$1:$D$543,SMALL(IF('（运营）采购订单'!$D$4:$D$543&lt;&gt;"",ROW('（运营）采购订单'!$D$4:$D$543)),ROW('（运营）采购订单'!A351)))</f>
        <v>#NUM!</v>
      </c>
      <c r="B352" s="31" t="e">
        <f ca="1">+IF(A352&lt;&gt;"*-*",'（运营）采购订单'!$D$2,0)</f>
        <v>#NUM!</v>
      </c>
      <c r="C352" s="31" t="e">
        <f ca="1">+VLOOKUP(A352,'（运营）采购订单'!$D:$E,2,0)</f>
        <v>#NUM!</v>
      </c>
      <c r="D352" s="31" t="e">
        <f ca="1">+IF(I352&gt;0,'（运营）采购订单'!$B$2,"")</f>
        <v>#NUM!</v>
      </c>
      <c r="E352" s="31"/>
      <c r="F352" s="31"/>
      <c r="G352" s="31"/>
      <c r="H352" s="31"/>
      <c r="I352" s="31" t="e">
        <f ca="1">+IF(A352&lt;&gt;" ",VLOOKUP(A352,'（运营）采购订单'!$D:$J,7,0),"")</f>
        <v>#NUM!</v>
      </c>
      <c r="J352" s="95" t="e">
        <f ca="1">+IF(I352&gt;0,'（运营）采购订单'!$K$2,"")</f>
        <v>#NUM!</v>
      </c>
      <c r="K352" s="5"/>
    </row>
    <row r="353" spans="1:11">
      <c r="A353" s="7" t="e">
        <f ca="1" t="array" ref="A353">+INDEX('（运营）采购订单'!$D$1:$D$543,SMALL(IF('（运营）采购订单'!$D$4:$D$543&lt;&gt;"",ROW('（运营）采购订单'!$D$4:$D$543)),ROW('（运营）采购订单'!A352)))</f>
        <v>#NUM!</v>
      </c>
      <c r="B353" s="31" t="e">
        <f ca="1">+IF(A353&lt;&gt;"*-*",'（运营）采购订单'!$D$2,0)</f>
        <v>#NUM!</v>
      </c>
      <c r="C353" s="31" t="e">
        <f ca="1">+VLOOKUP(A353,'（运营）采购订单'!$D:$E,2,0)</f>
        <v>#NUM!</v>
      </c>
      <c r="D353" s="31" t="e">
        <f ca="1">+IF(I353&gt;0,'（运营）采购订单'!$B$2,"")</f>
        <v>#NUM!</v>
      </c>
      <c r="E353" s="31"/>
      <c r="F353" s="31"/>
      <c r="G353" s="31"/>
      <c r="H353" s="31"/>
      <c r="I353" s="31" t="e">
        <f ca="1">+IF(A353&lt;&gt;" ",VLOOKUP(A353,'（运营）采购订单'!$D:$J,7,0),"")</f>
        <v>#NUM!</v>
      </c>
      <c r="J353" s="95" t="e">
        <f ca="1">+IF(I353&gt;0,'（运营）采购订单'!$K$2,"")</f>
        <v>#NUM!</v>
      </c>
      <c r="K353" s="5"/>
    </row>
    <row r="354" spans="1:11">
      <c r="A354" s="7" t="e">
        <f ca="1" t="array" ref="A354">+INDEX('（运营）采购订单'!$D$1:$D$543,SMALL(IF('（运营）采购订单'!$D$4:$D$543&lt;&gt;"",ROW('（运营）采购订单'!$D$4:$D$543)),ROW('（运营）采购订单'!A353)))</f>
        <v>#NUM!</v>
      </c>
      <c r="B354" s="31" t="e">
        <f ca="1">+IF(A354&lt;&gt;"*-*",'（运营）采购订单'!$D$2,0)</f>
        <v>#NUM!</v>
      </c>
      <c r="C354" s="31" t="e">
        <f ca="1">+VLOOKUP(A354,'（运营）采购订单'!$D:$E,2,0)</f>
        <v>#NUM!</v>
      </c>
      <c r="D354" s="31" t="e">
        <f ca="1">+IF(I354&gt;0,'（运营）采购订单'!$B$2,"")</f>
        <v>#NUM!</v>
      </c>
      <c r="E354" s="31"/>
      <c r="F354" s="31"/>
      <c r="G354" s="31"/>
      <c r="H354" s="31"/>
      <c r="I354" s="31" t="e">
        <f ca="1">+IF(A354&lt;&gt;" ",VLOOKUP(A354,'（运营）采购订单'!$D:$J,7,0),"")</f>
        <v>#NUM!</v>
      </c>
      <c r="J354" s="95" t="e">
        <f ca="1">+IF(I354&gt;0,'（运营）采购订单'!$K$2,"")</f>
        <v>#NUM!</v>
      </c>
      <c r="K354" s="5"/>
    </row>
    <row r="355" spans="1:11">
      <c r="A355" s="7" t="e">
        <f ca="1" t="array" ref="A355">+INDEX('（运营）采购订单'!$D$1:$D$543,SMALL(IF('（运营）采购订单'!$D$4:$D$543&lt;&gt;"",ROW('（运营）采购订单'!$D$4:$D$543)),ROW('（运营）采购订单'!A354)))</f>
        <v>#NUM!</v>
      </c>
      <c r="B355" s="31" t="e">
        <f ca="1">+IF(A355&lt;&gt;"*-*",'（运营）采购订单'!$D$2,0)</f>
        <v>#NUM!</v>
      </c>
      <c r="C355" s="31" t="e">
        <f ca="1">+VLOOKUP(A355,'（运营）采购订单'!$D:$E,2,0)</f>
        <v>#NUM!</v>
      </c>
      <c r="D355" s="31" t="e">
        <f ca="1">+IF(I355&gt;0,'（运营）采购订单'!$B$2,"")</f>
        <v>#NUM!</v>
      </c>
      <c r="E355" s="31"/>
      <c r="F355" s="31"/>
      <c r="G355" s="31"/>
      <c r="H355" s="31"/>
      <c r="I355" s="31" t="e">
        <f ca="1">+IF(A355&lt;&gt;" ",VLOOKUP(A355,'（运营）采购订单'!$D:$J,7,0),"")</f>
        <v>#NUM!</v>
      </c>
      <c r="J355" s="95" t="e">
        <f ca="1">+IF(I355&gt;0,'（运营）采购订单'!$K$2,"")</f>
        <v>#NUM!</v>
      </c>
      <c r="K355" s="5"/>
    </row>
    <row r="356" spans="1:11">
      <c r="A356" s="7" t="e">
        <f ca="1" t="array" ref="A356">+INDEX('（运营）采购订单'!$D$1:$D$543,SMALL(IF('（运营）采购订单'!$D$4:$D$543&lt;&gt;"",ROW('（运营）采购订单'!$D$4:$D$543)),ROW('（运营）采购订单'!A355)))</f>
        <v>#NUM!</v>
      </c>
      <c r="B356" s="31" t="e">
        <f ca="1">+IF(A356&lt;&gt;"*-*",'（运营）采购订单'!$D$2,0)</f>
        <v>#NUM!</v>
      </c>
      <c r="C356" s="31" t="e">
        <f ca="1">+VLOOKUP(A356,'（运营）采购订单'!$D:$E,2,0)</f>
        <v>#NUM!</v>
      </c>
      <c r="D356" s="31" t="e">
        <f ca="1">+IF(I356&gt;0,'（运营）采购订单'!$B$2,"")</f>
        <v>#NUM!</v>
      </c>
      <c r="E356" s="31"/>
      <c r="F356" s="31"/>
      <c r="G356" s="31"/>
      <c r="H356" s="31"/>
      <c r="I356" s="31" t="e">
        <f ca="1">+IF(A356&lt;&gt;" ",VLOOKUP(A356,'（运营）采购订单'!$D:$J,7,0),"")</f>
        <v>#NUM!</v>
      </c>
      <c r="J356" s="95" t="e">
        <f ca="1">+IF(I356&gt;0,'（运营）采购订单'!$K$2,"")</f>
        <v>#NUM!</v>
      </c>
      <c r="K356" s="5"/>
    </row>
    <row r="357" spans="1:11">
      <c r="A357" s="7" t="e">
        <f ca="1" t="array" ref="A357">+INDEX('（运营）采购订单'!$D$1:$D$543,SMALL(IF('（运营）采购订单'!$D$4:$D$543&lt;&gt;"",ROW('（运营）采购订单'!$D$4:$D$543)),ROW('（运营）采购订单'!A356)))</f>
        <v>#NUM!</v>
      </c>
      <c r="B357" s="31" t="e">
        <f ca="1">+IF(A357&lt;&gt;"*-*",'（运营）采购订单'!$D$2,0)</f>
        <v>#NUM!</v>
      </c>
      <c r="C357" s="31" t="e">
        <f ca="1">+VLOOKUP(A357,'（运营）采购订单'!$D:$E,2,0)</f>
        <v>#NUM!</v>
      </c>
      <c r="D357" s="31" t="e">
        <f ca="1">+IF(I357&gt;0,'（运营）采购订单'!$B$2,"")</f>
        <v>#NUM!</v>
      </c>
      <c r="E357" s="31"/>
      <c r="F357" s="31"/>
      <c r="G357" s="31"/>
      <c r="H357" s="31"/>
      <c r="I357" s="31" t="e">
        <f ca="1">+IF(A357&lt;&gt;" ",VLOOKUP(A357,'（运营）采购订单'!$D:$J,7,0),"")</f>
        <v>#NUM!</v>
      </c>
      <c r="J357" s="95" t="e">
        <f ca="1">+IF(I357&gt;0,'（运营）采购订单'!$K$2,"")</f>
        <v>#NUM!</v>
      </c>
      <c r="K357" s="5"/>
    </row>
    <row r="358" spans="1:11">
      <c r="A358" s="7" t="e">
        <f ca="1" t="array" ref="A358">+INDEX('（运营）采购订单'!$D$1:$D$543,SMALL(IF('（运营）采购订单'!$D$4:$D$543&lt;&gt;"",ROW('（运营）采购订单'!$D$4:$D$543)),ROW('（运营）采购订单'!A357)))</f>
        <v>#NUM!</v>
      </c>
      <c r="B358" s="31" t="e">
        <f ca="1">+IF(A358&lt;&gt;"*-*",'（运营）采购订单'!$D$2,0)</f>
        <v>#NUM!</v>
      </c>
      <c r="C358" s="31" t="e">
        <f ca="1">+VLOOKUP(A358,'（运营）采购订单'!$D:$E,2,0)</f>
        <v>#NUM!</v>
      </c>
      <c r="D358" s="31" t="e">
        <f ca="1">+IF(I358&gt;0,'（运营）采购订单'!$B$2,"")</f>
        <v>#NUM!</v>
      </c>
      <c r="E358" s="31"/>
      <c r="F358" s="31"/>
      <c r="G358" s="31"/>
      <c r="H358" s="31"/>
      <c r="I358" s="31" t="e">
        <f ca="1">+IF(A358&lt;&gt;" ",VLOOKUP(A358,'（运营）采购订单'!$D:$J,7,0),"")</f>
        <v>#NUM!</v>
      </c>
      <c r="J358" s="95" t="e">
        <f ca="1">+IF(I358&gt;0,'（运营）采购订单'!$K$2,"")</f>
        <v>#NUM!</v>
      </c>
      <c r="K358" s="5"/>
    </row>
    <row r="359" spans="1:11">
      <c r="A359" s="7" t="e">
        <f ca="1" t="array" ref="A359">+INDEX('（运营）采购订单'!$D$1:$D$543,SMALL(IF('（运营）采购订单'!$D$4:$D$543&lt;&gt;"",ROW('（运营）采购订单'!$D$4:$D$543)),ROW('（运营）采购订单'!A358)))</f>
        <v>#NUM!</v>
      </c>
      <c r="B359" s="31" t="e">
        <f ca="1">+IF(A359&lt;&gt;"*-*",'（运营）采购订单'!$D$2,0)</f>
        <v>#NUM!</v>
      </c>
      <c r="C359" s="31" t="e">
        <f ca="1">+VLOOKUP(A359,'（运营）采购订单'!$D:$E,2,0)</f>
        <v>#NUM!</v>
      </c>
      <c r="D359" s="31" t="e">
        <f ca="1">+IF(I359&gt;0,'（运营）采购订单'!$B$2,"")</f>
        <v>#NUM!</v>
      </c>
      <c r="E359" s="31"/>
      <c r="F359" s="31"/>
      <c r="G359" s="31"/>
      <c r="H359" s="31"/>
      <c r="I359" s="31" t="e">
        <f ca="1">+IF(A359&lt;&gt;" ",VLOOKUP(A359,'（运营）采购订单'!$D:$J,7,0),"")</f>
        <v>#NUM!</v>
      </c>
      <c r="J359" s="95" t="e">
        <f ca="1">+IF(I359&gt;0,'（运营）采购订单'!$K$2,"")</f>
        <v>#NUM!</v>
      </c>
      <c r="K359" s="5"/>
    </row>
    <row r="360" spans="1:11">
      <c r="A360" s="7" t="e">
        <f ca="1" t="array" ref="A360">+INDEX('（运营）采购订单'!$D$1:$D$543,SMALL(IF('（运营）采购订单'!$D$4:$D$543&lt;&gt;"",ROW('（运营）采购订单'!$D$4:$D$543)),ROW('（运营）采购订单'!A359)))</f>
        <v>#NUM!</v>
      </c>
      <c r="B360" s="31" t="e">
        <f ca="1">+IF(A360&lt;&gt;"*-*",'（运营）采购订单'!$D$2,0)</f>
        <v>#NUM!</v>
      </c>
      <c r="C360" s="31" t="e">
        <f ca="1">+VLOOKUP(A360,'（运营）采购订单'!$D:$E,2,0)</f>
        <v>#NUM!</v>
      </c>
      <c r="D360" s="31" t="e">
        <f ca="1">+IF(I360&gt;0,'（运营）采购订单'!$B$2,"")</f>
        <v>#NUM!</v>
      </c>
      <c r="E360" s="31"/>
      <c r="F360" s="31"/>
      <c r="G360" s="31"/>
      <c r="H360" s="31"/>
      <c r="I360" s="31" t="e">
        <f ca="1">+IF(A360&lt;&gt;" ",VLOOKUP(A360,'（运营）采购订单'!$D:$J,7,0),"")</f>
        <v>#NUM!</v>
      </c>
      <c r="J360" s="95" t="e">
        <f ca="1">+IF(I360&gt;0,'（运营）采购订单'!$K$2,"")</f>
        <v>#NUM!</v>
      </c>
      <c r="K360" s="5"/>
    </row>
    <row r="361" spans="1:11">
      <c r="A361" s="7" t="e">
        <f ca="1" t="array" ref="A361">+INDEX('（运营）采购订单'!$D$1:$D$543,SMALL(IF('（运营）采购订单'!$D$4:$D$543&lt;&gt;"",ROW('（运营）采购订单'!$D$4:$D$543)),ROW('（运营）采购订单'!A360)))</f>
        <v>#NUM!</v>
      </c>
      <c r="B361" s="31" t="e">
        <f ca="1">+IF(A361&lt;&gt;"*-*",'（运营）采购订单'!$D$2,0)</f>
        <v>#NUM!</v>
      </c>
      <c r="C361" s="31" t="e">
        <f ca="1">+VLOOKUP(A361,'（运营）采购订单'!$D:$E,2,0)</f>
        <v>#NUM!</v>
      </c>
      <c r="D361" s="31" t="e">
        <f ca="1">+IF(I361&gt;0,'（运营）采购订单'!$B$2,"")</f>
        <v>#NUM!</v>
      </c>
      <c r="E361" s="31"/>
      <c r="F361" s="31"/>
      <c r="G361" s="31"/>
      <c r="H361" s="31"/>
      <c r="I361" s="31" t="e">
        <f ca="1">+IF(A361&lt;&gt;" ",VLOOKUP(A361,'（运营）采购订单'!$D:$J,7,0),"")</f>
        <v>#NUM!</v>
      </c>
      <c r="J361" s="95" t="e">
        <f ca="1">+IF(I361&gt;0,'（运营）采购订单'!$K$2,"")</f>
        <v>#NUM!</v>
      </c>
      <c r="K361" s="5"/>
    </row>
    <row r="362" spans="1:11">
      <c r="A362" s="7" t="e">
        <f ca="1" t="array" ref="A362">+INDEX('（运营）采购订单'!$D$1:$D$543,SMALL(IF('（运营）采购订单'!$D$4:$D$543&lt;&gt;"",ROW('（运营）采购订单'!$D$4:$D$543)),ROW('（运营）采购订单'!A361)))</f>
        <v>#NUM!</v>
      </c>
      <c r="B362" s="31" t="e">
        <f ca="1">+IF(A362&lt;&gt;"*-*",'（运营）采购订单'!$D$2,0)</f>
        <v>#NUM!</v>
      </c>
      <c r="C362" s="31" t="e">
        <f ca="1">+VLOOKUP(A362,'（运营）采购订单'!$D:$E,2,0)</f>
        <v>#NUM!</v>
      </c>
      <c r="D362" s="31" t="e">
        <f ca="1">+IF(I362&gt;0,'（运营）采购订单'!$B$2,"")</f>
        <v>#NUM!</v>
      </c>
      <c r="E362" s="31"/>
      <c r="F362" s="31"/>
      <c r="G362" s="31"/>
      <c r="H362" s="31"/>
      <c r="I362" s="31" t="e">
        <f ca="1">+IF(A362&lt;&gt;" ",VLOOKUP(A362,'（运营）采购订单'!$D:$J,7,0),"")</f>
        <v>#NUM!</v>
      </c>
      <c r="J362" s="95" t="e">
        <f ca="1">+IF(I362&gt;0,'（运营）采购订单'!$K$2,"")</f>
        <v>#NUM!</v>
      </c>
      <c r="K362" s="5"/>
    </row>
    <row r="363" spans="1:11">
      <c r="A363" s="7" t="e">
        <f ca="1" t="array" ref="A363">+INDEX('（运营）采购订单'!$D$1:$D$543,SMALL(IF('（运营）采购订单'!$D$4:$D$543&lt;&gt;"",ROW('（运营）采购订单'!$D$4:$D$543)),ROW('（运营）采购订单'!A362)))</f>
        <v>#NUM!</v>
      </c>
      <c r="B363" s="31" t="e">
        <f ca="1">+IF(A363&lt;&gt;"*-*",'（运营）采购订单'!$D$2,0)</f>
        <v>#NUM!</v>
      </c>
      <c r="C363" s="31" t="e">
        <f ca="1">+VLOOKUP(A363,'（运营）采购订单'!$D:$E,2,0)</f>
        <v>#NUM!</v>
      </c>
      <c r="D363" s="31" t="e">
        <f ca="1">+IF(I363&gt;0,'（运营）采购订单'!$B$2,"")</f>
        <v>#NUM!</v>
      </c>
      <c r="E363" s="31"/>
      <c r="F363" s="31"/>
      <c r="G363" s="31"/>
      <c r="H363" s="31"/>
      <c r="I363" s="31" t="e">
        <f ca="1">+IF(A363&lt;&gt;" ",VLOOKUP(A363,'（运营）采购订单'!$D:$J,7,0),"")</f>
        <v>#NUM!</v>
      </c>
      <c r="J363" s="95" t="e">
        <f ca="1">+IF(I363&gt;0,'（运营）采购订单'!$K$2,"")</f>
        <v>#NUM!</v>
      </c>
      <c r="K363" s="5"/>
    </row>
    <row r="364" spans="1:11">
      <c r="A364" s="7" t="e">
        <f ca="1" t="array" ref="A364">+INDEX('（运营）采购订单'!$D$1:$D$543,SMALL(IF('（运营）采购订单'!$D$4:$D$543&lt;&gt;"",ROW('（运营）采购订单'!$D$4:$D$543)),ROW('（运营）采购订单'!A363)))</f>
        <v>#NUM!</v>
      </c>
      <c r="B364" s="31" t="e">
        <f ca="1">+IF(A364&lt;&gt;"*-*",'（运营）采购订单'!$D$2,0)</f>
        <v>#NUM!</v>
      </c>
      <c r="C364" s="31" t="e">
        <f ca="1">+VLOOKUP(A364,'（运营）采购订单'!$D:$E,2,0)</f>
        <v>#NUM!</v>
      </c>
      <c r="D364" s="31" t="e">
        <f ca="1">+IF(I364&gt;0,'（运营）采购订单'!$B$2,"")</f>
        <v>#NUM!</v>
      </c>
      <c r="E364" s="31"/>
      <c r="F364" s="31"/>
      <c r="G364" s="31"/>
      <c r="H364" s="31"/>
      <c r="I364" s="31" t="e">
        <f ca="1">+IF(A364&lt;&gt;" ",VLOOKUP(A364,'（运营）采购订单'!$D:$J,7,0),"")</f>
        <v>#NUM!</v>
      </c>
      <c r="J364" s="95" t="e">
        <f ca="1">+IF(I364&gt;0,'（运营）采购订单'!$K$2,"")</f>
        <v>#NUM!</v>
      </c>
      <c r="K364" s="5"/>
    </row>
    <row r="365" spans="1:11">
      <c r="A365" s="7" t="e">
        <f ca="1" t="array" ref="A365">+INDEX('（运营）采购订单'!$D$1:$D$543,SMALL(IF('（运营）采购订单'!$D$4:$D$543&lt;&gt;"",ROW('（运营）采购订单'!$D$4:$D$543)),ROW('（运营）采购订单'!A364)))</f>
        <v>#NUM!</v>
      </c>
      <c r="B365" s="31" t="e">
        <f ca="1">+IF(A365&lt;&gt;"*-*",'（运营）采购订单'!$D$2,0)</f>
        <v>#NUM!</v>
      </c>
      <c r="C365" s="31" t="e">
        <f ca="1">+VLOOKUP(A365,'（运营）采购订单'!$D:$E,2,0)</f>
        <v>#NUM!</v>
      </c>
      <c r="D365" s="31" t="e">
        <f ca="1">+IF(I365&gt;0,'（运营）采购订单'!$B$2,"")</f>
        <v>#NUM!</v>
      </c>
      <c r="E365" s="31"/>
      <c r="F365" s="31"/>
      <c r="G365" s="31"/>
      <c r="H365" s="31"/>
      <c r="I365" s="31" t="e">
        <f ca="1">+IF(A365&lt;&gt;" ",VLOOKUP(A365,'（运营）采购订单'!$D:$J,7,0),"")</f>
        <v>#NUM!</v>
      </c>
      <c r="J365" s="95" t="e">
        <f ca="1">+IF(I365&gt;0,'（运营）采购订单'!$K$2,"")</f>
        <v>#NUM!</v>
      </c>
      <c r="K365" s="5"/>
    </row>
    <row r="366" spans="1:11">
      <c r="A366" s="7" t="e">
        <f ca="1" t="array" ref="A366">+INDEX('（运营）采购订单'!$D$1:$D$543,SMALL(IF('（运营）采购订单'!$D$4:$D$543&lt;&gt;"",ROW('（运营）采购订单'!$D$4:$D$543)),ROW('（运营）采购订单'!A365)))</f>
        <v>#NUM!</v>
      </c>
      <c r="B366" s="31" t="e">
        <f ca="1">+IF(A366&lt;&gt;"*-*",'（运营）采购订单'!$D$2,0)</f>
        <v>#NUM!</v>
      </c>
      <c r="C366" s="31" t="e">
        <f ca="1">+VLOOKUP(A366,'（运营）采购订单'!$D:$E,2,0)</f>
        <v>#NUM!</v>
      </c>
      <c r="D366" s="31" t="e">
        <f ca="1">+IF(I366&gt;0,'（运营）采购订单'!$B$2,"")</f>
        <v>#NUM!</v>
      </c>
      <c r="E366" s="31"/>
      <c r="F366" s="31"/>
      <c r="G366" s="31"/>
      <c r="H366" s="31"/>
      <c r="I366" s="31" t="e">
        <f ca="1">+IF(A366&lt;&gt;" ",VLOOKUP(A366,'（运营）采购订单'!$D:$J,7,0),"")</f>
        <v>#NUM!</v>
      </c>
      <c r="J366" s="95" t="e">
        <f ca="1">+IF(I366&gt;0,'（运营）采购订单'!$K$2,"")</f>
        <v>#NUM!</v>
      </c>
      <c r="K366" s="5"/>
    </row>
    <row r="367" spans="1:11">
      <c r="A367" s="7" t="e">
        <f ca="1" t="array" ref="A367">+INDEX('（运营）采购订单'!$D$1:$D$543,SMALL(IF('（运营）采购订单'!$D$4:$D$543&lt;&gt;"",ROW('（运营）采购订单'!$D$4:$D$543)),ROW('（运营）采购订单'!A366)))</f>
        <v>#NUM!</v>
      </c>
      <c r="B367" s="31" t="e">
        <f ca="1">+IF(A367&lt;&gt;"*-*",'（运营）采购订单'!$D$2,0)</f>
        <v>#NUM!</v>
      </c>
      <c r="C367" s="31" t="e">
        <f ca="1">+VLOOKUP(A367,'（运营）采购订单'!$D:$E,2,0)</f>
        <v>#NUM!</v>
      </c>
      <c r="D367" s="31" t="e">
        <f ca="1">+IF(I367&gt;0,'（运营）采购订单'!$B$2,"")</f>
        <v>#NUM!</v>
      </c>
      <c r="E367" s="31"/>
      <c r="F367" s="31"/>
      <c r="G367" s="31"/>
      <c r="H367" s="31"/>
      <c r="I367" s="31" t="e">
        <f ca="1">+IF(A367&lt;&gt;" ",VLOOKUP(A367,'（运营）采购订单'!$D:$J,7,0),"")</f>
        <v>#NUM!</v>
      </c>
      <c r="J367" s="95" t="e">
        <f ca="1">+IF(I367&gt;0,'（运营）采购订单'!$K$2,"")</f>
        <v>#NUM!</v>
      </c>
      <c r="K367" s="5"/>
    </row>
    <row r="368" spans="1:11">
      <c r="A368" s="7" t="e">
        <f ca="1" t="array" ref="A368">+INDEX('（运营）采购订单'!$D$1:$D$543,SMALL(IF('（运营）采购订单'!$D$4:$D$543&lt;&gt;"",ROW('（运营）采购订单'!$D$4:$D$543)),ROW('（运营）采购订单'!A367)))</f>
        <v>#NUM!</v>
      </c>
      <c r="B368" s="31" t="e">
        <f ca="1">+IF(A368&lt;&gt;"*-*",'（运营）采购订单'!$D$2,0)</f>
        <v>#NUM!</v>
      </c>
      <c r="C368" s="31" t="e">
        <f ca="1">+VLOOKUP(A368,'（运营）采购订单'!$D:$E,2,0)</f>
        <v>#NUM!</v>
      </c>
      <c r="D368" s="31" t="e">
        <f ca="1">+IF(I368&gt;0,'（运营）采购订单'!$B$2,"")</f>
        <v>#NUM!</v>
      </c>
      <c r="E368" s="31"/>
      <c r="F368" s="31"/>
      <c r="G368" s="31"/>
      <c r="H368" s="31"/>
      <c r="I368" s="31" t="e">
        <f ca="1">+IF(A368&lt;&gt;" ",VLOOKUP(A368,'（运营）采购订单'!$D:$J,7,0),"")</f>
        <v>#NUM!</v>
      </c>
      <c r="J368" s="95" t="e">
        <f ca="1">+IF(I368&gt;0,'（运营）采购订单'!$K$2,"")</f>
        <v>#NUM!</v>
      </c>
      <c r="K368" s="5"/>
    </row>
    <row r="369" spans="1:11">
      <c r="A369" s="7" t="e">
        <f ca="1" t="array" ref="A369">+INDEX('（运营）采购订单'!$D$1:$D$543,SMALL(IF('（运营）采购订单'!$D$4:$D$543&lt;&gt;"",ROW('（运营）采购订单'!$D$4:$D$543)),ROW('（运营）采购订单'!A368)))</f>
        <v>#NUM!</v>
      </c>
      <c r="B369" s="31" t="e">
        <f ca="1">+IF(A369&lt;&gt;"*-*",'（运营）采购订单'!$D$2,0)</f>
        <v>#NUM!</v>
      </c>
      <c r="C369" s="31" t="e">
        <f ca="1">+VLOOKUP(A369,'（运营）采购订单'!$D:$E,2,0)</f>
        <v>#NUM!</v>
      </c>
      <c r="D369" s="31" t="e">
        <f ca="1">+IF(I369&gt;0,'（运营）采购订单'!$B$2,"")</f>
        <v>#NUM!</v>
      </c>
      <c r="E369" s="31"/>
      <c r="F369" s="31"/>
      <c r="G369" s="31"/>
      <c r="H369" s="31"/>
      <c r="I369" s="31" t="e">
        <f ca="1">+IF(A369&lt;&gt;" ",VLOOKUP(A369,'（运营）采购订单'!$D:$J,7,0),"")</f>
        <v>#NUM!</v>
      </c>
      <c r="J369" s="95" t="e">
        <f ca="1">+IF(I369&gt;0,'（运营）采购订单'!$K$2,"")</f>
        <v>#NUM!</v>
      </c>
      <c r="K369" s="5"/>
    </row>
    <row r="370" spans="1:11">
      <c r="A370" s="7" t="e">
        <f ca="1" t="array" ref="A370">+INDEX('（运营）采购订单'!$D$1:$D$543,SMALL(IF('（运营）采购订单'!$D$4:$D$543&lt;&gt;"",ROW('（运营）采购订单'!$D$4:$D$543)),ROW('（运营）采购订单'!A369)))</f>
        <v>#NUM!</v>
      </c>
      <c r="B370" s="31" t="e">
        <f ca="1">+IF(A370&lt;&gt;"*-*",'（运营）采购订单'!$D$2,0)</f>
        <v>#NUM!</v>
      </c>
      <c r="C370" s="31" t="e">
        <f ca="1">+VLOOKUP(A370,'（运营）采购订单'!$D:$E,2,0)</f>
        <v>#NUM!</v>
      </c>
      <c r="D370" s="31" t="e">
        <f ca="1">+IF(I370&gt;0,'（运营）采购订单'!$B$2,"")</f>
        <v>#NUM!</v>
      </c>
      <c r="E370" s="31"/>
      <c r="F370" s="31"/>
      <c r="G370" s="31"/>
      <c r="H370" s="31"/>
      <c r="I370" s="31" t="e">
        <f ca="1">+IF(A370&lt;&gt;" ",VLOOKUP(A370,'（运营）采购订单'!$D:$J,7,0),"")</f>
        <v>#NUM!</v>
      </c>
      <c r="J370" s="95" t="e">
        <f ca="1">+IF(I370&gt;0,'（运营）采购订单'!$K$2,"")</f>
        <v>#NUM!</v>
      </c>
      <c r="K370" s="5"/>
    </row>
    <row r="371" spans="1:11">
      <c r="A371" s="7" t="e">
        <f ca="1" t="array" ref="A371">+INDEX('（运营）采购订单'!$D$1:$D$543,SMALL(IF('（运营）采购订单'!$D$4:$D$543&lt;&gt;"",ROW('（运营）采购订单'!$D$4:$D$543)),ROW('（运营）采购订单'!A370)))</f>
        <v>#NUM!</v>
      </c>
      <c r="B371" s="31" t="e">
        <f ca="1">+IF(A371&lt;&gt;"*-*",'（运营）采购订单'!$D$2,0)</f>
        <v>#NUM!</v>
      </c>
      <c r="C371" s="31" t="e">
        <f ca="1">+VLOOKUP(A371,'（运营）采购订单'!$D:$E,2,0)</f>
        <v>#NUM!</v>
      </c>
      <c r="D371" s="31" t="e">
        <f ca="1">+IF(I371&gt;0,'（运营）采购订单'!$B$2,"")</f>
        <v>#NUM!</v>
      </c>
      <c r="E371" s="31"/>
      <c r="F371" s="31"/>
      <c r="G371" s="31"/>
      <c r="H371" s="31"/>
      <c r="I371" s="31" t="e">
        <f ca="1">+IF(A371&lt;&gt;" ",VLOOKUP(A371,'（运营）采购订单'!$D:$J,7,0),"")</f>
        <v>#NUM!</v>
      </c>
      <c r="J371" s="95" t="e">
        <f ca="1">+IF(I371&gt;0,'（运营）采购订单'!$K$2,"")</f>
        <v>#NUM!</v>
      </c>
      <c r="K371" s="5"/>
    </row>
    <row r="372" spans="1:11">
      <c r="A372" s="7" t="e">
        <f ca="1" t="array" ref="A372">+INDEX('（运营）采购订单'!$D$1:$D$543,SMALL(IF('（运营）采购订单'!$D$4:$D$543&lt;&gt;"",ROW('（运营）采购订单'!$D$4:$D$543)),ROW('（运营）采购订单'!A371)))</f>
        <v>#NUM!</v>
      </c>
      <c r="B372" s="31" t="e">
        <f ca="1">+IF(A372&lt;&gt;"*-*",'（运营）采购订单'!$D$2,0)</f>
        <v>#NUM!</v>
      </c>
      <c r="C372" s="31" t="e">
        <f ca="1">+VLOOKUP(A372,'（运营）采购订单'!$D:$E,2,0)</f>
        <v>#NUM!</v>
      </c>
      <c r="D372" s="31" t="e">
        <f ca="1">+IF(I372&gt;0,'（运营）采购订单'!$B$2,"")</f>
        <v>#NUM!</v>
      </c>
      <c r="E372" s="31"/>
      <c r="F372" s="31"/>
      <c r="G372" s="31"/>
      <c r="H372" s="31"/>
      <c r="I372" s="31" t="e">
        <f ca="1">+IF(A372&lt;&gt;" ",VLOOKUP(A372,'（运营）采购订单'!$D:$J,7,0),"")</f>
        <v>#NUM!</v>
      </c>
      <c r="J372" s="95" t="e">
        <f ca="1">+IF(I372&gt;0,'（运营）采购订单'!$K$2,"")</f>
        <v>#NUM!</v>
      </c>
      <c r="K372" s="5"/>
    </row>
    <row r="373" spans="1:11">
      <c r="A373" s="7" t="e">
        <f ca="1" t="array" ref="A373">+INDEX('（运营）采购订单'!$D$1:$D$543,SMALL(IF('（运营）采购订单'!$D$4:$D$543&lt;&gt;"",ROW('（运营）采购订单'!$D$4:$D$543)),ROW('（运营）采购订单'!A372)))</f>
        <v>#NUM!</v>
      </c>
      <c r="B373" s="31" t="e">
        <f ca="1">+IF(A373&lt;&gt;"*-*",'（运营）采购订单'!$D$2,0)</f>
        <v>#NUM!</v>
      </c>
      <c r="C373" s="31" t="e">
        <f ca="1">+VLOOKUP(A373,'（运营）采购订单'!$D:$E,2,0)</f>
        <v>#NUM!</v>
      </c>
      <c r="D373" s="31" t="e">
        <f ca="1">+IF(I373&gt;0,'（运营）采购订单'!$B$2,"")</f>
        <v>#NUM!</v>
      </c>
      <c r="E373" s="31"/>
      <c r="F373" s="31"/>
      <c r="G373" s="31"/>
      <c r="H373" s="31"/>
      <c r="I373" s="31" t="e">
        <f ca="1">+IF(A373&lt;&gt;" ",VLOOKUP(A373,'（运营）采购订单'!$D:$J,7,0),"")</f>
        <v>#NUM!</v>
      </c>
      <c r="J373" s="95" t="e">
        <f ca="1">+IF(I373&gt;0,'（运营）采购订单'!$K$2,"")</f>
        <v>#NUM!</v>
      </c>
      <c r="K373" s="5"/>
    </row>
    <row r="374" spans="1:11">
      <c r="A374" s="7" t="e">
        <f ca="1" t="array" ref="A374">+INDEX('（运营）采购订单'!$D$1:$D$543,SMALL(IF('（运营）采购订单'!$D$4:$D$543&lt;&gt;"",ROW('（运营）采购订单'!$D$4:$D$543)),ROW('（运营）采购订单'!A373)))</f>
        <v>#NUM!</v>
      </c>
      <c r="B374" s="31" t="e">
        <f ca="1">+IF(A374&lt;&gt;"*-*",'（运营）采购订单'!$D$2,0)</f>
        <v>#NUM!</v>
      </c>
      <c r="C374" s="31" t="e">
        <f ca="1">+VLOOKUP(A374,'（运营）采购订单'!$D:$E,2,0)</f>
        <v>#NUM!</v>
      </c>
      <c r="D374" s="31" t="e">
        <f ca="1">+IF(I374&gt;0,'（运营）采购订单'!$B$2,"")</f>
        <v>#NUM!</v>
      </c>
      <c r="E374" s="31"/>
      <c r="F374" s="31"/>
      <c r="G374" s="31"/>
      <c r="H374" s="31"/>
      <c r="I374" s="31" t="e">
        <f ca="1">+IF(A374&lt;&gt;" ",VLOOKUP(A374,'（运营）采购订单'!$D:$J,7,0),"")</f>
        <v>#NUM!</v>
      </c>
      <c r="J374" s="95" t="e">
        <f ca="1">+IF(I374&gt;0,'（运营）采购订单'!$K$2,"")</f>
        <v>#NUM!</v>
      </c>
      <c r="K374" s="5"/>
    </row>
    <row r="375" spans="1:11">
      <c r="A375" s="7" t="e">
        <f ca="1" t="array" ref="A375">+INDEX('（运营）采购订单'!$D$1:$D$543,SMALL(IF('（运营）采购订单'!$D$4:$D$543&lt;&gt;"",ROW('（运营）采购订单'!$D$4:$D$543)),ROW('（运营）采购订单'!A374)))</f>
        <v>#NUM!</v>
      </c>
      <c r="B375" s="31" t="e">
        <f ca="1">+IF(A375&lt;&gt;"*-*",'（运营）采购订单'!$D$2,0)</f>
        <v>#NUM!</v>
      </c>
      <c r="C375" s="31" t="e">
        <f ca="1">+VLOOKUP(A375,'（运营）采购订单'!$D:$E,2,0)</f>
        <v>#NUM!</v>
      </c>
      <c r="D375" s="31" t="e">
        <f ca="1">+IF(I375&gt;0,'（运营）采购订单'!$B$2,"")</f>
        <v>#NUM!</v>
      </c>
      <c r="E375" s="31"/>
      <c r="F375" s="31"/>
      <c r="G375" s="31"/>
      <c r="H375" s="31"/>
      <c r="I375" s="31" t="e">
        <f ca="1">+IF(A375&lt;&gt;" ",VLOOKUP(A375,'（运营）采购订单'!$D:$J,7,0),"")</f>
        <v>#NUM!</v>
      </c>
      <c r="J375" s="95" t="e">
        <f ca="1">+IF(I375&gt;0,'（运营）采购订单'!$K$2,"")</f>
        <v>#NUM!</v>
      </c>
      <c r="K375" s="5"/>
    </row>
    <row r="376" spans="1:11">
      <c r="A376" s="7" t="e">
        <f ca="1" t="array" ref="A376">+INDEX('（运营）采购订单'!$D$1:$D$543,SMALL(IF('（运营）采购订单'!$D$4:$D$543&lt;&gt;"",ROW('（运营）采购订单'!$D$4:$D$543)),ROW('（运营）采购订单'!A375)))</f>
        <v>#NUM!</v>
      </c>
      <c r="B376" s="31" t="e">
        <f ca="1">+IF(A376&lt;&gt;"*-*",'（运营）采购订单'!$D$2,0)</f>
        <v>#NUM!</v>
      </c>
      <c r="C376" s="31" t="e">
        <f ca="1">+VLOOKUP(A376,'（运营）采购订单'!$D:$E,2,0)</f>
        <v>#NUM!</v>
      </c>
      <c r="D376" s="31" t="e">
        <f ca="1">+IF(I376&gt;0,'（运营）采购订单'!$B$2,"")</f>
        <v>#NUM!</v>
      </c>
      <c r="E376" s="31"/>
      <c r="F376" s="31"/>
      <c r="G376" s="31"/>
      <c r="H376" s="31"/>
      <c r="I376" s="31" t="e">
        <f ca="1">+IF(A376&lt;&gt;" ",VLOOKUP(A376,'（运营）采购订单'!$D:$J,7,0),"")</f>
        <v>#NUM!</v>
      </c>
      <c r="J376" s="95" t="e">
        <f ca="1">+IF(I376&gt;0,'（运营）采购订单'!$K$2,"")</f>
        <v>#NUM!</v>
      </c>
      <c r="K376" s="5"/>
    </row>
    <row r="377" spans="1:11">
      <c r="A377" s="7" t="e">
        <f ca="1" t="array" ref="A377">+INDEX('（运营）采购订单'!$D$1:$D$543,SMALL(IF('（运营）采购订单'!$D$4:$D$543&lt;&gt;"",ROW('（运营）采购订单'!$D$4:$D$543)),ROW('（运营）采购订单'!A376)))</f>
        <v>#NUM!</v>
      </c>
      <c r="B377" s="31" t="e">
        <f ca="1">+IF(A377&lt;&gt;"*-*",'（运营）采购订单'!$D$2,0)</f>
        <v>#NUM!</v>
      </c>
      <c r="C377" s="31" t="e">
        <f ca="1">+VLOOKUP(A377,'（运营）采购订单'!$D:$E,2,0)</f>
        <v>#NUM!</v>
      </c>
      <c r="D377" s="31" t="e">
        <f ca="1">+IF(I377&gt;0,'（运营）采购订单'!$B$2,"")</f>
        <v>#NUM!</v>
      </c>
      <c r="E377" s="31"/>
      <c r="F377" s="31"/>
      <c r="G377" s="31"/>
      <c r="H377" s="31"/>
      <c r="I377" s="31" t="e">
        <f ca="1">+IF(A377&lt;&gt;" ",VLOOKUP(A377,'（运营）采购订单'!$D:$J,7,0),"")</f>
        <v>#NUM!</v>
      </c>
      <c r="J377" s="95" t="e">
        <f ca="1">+IF(I377&gt;0,'（运营）采购订单'!$K$2,"")</f>
        <v>#NUM!</v>
      </c>
      <c r="K377" s="5"/>
    </row>
    <row r="378" spans="1:11">
      <c r="A378" s="7" t="e">
        <f ca="1" t="array" ref="A378">+INDEX('（运营）采购订单'!$D$1:$D$543,SMALL(IF('（运营）采购订单'!$D$4:$D$543&lt;&gt;"",ROW('（运营）采购订单'!$D$4:$D$543)),ROW('（运营）采购订单'!A377)))</f>
        <v>#NUM!</v>
      </c>
      <c r="B378" s="31" t="e">
        <f ca="1">+IF(A378&lt;&gt;"*-*",'（运营）采购订单'!$D$2,0)</f>
        <v>#NUM!</v>
      </c>
      <c r="C378" s="31" t="e">
        <f ca="1">+VLOOKUP(A378,'（运营）采购订单'!$D:$E,2,0)</f>
        <v>#NUM!</v>
      </c>
      <c r="D378" s="31" t="e">
        <f ca="1">+IF(I378&gt;0,'（运营）采购订单'!$B$2,"")</f>
        <v>#NUM!</v>
      </c>
      <c r="E378" s="31"/>
      <c r="F378" s="31"/>
      <c r="G378" s="31"/>
      <c r="H378" s="31"/>
      <c r="I378" s="31" t="e">
        <f ca="1">+IF(A378&lt;&gt;" ",VLOOKUP(A378,'（运营）采购订单'!$D:$J,7,0),"")</f>
        <v>#NUM!</v>
      </c>
      <c r="J378" s="95" t="e">
        <f ca="1">+IF(I378&gt;0,'（运营）采购订单'!$K$2,"")</f>
        <v>#NUM!</v>
      </c>
      <c r="K378" s="5"/>
    </row>
    <row r="379" spans="1:11">
      <c r="A379" s="7" t="e">
        <f ca="1" t="array" ref="A379">+INDEX('（运营）采购订单'!$D$1:$D$543,SMALL(IF('（运营）采购订单'!$D$4:$D$543&lt;&gt;"",ROW('（运营）采购订单'!$D$4:$D$543)),ROW('（运营）采购订单'!A378)))</f>
        <v>#NUM!</v>
      </c>
      <c r="B379" s="31" t="e">
        <f ca="1">+IF(A379&lt;&gt;"*-*",'（运营）采购订单'!$D$2,0)</f>
        <v>#NUM!</v>
      </c>
      <c r="C379" s="31" t="e">
        <f ca="1">+VLOOKUP(A379,'（运营）采购订单'!$D:$E,2,0)</f>
        <v>#NUM!</v>
      </c>
      <c r="D379" s="31" t="e">
        <f ca="1">+IF(I379&gt;0,'（运营）采购订单'!$B$2,"")</f>
        <v>#NUM!</v>
      </c>
      <c r="E379" s="31"/>
      <c r="F379" s="31"/>
      <c r="G379" s="31"/>
      <c r="H379" s="31"/>
      <c r="I379" s="31" t="e">
        <f ca="1">+IF(A379&lt;&gt;" ",VLOOKUP(A379,'（运营）采购订单'!$D:$J,7,0),"")</f>
        <v>#NUM!</v>
      </c>
      <c r="J379" s="95" t="e">
        <f ca="1">+IF(I379&gt;0,'（运营）采购订单'!$K$2,"")</f>
        <v>#NUM!</v>
      </c>
      <c r="K379" s="5"/>
    </row>
    <row r="380" spans="1:11">
      <c r="A380" s="7" t="e">
        <f ca="1" t="array" ref="A380">+INDEX('（运营）采购订单'!$D$1:$D$543,SMALL(IF('（运营）采购订单'!$D$4:$D$543&lt;&gt;"",ROW('（运营）采购订单'!$D$4:$D$543)),ROW('（运营）采购订单'!A379)))</f>
        <v>#NUM!</v>
      </c>
      <c r="B380" s="31" t="e">
        <f ca="1">+IF(A380&lt;&gt;"*-*",'（运营）采购订单'!$D$2,0)</f>
        <v>#NUM!</v>
      </c>
      <c r="C380" s="31" t="e">
        <f ca="1">+VLOOKUP(A380,'（运营）采购订单'!$D:$E,2,0)</f>
        <v>#NUM!</v>
      </c>
      <c r="D380" s="31" t="e">
        <f ca="1">+IF(I380&gt;0,'（运营）采购订单'!$B$2,"")</f>
        <v>#NUM!</v>
      </c>
      <c r="E380" s="31"/>
      <c r="F380" s="31"/>
      <c r="G380" s="31"/>
      <c r="H380" s="31"/>
      <c r="I380" s="31" t="e">
        <f ca="1">+IF(A380&lt;&gt;" ",VLOOKUP(A380,'（运营）采购订单'!$D:$J,7,0),"")</f>
        <v>#NUM!</v>
      </c>
      <c r="J380" s="95" t="e">
        <f ca="1">+IF(I380&gt;0,'（运营）采购订单'!$K$2,"")</f>
        <v>#NUM!</v>
      </c>
      <c r="K380" s="5"/>
    </row>
    <row r="381" spans="1:11">
      <c r="A381" s="7" t="e">
        <f ca="1" t="array" ref="A381">+INDEX('（运营）采购订单'!$D$1:$D$543,SMALL(IF('（运营）采购订单'!$D$4:$D$543&lt;&gt;"",ROW('（运营）采购订单'!$D$4:$D$543)),ROW('（运营）采购订单'!A380)))</f>
        <v>#NUM!</v>
      </c>
      <c r="B381" s="31" t="e">
        <f ca="1">+IF(A381&lt;&gt;"*-*",'（运营）采购订单'!$D$2,0)</f>
        <v>#NUM!</v>
      </c>
      <c r="C381" s="31" t="e">
        <f ca="1">+VLOOKUP(A381,'（运营）采购订单'!$D:$E,2,0)</f>
        <v>#NUM!</v>
      </c>
      <c r="D381" s="31" t="e">
        <f ca="1">+IF(I381&gt;0,'（运营）采购订单'!$B$2,"")</f>
        <v>#NUM!</v>
      </c>
      <c r="E381" s="31"/>
      <c r="F381" s="31"/>
      <c r="G381" s="31"/>
      <c r="H381" s="31"/>
      <c r="I381" s="31" t="e">
        <f ca="1">+IF(A381&lt;&gt;" ",VLOOKUP(A381,'（运营）采购订单'!$D:$J,7,0),"")</f>
        <v>#NUM!</v>
      </c>
      <c r="J381" s="95" t="e">
        <f ca="1">+IF(I381&gt;0,'（运营）采购订单'!$K$2,"")</f>
        <v>#NUM!</v>
      </c>
      <c r="K381" s="5"/>
    </row>
    <row r="382" spans="1:11">
      <c r="A382" s="7" t="e">
        <f ca="1" t="array" ref="A382">+INDEX('（运营）采购订单'!$D$1:$D$543,SMALL(IF('（运营）采购订单'!$D$4:$D$543&lt;&gt;"",ROW('（运营）采购订单'!$D$4:$D$543)),ROW('（运营）采购订单'!A381)))</f>
        <v>#NUM!</v>
      </c>
      <c r="B382" s="31" t="e">
        <f ca="1">+IF(A382&lt;&gt;"*-*",'（运营）采购订单'!$D$2,0)</f>
        <v>#NUM!</v>
      </c>
      <c r="C382" s="31" t="e">
        <f ca="1">+VLOOKUP(A382,'（运营）采购订单'!$D:$E,2,0)</f>
        <v>#NUM!</v>
      </c>
      <c r="D382" s="31" t="e">
        <f ca="1">+IF(I382&gt;0,'（运营）采购订单'!$B$2,"")</f>
        <v>#NUM!</v>
      </c>
      <c r="E382" s="31"/>
      <c r="F382" s="31"/>
      <c r="G382" s="31"/>
      <c r="H382" s="31"/>
      <c r="I382" s="31" t="e">
        <f ca="1">+IF(A382&lt;&gt;" ",VLOOKUP(A382,'（运营）采购订单'!$D:$J,7,0),"")</f>
        <v>#NUM!</v>
      </c>
      <c r="J382" s="95" t="e">
        <f ca="1">+IF(I382&gt;0,'（运营）采购订单'!$K$2,"")</f>
        <v>#NUM!</v>
      </c>
      <c r="K382" s="5"/>
    </row>
    <row r="383" spans="1:11">
      <c r="A383" s="7" t="e">
        <f ca="1" t="array" ref="A383">+INDEX('（运营）采购订单'!$D$1:$D$543,SMALL(IF('（运营）采购订单'!$D$4:$D$543&lt;&gt;"",ROW('（运营）采购订单'!$D$4:$D$543)),ROW('（运营）采购订单'!A382)))</f>
        <v>#NUM!</v>
      </c>
      <c r="B383" s="31" t="e">
        <f ca="1">+IF(A383&lt;&gt;"*-*",'（运营）采购订单'!$D$2,0)</f>
        <v>#NUM!</v>
      </c>
      <c r="C383" s="31" t="e">
        <f ca="1">+VLOOKUP(A383,'（运营）采购订单'!$D:$E,2,0)</f>
        <v>#NUM!</v>
      </c>
      <c r="D383" s="31" t="e">
        <f ca="1">+IF(I383&gt;0,'（运营）采购订单'!$B$2,"")</f>
        <v>#NUM!</v>
      </c>
      <c r="E383" s="31"/>
      <c r="F383" s="31"/>
      <c r="G383" s="31"/>
      <c r="H383" s="31"/>
      <c r="I383" s="31" t="e">
        <f ca="1">+IF(A383&lt;&gt;" ",VLOOKUP(A383,'（运营）采购订单'!$D:$J,7,0),"")</f>
        <v>#NUM!</v>
      </c>
      <c r="J383" s="95" t="e">
        <f ca="1">+IF(I383&gt;0,'（运营）采购订单'!$K$2,"")</f>
        <v>#NUM!</v>
      </c>
      <c r="K383" s="5"/>
    </row>
    <row r="384" spans="1:11">
      <c r="A384" s="7" t="e">
        <f ca="1" t="array" ref="A384">+INDEX('（运营）采购订单'!$D$1:$D$543,SMALL(IF('（运营）采购订单'!$D$4:$D$543&lt;&gt;"",ROW('（运营）采购订单'!$D$4:$D$543)),ROW('（运营）采购订单'!A383)))</f>
        <v>#NUM!</v>
      </c>
      <c r="B384" s="31" t="e">
        <f ca="1">+IF(A384&lt;&gt;"*-*",'（运营）采购订单'!$D$2,0)</f>
        <v>#NUM!</v>
      </c>
      <c r="C384" s="31" t="e">
        <f ca="1">+VLOOKUP(A384,'（运营）采购订单'!$D:$E,2,0)</f>
        <v>#NUM!</v>
      </c>
      <c r="D384" s="31" t="e">
        <f ca="1">+IF(I384&gt;0,'（运营）采购订单'!$B$2,"")</f>
        <v>#NUM!</v>
      </c>
      <c r="E384" s="31"/>
      <c r="F384" s="31"/>
      <c r="G384" s="31"/>
      <c r="H384" s="31"/>
      <c r="I384" s="31" t="e">
        <f ca="1">+IF(A384&lt;&gt;" ",VLOOKUP(A384,'（运营）采购订单'!$D:$J,7,0),"")</f>
        <v>#NUM!</v>
      </c>
      <c r="J384" s="95" t="e">
        <f ca="1">+IF(I384&gt;0,'（运营）采购订单'!$K$2,"")</f>
        <v>#NUM!</v>
      </c>
      <c r="K384" s="5"/>
    </row>
    <row r="385" spans="1:11">
      <c r="A385" s="7" t="e">
        <f ca="1" t="array" ref="A385">+INDEX('（运营）采购订单'!$D$1:$D$543,SMALL(IF('（运营）采购订单'!$D$4:$D$543&lt;&gt;"",ROW('（运营）采购订单'!$D$4:$D$543)),ROW('（运营）采购订单'!A384)))</f>
        <v>#NUM!</v>
      </c>
      <c r="B385" s="31" t="e">
        <f ca="1">+IF(A385&lt;&gt;"*-*",'（运营）采购订单'!$D$2,0)</f>
        <v>#NUM!</v>
      </c>
      <c r="C385" s="31" t="e">
        <f ca="1">+VLOOKUP(A385,'（运营）采购订单'!$D:$E,2,0)</f>
        <v>#NUM!</v>
      </c>
      <c r="D385" s="31" t="e">
        <f ca="1">+IF(I385&gt;0,'（运营）采购订单'!$B$2,"")</f>
        <v>#NUM!</v>
      </c>
      <c r="E385" s="31"/>
      <c r="F385" s="31"/>
      <c r="G385" s="31"/>
      <c r="H385" s="31"/>
      <c r="I385" s="31" t="e">
        <f ca="1">+IF(A385&lt;&gt;" ",VLOOKUP(A385,'（运营）采购订单'!$D:$J,7,0),"")</f>
        <v>#NUM!</v>
      </c>
      <c r="J385" s="95" t="e">
        <f ca="1">+IF(I385&gt;0,'（运营）采购订单'!$K$2,"")</f>
        <v>#NUM!</v>
      </c>
      <c r="K385" s="5"/>
    </row>
    <row r="386" spans="1:11">
      <c r="A386" s="7" t="e">
        <f ca="1" t="array" ref="A386">+INDEX('（运营）采购订单'!$D$1:$D$543,SMALL(IF('（运营）采购订单'!$D$4:$D$543&lt;&gt;"",ROW('（运营）采购订单'!$D$4:$D$543)),ROW('（运营）采购订单'!A385)))</f>
        <v>#NUM!</v>
      </c>
      <c r="B386" s="31" t="e">
        <f ca="1">+IF(A386&lt;&gt;"*-*",'（运营）采购订单'!$D$2,0)</f>
        <v>#NUM!</v>
      </c>
      <c r="C386" s="31" t="e">
        <f ca="1">+VLOOKUP(A386,'（运营）采购订单'!$D:$E,2,0)</f>
        <v>#NUM!</v>
      </c>
      <c r="D386" s="31" t="e">
        <f ca="1">+IF(I386&gt;0,'（运营）采购订单'!$B$2,"")</f>
        <v>#NUM!</v>
      </c>
      <c r="E386" s="31"/>
      <c r="F386" s="31"/>
      <c r="G386" s="31"/>
      <c r="H386" s="31"/>
      <c r="I386" s="31" t="e">
        <f ca="1">+IF(A386&lt;&gt;" ",VLOOKUP(A386,'（运营）采购订单'!$D:$J,7,0),"")</f>
        <v>#NUM!</v>
      </c>
      <c r="J386" s="95" t="e">
        <f ca="1">+IF(I386&gt;0,'（运营）采购订单'!$K$2,"")</f>
        <v>#NUM!</v>
      </c>
      <c r="K386" s="5"/>
    </row>
    <row r="387" spans="1:11">
      <c r="A387" s="7" t="e">
        <f ca="1" t="array" ref="A387">+INDEX('（运营）采购订单'!$D$1:$D$543,SMALL(IF('（运营）采购订单'!$D$4:$D$543&lt;&gt;"",ROW('（运营）采购订单'!$D$4:$D$543)),ROW('（运营）采购订单'!A386)))</f>
        <v>#NUM!</v>
      </c>
      <c r="B387" s="31" t="e">
        <f ca="1">+IF(A387&lt;&gt;"*-*",'（运营）采购订单'!$D$2,0)</f>
        <v>#NUM!</v>
      </c>
      <c r="C387" s="31" t="e">
        <f ca="1">+VLOOKUP(A387,'（运营）采购订单'!$D:$E,2,0)</f>
        <v>#NUM!</v>
      </c>
      <c r="D387" s="31" t="e">
        <f ca="1">+IF(I387&gt;0,'（运营）采购订单'!$B$2,"")</f>
        <v>#NUM!</v>
      </c>
      <c r="E387" s="31"/>
      <c r="F387" s="31"/>
      <c r="G387" s="31"/>
      <c r="H387" s="31"/>
      <c r="I387" s="31" t="e">
        <f ca="1">+IF(A387&lt;&gt;" ",VLOOKUP(A387,'（运营）采购订单'!$D:$J,7,0),"")</f>
        <v>#NUM!</v>
      </c>
      <c r="J387" s="95" t="e">
        <f ca="1">+IF(I387&gt;0,'（运营）采购订单'!$K$2,"")</f>
        <v>#NUM!</v>
      </c>
      <c r="K387" s="5"/>
    </row>
    <row r="388" spans="1:11">
      <c r="A388" s="7" t="e">
        <f ca="1" t="array" ref="A388">+INDEX('（运营）采购订单'!$D$1:$D$543,SMALL(IF('（运营）采购订单'!$D$4:$D$543&lt;&gt;"",ROW('（运营）采购订单'!$D$4:$D$543)),ROW('（运营）采购订单'!A387)))</f>
        <v>#NUM!</v>
      </c>
      <c r="B388" s="31" t="e">
        <f ca="1">+IF(A388&lt;&gt;"*-*",'（运营）采购订单'!$D$2,0)</f>
        <v>#NUM!</v>
      </c>
      <c r="C388" s="31" t="e">
        <f ca="1">+VLOOKUP(A388,'（运营）采购订单'!$D:$E,2,0)</f>
        <v>#NUM!</v>
      </c>
      <c r="D388" s="31" t="e">
        <f ca="1">+IF(I388&gt;0,'（运营）采购订单'!$B$2,"")</f>
        <v>#NUM!</v>
      </c>
      <c r="E388" s="31"/>
      <c r="F388" s="31"/>
      <c r="G388" s="31"/>
      <c r="H388" s="31"/>
      <c r="I388" s="31" t="e">
        <f ca="1">+IF(A388&lt;&gt;" ",VLOOKUP(A388,'（运营）采购订单'!$D:$J,7,0),"")</f>
        <v>#NUM!</v>
      </c>
      <c r="J388" s="95" t="e">
        <f ca="1">+IF(I388&gt;0,'（运营）采购订单'!$K$2,"")</f>
        <v>#NUM!</v>
      </c>
      <c r="K388" s="5"/>
    </row>
    <row r="389" spans="1:11">
      <c r="A389" s="7" t="e">
        <f ca="1" t="array" ref="A389">+INDEX('（运营）采购订单'!$D$1:$D$543,SMALL(IF('（运营）采购订单'!$D$4:$D$543&lt;&gt;"",ROW('（运营）采购订单'!$D$4:$D$543)),ROW('（运营）采购订单'!A388)))</f>
        <v>#NUM!</v>
      </c>
      <c r="B389" s="31" t="e">
        <f ca="1">+IF(A389&lt;&gt;"*-*",'（运营）采购订单'!$D$2,0)</f>
        <v>#NUM!</v>
      </c>
      <c r="C389" s="31" t="e">
        <f ca="1">+VLOOKUP(A389,'（运营）采购订单'!$D:$E,2,0)</f>
        <v>#NUM!</v>
      </c>
      <c r="D389" s="31" t="e">
        <f ca="1">+IF(I389&gt;0,'（运营）采购订单'!$B$2,"")</f>
        <v>#NUM!</v>
      </c>
      <c r="E389" s="31"/>
      <c r="F389" s="31"/>
      <c r="G389" s="31"/>
      <c r="H389" s="31"/>
      <c r="I389" s="31" t="e">
        <f ca="1">+IF(A389&lt;&gt;" ",VLOOKUP(A389,'（运营）采购订单'!$D:$J,7,0),"")</f>
        <v>#NUM!</v>
      </c>
      <c r="J389" s="95" t="e">
        <f ca="1">+IF(I389&gt;0,'（运营）采购订单'!$K$2,"")</f>
        <v>#NUM!</v>
      </c>
      <c r="K389" s="5"/>
    </row>
    <row r="390" spans="1:11">
      <c r="A390" s="7" t="e">
        <f ca="1" t="array" ref="A390">+INDEX('（运营）采购订单'!$D$1:$D$543,SMALL(IF('（运营）采购订单'!$D$4:$D$543&lt;&gt;"",ROW('（运营）采购订单'!$D$4:$D$543)),ROW('（运营）采购订单'!A389)))</f>
        <v>#NUM!</v>
      </c>
      <c r="B390" s="31" t="e">
        <f ca="1">+IF(A390&lt;&gt;"*-*",'（运营）采购订单'!$D$2,0)</f>
        <v>#NUM!</v>
      </c>
      <c r="C390" s="31" t="e">
        <f ca="1">+VLOOKUP(A390,'（运营）采购订单'!$D:$E,2,0)</f>
        <v>#NUM!</v>
      </c>
      <c r="D390" s="31" t="e">
        <f ca="1">+IF(I390&gt;0,'（运营）采购订单'!$B$2,"")</f>
        <v>#NUM!</v>
      </c>
      <c r="E390" s="31"/>
      <c r="F390" s="31"/>
      <c r="G390" s="31"/>
      <c r="H390" s="31"/>
      <c r="I390" s="31" t="e">
        <f ca="1">+IF(A390&lt;&gt;" ",VLOOKUP(A390,'（运营）采购订单'!$D:$J,7,0),"")</f>
        <v>#NUM!</v>
      </c>
      <c r="J390" s="95" t="e">
        <f ca="1">+IF(I390&gt;0,'（运营）采购订单'!$K$2,"")</f>
        <v>#NUM!</v>
      </c>
      <c r="K390" s="5"/>
    </row>
    <row r="391" spans="1:11">
      <c r="A391" s="7" t="e">
        <f ca="1" t="array" ref="A391">+INDEX('（运营）采购订单'!$D$1:$D$543,SMALL(IF('（运营）采购订单'!$D$4:$D$543&lt;&gt;"",ROW('（运营）采购订单'!$D$4:$D$543)),ROW('（运营）采购订单'!A390)))</f>
        <v>#NUM!</v>
      </c>
      <c r="B391" s="31" t="e">
        <f ca="1">+IF(A391&lt;&gt;"*-*",'（运营）采购订单'!$D$2,0)</f>
        <v>#NUM!</v>
      </c>
      <c r="C391" s="31" t="e">
        <f ca="1">+VLOOKUP(A391,'（运营）采购订单'!$D:$E,2,0)</f>
        <v>#NUM!</v>
      </c>
      <c r="D391" s="31" t="e">
        <f ca="1">+IF(I391&gt;0,'（运营）采购订单'!$B$2,"")</f>
        <v>#NUM!</v>
      </c>
      <c r="E391" s="31"/>
      <c r="F391" s="31"/>
      <c r="G391" s="31"/>
      <c r="H391" s="31"/>
      <c r="I391" s="31" t="e">
        <f ca="1">+IF(A391&lt;&gt;" ",VLOOKUP(A391,'（运营）采购订单'!$D:$J,7,0),"")</f>
        <v>#NUM!</v>
      </c>
      <c r="J391" s="95" t="e">
        <f ca="1">+IF(I391&gt;0,'（运营）采购订单'!$K$2,"")</f>
        <v>#NUM!</v>
      </c>
      <c r="K391" s="5"/>
    </row>
    <row r="392" spans="1:11">
      <c r="A392" s="7" t="e">
        <f ca="1" t="array" ref="A392">+INDEX('（运营）采购订单'!$D$1:$D$543,SMALL(IF('（运营）采购订单'!$D$4:$D$543&lt;&gt;"",ROW('（运营）采购订单'!$D$4:$D$543)),ROW('（运营）采购订单'!A391)))</f>
        <v>#NUM!</v>
      </c>
      <c r="B392" s="31" t="e">
        <f ca="1">+IF(A392&lt;&gt;"*-*",'（运营）采购订单'!$D$2,0)</f>
        <v>#NUM!</v>
      </c>
      <c r="C392" s="31" t="e">
        <f ca="1">+VLOOKUP(A392,'（运营）采购订单'!$D:$E,2,0)</f>
        <v>#NUM!</v>
      </c>
      <c r="D392" s="31" t="e">
        <f ca="1">+IF(I392&gt;0,'（运营）采购订单'!$B$2,"")</f>
        <v>#NUM!</v>
      </c>
      <c r="E392" s="31"/>
      <c r="F392" s="31"/>
      <c r="G392" s="31"/>
      <c r="H392" s="31"/>
      <c r="I392" s="31" t="e">
        <f ca="1">+IF(A392&lt;&gt;" ",VLOOKUP(A392,'（运营）采购订单'!$D:$J,7,0),"")</f>
        <v>#NUM!</v>
      </c>
      <c r="J392" s="95" t="e">
        <f ca="1">+IF(I392&gt;0,'（运营）采购订单'!$K$2,"")</f>
        <v>#NUM!</v>
      </c>
      <c r="K392" s="5"/>
    </row>
    <row r="393" spans="1:11">
      <c r="A393" s="7" t="e">
        <f ca="1" t="array" ref="A393">+INDEX('（运营）采购订单'!$D$1:$D$543,SMALL(IF('（运营）采购订单'!$D$4:$D$543&lt;&gt;"",ROW('（运营）采购订单'!$D$4:$D$543)),ROW('（运营）采购订单'!A392)))</f>
        <v>#NUM!</v>
      </c>
      <c r="B393" s="31" t="e">
        <f ca="1">+IF(A393&lt;&gt;"*-*",'（运营）采购订单'!$D$2,0)</f>
        <v>#NUM!</v>
      </c>
      <c r="C393" s="31" t="e">
        <f ca="1">+VLOOKUP(A393,'（运营）采购订单'!$D:$E,2,0)</f>
        <v>#NUM!</v>
      </c>
      <c r="D393" s="31" t="e">
        <f ca="1">+IF(I393&gt;0,'（运营）采购订单'!$B$2,"")</f>
        <v>#NUM!</v>
      </c>
      <c r="E393" s="31"/>
      <c r="F393" s="31"/>
      <c r="G393" s="31"/>
      <c r="H393" s="31"/>
      <c r="I393" s="31" t="e">
        <f ca="1">+IF(A393&lt;&gt;" ",VLOOKUP(A393,'（运营）采购订单'!$D:$J,7,0),"")</f>
        <v>#NUM!</v>
      </c>
      <c r="J393" s="95" t="e">
        <f ca="1">+IF(I393&gt;0,'（运营）采购订单'!$K$2,"")</f>
        <v>#NUM!</v>
      </c>
      <c r="K393" s="5"/>
    </row>
    <row r="394" spans="1:11">
      <c r="A394" s="7" t="e">
        <f ca="1" t="array" ref="A394">+INDEX('（运营）采购订单'!$D$1:$D$543,SMALL(IF('（运营）采购订单'!$D$4:$D$543&lt;&gt;"",ROW('（运营）采购订单'!$D$4:$D$543)),ROW('（运营）采购订单'!A393)))</f>
        <v>#NUM!</v>
      </c>
      <c r="B394" s="31" t="e">
        <f ca="1">+IF(A394&lt;&gt;"*-*",'（运营）采购订单'!$D$2,0)</f>
        <v>#NUM!</v>
      </c>
      <c r="C394" s="31" t="e">
        <f ca="1">+VLOOKUP(A394,'（运营）采购订单'!$D:$E,2,0)</f>
        <v>#NUM!</v>
      </c>
      <c r="D394" s="31" t="e">
        <f ca="1">+IF(I394&gt;0,'（运营）采购订单'!$B$2,"")</f>
        <v>#NUM!</v>
      </c>
      <c r="E394" s="31"/>
      <c r="F394" s="31"/>
      <c r="G394" s="31"/>
      <c r="H394" s="31"/>
      <c r="I394" s="31" t="e">
        <f ca="1">+IF(A394&lt;&gt;" ",VLOOKUP(A394,'（运营）采购订单'!$D:$J,7,0),"")</f>
        <v>#NUM!</v>
      </c>
      <c r="J394" s="95" t="e">
        <f ca="1">+IF(I394&gt;0,'（运营）采购订单'!$K$2,"")</f>
        <v>#NUM!</v>
      </c>
      <c r="K394" s="5"/>
    </row>
    <row r="395" spans="1:11">
      <c r="A395" s="7" t="e">
        <f ca="1" t="array" ref="A395">+INDEX('（运营）采购订单'!$D$1:$D$543,SMALL(IF('（运营）采购订单'!$D$4:$D$543&lt;&gt;"",ROW('（运营）采购订单'!$D$4:$D$543)),ROW('（运营）采购订单'!A394)))</f>
        <v>#NUM!</v>
      </c>
      <c r="B395" s="31" t="e">
        <f ca="1">+IF(A395&lt;&gt;"*-*",'（运营）采购订单'!$D$2,0)</f>
        <v>#NUM!</v>
      </c>
      <c r="C395" s="31" t="e">
        <f ca="1">+VLOOKUP(A395,'（运营）采购订单'!$D:$E,2,0)</f>
        <v>#NUM!</v>
      </c>
      <c r="D395" s="31" t="e">
        <f ca="1">+IF(I395&gt;0,'（运营）采购订单'!$B$2,"")</f>
        <v>#NUM!</v>
      </c>
      <c r="E395" s="31"/>
      <c r="F395" s="31"/>
      <c r="G395" s="31"/>
      <c r="H395" s="31"/>
      <c r="I395" s="31" t="e">
        <f ca="1">+IF(A395&lt;&gt;" ",VLOOKUP(A395,'（运营）采购订单'!$D:$J,7,0),"")</f>
        <v>#NUM!</v>
      </c>
      <c r="J395" s="95" t="e">
        <f ca="1">+IF(I395&gt;0,'（运营）采购订单'!$K$2,"")</f>
        <v>#NUM!</v>
      </c>
      <c r="K395" s="5"/>
    </row>
    <row r="396" spans="1:11">
      <c r="A396" s="7" t="e">
        <f ca="1" t="array" ref="A396">+INDEX('（运营）采购订单'!$D$1:$D$543,SMALL(IF('（运营）采购订单'!$D$4:$D$543&lt;&gt;"",ROW('（运营）采购订单'!$D$4:$D$543)),ROW('（运营）采购订单'!A395)))</f>
        <v>#NUM!</v>
      </c>
      <c r="B396" s="31" t="e">
        <f ca="1">+IF(A396&lt;&gt;"*-*",'（运营）采购订单'!$D$2,0)</f>
        <v>#NUM!</v>
      </c>
      <c r="C396" s="31" t="e">
        <f ca="1">+VLOOKUP(A396,'（运营）采购订单'!$D:$E,2,0)</f>
        <v>#NUM!</v>
      </c>
      <c r="D396" s="31" t="e">
        <f ca="1">+IF(I396&gt;0,'（运营）采购订单'!$B$2,"")</f>
        <v>#NUM!</v>
      </c>
      <c r="E396" s="31"/>
      <c r="F396" s="31"/>
      <c r="G396" s="31"/>
      <c r="H396" s="31"/>
      <c r="I396" s="31" t="e">
        <f ca="1">+IF(A396&lt;&gt;" ",VLOOKUP(A396,'（运营）采购订单'!$D:$J,7,0),"")</f>
        <v>#NUM!</v>
      </c>
      <c r="J396" s="95" t="e">
        <f ca="1">+IF(I396&gt;0,'（运营）采购订单'!$K$2,"")</f>
        <v>#NUM!</v>
      </c>
      <c r="K396" s="5"/>
    </row>
    <row r="397" spans="1:11">
      <c r="A397" s="7" t="e">
        <f ca="1" t="array" ref="A397">+INDEX('（运营）采购订单'!$D$1:$D$543,SMALL(IF('（运营）采购订单'!$D$4:$D$543&lt;&gt;"",ROW('（运营）采购订单'!$D$4:$D$543)),ROW('（运营）采购订单'!A396)))</f>
        <v>#NUM!</v>
      </c>
      <c r="B397" s="31" t="e">
        <f ca="1">+IF(A397&lt;&gt;"*-*",'（运营）采购订单'!$D$2,0)</f>
        <v>#NUM!</v>
      </c>
      <c r="C397" s="31" t="e">
        <f ca="1">+VLOOKUP(A397,'（运营）采购订单'!$D:$E,2,0)</f>
        <v>#NUM!</v>
      </c>
      <c r="D397" s="31" t="e">
        <f ca="1">+IF(I397&gt;0,'（运营）采购订单'!$B$2,"")</f>
        <v>#NUM!</v>
      </c>
      <c r="E397" s="31"/>
      <c r="F397" s="31"/>
      <c r="G397" s="31"/>
      <c r="H397" s="31"/>
      <c r="I397" s="31" t="e">
        <f ca="1">+IF(A397&lt;&gt;" ",VLOOKUP(A397,'（运营）采购订单'!$D:$J,7,0),"")</f>
        <v>#NUM!</v>
      </c>
      <c r="J397" s="95" t="e">
        <f ca="1">+IF(I397&gt;0,'（运营）采购订单'!$K$2,"")</f>
        <v>#NUM!</v>
      </c>
      <c r="K397" s="5"/>
    </row>
    <row r="398" spans="1:11">
      <c r="A398" s="7" t="e">
        <f ca="1" t="array" ref="A398">+INDEX('（运营）采购订单'!$D$1:$D$543,SMALL(IF('（运营）采购订单'!$D$4:$D$543&lt;&gt;"",ROW('（运营）采购订单'!$D$4:$D$543)),ROW('（运营）采购订单'!A397)))</f>
        <v>#NUM!</v>
      </c>
      <c r="B398" s="31" t="e">
        <f ca="1">+IF(A398&lt;&gt;"*-*",'（运营）采购订单'!$D$2,0)</f>
        <v>#NUM!</v>
      </c>
      <c r="C398" s="31" t="e">
        <f ca="1">+VLOOKUP(A398,'（运营）采购订单'!$D:$E,2,0)</f>
        <v>#NUM!</v>
      </c>
      <c r="D398" s="31" t="e">
        <f ca="1">+IF(I398&gt;0,'（运营）采购订单'!$B$2,"")</f>
        <v>#NUM!</v>
      </c>
      <c r="E398" s="31"/>
      <c r="F398" s="31"/>
      <c r="G398" s="31"/>
      <c r="H398" s="31"/>
      <c r="I398" s="31" t="e">
        <f ca="1">+IF(A398&lt;&gt;" ",VLOOKUP(A398,'（运营）采购订单'!$D:$J,7,0),"")</f>
        <v>#NUM!</v>
      </c>
      <c r="J398" s="95" t="e">
        <f ca="1">+IF(I398&gt;0,'（运营）采购订单'!$K$2,"")</f>
        <v>#NUM!</v>
      </c>
      <c r="K398" s="5"/>
    </row>
    <row r="399" spans="1:11">
      <c r="A399" s="7" t="e">
        <f ca="1" t="array" ref="A399">+INDEX('（运营）采购订单'!$D$1:$D$543,SMALL(IF('（运营）采购订单'!$D$4:$D$543&lt;&gt;"",ROW('（运营）采购订单'!$D$4:$D$543)),ROW('（运营）采购订单'!A398)))</f>
        <v>#NUM!</v>
      </c>
      <c r="B399" s="31" t="e">
        <f ca="1">+IF(A399&lt;&gt;"*-*",'（运营）采购订单'!$D$2,0)</f>
        <v>#NUM!</v>
      </c>
      <c r="C399" s="31" t="e">
        <f ca="1">+VLOOKUP(A399,'（运营）采购订单'!$D:$E,2,0)</f>
        <v>#NUM!</v>
      </c>
      <c r="D399" s="31" t="e">
        <f ca="1">+IF(I399&gt;0,'（运营）采购订单'!$B$2,"")</f>
        <v>#NUM!</v>
      </c>
      <c r="E399" s="31"/>
      <c r="F399" s="31"/>
      <c r="G399" s="31"/>
      <c r="H399" s="31"/>
      <c r="I399" s="31" t="e">
        <f ca="1">+IF(A399&lt;&gt;" ",VLOOKUP(A399,'（运营）采购订单'!$D:$J,7,0),"")</f>
        <v>#NUM!</v>
      </c>
      <c r="J399" s="95" t="e">
        <f ca="1">+IF(I399&gt;0,'（运营）采购订单'!$K$2,"")</f>
        <v>#NUM!</v>
      </c>
      <c r="K399" s="5"/>
    </row>
    <row r="400" spans="1:11">
      <c r="A400" s="7" t="e">
        <f ca="1" t="array" ref="A400">+INDEX('（运营）采购订单'!$D$1:$D$543,SMALL(IF('（运营）采购订单'!$D$4:$D$543&lt;&gt;"",ROW('（运营）采购订单'!$D$4:$D$543)),ROW('（运营）采购订单'!A399)))</f>
        <v>#NUM!</v>
      </c>
      <c r="B400" s="31" t="e">
        <f ca="1">+IF(A400&lt;&gt;"*-*",'（运营）采购订单'!$D$2,0)</f>
        <v>#NUM!</v>
      </c>
      <c r="C400" s="31" t="e">
        <f ca="1">+VLOOKUP(A400,'（运营）采购订单'!$D:$E,2,0)</f>
        <v>#NUM!</v>
      </c>
      <c r="D400" s="31" t="e">
        <f ca="1">+IF(I400&gt;0,'（运营）采购订单'!$B$2,"")</f>
        <v>#NUM!</v>
      </c>
      <c r="E400" s="31"/>
      <c r="F400" s="31"/>
      <c r="G400" s="31"/>
      <c r="H400" s="31"/>
      <c r="I400" s="31" t="e">
        <f ca="1">+IF(A400&lt;&gt;" ",VLOOKUP(A400,'（运营）采购订单'!$D:$J,7,0),"")</f>
        <v>#NUM!</v>
      </c>
      <c r="J400" s="95" t="e">
        <f ca="1">+IF(I400&gt;0,'（运营）采购订单'!$K$2,"")</f>
        <v>#NUM!</v>
      </c>
      <c r="K400" s="5"/>
    </row>
    <row r="401" spans="1:11">
      <c r="A401" s="7" t="e">
        <f ca="1" t="array" ref="A401">+INDEX('（运营）采购订单'!$D$1:$D$543,SMALL(IF('（运营）采购订单'!$D$4:$D$543&lt;&gt;"",ROW('（运营）采购订单'!$D$4:$D$543)),ROW('（运营）采购订单'!A400)))</f>
        <v>#NUM!</v>
      </c>
      <c r="B401" s="31" t="e">
        <f ca="1">+IF(A401&lt;&gt;"*-*",'（运营）采购订单'!$D$2,0)</f>
        <v>#NUM!</v>
      </c>
      <c r="C401" s="31" t="e">
        <f ca="1">+VLOOKUP(A401,'（运营）采购订单'!$D:$E,2,0)</f>
        <v>#NUM!</v>
      </c>
      <c r="D401" s="31" t="e">
        <f ca="1">+IF(I401&gt;0,'（运营）采购订单'!$B$2,"")</f>
        <v>#NUM!</v>
      </c>
      <c r="E401" s="31"/>
      <c r="F401" s="31"/>
      <c r="G401" s="31"/>
      <c r="H401" s="31"/>
      <c r="I401" s="31" t="e">
        <f ca="1">+IF(A401&lt;&gt;" ",VLOOKUP(A401,'（运营）采购订单'!$D:$J,7,0),"")</f>
        <v>#NUM!</v>
      </c>
      <c r="J401" s="95" t="e">
        <f ca="1">+IF(I401&gt;0,'（运营）采购订单'!$K$2,"")</f>
        <v>#NUM!</v>
      </c>
      <c r="K401" s="5"/>
    </row>
    <row r="402" spans="1:11">
      <c r="A402" s="7" t="e">
        <f ca="1" t="array" ref="A402">+INDEX('（运营）采购订单'!$D$1:$D$543,SMALL(IF('（运营）采购订单'!$D$4:$D$543&lt;&gt;"",ROW('（运营）采购订单'!$D$4:$D$543)),ROW('（运营）采购订单'!A401)))</f>
        <v>#NUM!</v>
      </c>
      <c r="B402" s="31" t="e">
        <f ca="1">+IF(A402&lt;&gt;"*-*",'（运营）采购订单'!$D$2,0)</f>
        <v>#NUM!</v>
      </c>
      <c r="C402" s="31" t="e">
        <f ca="1">+VLOOKUP(A402,'（运营）采购订单'!$D:$E,2,0)</f>
        <v>#NUM!</v>
      </c>
      <c r="D402" s="31" t="e">
        <f ca="1">+IF(I402&gt;0,'（运营）采购订单'!$B$2,"")</f>
        <v>#NUM!</v>
      </c>
      <c r="E402" s="31"/>
      <c r="F402" s="31"/>
      <c r="G402" s="31"/>
      <c r="H402" s="31"/>
      <c r="I402" s="31" t="e">
        <f ca="1">+IF(A402&lt;&gt;" ",VLOOKUP(A402,'（运营）采购订单'!$D:$J,7,0),"")</f>
        <v>#NUM!</v>
      </c>
      <c r="J402" s="95" t="e">
        <f ca="1">+IF(I402&gt;0,'（运营）采购订单'!$K$2,"")</f>
        <v>#NUM!</v>
      </c>
      <c r="K402" s="5"/>
    </row>
    <row r="403" spans="1:11">
      <c r="A403" s="7" t="e">
        <f ca="1" t="array" ref="A403">+INDEX('（运营）采购订单'!$D$1:$D$543,SMALL(IF('（运营）采购订单'!$D$4:$D$543&lt;&gt;"",ROW('（运营）采购订单'!$D$4:$D$543)),ROW('（运营）采购订单'!A402)))</f>
        <v>#NUM!</v>
      </c>
      <c r="B403" s="31" t="e">
        <f ca="1">+IF(A403&lt;&gt;"*-*",'（运营）采购订单'!$D$2,0)</f>
        <v>#NUM!</v>
      </c>
      <c r="C403" s="31" t="e">
        <f ca="1">+VLOOKUP(A403,'（运营）采购订单'!$D:$E,2,0)</f>
        <v>#NUM!</v>
      </c>
      <c r="D403" s="31" t="e">
        <f ca="1">+IF(I403&gt;0,'（运营）采购订单'!$B$2,"")</f>
        <v>#NUM!</v>
      </c>
      <c r="E403" s="31"/>
      <c r="F403" s="31"/>
      <c r="G403" s="31"/>
      <c r="H403" s="31"/>
      <c r="I403" s="31" t="e">
        <f ca="1">+IF(A403&lt;&gt;" ",VLOOKUP(A403,'（运营）采购订单'!$D:$J,7,0),"")</f>
        <v>#NUM!</v>
      </c>
      <c r="J403" s="95" t="e">
        <f ca="1">+IF(I403&gt;0,'（运营）采购订单'!$K$2,"")</f>
        <v>#NUM!</v>
      </c>
      <c r="K403" s="5"/>
    </row>
    <row r="404" spans="1:11">
      <c r="A404" s="7" t="e">
        <f ca="1" t="array" ref="A404">+INDEX('（运营）采购订单'!$D$1:$D$543,SMALL(IF('（运营）采购订单'!$D$4:$D$543&lt;&gt;"",ROW('（运营）采购订单'!$D$4:$D$543)),ROW('（运营）采购订单'!A403)))</f>
        <v>#NUM!</v>
      </c>
      <c r="B404" s="31" t="e">
        <f ca="1">+IF(A404&lt;&gt;"*-*",'（运营）采购订单'!$D$2,0)</f>
        <v>#NUM!</v>
      </c>
      <c r="C404" s="31" t="e">
        <f ca="1">+VLOOKUP(A404,'（运营）采购订单'!$D:$E,2,0)</f>
        <v>#NUM!</v>
      </c>
      <c r="D404" s="31" t="e">
        <f ca="1">+IF(I404&gt;0,'（运营）采购订单'!$B$2,"")</f>
        <v>#NUM!</v>
      </c>
      <c r="E404" s="31"/>
      <c r="F404" s="31"/>
      <c r="G404" s="31"/>
      <c r="H404" s="31"/>
      <c r="I404" s="31" t="e">
        <f ca="1">+IF(A404&lt;&gt;" ",VLOOKUP(A404,'（运营）采购订单'!$D:$J,7,0),"")</f>
        <v>#NUM!</v>
      </c>
      <c r="J404" s="95" t="e">
        <f ca="1">+IF(I404&gt;0,'（运营）采购订单'!$K$2,"")</f>
        <v>#NUM!</v>
      </c>
      <c r="K404" s="5"/>
    </row>
    <row r="405" spans="1:11">
      <c r="A405" s="7" t="e">
        <f ca="1" t="array" ref="A405">+INDEX('（运营）采购订单'!$D$1:$D$543,SMALL(IF('（运营）采购订单'!$D$4:$D$543&lt;&gt;"",ROW('（运营）采购订单'!$D$4:$D$543)),ROW('（运营）采购订单'!A404)))</f>
        <v>#NUM!</v>
      </c>
      <c r="B405" s="31" t="e">
        <f ca="1">+IF(A405&lt;&gt;"*-*",'（运营）采购订单'!$D$2,0)</f>
        <v>#NUM!</v>
      </c>
      <c r="C405" s="31" t="e">
        <f ca="1">+VLOOKUP(A405,'（运营）采购订单'!$D:$E,2,0)</f>
        <v>#NUM!</v>
      </c>
      <c r="D405" s="31" t="e">
        <f ca="1">+IF(I405&gt;0,'（运营）采购订单'!$B$2,"")</f>
        <v>#NUM!</v>
      </c>
      <c r="E405" s="31"/>
      <c r="F405" s="31"/>
      <c r="G405" s="31"/>
      <c r="H405" s="31"/>
      <c r="I405" s="31" t="e">
        <f ca="1">+IF(A405&lt;&gt;" ",VLOOKUP(A405,'（运营）采购订单'!$D:$J,7,0),"")</f>
        <v>#NUM!</v>
      </c>
      <c r="J405" s="95" t="e">
        <f ca="1">+IF(I405&gt;0,'（运营）采购订单'!$K$2,"")</f>
        <v>#NUM!</v>
      </c>
      <c r="K405" s="5"/>
    </row>
    <row r="406" spans="1:11">
      <c r="A406" s="7" t="e">
        <f ca="1" t="array" ref="A406">+INDEX('（运营）采购订单'!$D$1:$D$543,SMALL(IF('（运营）采购订单'!$D$4:$D$543&lt;&gt;"",ROW('（运营）采购订单'!$D$4:$D$543)),ROW('（运营）采购订单'!A405)))</f>
        <v>#NUM!</v>
      </c>
      <c r="B406" s="31" t="e">
        <f ca="1">+IF(A406&lt;&gt;"*-*",'（运营）采购订单'!$D$2,0)</f>
        <v>#NUM!</v>
      </c>
      <c r="C406" s="31" t="e">
        <f ca="1">+VLOOKUP(A406,'（运营）采购订单'!$D:$E,2,0)</f>
        <v>#NUM!</v>
      </c>
      <c r="D406" s="31" t="e">
        <f ca="1">+IF(I406&gt;0,'（运营）采购订单'!$B$2,"")</f>
        <v>#NUM!</v>
      </c>
      <c r="E406" s="31"/>
      <c r="F406" s="31"/>
      <c r="G406" s="31"/>
      <c r="H406" s="31"/>
      <c r="I406" s="31" t="e">
        <f ca="1">+IF(A406&lt;&gt;" ",VLOOKUP(A406,'（运营）采购订单'!$D:$J,7,0),"")</f>
        <v>#NUM!</v>
      </c>
      <c r="J406" s="95" t="e">
        <f ca="1">+IF(I406&gt;0,'（运营）采购订单'!$K$2,"")</f>
        <v>#NUM!</v>
      </c>
      <c r="K406" s="5"/>
    </row>
    <row r="407" spans="1:11">
      <c r="A407" s="7" t="e">
        <f ca="1" t="array" ref="A407">+INDEX('（运营）采购订单'!$D$1:$D$543,SMALL(IF('（运营）采购订单'!$D$4:$D$543&lt;&gt;"",ROW('（运营）采购订单'!$D$4:$D$543)),ROW('（运营）采购订单'!A406)))</f>
        <v>#NUM!</v>
      </c>
      <c r="B407" s="31" t="e">
        <f ca="1">+IF(A407&lt;&gt;"*-*",'（运营）采购订单'!$D$2,0)</f>
        <v>#NUM!</v>
      </c>
      <c r="C407" s="31" t="e">
        <f ca="1">+VLOOKUP(A407,'（运营）采购订单'!$D:$E,2,0)</f>
        <v>#NUM!</v>
      </c>
      <c r="D407" s="31" t="e">
        <f ca="1">+IF(I407&gt;0,'（运营）采购订单'!$B$2,"")</f>
        <v>#NUM!</v>
      </c>
      <c r="E407" s="31"/>
      <c r="F407" s="31"/>
      <c r="G407" s="31"/>
      <c r="H407" s="31"/>
      <c r="I407" s="31" t="e">
        <f ca="1">+IF(A407&lt;&gt;" ",VLOOKUP(A407,'（运营）采购订单'!$D:$J,7,0),"")</f>
        <v>#NUM!</v>
      </c>
      <c r="J407" s="95" t="e">
        <f ca="1">+IF(I407&gt;0,'（运营）采购订单'!$K$2,"")</f>
        <v>#NUM!</v>
      </c>
      <c r="K407" s="5"/>
    </row>
    <row r="408" spans="1:11">
      <c r="A408" s="7" t="e">
        <f ca="1" t="array" ref="A408">+INDEX('（运营）采购订单'!$D$1:$D$543,SMALL(IF('（运营）采购订单'!$D$4:$D$543&lt;&gt;"",ROW('（运营）采购订单'!$D$4:$D$543)),ROW('（运营）采购订单'!A407)))</f>
        <v>#NUM!</v>
      </c>
      <c r="B408" s="31" t="e">
        <f ca="1">+IF(A408&lt;&gt;"*-*",'（运营）采购订单'!$D$2,0)</f>
        <v>#NUM!</v>
      </c>
      <c r="C408" s="31" t="e">
        <f ca="1">+VLOOKUP(A408,'（运营）采购订单'!$D:$E,2,0)</f>
        <v>#NUM!</v>
      </c>
      <c r="D408" s="31" t="e">
        <f ca="1">+IF(I408&gt;0,'（运营）采购订单'!$B$2,"")</f>
        <v>#NUM!</v>
      </c>
      <c r="E408" s="31"/>
      <c r="F408" s="31"/>
      <c r="G408" s="31"/>
      <c r="H408" s="31"/>
      <c r="I408" s="31" t="e">
        <f ca="1">+IF(A408&lt;&gt;" ",VLOOKUP(A408,'（运营）采购订单'!$D:$J,7,0),"")</f>
        <v>#NUM!</v>
      </c>
      <c r="J408" s="95" t="e">
        <f ca="1">+IF(I408&gt;0,'（运营）采购订单'!$K$2,"")</f>
        <v>#NUM!</v>
      </c>
      <c r="K408" s="5"/>
    </row>
    <row r="409" spans="1:11">
      <c r="A409" s="7" t="e">
        <f ca="1" t="array" ref="A409">+INDEX('（运营）采购订单'!$D$1:$D$543,SMALL(IF('（运营）采购订单'!$D$4:$D$543&lt;&gt;"",ROW('（运营）采购订单'!$D$4:$D$543)),ROW('（运营）采购订单'!A408)))</f>
        <v>#NUM!</v>
      </c>
      <c r="B409" s="31" t="e">
        <f ca="1">+IF(A409&lt;&gt;"*-*",'（运营）采购订单'!$D$2,0)</f>
        <v>#NUM!</v>
      </c>
      <c r="C409" s="31" t="e">
        <f ca="1">+VLOOKUP(A409,'（运营）采购订单'!$D:$E,2,0)</f>
        <v>#NUM!</v>
      </c>
      <c r="D409" s="31" t="e">
        <f ca="1">+IF(I409&gt;0,'（运营）采购订单'!$B$2,"")</f>
        <v>#NUM!</v>
      </c>
      <c r="E409" s="31"/>
      <c r="F409" s="31"/>
      <c r="G409" s="31"/>
      <c r="H409" s="31"/>
      <c r="I409" s="31" t="e">
        <f ca="1">+IF(A409&lt;&gt;" ",VLOOKUP(A409,'（运营）采购订单'!$D:$J,7,0),"")</f>
        <v>#NUM!</v>
      </c>
      <c r="J409" s="95" t="e">
        <f ca="1">+IF(I409&gt;0,'（运营）采购订单'!$K$2,"")</f>
        <v>#NUM!</v>
      </c>
      <c r="K409" s="5"/>
    </row>
    <row r="410" spans="1:11">
      <c r="A410" s="7" t="e">
        <f ca="1" t="array" ref="A410">+INDEX('（运营）采购订单'!$D$1:$D$543,SMALL(IF('（运营）采购订单'!$D$4:$D$543&lt;&gt;"",ROW('（运营）采购订单'!$D$4:$D$543)),ROW('（运营）采购订单'!A409)))</f>
        <v>#NUM!</v>
      </c>
      <c r="B410" s="31" t="e">
        <f ca="1">+IF(A410&lt;&gt;"*-*",'（运营）采购订单'!$D$2,0)</f>
        <v>#NUM!</v>
      </c>
      <c r="C410" s="31" t="e">
        <f ca="1">+VLOOKUP(A410,'（运营）采购订单'!$D:$E,2,0)</f>
        <v>#NUM!</v>
      </c>
      <c r="D410" s="31" t="e">
        <f ca="1">+IF(I410&gt;0,'（运营）采购订单'!$B$2,"")</f>
        <v>#NUM!</v>
      </c>
      <c r="E410" s="31"/>
      <c r="F410" s="31"/>
      <c r="G410" s="31"/>
      <c r="H410" s="31"/>
      <c r="I410" s="31" t="e">
        <f ca="1">+IF(A410&lt;&gt;" ",VLOOKUP(A410,'（运营）采购订单'!$D:$J,7,0),"")</f>
        <v>#NUM!</v>
      </c>
      <c r="J410" s="95" t="e">
        <f ca="1">+IF(I410&gt;0,'（运营）采购订单'!$K$2,"")</f>
        <v>#NUM!</v>
      </c>
      <c r="K410" s="5"/>
    </row>
    <row r="411" spans="1:11">
      <c r="A411" s="7" t="e">
        <f ca="1" t="array" ref="A411">+INDEX('（运营）采购订单'!$D$1:$D$543,SMALL(IF('（运营）采购订单'!$D$4:$D$543&lt;&gt;"",ROW('（运营）采购订单'!$D$4:$D$543)),ROW('（运营）采购订单'!A410)))</f>
        <v>#NUM!</v>
      </c>
      <c r="B411" s="31" t="e">
        <f ca="1">+IF(A411&lt;&gt;"*-*",'（运营）采购订单'!$D$2,0)</f>
        <v>#NUM!</v>
      </c>
      <c r="C411" s="31" t="e">
        <f ca="1">+VLOOKUP(A411,'（运营）采购订单'!$D:$E,2,0)</f>
        <v>#NUM!</v>
      </c>
      <c r="D411" s="31" t="e">
        <f ca="1">+IF(I411&gt;0,'（运营）采购订单'!$B$2,"")</f>
        <v>#NUM!</v>
      </c>
      <c r="E411" s="31"/>
      <c r="F411" s="31"/>
      <c r="G411" s="31"/>
      <c r="H411" s="31"/>
      <c r="I411" s="31" t="e">
        <f ca="1">+IF(A411&lt;&gt;" ",VLOOKUP(A411,'（运营）采购订单'!$D:$J,7,0),"")</f>
        <v>#NUM!</v>
      </c>
      <c r="J411" s="95" t="e">
        <f ca="1">+IF(I411&gt;0,'（运营）采购订单'!$K$2,"")</f>
        <v>#NUM!</v>
      </c>
      <c r="K411" s="5"/>
    </row>
    <row r="412" spans="1:11">
      <c r="A412" s="7" t="e">
        <f ca="1" t="array" ref="A412">+INDEX('（运营）采购订单'!$D$1:$D$543,SMALL(IF('（运营）采购订单'!$D$4:$D$543&lt;&gt;"",ROW('（运营）采购订单'!$D$4:$D$543)),ROW('（运营）采购订单'!A411)))</f>
        <v>#NUM!</v>
      </c>
      <c r="B412" s="31" t="e">
        <f ca="1">+IF(A412&lt;&gt;"*-*",'（运营）采购订单'!$D$2,0)</f>
        <v>#NUM!</v>
      </c>
      <c r="C412" s="31" t="e">
        <f ca="1">+VLOOKUP(A412,'（运营）采购订单'!$D:$E,2,0)</f>
        <v>#NUM!</v>
      </c>
      <c r="D412" s="31" t="e">
        <f ca="1">+IF(I412&gt;0,'（运营）采购订单'!$B$2,"")</f>
        <v>#NUM!</v>
      </c>
      <c r="E412" s="31"/>
      <c r="F412" s="31"/>
      <c r="G412" s="31"/>
      <c r="H412" s="31"/>
      <c r="I412" s="31" t="e">
        <f ca="1">+IF(A412&lt;&gt;" ",VLOOKUP(A412,'（运营）采购订单'!$D:$J,7,0),"")</f>
        <v>#NUM!</v>
      </c>
      <c r="J412" s="95" t="e">
        <f ca="1">+IF(I412&gt;0,'（运营）采购订单'!$K$2,"")</f>
        <v>#NUM!</v>
      </c>
      <c r="K412" s="5"/>
    </row>
    <row r="413" spans="1:11">
      <c r="A413" s="7" t="e">
        <f ca="1" t="array" ref="A413">+INDEX('（运营）采购订单'!$D$1:$D$543,SMALL(IF('（运营）采购订单'!$D$4:$D$543&lt;&gt;"",ROW('（运营）采购订单'!$D$4:$D$543)),ROW('（运营）采购订单'!A412)))</f>
        <v>#NUM!</v>
      </c>
      <c r="B413" s="31" t="e">
        <f ca="1">+IF(A413&lt;&gt;"*-*",'（运营）采购订单'!$D$2,0)</f>
        <v>#NUM!</v>
      </c>
      <c r="C413" s="31" t="e">
        <f ca="1">+VLOOKUP(A413,'（运营）采购订单'!$D:$E,2,0)</f>
        <v>#NUM!</v>
      </c>
      <c r="D413" s="31" t="e">
        <f ca="1">+IF(I413&gt;0,'（运营）采购订单'!$B$2,"")</f>
        <v>#NUM!</v>
      </c>
      <c r="E413" s="31"/>
      <c r="F413" s="31"/>
      <c r="G413" s="31"/>
      <c r="H413" s="31"/>
      <c r="I413" s="31" t="e">
        <f ca="1">+IF(A413&lt;&gt;" ",VLOOKUP(A413,'（运营）采购订单'!$D:$J,7,0),"")</f>
        <v>#NUM!</v>
      </c>
      <c r="J413" s="95" t="e">
        <f ca="1">+IF(I413&gt;0,'（运营）采购订单'!$K$2,"")</f>
        <v>#NUM!</v>
      </c>
      <c r="K413" s="5"/>
    </row>
    <row r="414" spans="1:11">
      <c r="A414" s="7" t="e">
        <f ca="1" t="array" ref="A414">+INDEX('（运营）采购订单'!$D$1:$D$543,SMALL(IF('（运营）采购订单'!$D$4:$D$543&lt;&gt;"",ROW('（运营）采购订单'!$D$4:$D$543)),ROW('（运营）采购订单'!A413)))</f>
        <v>#NUM!</v>
      </c>
      <c r="B414" s="31" t="e">
        <f ca="1">+IF(A414&lt;&gt;"*-*",'（运营）采购订单'!$D$2,0)</f>
        <v>#NUM!</v>
      </c>
      <c r="C414" s="31" t="e">
        <f ca="1">+VLOOKUP(A414,'（运营）采购订单'!$D:$E,2,0)</f>
        <v>#NUM!</v>
      </c>
      <c r="D414" s="31" t="e">
        <f ca="1">+IF(I414&gt;0,'（运营）采购订单'!$B$2,"")</f>
        <v>#NUM!</v>
      </c>
      <c r="E414" s="31"/>
      <c r="F414" s="31"/>
      <c r="G414" s="31"/>
      <c r="H414" s="31"/>
      <c r="I414" s="31" t="e">
        <f ca="1">+IF(A414&lt;&gt;" ",VLOOKUP(A414,'（运营）采购订单'!$D:$J,7,0),"")</f>
        <v>#NUM!</v>
      </c>
      <c r="J414" s="95" t="e">
        <f ca="1">+IF(I414&gt;0,'（运营）采购订单'!$K$2,"")</f>
        <v>#NUM!</v>
      </c>
      <c r="K414" s="5"/>
    </row>
    <row r="415" spans="1:11">
      <c r="A415" s="7" t="e">
        <f ca="1" t="array" ref="A415">+INDEX('（运营）采购订单'!$D$1:$D$543,SMALL(IF('（运营）采购订单'!$D$4:$D$543&lt;&gt;"",ROW('（运营）采购订单'!$D$4:$D$543)),ROW('（运营）采购订单'!A414)))</f>
        <v>#NUM!</v>
      </c>
      <c r="B415" s="31" t="e">
        <f ca="1">+IF(A415&lt;&gt;"*-*",'（运营）采购订单'!$D$2,0)</f>
        <v>#NUM!</v>
      </c>
      <c r="C415" s="31" t="e">
        <f ca="1">+VLOOKUP(A415,'（运营）采购订单'!$D:$E,2,0)</f>
        <v>#NUM!</v>
      </c>
      <c r="D415" s="31" t="e">
        <f ca="1">+IF(I415&gt;0,'（运营）采购订单'!$B$2,"")</f>
        <v>#NUM!</v>
      </c>
      <c r="E415" s="31"/>
      <c r="F415" s="31"/>
      <c r="G415" s="31"/>
      <c r="H415" s="31"/>
      <c r="I415" s="31" t="e">
        <f ca="1">+IF(A415&lt;&gt;" ",VLOOKUP(A415,'（运营）采购订单'!$D:$J,7,0),"")</f>
        <v>#NUM!</v>
      </c>
      <c r="J415" s="95" t="e">
        <f ca="1">+IF(I415&gt;0,'（运营）采购订单'!$K$2,"")</f>
        <v>#NUM!</v>
      </c>
      <c r="K415" s="5"/>
    </row>
    <row r="416" spans="1:11">
      <c r="A416" s="7" t="e">
        <f ca="1" t="array" ref="A416">+INDEX('（运营）采购订单'!$D$1:$D$543,SMALL(IF('（运营）采购订单'!$D$4:$D$543&lt;&gt;"",ROW('（运营）采购订单'!$D$4:$D$543)),ROW('（运营）采购订单'!A415)))</f>
        <v>#NUM!</v>
      </c>
      <c r="B416" s="31" t="e">
        <f ca="1">+IF(A416&lt;&gt;"*-*",'（运营）采购订单'!$D$2,0)</f>
        <v>#NUM!</v>
      </c>
      <c r="C416" s="31" t="e">
        <f ca="1">+VLOOKUP(A416,'（运营）采购订单'!$D:$E,2,0)</f>
        <v>#NUM!</v>
      </c>
      <c r="D416" s="31" t="e">
        <f ca="1">+IF(I416&gt;0,'（运营）采购订单'!$B$2,"")</f>
        <v>#NUM!</v>
      </c>
      <c r="E416" s="31"/>
      <c r="F416" s="31"/>
      <c r="G416" s="31"/>
      <c r="H416" s="31"/>
      <c r="I416" s="31" t="e">
        <f ca="1">+IF(A416&lt;&gt;" ",VLOOKUP(A416,'（运营）采购订单'!$D:$J,7,0),"")</f>
        <v>#NUM!</v>
      </c>
      <c r="J416" s="95" t="e">
        <f ca="1">+IF(I416&gt;0,'（运营）采购订单'!$K$2,"")</f>
        <v>#NUM!</v>
      </c>
      <c r="K416" s="5"/>
    </row>
    <row r="417" spans="1:11">
      <c r="A417" s="7" t="e">
        <f ca="1" t="array" ref="A417">+INDEX('（运营）采购订单'!$D$1:$D$543,SMALL(IF('（运营）采购订单'!$D$4:$D$543&lt;&gt;"",ROW('（运营）采购订单'!$D$4:$D$543)),ROW('（运营）采购订单'!A416)))</f>
        <v>#NUM!</v>
      </c>
      <c r="B417" s="31" t="e">
        <f ca="1">+IF(A417&lt;&gt;"*-*",'（运营）采购订单'!$D$2,0)</f>
        <v>#NUM!</v>
      </c>
      <c r="C417" s="31" t="e">
        <f ca="1">+VLOOKUP(A417,'（运营）采购订单'!$D:$E,2,0)</f>
        <v>#NUM!</v>
      </c>
      <c r="D417" s="31" t="e">
        <f ca="1">+IF(I417&gt;0,'（运营）采购订单'!$B$2,"")</f>
        <v>#NUM!</v>
      </c>
      <c r="E417" s="31"/>
      <c r="F417" s="31"/>
      <c r="G417" s="31"/>
      <c r="H417" s="31"/>
      <c r="I417" s="31" t="e">
        <f ca="1">+IF(A417&lt;&gt;" ",VLOOKUP(A417,'（运营）采购订单'!$D:$J,7,0),"")</f>
        <v>#NUM!</v>
      </c>
      <c r="J417" s="95" t="e">
        <f ca="1">+IF(I417&gt;0,'（运营）采购订单'!$K$2,"")</f>
        <v>#NUM!</v>
      </c>
      <c r="K417" s="5"/>
    </row>
    <row r="418" spans="1:11">
      <c r="A418" s="7" t="e">
        <f ca="1" t="array" ref="A418">+INDEX('（运营）采购订单'!$D$1:$D$543,SMALL(IF('（运营）采购订单'!$D$4:$D$543&lt;&gt;"",ROW('（运营）采购订单'!$D$4:$D$543)),ROW('（运营）采购订单'!A417)))</f>
        <v>#NUM!</v>
      </c>
      <c r="B418" s="31" t="e">
        <f ca="1">+IF(A418&lt;&gt;"*-*",'（运营）采购订单'!$D$2,0)</f>
        <v>#NUM!</v>
      </c>
      <c r="C418" s="31" t="e">
        <f ca="1">+VLOOKUP(A418,'（运营）采购订单'!$D:$E,2,0)</f>
        <v>#NUM!</v>
      </c>
      <c r="D418" s="31" t="e">
        <f ca="1">+IF(I418&gt;0,'（运营）采购订单'!$B$2,"")</f>
        <v>#NUM!</v>
      </c>
      <c r="E418" s="31"/>
      <c r="F418" s="31"/>
      <c r="G418" s="31"/>
      <c r="H418" s="31"/>
      <c r="I418" s="31" t="e">
        <f ca="1">+IF(A418&lt;&gt;" ",VLOOKUP(A418,'（运营）采购订单'!$D:$J,7,0),"")</f>
        <v>#NUM!</v>
      </c>
      <c r="J418" s="95" t="e">
        <f ca="1">+IF(I418&gt;0,'（运营）采购订单'!$K$2,"")</f>
        <v>#NUM!</v>
      </c>
      <c r="K418" s="5"/>
    </row>
    <row r="419" spans="1:11">
      <c r="A419" s="7" t="e">
        <f ca="1" t="array" ref="A419">+INDEX('（运营）采购订单'!$D$1:$D$543,SMALL(IF('（运营）采购订单'!$D$4:$D$543&lt;&gt;"",ROW('（运营）采购订单'!$D$4:$D$543)),ROW('（运营）采购订单'!A418)))</f>
        <v>#NUM!</v>
      </c>
      <c r="B419" s="31" t="e">
        <f ca="1">+IF(A419&lt;&gt;"*-*",'（运营）采购订单'!$D$2,0)</f>
        <v>#NUM!</v>
      </c>
      <c r="C419" s="31" t="e">
        <f ca="1">+VLOOKUP(A419,'（运营）采购订单'!$D:$E,2,0)</f>
        <v>#NUM!</v>
      </c>
      <c r="D419" s="31" t="e">
        <f ca="1">+IF(I419&gt;0,'（运营）采购订单'!$B$2,"")</f>
        <v>#NUM!</v>
      </c>
      <c r="E419" s="31"/>
      <c r="F419" s="31"/>
      <c r="G419" s="31"/>
      <c r="H419" s="31"/>
      <c r="I419" s="31" t="e">
        <f ca="1">+IF(A419&lt;&gt;" ",VLOOKUP(A419,'（运营）采购订单'!$D:$J,7,0),"")</f>
        <v>#NUM!</v>
      </c>
      <c r="J419" s="95" t="e">
        <f ca="1">+IF(I419&gt;0,'（运营）采购订单'!$K$2,"")</f>
        <v>#NUM!</v>
      </c>
      <c r="K419" s="5"/>
    </row>
    <row r="420" spans="1:11">
      <c r="A420" s="7" t="e">
        <f ca="1" t="array" ref="A420">+INDEX('（运营）采购订单'!$D$1:$D$543,SMALL(IF('（运营）采购订单'!$D$4:$D$543&lt;&gt;"",ROW('（运营）采购订单'!$D$4:$D$543)),ROW('（运营）采购订单'!A419)))</f>
        <v>#NUM!</v>
      </c>
      <c r="B420" s="31" t="e">
        <f ca="1">+IF(A420&lt;&gt;"*-*",'（运营）采购订单'!$D$2,0)</f>
        <v>#NUM!</v>
      </c>
      <c r="C420" s="31" t="e">
        <f ca="1">+VLOOKUP(A420,'（运营）采购订单'!$D:$E,2,0)</f>
        <v>#NUM!</v>
      </c>
      <c r="D420" s="31" t="e">
        <f ca="1">+IF(I420&gt;0,'（运营）采购订单'!$B$2,"")</f>
        <v>#NUM!</v>
      </c>
      <c r="E420" s="31"/>
      <c r="F420" s="31"/>
      <c r="G420" s="31"/>
      <c r="H420" s="31"/>
      <c r="I420" s="31" t="e">
        <f ca="1">+IF(A420&lt;&gt;" ",VLOOKUP(A420,'（运营）采购订单'!$D:$J,7,0),"")</f>
        <v>#NUM!</v>
      </c>
      <c r="J420" s="95" t="e">
        <f ca="1">+IF(I420&gt;0,'（运营）采购订单'!$K$2,"")</f>
        <v>#NUM!</v>
      </c>
      <c r="K420" s="5"/>
    </row>
    <row r="421" spans="1:11">
      <c r="A421" s="7" t="e">
        <f ca="1" t="array" ref="A421">+INDEX('（运营）采购订单'!$D$1:$D$543,SMALL(IF('（运营）采购订单'!$D$4:$D$543&lt;&gt;"",ROW('（运营）采购订单'!$D$4:$D$543)),ROW('（运营）采购订单'!A420)))</f>
        <v>#NUM!</v>
      </c>
      <c r="B421" s="31" t="e">
        <f ca="1">+IF(A421&lt;&gt;"*-*",'（运营）采购订单'!$D$2,0)</f>
        <v>#NUM!</v>
      </c>
      <c r="C421" s="31" t="e">
        <f ca="1">+VLOOKUP(A421,'（运营）采购订单'!$D:$E,2,0)</f>
        <v>#NUM!</v>
      </c>
      <c r="D421" s="31" t="e">
        <f ca="1">+IF(I421&gt;0,'（运营）采购订单'!$B$2,"")</f>
        <v>#NUM!</v>
      </c>
      <c r="E421" s="31"/>
      <c r="F421" s="31"/>
      <c r="G421" s="31"/>
      <c r="H421" s="31"/>
      <c r="I421" s="31" t="e">
        <f ca="1">+IF(A421&lt;&gt;" ",VLOOKUP(A421,'（运营）采购订单'!$D:$J,7,0),"")</f>
        <v>#NUM!</v>
      </c>
      <c r="J421" s="95" t="e">
        <f ca="1">+IF(I421&gt;0,'（运营）采购订单'!$K$2,"")</f>
        <v>#NUM!</v>
      </c>
      <c r="K421" s="5"/>
    </row>
    <row r="422" spans="1:11">
      <c r="A422" s="7" t="e">
        <f ca="1" t="array" ref="A422">+INDEX('（运营）采购订单'!$D$1:$D$543,SMALL(IF('（运营）采购订单'!$D$4:$D$543&lt;&gt;"",ROW('（运营）采购订单'!$D$4:$D$543)),ROW('（运营）采购订单'!A421)))</f>
        <v>#NUM!</v>
      </c>
      <c r="B422" s="31" t="e">
        <f ca="1">+IF(A422&lt;&gt;"*-*",'（运营）采购订单'!$D$2,0)</f>
        <v>#NUM!</v>
      </c>
      <c r="C422" s="31" t="e">
        <f ca="1">+VLOOKUP(A422,'（运营）采购订单'!$D:$E,2,0)</f>
        <v>#NUM!</v>
      </c>
      <c r="D422" s="31" t="e">
        <f ca="1">+IF(I422&gt;0,'（运营）采购订单'!$B$2,"")</f>
        <v>#NUM!</v>
      </c>
      <c r="E422" s="31"/>
      <c r="F422" s="31"/>
      <c r="G422" s="31"/>
      <c r="H422" s="31"/>
      <c r="I422" s="31" t="e">
        <f ca="1">+IF(A422&lt;&gt;" ",VLOOKUP(A422,'（运营）采购订单'!$D:$J,7,0),"")</f>
        <v>#NUM!</v>
      </c>
      <c r="J422" s="95" t="e">
        <f ca="1">+IF(I422&gt;0,'（运营）采购订单'!$K$2,"")</f>
        <v>#NUM!</v>
      </c>
      <c r="K422" s="5"/>
    </row>
    <row r="423" spans="1:11">
      <c r="A423" s="7" t="e">
        <f ca="1" t="array" ref="A423">+INDEX('（运营）采购订单'!$D$1:$D$543,SMALL(IF('（运营）采购订单'!$D$4:$D$543&lt;&gt;"",ROW('（运营）采购订单'!$D$4:$D$543)),ROW('（运营）采购订单'!A422)))</f>
        <v>#NUM!</v>
      </c>
      <c r="B423" s="31" t="e">
        <f ca="1">+IF(A423&lt;&gt;"*-*",'（运营）采购订单'!$D$2,0)</f>
        <v>#NUM!</v>
      </c>
      <c r="C423" s="31" t="e">
        <f ca="1">+VLOOKUP(A423,'（运营）采购订单'!$D:$E,2,0)</f>
        <v>#NUM!</v>
      </c>
      <c r="D423" s="31" t="e">
        <f ca="1">+IF(I423&gt;0,'（运营）采购订单'!$B$2,"")</f>
        <v>#NUM!</v>
      </c>
      <c r="E423" s="31"/>
      <c r="F423" s="31"/>
      <c r="G423" s="31"/>
      <c r="H423" s="31"/>
      <c r="I423" s="31" t="e">
        <f ca="1">+IF(A423&lt;&gt;" ",VLOOKUP(A423,'（运营）采购订单'!$D:$J,7,0),"")</f>
        <v>#NUM!</v>
      </c>
      <c r="J423" s="95" t="e">
        <f ca="1">+IF(I423&gt;0,'（运营）采购订单'!$K$2,"")</f>
        <v>#NUM!</v>
      </c>
      <c r="K423" s="5"/>
    </row>
    <row r="424" spans="1:11">
      <c r="A424" s="7" t="e">
        <f ca="1" t="array" ref="A424">+INDEX('（运营）采购订单'!$D$1:$D$543,SMALL(IF('（运营）采购订单'!$D$4:$D$543&lt;&gt;"",ROW('（运营）采购订单'!$D$4:$D$543)),ROW('（运营）采购订单'!A423)))</f>
        <v>#NUM!</v>
      </c>
      <c r="B424" s="31" t="e">
        <f ca="1">+IF(A424&lt;&gt;"*-*",'（运营）采购订单'!$D$2,0)</f>
        <v>#NUM!</v>
      </c>
      <c r="C424" s="31" t="e">
        <f ca="1">+VLOOKUP(A424,'（运营）采购订单'!$D:$E,2,0)</f>
        <v>#NUM!</v>
      </c>
      <c r="D424" s="31" t="e">
        <f ca="1">+IF(I424&gt;0,'（运营）采购订单'!$B$2,"")</f>
        <v>#NUM!</v>
      </c>
      <c r="E424" s="31"/>
      <c r="F424" s="31"/>
      <c r="G424" s="31"/>
      <c r="H424" s="31"/>
      <c r="I424" s="31" t="e">
        <f ca="1">+IF(A424&lt;&gt;" ",VLOOKUP(A424,'（运营）采购订单'!$D:$J,7,0),"")</f>
        <v>#NUM!</v>
      </c>
      <c r="J424" s="95" t="e">
        <f ca="1">+IF(I424&gt;0,'（运营）采购订单'!$K$2,"")</f>
        <v>#NUM!</v>
      </c>
      <c r="K424" s="5"/>
    </row>
    <row r="425" spans="1:11">
      <c r="A425" s="7" t="e">
        <f ca="1" t="array" ref="A425">+INDEX('（运营）采购订单'!$D$1:$D$543,SMALL(IF('（运营）采购订单'!$D$4:$D$543&lt;&gt;"",ROW('（运营）采购订单'!$D$4:$D$543)),ROW('（运营）采购订单'!A424)))</f>
        <v>#NUM!</v>
      </c>
      <c r="B425" s="31" t="e">
        <f ca="1">+IF(A425&lt;&gt;"*-*",'（运营）采购订单'!$D$2,0)</f>
        <v>#NUM!</v>
      </c>
      <c r="C425" s="31" t="e">
        <f ca="1">+VLOOKUP(A425,'（运营）采购订单'!$D:$E,2,0)</f>
        <v>#NUM!</v>
      </c>
      <c r="D425" s="31" t="e">
        <f ca="1">+IF(I425&gt;0,'（运营）采购订单'!$B$2,"")</f>
        <v>#NUM!</v>
      </c>
      <c r="E425" s="31"/>
      <c r="F425" s="31"/>
      <c r="G425" s="31"/>
      <c r="H425" s="31"/>
      <c r="I425" s="31" t="e">
        <f ca="1">+IF(A425&lt;&gt;" ",VLOOKUP(A425,'（运营）采购订单'!$D:$J,7,0),"")</f>
        <v>#NUM!</v>
      </c>
      <c r="J425" s="95" t="e">
        <f ca="1">+IF(I425&gt;0,'（运营）采购订单'!$K$2,"")</f>
        <v>#NUM!</v>
      </c>
      <c r="K425" s="5"/>
    </row>
    <row r="426" spans="1:11">
      <c r="A426" s="7" t="e">
        <f ca="1" t="array" ref="A426">+INDEX('（运营）采购订单'!$D$1:$D$543,SMALL(IF('（运营）采购订单'!$D$4:$D$543&lt;&gt;"",ROW('（运营）采购订单'!$D$4:$D$543)),ROW('（运营）采购订单'!A425)))</f>
        <v>#NUM!</v>
      </c>
      <c r="B426" s="31" t="e">
        <f ca="1">+IF(A426&lt;&gt;"*-*",'（运营）采购订单'!$D$2,0)</f>
        <v>#NUM!</v>
      </c>
      <c r="C426" s="31" t="e">
        <f ca="1">+VLOOKUP(A426,'（运营）采购订单'!$D:$E,2,0)</f>
        <v>#NUM!</v>
      </c>
      <c r="D426" s="31" t="e">
        <f ca="1">+IF(I426&gt;0,'（运营）采购订单'!$B$2,"")</f>
        <v>#NUM!</v>
      </c>
      <c r="E426" s="31"/>
      <c r="F426" s="31"/>
      <c r="G426" s="31"/>
      <c r="H426" s="31"/>
      <c r="I426" s="31" t="e">
        <f ca="1">+IF(A426&lt;&gt;" ",VLOOKUP(A426,'（运营）采购订单'!$D:$J,7,0),"")</f>
        <v>#NUM!</v>
      </c>
      <c r="J426" s="95" t="e">
        <f ca="1">+IF(I426&gt;0,'（运营）采购订单'!$K$2,"")</f>
        <v>#NUM!</v>
      </c>
      <c r="K426" s="5"/>
    </row>
    <row r="427" spans="1:11">
      <c r="A427" s="7" t="e">
        <f ca="1" t="array" ref="A427">+INDEX('（运营）采购订单'!$D$1:$D$543,SMALL(IF('（运营）采购订单'!$D$4:$D$543&lt;&gt;"",ROW('（运营）采购订单'!$D$4:$D$543)),ROW('（运营）采购订单'!A426)))</f>
        <v>#NUM!</v>
      </c>
      <c r="B427" s="31" t="e">
        <f ca="1">+IF(A427&lt;&gt;"*-*",'（运营）采购订单'!$D$2,0)</f>
        <v>#NUM!</v>
      </c>
      <c r="C427" s="31" t="e">
        <f ca="1">+VLOOKUP(A427,'（运营）采购订单'!$D:$E,2,0)</f>
        <v>#NUM!</v>
      </c>
      <c r="D427" s="31" t="e">
        <f ca="1">+IF(I427&gt;0,'（运营）采购订单'!$B$2,"")</f>
        <v>#NUM!</v>
      </c>
      <c r="E427" s="31"/>
      <c r="F427" s="31"/>
      <c r="G427" s="31"/>
      <c r="H427" s="31"/>
      <c r="I427" s="31" t="e">
        <f ca="1">+IF(A427&lt;&gt;" ",VLOOKUP(A427,'（运营）采购订单'!$D:$J,7,0),"")</f>
        <v>#NUM!</v>
      </c>
      <c r="J427" s="95" t="e">
        <f ca="1">+IF(I427&gt;0,'（运营）采购订单'!$K$2,"")</f>
        <v>#NUM!</v>
      </c>
      <c r="K427" s="5"/>
    </row>
    <row r="428" spans="1:11">
      <c r="A428" s="7" t="e">
        <f ca="1" t="array" ref="A428">+INDEX('（运营）采购订单'!$D$1:$D$543,SMALL(IF('（运营）采购订单'!$D$4:$D$543&lt;&gt;"",ROW('（运营）采购订单'!$D$4:$D$543)),ROW('（运营）采购订单'!A427)))</f>
        <v>#NUM!</v>
      </c>
      <c r="B428" s="31" t="e">
        <f ca="1">+IF(A428&lt;&gt;"*-*",'（运营）采购订单'!$D$2,0)</f>
        <v>#NUM!</v>
      </c>
      <c r="C428" s="31" t="e">
        <f ca="1">+VLOOKUP(A428,'（运营）采购订单'!$D:$E,2,0)</f>
        <v>#NUM!</v>
      </c>
      <c r="D428" s="31" t="e">
        <f ca="1">+IF(I428&gt;0,'（运营）采购订单'!$B$2,"")</f>
        <v>#NUM!</v>
      </c>
      <c r="E428" s="31"/>
      <c r="F428" s="31"/>
      <c r="G428" s="31"/>
      <c r="H428" s="31"/>
      <c r="I428" s="31" t="e">
        <f ca="1">+IF(A428&lt;&gt;" ",VLOOKUP(A428,'（运营）采购订单'!$D:$J,7,0),"")</f>
        <v>#NUM!</v>
      </c>
      <c r="J428" s="95" t="e">
        <f ca="1">+IF(I428&gt;0,'（运营）采购订单'!$K$2,"")</f>
        <v>#NUM!</v>
      </c>
      <c r="K428" s="5"/>
    </row>
    <row r="429" spans="1:11">
      <c r="A429" s="7" t="e">
        <f ca="1" t="array" ref="A429">+INDEX('（运营）采购订单'!$D$1:$D$543,SMALL(IF('（运营）采购订单'!$D$4:$D$543&lt;&gt;"",ROW('（运营）采购订单'!$D$4:$D$543)),ROW('（运营）采购订单'!A428)))</f>
        <v>#NUM!</v>
      </c>
      <c r="B429" s="31" t="e">
        <f ca="1">+IF(A429&lt;&gt;"*-*",'（运营）采购订单'!$D$2,0)</f>
        <v>#NUM!</v>
      </c>
      <c r="C429" s="31" t="e">
        <f ca="1">+VLOOKUP(A429,'（运营）采购订单'!$D:$E,2,0)</f>
        <v>#NUM!</v>
      </c>
      <c r="D429" s="31" t="e">
        <f ca="1">+IF(I429&gt;0,'（运营）采购订单'!$B$2,"")</f>
        <v>#NUM!</v>
      </c>
      <c r="E429" s="31"/>
      <c r="F429" s="31"/>
      <c r="G429" s="31"/>
      <c r="H429" s="31"/>
      <c r="I429" s="31" t="e">
        <f ca="1">+IF(A429&lt;&gt;" ",VLOOKUP(A429,'（运营）采购订单'!$D:$J,7,0),"")</f>
        <v>#NUM!</v>
      </c>
      <c r="J429" s="95" t="e">
        <f ca="1">+IF(I429&gt;0,'（运营）采购订单'!$K$2,"")</f>
        <v>#NUM!</v>
      </c>
      <c r="K429" s="5"/>
    </row>
    <row r="430" spans="1:11">
      <c r="A430" s="7" t="e">
        <f ca="1" t="array" ref="A430">+INDEX('（运营）采购订单'!$D$1:$D$543,SMALL(IF('（运营）采购订单'!$D$4:$D$543&lt;&gt;"",ROW('（运营）采购订单'!$D$4:$D$543)),ROW('（运营）采购订单'!A429)))</f>
        <v>#NUM!</v>
      </c>
      <c r="B430" s="31" t="e">
        <f ca="1">+IF(A430&lt;&gt;"*-*",'（运营）采购订单'!$D$2,0)</f>
        <v>#NUM!</v>
      </c>
      <c r="C430" s="31" t="e">
        <f ca="1">+VLOOKUP(A430,'（运营）采购订单'!$D:$E,2,0)</f>
        <v>#NUM!</v>
      </c>
      <c r="D430" s="31" t="e">
        <f ca="1">+IF(I430&gt;0,'（运营）采购订单'!$B$2,"")</f>
        <v>#NUM!</v>
      </c>
      <c r="E430" s="31"/>
      <c r="F430" s="31"/>
      <c r="G430" s="31"/>
      <c r="H430" s="31"/>
      <c r="I430" s="31" t="e">
        <f ca="1">+IF(A430&lt;&gt;" ",VLOOKUP(A430,'（运营）采购订单'!$D:$J,7,0),"")</f>
        <v>#NUM!</v>
      </c>
      <c r="J430" s="95" t="e">
        <f ca="1">+IF(I430&gt;0,'（运营）采购订单'!$K$2,"")</f>
        <v>#NUM!</v>
      </c>
      <c r="K430" s="5"/>
    </row>
    <row r="431" spans="1:11">
      <c r="A431" s="7" t="e">
        <f ca="1" t="array" ref="A431">+INDEX('（运营）采购订单'!$D$1:$D$543,SMALL(IF('（运营）采购订单'!$D$4:$D$543&lt;&gt;"",ROW('（运营）采购订单'!$D$4:$D$543)),ROW('（运营）采购订单'!A430)))</f>
        <v>#NUM!</v>
      </c>
      <c r="B431" s="31" t="e">
        <f ca="1">+IF(A431&lt;&gt;"*-*",'（运营）采购订单'!$D$2,0)</f>
        <v>#NUM!</v>
      </c>
      <c r="C431" s="31" t="e">
        <f ca="1">+VLOOKUP(A431,'（运营）采购订单'!$D:$E,2,0)</f>
        <v>#NUM!</v>
      </c>
      <c r="D431" s="31" t="e">
        <f ca="1">+IF(I431&gt;0,'（运营）采购订单'!$B$2,"")</f>
        <v>#NUM!</v>
      </c>
      <c r="E431" s="31"/>
      <c r="F431" s="31"/>
      <c r="G431" s="31"/>
      <c r="H431" s="31"/>
      <c r="I431" s="31" t="e">
        <f ca="1">+IF(A431&lt;&gt;" ",VLOOKUP(A431,'（运营）采购订单'!$D:$J,7,0),"")</f>
        <v>#NUM!</v>
      </c>
      <c r="J431" s="95" t="e">
        <f ca="1">+IF(I431&gt;0,'（运营）采购订单'!$K$2,"")</f>
        <v>#NUM!</v>
      </c>
      <c r="K431" s="5"/>
    </row>
    <row r="432" spans="1:11">
      <c r="A432" s="7" t="e">
        <f ca="1" t="array" ref="A432">+INDEX('（运营）采购订单'!$D$1:$D$543,SMALL(IF('（运营）采购订单'!$D$4:$D$543&lt;&gt;"",ROW('（运营）采购订单'!$D$4:$D$543)),ROW('（运营）采购订单'!A431)))</f>
        <v>#NUM!</v>
      </c>
      <c r="B432" s="31" t="e">
        <f ca="1">+IF(A432&lt;&gt;"*-*",'（运营）采购订单'!$D$2,0)</f>
        <v>#NUM!</v>
      </c>
      <c r="C432" s="31" t="e">
        <f ca="1">+VLOOKUP(A432,'（运营）采购订单'!$D:$E,2,0)</f>
        <v>#NUM!</v>
      </c>
      <c r="D432" s="31" t="e">
        <f ca="1">+IF(I432&gt;0,'（运营）采购订单'!$B$2,"")</f>
        <v>#NUM!</v>
      </c>
      <c r="E432" s="31"/>
      <c r="F432" s="31"/>
      <c r="G432" s="31"/>
      <c r="H432" s="31"/>
      <c r="I432" s="31" t="e">
        <f ca="1">+IF(A432&lt;&gt;" ",VLOOKUP(A432,'（运营）采购订单'!$D:$J,7,0),"")</f>
        <v>#NUM!</v>
      </c>
      <c r="J432" s="95" t="e">
        <f ca="1">+IF(I432&gt;0,'（运营）采购订单'!$K$2,"")</f>
        <v>#NUM!</v>
      </c>
      <c r="K432" s="5"/>
    </row>
    <row r="433" spans="1:11">
      <c r="A433" s="7" t="e">
        <f ca="1" t="array" ref="A433">+INDEX('（运营）采购订单'!$D$1:$D$543,SMALL(IF('（运营）采购订单'!$D$4:$D$543&lt;&gt;"",ROW('（运营）采购订单'!$D$4:$D$543)),ROW('（运营）采购订单'!A432)))</f>
        <v>#NUM!</v>
      </c>
      <c r="B433" s="31" t="e">
        <f ca="1">+IF(A433&lt;&gt;"*-*",'（运营）采购订单'!$D$2,0)</f>
        <v>#NUM!</v>
      </c>
      <c r="C433" s="31" t="e">
        <f ca="1">+VLOOKUP(A433,'（运营）采购订单'!$D:$E,2,0)</f>
        <v>#NUM!</v>
      </c>
      <c r="D433" s="31" t="e">
        <f ca="1">+IF(I433&gt;0,'（运营）采购订单'!$B$2,"")</f>
        <v>#NUM!</v>
      </c>
      <c r="E433" s="31"/>
      <c r="F433" s="31"/>
      <c r="G433" s="31"/>
      <c r="H433" s="31"/>
      <c r="I433" s="31" t="e">
        <f ca="1">+IF(A433&lt;&gt;" ",VLOOKUP(A433,'（运营）采购订单'!$D:$J,7,0),"")</f>
        <v>#NUM!</v>
      </c>
      <c r="J433" s="95" t="e">
        <f ca="1">+IF(I433&gt;0,'（运营）采购订单'!$K$2,"")</f>
        <v>#NUM!</v>
      </c>
      <c r="K433" s="5"/>
    </row>
    <row r="434" spans="1:11">
      <c r="A434" s="7" t="e">
        <f ca="1" t="array" ref="A434">+INDEX('（运营）采购订单'!$D$1:$D$543,SMALL(IF('（运营）采购订单'!$D$4:$D$543&lt;&gt;"",ROW('（运营）采购订单'!$D$4:$D$543)),ROW('（运营）采购订单'!A433)))</f>
        <v>#NUM!</v>
      </c>
      <c r="B434" s="31" t="e">
        <f ca="1">+IF(A434&lt;&gt;"*-*",'（运营）采购订单'!$D$2,0)</f>
        <v>#NUM!</v>
      </c>
      <c r="C434" s="31" t="e">
        <f ca="1">+VLOOKUP(A434,'（运营）采购订单'!$D:$E,2,0)</f>
        <v>#NUM!</v>
      </c>
      <c r="D434" s="31" t="e">
        <f ca="1">+IF(I434&gt;0,'（运营）采购订单'!$B$2,"")</f>
        <v>#NUM!</v>
      </c>
      <c r="E434" s="31"/>
      <c r="F434" s="31"/>
      <c r="G434" s="31"/>
      <c r="H434" s="31"/>
      <c r="I434" s="31" t="e">
        <f ca="1">+IF(A434&lt;&gt;" ",VLOOKUP(A434,'（运营）采购订单'!$D:$J,7,0),"")</f>
        <v>#NUM!</v>
      </c>
      <c r="J434" s="95" t="e">
        <f ca="1">+IF(I434&gt;0,'（运营）采购订单'!$K$2,"")</f>
        <v>#NUM!</v>
      </c>
      <c r="K434" s="5"/>
    </row>
    <row r="435" spans="1:11">
      <c r="A435" s="7" t="e">
        <f ca="1" t="array" ref="A435">+INDEX('（运营）采购订单'!$D$1:$D$543,SMALL(IF('（运营）采购订单'!$D$4:$D$543&lt;&gt;"",ROW('（运营）采购订单'!$D$4:$D$543)),ROW('（运营）采购订单'!A434)))</f>
        <v>#NUM!</v>
      </c>
      <c r="B435" s="31" t="e">
        <f ca="1">+IF(A435&lt;&gt;"*-*",'（运营）采购订单'!$D$2,0)</f>
        <v>#NUM!</v>
      </c>
      <c r="C435" s="31" t="e">
        <f ca="1">+VLOOKUP(A435,'（运营）采购订单'!$D:$E,2,0)</f>
        <v>#NUM!</v>
      </c>
      <c r="D435" s="31" t="e">
        <f ca="1">+IF(I435&gt;0,'（运营）采购订单'!$B$2,"")</f>
        <v>#NUM!</v>
      </c>
      <c r="E435" s="31"/>
      <c r="F435" s="31"/>
      <c r="G435" s="31"/>
      <c r="H435" s="31"/>
      <c r="I435" s="31" t="e">
        <f ca="1">+IF(A435&lt;&gt;" ",VLOOKUP(A435,'（运营）采购订单'!$D:$J,7,0),"")</f>
        <v>#NUM!</v>
      </c>
      <c r="J435" s="95" t="e">
        <f ca="1">+IF(I435&gt;0,'（运营）采购订单'!$K$2,"")</f>
        <v>#NUM!</v>
      </c>
      <c r="K435" s="5"/>
    </row>
    <row r="436" spans="1:11">
      <c r="A436" s="7" t="e">
        <f ca="1" t="array" ref="A436">+INDEX('（运营）采购订单'!$D$1:$D$543,SMALL(IF('（运营）采购订单'!$D$4:$D$543&lt;&gt;"",ROW('（运营）采购订单'!$D$4:$D$543)),ROW('（运营）采购订单'!A435)))</f>
        <v>#NUM!</v>
      </c>
      <c r="B436" s="31" t="e">
        <f ca="1">+IF(A436&lt;&gt;"*-*",'（运营）采购订单'!$D$2,0)</f>
        <v>#NUM!</v>
      </c>
      <c r="C436" s="31" t="e">
        <f ca="1">+VLOOKUP(A436,'（运营）采购订单'!$D:$E,2,0)</f>
        <v>#NUM!</v>
      </c>
      <c r="D436" s="31" t="e">
        <f ca="1">+IF(I436&gt;0,'（运营）采购订单'!$B$2,"")</f>
        <v>#NUM!</v>
      </c>
      <c r="E436" s="31"/>
      <c r="F436" s="31"/>
      <c r="G436" s="31"/>
      <c r="H436" s="31"/>
      <c r="I436" s="31" t="e">
        <f ca="1">+IF(A436&lt;&gt;" ",VLOOKUP(A436,'（运营）采购订单'!$D:$J,7,0),"")</f>
        <v>#NUM!</v>
      </c>
      <c r="J436" s="95" t="e">
        <f ca="1">+IF(I436&gt;0,'（运营）采购订单'!$K$2,"")</f>
        <v>#NUM!</v>
      </c>
      <c r="K436" s="5"/>
    </row>
    <row r="437" spans="1:11">
      <c r="A437" s="7" t="e">
        <f ca="1" t="array" ref="A437">+INDEX('（运营）采购订单'!$D$1:$D$543,SMALL(IF('（运营）采购订单'!$D$4:$D$543&lt;&gt;"",ROW('（运营）采购订单'!$D$4:$D$543)),ROW('（运营）采购订单'!A436)))</f>
        <v>#NUM!</v>
      </c>
      <c r="B437" s="31" t="e">
        <f ca="1">+IF(A437&lt;&gt;"*-*",'（运营）采购订单'!$D$2,0)</f>
        <v>#NUM!</v>
      </c>
      <c r="C437" s="31" t="e">
        <f ca="1">+VLOOKUP(A437,'（运营）采购订单'!$D:$E,2,0)</f>
        <v>#NUM!</v>
      </c>
      <c r="D437" s="31" t="e">
        <f ca="1">+IF(I437&gt;0,'（运营）采购订单'!$B$2,"")</f>
        <v>#NUM!</v>
      </c>
      <c r="E437" s="31"/>
      <c r="F437" s="31"/>
      <c r="G437" s="31"/>
      <c r="H437" s="31"/>
      <c r="I437" s="31" t="e">
        <f ca="1">+IF(A437&lt;&gt;" ",VLOOKUP(A437,'（运营）采购订单'!$D:$J,7,0),"")</f>
        <v>#NUM!</v>
      </c>
      <c r="J437" s="95" t="e">
        <f ca="1">+IF(I437&gt;0,'（运营）采购订单'!$K$2,"")</f>
        <v>#NUM!</v>
      </c>
      <c r="K437" s="5"/>
    </row>
    <row r="438" spans="1:11">
      <c r="A438" s="7" t="e">
        <f ca="1" t="array" ref="A438">+INDEX('（运营）采购订单'!$D$1:$D$543,SMALL(IF('（运营）采购订单'!$D$4:$D$543&lt;&gt;"",ROW('（运营）采购订单'!$D$4:$D$543)),ROW('（运营）采购订单'!A437)))</f>
        <v>#NUM!</v>
      </c>
      <c r="B438" s="31" t="e">
        <f ca="1">+IF(A438&lt;&gt;"*-*",'（运营）采购订单'!$D$2,0)</f>
        <v>#NUM!</v>
      </c>
      <c r="C438" s="31" t="e">
        <f ca="1">+VLOOKUP(A438,'（运营）采购订单'!$D:$E,2,0)</f>
        <v>#NUM!</v>
      </c>
      <c r="D438" s="31" t="e">
        <f ca="1">+IF(I438&gt;0,'（运营）采购订单'!$B$2,"")</f>
        <v>#NUM!</v>
      </c>
      <c r="E438" s="31"/>
      <c r="F438" s="31"/>
      <c r="G438" s="31"/>
      <c r="H438" s="31"/>
      <c r="I438" s="31" t="e">
        <f ca="1">+IF(A438&lt;&gt;" ",VLOOKUP(A438,'（运营）采购订单'!$D:$J,7,0),"")</f>
        <v>#NUM!</v>
      </c>
      <c r="J438" s="95" t="e">
        <f ca="1">+IF(I438&gt;0,'（运营）采购订单'!$K$2,"")</f>
        <v>#NUM!</v>
      </c>
      <c r="K438" s="5"/>
    </row>
    <row r="439" spans="1:11">
      <c r="A439" s="7" t="e">
        <f ca="1" t="array" ref="A439">+INDEX('（运营）采购订单'!$D$1:$D$543,SMALL(IF('（运营）采购订单'!$D$4:$D$543&lt;&gt;"",ROW('（运营）采购订单'!$D$4:$D$543)),ROW('（运营）采购订单'!A438)))</f>
        <v>#NUM!</v>
      </c>
      <c r="B439" s="31" t="e">
        <f ca="1">+IF(A439&lt;&gt;"*-*",'（运营）采购订单'!$D$2,0)</f>
        <v>#NUM!</v>
      </c>
      <c r="C439" s="31" t="e">
        <f ca="1">+VLOOKUP(A439,'（运营）采购订单'!$D:$E,2,0)</f>
        <v>#NUM!</v>
      </c>
      <c r="D439" s="31" t="e">
        <f ca="1">+IF(I439&gt;0,'（运营）采购订单'!$B$2,"")</f>
        <v>#NUM!</v>
      </c>
      <c r="E439" s="31"/>
      <c r="F439" s="31"/>
      <c r="G439" s="31"/>
      <c r="H439" s="31"/>
      <c r="I439" s="31" t="e">
        <f ca="1">+IF(A439&lt;&gt;" ",VLOOKUP(A439,'（运营）采购订单'!$D:$J,7,0),"")</f>
        <v>#NUM!</v>
      </c>
      <c r="J439" s="95" t="e">
        <f ca="1">+IF(I439&gt;0,'（运营）采购订单'!$K$2,"")</f>
        <v>#NUM!</v>
      </c>
      <c r="K439" s="5"/>
    </row>
    <row r="440" spans="1:11">
      <c r="A440" s="7" t="e">
        <f ca="1" t="array" ref="A440">+INDEX('（运营）采购订单'!$D$1:$D$543,SMALL(IF('（运营）采购订单'!$D$4:$D$543&lt;&gt;"",ROW('（运营）采购订单'!$D$4:$D$543)),ROW('（运营）采购订单'!A439)))</f>
        <v>#NUM!</v>
      </c>
      <c r="B440" s="31" t="e">
        <f ca="1">+IF(A440&lt;&gt;"*-*",'（运营）采购订单'!$D$2,0)</f>
        <v>#NUM!</v>
      </c>
      <c r="C440" s="31" t="e">
        <f ca="1">+VLOOKUP(A440,'（运营）采购订单'!$D:$E,2,0)</f>
        <v>#NUM!</v>
      </c>
      <c r="D440" s="31" t="e">
        <f ca="1">+IF(I440&gt;0,'（运营）采购订单'!$B$2,"")</f>
        <v>#NUM!</v>
      </c>
      <c r="E440" s="31"/>
      <c r="F440" s="31"/>
      <c r="G440" s="31"/>
      <c r="H440" s="31"/>
      <c r="I440" s="31" t="e">
        <f ca="1">+IF(A440&lt;&gt;" ",VLOOKUP(A440,'（运营）采购订单'!$D:$J,7,0),"")</f>
        <v>#NUM!</v>
      </c>
      <c r="J440" s="95" t="e">
        <f ca="1">+IF(I440&gt;0,'（运营）采购订单'!$K$2,"")</f>
        <v>#NUM!</v>
      </c>
      <c r="K440" s="5"/>
    </row>
    <row r="441" spans="1:11">
      <c r="A441" s="7" t="e">
        <f ca="1" t="array" ref="A441">+INDEX('（运营）采购订单'!$D$1:$D$543,SMALL(IF('（运营）采购订单'!$D$4:$D$543&lt;&gt;"",ROW('（运营）采购订单'!$D$4:$D$543)),ROW('（运营）采购订单'!A440)))</f>
        <v>#NUM!</v>
      </c>
      <c r="B441" s="31" t="e">
        <f ca="1">+IF(A441&lt;&gt;"*-*",'（运营）采购订单'!$D$2,0)</f>
        <v>#NUM!</v>
      </c>
      <c r="C441" s="31" t="e">
        <f ca="1">+VLOOKUP(A441,'（运营）采购订单'!$D:$E,2,0)</f>
        <v>#NUM!</v>
      </c>
      <c r="D441" s="31" t="e">
        <f ca="1">+IF(I441&gt;0,'（运营）采购订单'!$B$2,"")</f>
        <v>#NUM!</v>
      </c>
      <c r="E441" s="31"/>
      <c r="F441" s="31"/>
      <c r="G441" s="31"/>
      <c r="H441" s="31"/>
      <c r="I441" s="31" t="e">
        <f ca="1">+IF(A441&lt;&gt;" ",VLOOKUP(A441,'（运营）采购订单'!$D:$J,7,0),"")</f>
        <v>#NUM!</v>
      </c>
      <c r="J441" s="95" t="e">
        <f ca="1">+IF(I441&gt;0,'（运营）采购订单'!$K$2,"")</f>
        <v>#NUM!</v>
      </c>
      <c r="K441" s="5"/>
    </row>
    <row r="442" spans="1:11">
      <c r="A442" s="7" t="e">
        <f ca="1" t="array" ref="A442">+INDEX('（运营）采购订单'!$D$1:$D$543,SMALL(IF('（运营）采购订单'!$D$4:$D$543&lt;&gt;"",ROW('（运营）采购订单'!$D$4:$D$543)),ROW('（运营）采购订单'!A441)))</f>
        <v>#NUM!</v>
      </c>
      <c r="B442" s="31" t="e">
        <f ca="1">+IF(A442&lt;&gt;"*-*",'（运营）采购订单'!$D$2,0)</f>
        <v>#NUM!</v>
      </c>
      <c r="C442" s="31" t="e">
        <f ca="1">+VLOOKUP(A442,'（运营）采购订单'!$D:$E,2,0)</f>
        <v>#NUM!</v>
      </c>
      <c r="D442" s="31" t="e">
        <f ca="1">+IF(I442&gt;0,'（运营）采购订单'!$B$2,"")</f>
        <v>#NUM!</v>
      </c>
      <c r="E442" s="31"/>
      <c r="F442" s="31"/>
      <c r="G442" s="31"/>
      <c r="H442" s="31"/>
      <c r="I442" s="31" t="e">
        <f ca="1">+IF(A442&lt;&gt;" ",VLOOKUP(A442,'（运营）采购订单'!$D:$J,7,0),"")</f>
        <v>#NUM!</v>
      </c>
      <c r="J442" s="95" t="e">
        <f ca="1">+IF(I442&gt;0,'（运营）采购订单'!$K$2,"")</f>
        <v>#NUM!</v>
      </c>
      <c r="K442" s="5"/>
    </row>
    <row r="443" spans="1:11">
      <c r="A443" s="7" t="e">
        <f ca="1" t="array" ref="A443">+INDEX('（运营）采购订单'!$D$1:$D$543,SMALL(IF('（运营）采购订单'!$D$4:$D$543&lt;&gt;"",ROW('（运营）采购订单'!$D$4:$D$543)),ROW('（运营）采购订单'!A442)))</f>
        <v>#NUM!</v>
      </c>
      <c r="B443" s="31" t="e">
        <f ca="1">+IF(A443&lt;&gt;"*-*",'（运营）采购订单'!$D$2,0)</f>
        <v>#NUM!</v>
      </c>
      <c r="C443" s="31" t="e">
        <f ca="1">+VLOOKUP(A443,'（运营）采购订单'!$D:$E,2,0)</f>
        <v>#NUM!</v>
      </c>
      <c r="D443" s="31" t="e">
        <f ca="1">+IF(I443&gt;0,'（运营）采购订单'!$B$2,"")</f>
        <v>#NUM!</v>
      </c>
      <c r="E443" s="31"/>
      <c r="F443" s="31"/>
      <c r="G443" s="31"/>
      <c r="H443" s="31"/>
      <c r="I443" s="31" t="e">
        <f ca="1">+IF(A443&lt;&gt;" ",VLOOKUP(A443,'（运营）采购订单'!$D:$J,7,0),"")</f>
        <v>#NUM!</v>
      </c>
      <c r="J443" s="95" t="e">
        <f ca="1">+IF(I443&gt;0,'（运营）采购订单'!$K$2,"")</f>
        <v>#NUM!</v>
      </c>
      <c r="K443" s="5"/>
    </row>
    <row r="444" spans="1:11">
      <c r="A444" s="7" t="e">
        <f ca="1" t="array" ref="A444">+INDEX('（运营）采购订单'!$D$1:$D$543,SMALL(IF('（运营）采购订单'!$D$4:$D$543&lt;&gt;"",ROW('（运营）采购订单'!$D$4:$D$543)),ROW('（运营）采购订单'!A443)))</f>
        <v>#NUM!</v>
      </c>
      <c r="B444" s="31" t="e">
        <f ca="1">+IF(A444&lt;&gt;"*-*",'（运营）采购订单'!$D$2,0)</f>
        <v>#NUM!</v>
      </c>
      <c r="C444" s="31" t="e">
        <f ca="1">+VLOOKUP(A444,'（运营）采购订单'!$D:$E,2,0)</f>
        <v>#NUM!</v>
      </c>
      <c r="D444" s="31" t="e">
        <f ca="1">+IF(I444&gt;0,'（运营）采购订单'!$B$2,"")</f>
        <v>#NUM!</v>
      </c>
      <c r="E444" s="31"/>
      <c r="F444" s="31"/>
      <c r="G444" s="31"/>
      <c r="H444" s="31"/>
      <c r="I444" s="31" t="e">
        <f ca="1">+IF(A444&lt;&gt;" ",VLOOKUP(A444,'（运营）采购订单'!$D:$J,7,0),"")</f>
        <v>#NUM!</v>
      </c>
      <c r="J444" s="95" t="e">
        <f ca="1">+IF(I444&gt;0,'（运营）采购订单'!$K$2,"")</f>
        <v>#NUM!</v>
      </c>
      <c r="K444" s="5"/>
    </row>
    <row r="445" spans="1:11">
      <c r="A445" s="7" t="e">
        <f ca="1" t="array" ref="A445">+INDEX('（运营）采购订单'!$D$1:$D$543,SMALL(IF('（运营）采购订单'!$D$4:$D$543&lt;&gt;"",ROW('（运营）采购订单'!$D$4:$D$543)),ROW('（运营）采购订单'!A444)))</f>
        <v>#NUM!</v>
      </c>
      <c r="B445" s="31" t="e">
        <f ca="1">+IF(A445&lt;&gt;"*-*",'（运营）采购订单'!$D$2,0)</f>
        <v>#NUM!</v>
      </c>
      <c r="C445" s="31" t="e">
        <f ca="1">+VLOOKUP(A445,'（运营）采购订单'!$D:$E,2,0)</f>
        <v>#NUM!</v>
      </c>
      <c r="D445" s="31" t="e">
        <f ca="1">+IF(I445&gt;0,'（运营）采购订单'!$B$2,"")</f>
        <v>#NUM!</v>
      </c>
      <c r="E445" s="31"/>
      <c r="F445" s="31"/>
      <c r="G445" s="31"/>
      <c r="H445" s="31"/>
      <c r="I445" s="31" t="e">
        <f ca="1">+IF(A445&lt;&gt;" ",VLOOKUP(A445,'（运营）采购订单'!$D:$J,7,0),"")</f>
        <v>#NUM!</v>
      </c>
      <c r="J445" s="95" t="e">
        <f ca="1">+IF(I445&gt;0,'（运营）采购订单'!$K$2,"")</f>
        <v>#NUM!</v>
      </c>
      <c r="K445" s="5"/>
    </row>
    <row r="446" spans="1:11">
      <c r="A446" s="7" t="e">
        <f ca="1" t="array" ref="A446">+INDEX('（运营）采购订单'!$D$1:$D$543,SMALL(IF('（运营）采购订单'!$D$4:$D$543&lt;&gt;"",ROW('（运营）采购订单'!$D$4:$D$543)),ROW('（运营）采购订单'!A445)))</f>
        <v>#NUM!</v>
      </c>
      <c r="B446" s="31" t="e">
        <f ca="1">+IF(A446&lt;&gt;"*-*",'（运营）采购订单'!$D$2,0)</f>
        <v>#NUM!</v>
      </c>
      <c r="C446" s="31" t="e">
        <f ca="1">+VLOOKUP(A446,'（运营）采购订单'!$D:$E,2,0)</f>
        <v>#NUM!</v>
      </c>
      <c r="D446" s="31" t="e">
        <f ca="1">+IF(I446&gt;0,'（运营）采购订单'!$B$2,"")</f>
        <v>#NUM!</v>
      </c>
      <c r="E446" s="31"/>
      <c r="F446" s="31"/>
      <c r="G446" s="31"/>
      <c r="H446" s="31"/>
      <c r="I446" s="31" t="e">
        <f ca="1">+IF(A446&lt;&gt;" ",VLOOKUP(A446,'（运营）采购订单'!$D:$J,7,0),"")</f>
        <v>#NUM!</v>
      </c>
      <c r="J446" s="95" t="e">
        <f ca="1">+IF(I446&gt;0,'（运营）采购订单'!$K$2,"")</f>
        <v>#NUM!</v>
      </c>
      <c r="K446" s="5"/>
    </row>
    <row r="447" spans="1:11">
      <c r="A447" s="7" t="e">
        <f ca="1" t="array" ref="A447">+INDEX('（运营）采购订单'!$D$1:$D$543,SMALL(IF('（运营）采购订单'!$D$4:$D$543&lt;&gt;"",ROW('（运营）采购订单'!$D$4:$D$543)),ROW('（运营）采购订单'!A446)))</f>
        <v>#NUM!</v>
      </c>
      <c r="B447" s="31" t="e">
        <f ca="1">+IF(A447&lt;&gt;"*-*",'（运营）采购订单'!$D$2,0)</f>
        <v>#NUM!</v>
      </c>
      <c r="C447" s="31" t="e">
        <f ca="1">+VLOOKUP(A447,'（运营）采购订单'!$D:$E,2,0)</f>
        <v>#NUM!</v>
      </c>
      <c r="D447" s="31" t="e">
        <f ca="1">+IF(I447&gt;0,'（运营）采购订单'!$B$2,"")</f>
        <v>#NUM!</v>
      </c>
      <c r="E447" s="31"/>
      <c r="F447" s="31"/>
      <c r="G447" s="31"/>
      <c r="H447" s="31"/>
      <c r="I447" s="31" t="e">
        <f ca="1">+IF(A447&lt;&gt;" ",VLOOKUP(A447,'（运营）采购订单'!$D:$J,7,0),"")</f>
        <v>#NUM!</v>
      </c>
      <c r="J447" s="95" t="e">
        <f ca="1">+IF(I447&gt;0,'（运营）采购订单'!$K$2,"")</f>
        <v>#NUM!</v>
      </c>
      <c r="K447" s="5"/>
    </row>
    <row r="448" spans="1:11">
      <c r="A448" s="7" t="e">
        <f ca="1" t="array" ref="A448">+INDEX('（运营）采购订单'!$D$1:$D$543,SMALL(IF('（运营）采购订单'!$D$4:$D$543&lt;&gt;"",ROW('（运营）采购订单'!$D$4:$D$543)),ROW('（运营）采购订单'!A447)))</f>
        <v>#NUM!</v>
      </c>
      <c r="B448" s="31" t="e">
        <f ca="1">+IF(A448&lt;&gt;"*-*",'（运营）采购订单'!$D$2,0)</f>
        <v>#NUM!</v>
      </c>
      <c r="C448" s="31" t="e">
        <f ca="1">+VLOOKUP(A448,'（运营）采购订单'!$D:$E,2,0)</f>
        <v>#NUM!</v>
      </c>
      <c r="D448" s="31" t="e">
        <f ca="1">+IF(I448&gt;0,'（运营）采购订单'!$B$2,"")</f>
        <v>#NUM!</v>
      </c>
      <c r="E448" s="31"/>
      <c r="F448" s="31"/>
      <c r="G448" s="31"/>
      <c r="H448" s="31"/>
      <c r="I448" s="31" t="e">
        <f ca="1">+IF(A448&lt;&gt;" ",VLOOKUP(A448,'（运营）采购订单'!$D:$J,7,0),"")</f>
        <v>#NUM!</v>
      </c>
      <c r="J448" s="95" t="e">
        <f ca="1">+IF(I448&gt;0,'（运营）采购订单'!$K$2,"")</f>
        <v>#NUM!</v>
      </c>
      <c r="K448" s="5"/>
    </row>
    <row r="449" spans="1:11">
      <c r="A449" s="7" t="e">
        <f ca="1" t="array" ref="A449">+INDEX('（运营）采购订单'!$D$1:$D$543,SMALL(IF('（运营）采购订单'!$D$4:$D$543&lt;&gt;"",ROW('（运营）采购订单'!$D$4:$D$543)),ROW('（运营）采购订单'!A448)))</f>
        <v>#NUM!</v>
      </c>
      <c r="B449" s="31" t="e">
        <f ca="1">+IF(A449&lt;&gt;"*-*",'（运营）采购订单'!$D$2,0)</f>
        <v>#NUM!</v>
      </c>
      <c r="C449" s="31" t="e">
        <f ca="1">+VLOOKUP(A449,'（运营）采购订单'!$D:$E,2,0)</f>
        <v>#NUM!</v>
      </c>
      <c r="D449" s="31" t="e">
        <f ca="1">+IF(I449&gt;0,'（运营）采购订单'!$B$2,"")</f>
        <v>#NUM!</v>
      </c>
      <c r="E449" s="31"/>
      <c r="F449" s="31"/>
      <c r="G449" s="31"/>
      <c r="H449" s="31"/>
      <c r="I449" s="31" t="e">
        <f ca="1">+IF(A449&lt;&gt;" ",VLOOKUP(A449,'（运营）采购订单'!$D:$J,7,0),"")</f>
        <v>#NUM!</v>
      </c>
      <c r="J449" s="95" t="e">
        <f ca="1">+IF(I449&gt;0,'（运营）采购订单'!$K$2,"")</f>
        <v>#NUM!</v>
      </c>
      <c r="K449" s="5"/>
    </row>
    <row r="450" spans="1:11">
      <c r="A450" s="7" t="e">
        <f ca="1" t="array" ref="A450">+INDEX('（运营）采购订单'!$D$1:$D$543,SMALL(IF('（运营）采购订单'!$D$4:$D$543&lt;&gt;"",ROW('（运营）采购订单'!$D$4:$D$543)),ROW('（运营）采购订单'!A449)))</f>
        <v>#NUM!</v>
      </c>
      <c r="B450" s="31" t="e">
        <f ca="1">+IF(A450&lt;&gt;"*-*",'（运营）采购订单'!$D$2,0)</f>
        <v>#NUM!</v>
      </c>
      <c r="C450" s="31" t="e">
        <f ca="1">+VLOOKUP(A450,'（运营）采购订单'!$D:$E,2,0)</f>
        <v>#NUM!</v>
      </c>
      <c r="D450" s="31" t="e">
        <f ca="1">+IF(I450&gt;0,'（运营）采购订单'!$B$2,"")</f>
        <v>#NUM!</v>
      </c>
      <c r="E450" s="31"/>
      <c r="F450" s="31"/>
      <c r="G450" s="31"/>
      <c r="H450" s="31"/>
      <c r="I450" s="31" t="e">
        <f ca="1">+IF(A450&lt;&gt;" ",VLOOKUP(A450,'（运营）采购订单'!$D:$J,7,0),"")</f>
        <v>#NUM!</v>
      </c>
      <c r="J450" s="95" t="e">
        <f ca="1">+IF(I450&gt;0,'（运营）采购订单'!$K$2,"")</f>
        <v>#NUM!</v>
      </c>
      <c r="K450" s="5"/>
    </row>
    <row r="451" spans="1:11">
      <c r="A451" s="7" t="e">
        <f ca="1" t="array" ref="A451">+INDEX('（运营）采购订单'!$D$1:$D$543,SMALL(IF('（运营）采购订单'!$D$4:$D$543&lt;&gt;"",ROW('（运营）采购订单'!$D$4:$D$543)),ROW('（运营）采购订单'!A450)))</f>
        <v>#NUM!</v>
      </c>
      <c r="B451" s="31" t="e">
        <f ca="1">+IF(A451&lt;&gt;"*-*",'（运营）采购订单'!$D$2,0)</f>
        <v>#NUM!</v>
      </c>
      <c r="C451" s="31" t="e">
        <f ca="1">+VLOOKUP(A451,'（运营）采购订单'!$D:$E,2,0)</f>
        <v>#NUM!</v>
      </c>
      <c r="D451" s="31" t="e">
        <f ca="1">+IF(I451&gt;0,'（运营）采购订单'!$B$2,"")</f>
        <v>#NUM!</v>
      </c>
      <c r="E451" s="31"/>
      <c r="F451" s="31"/>
      <c r="G451" s="31"/>
      <c r="H451" s="31"/>
      <c r="I451" s="31" t="e">
        <f ca="1">+IF(A451&lt;&gt;" ",VLOOKUP(A451,'（运营）采购订单'!$D:$J,7,0),"")</f>
        <v>#NUM!</v>
      </c>
      <c r="J451" s="95" t="e">
        <f ca="1">+IF(I451&gt;0,'（运营）采购订单'!$K$2,"")</f>
        <v>#NUM!</v>
      </c>
      <c r="K451" s="5"/>
    </row>
    <row r="452" spans="1:11">
      <c r="A452" s="7" t="e">
        <f ca="1" t="array" ref="A452">+INDEX('（运营）采购订单'!$D$1:$D$543,SMALL(IF('（运营）采购订单'!$D$4:$D$543&lt;&gt;"",ROW('（运营）采购订单'!$D$4:$D$543)),ROW('（运营）采购订单'!A451)))</f>
        <v>#NUM!</v>
      </c>
      <c r="B452" s="31" t="e">
        <f ca="1">+IF(A452&lt;&gt;"*-*",'（运营）采购订单'!$D$2,0)</f>
        <v>#NUM!</v>
      </c>
      <c r="C452" s="31" t="e">
        <f ca="1">+VLOOKUP(A452,'（运营）采购订单'!$D:$E,2,0)</f>
        <v>#NUM!</v>
      </c>
      <c r="D452" s="31" t="e">
        <f ca="1">+IF(I452&gt;0,'（运营）采购订单'!$B$2,"")</f>
        <v>#NUM!</v>
      </c>
      <c r="E452" s="31"/>
      <c r="F452" s="31"/>
      <c r="G452" s="31"/>
      <c r="H452" s="31"/>
      <c r="I452" s="31" t="e">
        <f ca="1">+IF(A452&lt;&gt;" ",VLOOKUP(A452,'（运营）采购订单'!$D:$J,7,0),"")</f>
        <v>#NUM!</v>
      </c>
      <c r="J452" s="95" t="e">
        <f ca="1">+IF(I452&gt;0,'（运营）采购订单'!$K$2,"")</f>
        <v>#NUM!</v>
      </c>
      <c r="K452" s="5"/>
    </row>
    <row r="453" spans="1:11">
      <c r="A453" s="7" t="e">
        <f ca="1" t="array" ref="A453">+INDEX('（运营）采购订单'!$D$1:$D$543,SMALL(IF('（运营）采购订单'!$D$4:$D$543&lt;&gt;"",ROW('（运营）采购订单'!$D$4:$D$543)),ROW('（运营）采购订单'!A452)))</f>
        <v>#NUM!</v>
      </c>
      <c r="B453" s="31" t="e">
        <f ca="1">+IF(A453&lt;&gt;"*-*",'（运营）采购订单'!$D$2,0)</f>
        <v>#NUM!</v>
      </c>
      <c r="C453" s="31" t="e">
        <f ca="1">+VLOOKUP(A453,'（运营）采购订单'!$D:$E,2,0)</f>
        <v>#NUM!</v>
      </c>
      <c r="D453" s="31" t="e">
        <f ca="1">+IF(I453&gt;0,'（运营）采购订单'!$B$2,"")</f>
        <v>#NUM!</v>
      </c>
      <c r="E453" s="31"/>
      <c r="F453" s="31"/>
      <c r="G453" s="31"/>
      <c r="H453" s="31"/>
      <c r="I453" s="31" t="e">
        <f ca="1">+IF(A453&lt;&gt;" ",VLOOKUP(A453,'（运营）采购订单'!$D:$J,7,0),"")</f>
        <v>#NUM!</v>
      </c>
      <c r="J453" s="95" t="e">
        <f ca="1">+IF(I453&gt;0,'（运营）采购订单'!$K$2,"")</f>
        <v>#NUM!</v>
      </c>
      <c r="K453" s="5"/>
    </row>
    <row r="454" spans="1:11">
      <c r="A454" s="7" t="e">
        <f ca="1" t="array" ref="A454">+INDEX('（运营）采购订单'!$D$1:$D$543,SMALL(IF('（运营）采购订单'!$D$4:$D$543&lt;&gt;"",ROW('（运营）采购订单'!$D$4:$D$543)),ROW('（运营）采购订单'!A453)))</f>
        <v>#NUM!</v>
      </c>
      <c r="B454" s="31" t="e">
        <f ca="1">+IF(A454&lt;&gt;"*-*",'（运营）采购订单'!$D$2,0)</f>
        <v>#NUM!</v>
      </c>
      <c r="C454" s="31" t="e">
        <f ca="1">+VLOOKUP(A454,'（运营）采购订单'!$D:$E,2,0)</f>
        <v>#NUM!</v>
      </c>
      <c r="D454" s="31" t="e">
        <f ca="1">+IF(I454&gt;0,'（运营）采购订单'!$B$2,"")</f>
        <v>#NUM!</v>
      </c>
      <c r="E454" s="31"/>
      <c r="F454" s="31"/>
      <c r="G454" s="31"/>
      <c r="H454" s="31"/>
      <c r="I454" s="31" t="e">
        <f ca="1">+IF(A454&lt;&gt;" ",VLOOKUP(A454,'（运营）采购订单'!$D:$J,7,0),"")</f>
        <v>#NUM!</v>
      </c>
      <c r="J454" s="95" t="e">
        <f ca="1">+IF(I454&gt;0,'（运营）采购订单'!$K$2,"")</f>
        <v>#NUM!</v>
      </c>
      <c r="K454" s="5"/>
    </row>
    <row r="455" spans="1:11">
      <c r="A455" s="7" t="e">
        <f ca="1" t="array" ref="A455">+INDEX('（运营）采购订单'!$D$1:$D$543,SMALL(IF('（运营）采购订单'!$D$4:$D$543&lt;&gt;"",ROW('（运营）采购订单'!$D$4:$D$543)),ROW('（运营）采购订单'!A454)))</f>
        <v>#NUM!</v>
      </c>
      <c r="B455" s="31" t="e">
        <f ca="1">+IF(A455&lt;&gt;"*-*",'（运营）采购订单'!$D$2,0)</f>
        <v>#NUM!</v>
      </c>
      <c r="C455" s="31" t="e">
        <f ca="1">+VLOOKUP(A455,'（运营）采购订单'!$D:$E,2,0)</f>
        <v>#NUM!</v>
      </c>
      <c r="D455" s="31" t="e">
        <f ca="1">+IF(I455&gt;0,'（运营）采购订单'!$B$2,"")</f>
        <v>#NUM!</v>
      </c>
      <c r="E455" s="31"/>
      <c r="F455" s="31"/>
      <c r="G455" s="31"/>
      <c r="H455" s="31"/>
      <c r="I455" s="31" t="e">
        <f ca="1">+IF(A455&lt;&gt;" ",VLOOKUP(A455,'（运营）采购订单'!$D:$J,7,0),"")</f>
        <v>#NUM!</v>
      </c>
      <c r="J455" s="95" t="e">
        <f ca="1">+IF(I455&gt;0,'（运营）采购订单'!$K$2,"")</f>
        <v>#NUM!</v>
      </c>
      <c r="K455" s="5"/>
    </row>
    <row r="456" spans="1:11">
      <c r="A456" s="7" t="e">
        <f ca="1" t="array" ref="A456">+INDEX('（运营）采购订单'!$D$1:$D$543,SMALL(IF('（运营）采购订单'!$D$4:$D$543&lt;&gt;"",ROW('（运营）采购订单'!$D$4:$D$543)),ROW('（运营）采购订单'!A455)))</f>
        <v>#NUM!</v>
      </c>
      <c r="B456" s="31" t="e">
        <f ca="1">+IF(A456&lt;&gt;"*-*",'（运营）采购订单'!$D$2,0)</f>
        <v>#NUM!</v>
      </c>
      <c r="C456" s="31" t="e">
        <f ca="1">+VLOOKUP(A456,'（运营）采购订单'!$D:$E,2,0)</f>
        <v>#NUM!</v>
      </c>
      <c r="D456" s="31" t="e">
        <f ca="1">+IF(I456&gt;0,'（运营）采购订单'!$B$2,"")</f>
        <v>#NUM!</v>
      </c>
      <c r="E456" s="31"/>
      <c r="F456" s="31"/>
      <c r="G456" s="31"/>
      <c r="H456" s="31"/>
      <c r="I456" s="31" t="e">
        <f ca="1">+IF(A456&lt;&gt;" ",VLOOKUP(A456,'（运营）采购订单'!$D:$J,7,0),"")</f>
        <v>#NUM!</v>
      </c>
      <c r="J456" s="95" t="e">
        <f ca="1">+IF(I456&gt;0,'（运营）采购订单'!$K$2,"")</f>
        <v>#NUM!</v>
      </c>
      <c r="K456" s="5"/>
    </row>
    <row r="457" spans="1:11">
      <c r="A457" s="7" t="e">
        <f ca="1" t="array" ref="A457">+INDEX('（运营）采购订单'!$D$1:$D$543,SMALL(IF('（运营）采购订单'!$D$4:$D$543&lt;&gt;"",ROW('（运营）采购订单'!$D$4:$D$543)),ROW('（运营）采购订单'!A456)))</f>
        <v>#NUM!</v>
      </c>
      <c r="B457" s="31" t="e">
        <f ca="1">+IF(A457&lt;&gt;"*-*",'（运营）采购订单'!$D$2,0)</f>
        <v>#NUM!</v>
      </c>
      <c r="C457" s="31" t="e">
        <f ca="1">+VLOOKUP(A457,'（运营）采购订单'!$D:$E,2,0)</f>
        <v>#NUM!</v>
      </c>
      <c r="D457" s="31" t="e">
        <f ca="1">+IF(I457&gt;0,'（运营）采购订单'!$B$2,"")</f>
        <v>#NUM!</v>
      </c>
      <c r="E457" s="31"/>
      <c r="F457" s="31"/>
      <c r="G457" s="31"/>
      <c r="H457" s="31"/>
      <c r="I457" s="31" t="e">
        <f ca="1">+IF(A457&lt;&gt;" ",VLOOKUP(A457,'（运营）采购订单'!$D:$J,7,0),"")</f>
        <v>#NUM!</v>
      </c>
      <c r="J457" s="95" t="e">
        <f ca="1">+IF(I457&gt;0,'（运营）采购订单'!$K$2,"")</f>
        <v>#NUM!</v>
      </c>
      <c r="K457" s="5"/>
    </row>
    <row r="458" spans="1:11">
      <c r="A458" s="7" t="e">
        <f ca="1" t="array" ref="A458">+INDEX('（运营）采购订单'!$D$1:$D$543,SMALL(IF('（运营）采购订单'!$D$4:$D$543&lt;&gt;"",ROW('（运营）采购订单'!$D$4:$D$543)),ROW('（运营）采购订单'!A457)))</f>
        <v>#NUM!</v>
      </c>
      <c r="B458" s="31" t="e">
        <f ca="1">+IF(A458&lt;&gt;"*-*",'（运营）采购订单'!$D$2,0)</f>
        <v>#NUM!</v>
      </c>
      <c r="C458" s="31" t="e">
        <f ca="1">+VLOOKUP(A458,'（运营）采购订单'!$D:$E,2,0)</f>
        <v>#NUM!</v>
      </c>
      <c r="D458" s="31" t="e">
        <f ca="1">+IF(I458&gt;0,'（运营）采购订单'!$B$2,"")</f>
        <v>#NUM!</v>
      </c>
      <c r="E458" s="31"/>
      <c r="F458" s="31"/>
      <c r="G458" s="31"/>
      <c r="H458" s="31"/>
      <c r="I458" s="31" t="e">
        <f ca="1">+IF(A458&lt;&gt;" ",VLOOKUP(A458,'（运营）采购订单'!$D:$J,7,0),"")</f>
        <v>#NUM!</v>
      </c>
      <c r="J458" s="95" t="e">
        <f ca="1">+IF(I458&gt;0,'（运营）采购订单'!$K$2,"")</f>
        <v>#NUM!</v>
      </c>
      <c r="K458" s="5"/>
    </row>
    <row r="459" spans="1:11">
      <c r="A459" s="7" t="e">
        <f ca="1" t="array" ref="A459">+INDEX('（运营）采购订单'!$D$1:$D$543,SMALL(IF('（运营）采购订单'!$D$4:$D$543&lt;&gt;"",ROW('（运营）采购订单'!$D$4:$D$543)),ROW('（运营）采购订单'!A458)))</f>
        <v>#NUM!</v>
      </c>
      <c r="B459" s="31" t="e">
        <f ca="1">+IF(A459&lt;&gt;"*-*",'（运营）采购订单'!$D$2,0)</f>
        <v>#NUM!</v>
      </c>
      <c r="C459" s="31" t="e">
        <f ca="1">+VLOOKUP(A459,'（运营）采购订单'!$D:$E,2,0)</f>
        <v>#NUM!</v>
      </c>
      <c r="D459" s="31" t="e">
        <f ca="1">+IF(I459&gt;0,'（运营）采购订单'!$B$2,"")</f>
        <v>#NUM!</v>
      </c>
      <c r="E459" s="31"/>
      <c r="F459" s="31"/>
      <c r="G459" s="31"/>
      <c r="H459" s="31"/>
      <c r="I459" s="31" t="e">
        <f ca="1">+IF(A459&lt;&gt;" ",VLOOKUP(A459,'（运营）采购订单'!$D:$J,7,0),"")</f>
        <v>#NUM!</v>
      </c>
      <c r="J459" s="95" t="e">
        <f ca="1">+IF(I459&gt;0,'（运营）采购订单'!$K$2,"")</f>
        <v>#NUM!</v>
      </c>
      <c r="K459" s="5"/>
    </row>
    <row r="460" spans="1:11">
      <c r="A460" s="7" t="e">
        <f ca="1" t="array" ref="A460">+INDEX('（运营）采购订单'!$D$1:$D$543,SMALL(IF('（运营）采购订单'!$D$4:$D$543&lt;&gt;"",ROW('（运营）采购订单'!$D$4:$D$543)),ROW('（运营）采购订单'!A459)))</f>
        <v>#NUM!</v>
      </c>
      <c r="B460" s="31" t="e">
        <f ca="1">+IF(A460&lt;&gt;"*-*",'（运营）采购订单'!$D$2,0)</f>
        <v>#NUM!</v>
      </c>
      <c r="C460" s="31" t="e">
        <f ca="1">+VLOOKUP(A460,'（运营）采购订单'!$D:$E,2,0)</f>
        <v>#NUM!</v>
      </c>
      <c r="D460" s="31" t="e">
        <f ca="1">+IF(I460&gt;0,'（运营）采购订单'!$B$2,"")</f>
        <v>#NUM!</v>
      </c>
      <c r="E460" s="31"/>
      <c r="F460" s="31"/>
      <c r="G460" s="31"/>
      <c r="H460" s="31"/>
      <c r="I460" s="31" t="e">
        <f ca="1">+IF(A460&lt;&gt;" ",VLOOKUP(A460,'（运营）采购订单'!$D:$J,7,0),"")</f>
        <v>#NUM!</v>
      </c>
      <c r="J460" s="95" t="e">
        <f ca="1">+IF(I460&gt;0,'（运营）采购订单'!$K$2,"")</f>
        <v>#NUM!</v>
      </c>
      <c r="K460" s="5"/>
    </row>
    <row r="461" spans="1:11">
      <c r="A461" s="7" t="e">
        <f ca="1" t="array" ref="A461">+INDEX('（运营）采购订单'!$D$1:$D$543,SMALL(IF('（运营）采购订单'!$D$4:$D$543&lt;&gt;"",ROW('（运营）采购订单'!$D$4:$D$543)),ROW('（运营）采购订单'!A460)))</f>
        <v>#NUM!</v>
      </c>
      <c r="B461" s="31" t="e">
        <f ca="1">+IF(A461&lt;&gt;"*-*",'（运营）采购订单'!$D$2,0)</f>
        <v>#NUM!</v>
      </c>
      <c r="C461" s="31" t="e">
        <f ca="1">+VLOOKUP(A461,'（运营）采购订单'!$D:$E,2,0)</f>
        <v>#NUM!</v>
      </c>
      <c r="D461" s="31" t="e">
        <f ca="1">+IF(I461&gt;0,'（运营）采购订单'!$B$2,"")</f>
        <v>#NUM!</v>
      </c>
      <c r="E461" s="31"/>
      <c r="F461" s="31"/>
      <c r="G461" s="31"/>
      <c r="H461" s="31"/>
      <c r="I461" s="31" t="e">
        <f ca="1">+IF(A461&lt;&gt;" ",VLOOKUP(A461,'（运营）采购订单'!$D:$J,7,0),"")</f>
        <v>#NUM!</v>
      </c>
      <c r="J461" s="95" t="e">
        <f ca="1">+IF(I461&gt;0,'（运营）采购订单'!$K$2,"")</f>
        <v>#NUM!</v>
      </c>
      <c r="K461" s="5"/>
    </row>
    <row r="462" spans="1:11">
      <c r="A462" s="7" t="e">
        <f ca="1" t="array" ref="A462">+INDEX('（运营）采购订单'!$D$1:$D$543,SMALL(IF('（运营）采购订单'!$D$4:$D$543&lt;&gt;"",ROW('（运营）采购订单'!$D$4:$D$543)),ROW('（运营）采购订单'!A461)))</f>
        <v>#NUM!</v>
      </c>
      <c r="B462" s="31" t="e">
        <f ca="1">+IF(A462&lt;&gt;"*-*",'（运营）采购订单'!$D$2,0)</f>
        <v>#NUM!</v>
      </c>
      <c r="C462" s="31" t="e">
        <f ca="1">+VLOOKUP(A462,'（运营）采购订单'!$D:$E,2,0)</f>
        <v>#NUM!</v>
      </c>
      <c r="D462" s="31" t="e">
        <f ca="1">+IF(I462&gt;0,'（运营）采购订单'!$B$2,"")</f>
        <v>#NUM!</v>
      </c>
      <c r="E462" s="31"/>
      <c r="F462" s="31"/>
      <c r="G462" s="31"/>
      <c r="H462" s="31"/>
      <c r="I462" s="31" t="e">
        <f ca="1">+IF(A462&lt;&gt;" ",VLOOKUP(A462,'（运营）采购订单'!$D:$J,7,0),"")</f>
        <v>#NUM!</v>
      </c>
      <c r="J462" s="95" t="e">
        <f ca="1">+IF(I462&gt;0,'（运营）采购订单'!$K$2,"")</f>
        <v>#NUM!</v>
      </c>
      <c r="K462" s="5"/>
    </row>
    <row r="463" spans="1:11">
      <c r="A463" s="7" t="e">
        <f ca="1" t="array" ref="A463">+INDEX('（运营）采购订单'!$D$1:$D$543,SMALL(IF('（运营）采购订单'!$D$4:$D$543&lt;&gt;"",ROW('（运营）采购订单'!$D$4:$D$543)),ROW('（运营）采购订单'!A462)))</f>
        <v>#NUM!</v>
      </c>
      <c r="B463" s="31" t="e">
        <f ca="1">+IF(A463&lt;&gt;"*-*",'（运营）采购订单'!$D$2,0)</f>
        <v>#NUM!</v>
      </c>
      <c r="C463" s="31" t="e">
        <f ca="1">+VLOOKUP(A463,'（运营）采购订单'!$D:$E,2,0)</f>
        <v>#NUM!</v>
      </c>
      <c r="D463" s="31" t="e">
        <f ca="1">+IF(I463&gt;0,'（运营）采购订单'!$B$2,"")</f>
        <v>#NUM!</v>
      </c>
      <c r="E463" s="31"/>
      <c r="F463" s="31"/>
      <c r="G463" s="31"/>
      <c r="H463" s="31"/>
      <c r="I463" s="31" t="e">
        <f ca="1">+IF(A463&lt;&gt;" ",VLOOKUP(A463,'（运营）采购订单'!$D:$J,7,0),"")</f>
        <v>#NUM!</v>
      </c>
      <c r="J463" s="95" t="e">
        <f ca="1">+IF(I463&gt;0,'（运营）采购订单'!$K$2,"")</f>
        <v>#NUM!</v>
      </c>
      <c r="K463" s="5"/>
    </row>
    <row r="464" spans="1:11">
      <c r="A464" s="7" t="e">
        <f ca="1" t="array" ref="A464">+INDEX('（运营）采购订单'!$D$1:$D$543,SMALL(IF('（运营）采购订单'!$D$4:$D$543&lt;&gt;"",ROW('（运营）采购订单'!$D$4:$D$543)),ROW('（运营）采购订单'!A463)))</f>
        <v>#NUM!</v>
      </c>
      <c r="B464" s="31" t="e">
        <f ca="1">+IF(A464&lt;&gt;"*-*",'（运营）采购订单'!$D$2,0)</f>
        <v>#NUM!</v>
      </c>
      <c r="C464" s="31" t="e">
        <f ca="1">+VLOOKUP(A464,'（运营）采购订单'!$D:$E,2,0)</f>
        <v>#NUM!</v>
      </c>
      <c r="D464" s="31" t="e">
        <f ca="1">+IF(I464&gt;0,'（运营）采购订单'!$B$2,"")</f>
        <v>#NUM!</v>
      </c>
      <c r="E464" s="31"/>
      <c r="F464" s="31"/>
      <c r="G464" s="31"/>
      <c r="H464" s="31"/>
      <c r="I464" s="31" t="e">
        <f ca="1">+IF(A464&lt;&gt;" ",VLOOKUP(A464,'（运营）采购订单'!$D:$J,7,0),"")</f>
        <v>#NUM!</v>
      </c>
      <c r="J464" s="95" t="e">
        <f ca="1">+IF(I464&gt;0,'（运营）采购订单'!$K$2,"")</f>
        <v>#NUM!</v>
      </c>
      <c r="K464" s="5"/>
    </row>
    <row r="465" spans="1:11">
      <c r="A465" s="7" t="e">
        <f ca="1" t="array" ref="A465">+INDEX('（运营）采购订单'!$D$1:$D$543,SMALL(IF('（运营）采购订单'!$D$4:$D$543&lt;&gt;"",ROW('（运营）采购订单'!$D$4:$D$543)),ROW('（运营）采购订单'!A464)))</f>
        <v>#NUM!</v>
      </c>
      <c r="B465" s="31" t="e">
        <f ca="1">+IF(A465&lt;&gt;"*-*",'（运营）采购订单'!$D$2,0)</f>
        <v>#NUM!</v>
      </c>
      <c r="C465" s="31" t="e">
        <f ca="1">+VLOOKUP(A465,'（运营）采购订单'!$D:$E,2,0)</f>
        <v>#NUM!</v>
      </c>
      <c r="D465" s="31" t="e">
        <f ca="1">+IF(I465&gt;0,'（运营）采购订单'!$B$2,"")</f>
        <v>#NUM!</v>
      </c>
      <c r="E465" s="31"/>
      <c r="F465" s="31"/>
      <c r="G465" s="31"/>
      <c r="H465" s="31"/>
      <c r="I465" s="31" t="e">
        <f ca="1">+IF(A465&lt;&gt;" ",VLOOKUP(A465,'（运营）采购订单'!$D:$J,7,0),"")</f>
        <v>#NUM!</v>
      </c>
      <c r="J465" s="95" t="e">
        <f ca="1">+IF(I465&gt;0,'（运营）采购订单'!$K$2,"")</f>
        <v>#NUM!</v>
      </c>
      <c r="K465" s="5"/>
    </row>
    <row r="466" spans="1:11">
      <c r="A466" s="7" t="e">
        <f ca="1" t="array" ref="A466">+INDEX('（运营）采购订单'!$D$1:$D$543,SMALL(IF('（运营）采购订单'!$D$4:$D$543&lt;&gt;"",ROW('（运营）采购订单'!$D$4:$D$543)),ROW('（运营）采购订单'!A465)))</f>
        <v>#NUM!</v>
      </c>
      <c r="B466" s="31" t="e">
        <f ca="1">+IF(A466&lt;&gt;"*-*",'（运营）采购订单'!$D$2,0)</f>
        <v>#NUM!</v>
      </c>
      <c r="C466" s="31" t="e">
        <f ca="1">+VLOOKUP(A466,'（运营）采购订单'!$D:$E,2,0)</f>
        <v>#NUM!</v>
      </c>
      <c r="D466" s="31" t="e">
        <f ca="1">+IF(I466&gt;0,'（运营）采购订单'!$B$2,"")</f>
        <v>#NUM!</v>
      </c>
      <c r="E466" s="31"/>
      <c r="F466" s="31"/>
      <c r="G466" s="31"/>
      <c r="H466" s="31"/>
      <c r="I466" s="31" t="e">
        <f ca="1">+IF(A466&lt;&gt;" ",VLOOKUP(A466,'（运营）采购订单'!$D:$J,7,0),"")</f>
        <v>#NUM!</v>
      </c>
      <c r="J466" s="95" t="e">
        <f ca="1">+IF(I466&gt;0,'（运营）采购订单'!$K$2,"")</f>
        <v>#NUM!</v>
      </c>
      <c r="K466" s="5"/>
    </row>
    <row r="467" spans="1:11">
      <c r="A467" s="7" t="e">
        <f ca="1" t="array" ref="A467">+INDEX('（运营）采购订单'!$D$1:$D$543,SMALL(IF('（运营）采购订单'!$D$4:$D$543&lt;&gt;"",ROW('（运营）采购订单'!$D$4:$D$543)),ROW('（运营）采购订单'!A466)))</f>
        <v>#NUM!</v>
      </c>
      <c r="B467" s="31" t="e">
        <f ca="1">+IF(A467&lt;&gt;"*-*",'（运营）采购订单'!$D$2,0)</f>
        <v>#NUM!</v>
      </c>
      <c r="C467" s="31" t="e">
        <f ca="1">+VLOOKUP(A467,'（运营）采购订单'!$D:$E,2,0)</f>
        <v>#NUM!</v>
      </c>
      <c r="D467" s="31" t="e">
        <f ca="1">+IF(I467&gt;0,'（运营）采购订单'!$B$2,"")</f>
        <v>#NUM!</v>
      </c>
      <c r="E467" s="31"/>
      <c r="F467" s="31"/>
      <c r="G467" s="31"/>
      <c r="H467" s="31"/>
      <c r="I467" s="31" t="e">
        <f ca="1">+IF(A467&lt;&gt;" ",VLOOKUP(A467,'（运营）采购订单'!$D:$J,7,0),"")</f>
        <v>#NUM!</v>
      </c>
      <c r="J467" s="95" t="e">
        <f ca="1">+IF(I467&gt;0,'（运营）采购订单'!$K$2,"")</f>
        <v>#NUM!</v>
      </c>
      <c r="K467" s="5"/>
    </row>
    <row r="468" spans="1:11">
      <c r="A468" s="7" t="e">
        <f ca="1" t="array" ref="A468">+INDEX('（运营）采购订单'!$D$1:$D$543,SMALL(IF('（运营）采购订单'!$D$4:$D$543&lt;&gt;"",ROW('（运营）采购订单'!$D$4:$D$543)),ROW('（运营）采购订单'!A467)))</f>
        <v>#NUM!</v>
      </c>
      <c r="B468" s="31" t="e">
        <f ca="1">+IF(A468&lt;&gt;"*-*",'（运营）采购订单'!$D$2,0)</f>
        <v>#NUM!</v>
      </c>
      <c r="C468" s="31" t="e">
        <f ca="1">+VLOOKUP(A468,'（运营）采购订单'!$D:$E,2,0)</f>
        <v>#NUM!</v>
      </c>
      <c r="D468" s="31" t="e">
        <f ca="1">+IF(I468&gt;0,'（运营）采购订单'!$B$2,"")</f>
        <v>#NUM!</v>
      </c>
      <c r="E468" s="31"/>
      <c r="F468" s="31"/>
      <c r="G468" s="31"/>
      <c r="H468" s="31"/>
      <c r="I468" s="31" t="e">
        <f ca="1">+IF(A468&lt;&gt;" ",VLOOKUP(A468,'（运营）采购订单'!$D:$J,7,0),"")</f>
        <v>#NUM!</v>
      </c>
      <c r="J468" s="95" t="e">
        <f ca="1">+IF(I468&gt;0,'（运营）采购订单'!$K$2,"")</f>
        <v>#NUM!</v>
      </c>
      <c r="K468" s="5"/>
    </row>
    <row r="469" spans="1:11">
      <c r="A469" s="7" t="e">
        <f ca="1" t="array" ref="A469">+INDEX('（运营）采购订单'!$D$1:$D$543,SMALL(IF('（运营）采购订单'!$D$4:$D$543&lt;&gt;"",ROW('（运营）采购订单'!$D$4:$D$543)),ROW('（运营）采购订单'!A468)))</f>
        <v>#NUM!</v>
      </c>
      <c r="B469" s="31" t="e">
        <f ca="1">+IF(A469&lt;&gt;"*-*",'（运营）采购订单'!$D$2,0)</f>
        <v>#NUM!</v>
      </c>
      <c r="C469" s="31" t="e">
        <f ca="1">+VLOOKUP(A469,'（运营）采购订单'!$D:$E,2,0)</f>
        <v>#NUM!</v>
      </c>
      <c r="D469" s="31" t="e">
        <f ca="1">+IF(I469&gt;0,'（运营）采购订单'!$B$2,"")</f>
        <v>#NUM!</v>
      </c>
      <c r="E469" s="31"/>
      <c r="F469" s="31"/>
      <c r="G469" s="31"/>
      <c r="H469" s="31"/>
      <c r="I469" s="31" t="e">
        <f ca="1">+IF(A469&lt;&gt;" ",VLOOKUP(A469,'（运营）采购订单'!$D:$J,7,0),"")</f>
        <v>#NUM!</v>
      </c>
      <c r="J469" s="95" t="e">
        <f ca="1">+IF(I469&gt;0,'（运营）采购订单'!$K$2,"")</f>
        <v>#NUM!</v>
      </c>
      <c r="K469" s="5"/>
    </row>
    <row r="470" spans="1:11">
      <c r="A470" s="7" t="e">
        <f ca="1" t="array" ref="A470">+INDEX('（运营）采购订单'!$D$1:$D$543,SMALL(IF('（运营）采购订单'!$D$4:$D$543&lt;&gt;"",ROW('（运营）采购订单'!$D$4:$D$543)),ROW('（运营）采购订单'!A469)))</f>
        <v>#NUM!</v>
      </c>
      <c r="B470" s="31" t="e">
        <f ca="1">+IF(A470&lt;&gt;"*-*",'（运营）采购订单'!$D$2,0)</f>
        <v>#NUM!</v>
      </c>
      <c r="C470" s="31" t="e">
        <f ca="1">+VLOOKUP(A470,'（运营）采购订单'!$D:$E,2,0)</f>
        <v>#NUM!</v>
      </c>
      <c r="D470" s="31" t="e">
        <f ca="1">+IF(I470&gt;0,'（运营）采购订单'!$B$2,"")</f>
        <v>#NUM!</v>
      </c>
      <c r="E470" s="31"/>
      <c r="F470" s="31"/>
      <c r="G470" s="31"/>
      <c r="H470" s="31"/>
      <c r="I470" s="31" t="e">
        <f ca="1">+IF(A470&lt;&gt;" ",VLOOKUP(A470,'（运营）采购订单'!$D:$J,7,0),"")</f>
        <v>#NUM!</v>
      </c>
      <c r="J470" s="95" t="e">
        <f ca="1">+IF(I470&gt;0,'（运营）采购订单'!$K$2,"")</f>
        <v>#NUM!</v>
      </c>
      <c r="K470" s="5"/>
    </row>
    <row r="471" spans="1:11">
      <c r="A471" s="7" t="e">
        <f ca="1" t="array" ref="A471">+INDEX('（运营）采购订单'!$D$1:$D$543,SMALL(IF('（运营）采购订单'!$D$4:$D$543&lt;&gt;"",ROW('（运营）采购订单'!$D$4:$D$543)),ROW('（运营）采购订单'!A470)))</f>
        <v>#NUM!</v>
      </c>
      <c r="B471" s="31" t="e">
        <f ca="1">+IF(A471&lt;&gt;"*-*",'（运营）采购订单'!$D$2,0)</f>
        <v>#NUM!</v>
      </c>
      <c r="C471" s="31" t="e">
        <f ca="1">+VLOOKUP(A471,'（运营）采购订单'!$D:$E,2,0)</f>
        <v>#NUM!</v>
      </c>
      <c r="D471" s="31" t="e">
        <f ca="1">+IF(I471&gt;0,'（运营）采购订单'!$B$2,"")</f>
        <v>#NUM!</v>
      </c>
      <c r="E471" s="31"/>
      <c r="F471" s="31"/>
      <c r="G471" s="31"/>
      <c r="H471" s="31"/>
      <c r="I471" s="31" t="e">
        <f ca="1">+IF(A471&lt;&gt;" ",VLOOKUP(A471,'（运营）采购订单'!$D:$J,7,0),"")</f>
        <v>#NUM!</v>
      </c>
      <c r="J471" s="95" t="e">
        <f ca="1">+IF(I471&gt;0,'（运营）采购订单'!$K$2,"")</f>
        <v>#NUM!</v>
      </c>
      <c r="K471" s="5"/>
    </row>
    <row r="472" spans="1:11">
      <c r="A472" s="7" t="e">
        <f ca="1" t="array" ref="A472">+INDEX('（运营）采购订单'!$D$1:$D$543,SMALL(IF('（运营）采购订单'!$D$4:$D$543&lt;&gt;"",ROW('（运营）采购订单'!$D$4:$D$543)),ROW('（运营）采购订单'!A471)))</f>
        <v>#NUM!</v>
      </c>
      <c r="B472" s="31" t="e">
        <f ca="1">+IF(A472&lt;&gt;"*-*",'（运营）采购订单'!$D$2,0)</f>
        <v>#NUM!</v>
      </c>
      <c r="C472" s="31" t="e">
        <f ca="1">+VLOOKUP(A472,'（运营）采购订单'!$D:$E,2,0)</f>
        <v>#NUM!</v>
      </c>
      <c r="D472" s="31" t="e">
        <f ca="1">+IF(I472&gt;0,'（运营）采购订单'!$B$2,"")</f>
        <v>#NUM!</v>
      </c>
      <c r="E472" s="31"/>
      <c r="F472" s="31"/>
      <c r="G472" s="31"/>
      <c r="H472" s="31"/>
      <c r="I472" s="31" t="e">
        <f ca="1">+IF(A472&lt;&gt;" ",VLOOKUP(A472,'（运营）采购订单'!$D:$J,7,0),"")</f>
        <v>#NUM!</v>
      </c>
      <c r="J472" s="95" t="e">
        <f ca="1">+IF(I472&gt;0,'（运营）采购订单'!$K$2,"")</f>
        <v>#NUM!</v>
      </c>
      <c r="K472" s="5"/>
    </row>
    <row r="473" spans="1:11">
      <c r="A473" s="7" t="e">
        <f ca="1" t="array" ref="A473">+INDEX('（运营）采购订单'!$D$1:$D$543,SMALL(IF('（运营）采购订单'!$D$4:$D$543&lt;&gt;"",ROW('（运营）采购订单'!$D$4:$D$543)),ROW('（运营）采购订单'!A472)))</f>
        <v>#NUM!</v>
      </c>
      <c r="B473" s="31" t="e">
        <f ca="1">+IF(A473&lt;&gt;"*-*",'（运营）采购订单'!$D$2,0)</f>
        <v>#NUM!</v>
      </c>
      <c r="C473" s="31" t="e">
        <f ca="1">+VLOOKUP(A473,'（运营）采购订单'!$D:$E,2,0)</f>
        <v>#NUM!</v>
      </c>
      <c r="D473" s="31" t="e">
        <f ca="1">+IF(I473&gt;0,'（运营）采购订单'!$B$2,"")</f>
        <v>#NUM!</v>
      </c>
      <c r="E473" s="31"/>
      <c r="F473" s="31"/>
      <c r="G473" s="31"/>
      <c r="H473" s="31"/>
      <c r="I473" s="31" t="e">
        <f ca="1">+IF(A473&lt;&gt;" ",VLOOKUP(A473,'（运营）采购订单'!$D:$J,7,0),"")</f>
        <v>#NUM!</v>
      </c>
      <c r="J473" s="95" t="e">
        <f ca="1">+IF(I473&gt;0,'（运营）采购订单'!$K$2,"")</f>
        <v>#NUM!</v>
      </c>
      <c r="K473" s="5"/>
    </row>
    <row r="474" spans="1:11">
      <c r="A474" s="7" t="e">
        <f ca="1" t="array" ref="A474">+INDEX('（运营）采购订单'!$D$1:$D$543,SMALL(IF('（运营）采购订单'!$D$4:$D$543&lt;&gt;"",ROW('（运营）采购订单'!$D$4:$D$543)),ROW('（运营）采购订单'!A473)))</f>
        <v>#NUM!</v>
      </c>
      <c r="B474" s="31" t="e">
        <f ca="1">+IF(A474&lt;&gt;"*-*",'（运营）采购订单'!$D$2,0)</f>
        <v>#NUM!</v>
      </c>
      <c r="C474" s="31" t="e">
        <f ca="1">+VLOOKUP(A474,'（运营）采购订单'!$D:$E,2,0)</f>
        <v>#NUM!</v>
      </c>
      <c r="D474" s="31" t="e">
        <f ca="1">+IF(I474&gt;0,'（运营）采购订单'!$B$2,"")</f>
        <v>#NUM!</v>
      </c>
      <c r="E474" s="31"/>
      <c r="F474" s="31"/>
      <c r="G474" s="31"/>
      <c r="H474" s="31"/>
      <c r="I474" s="31" t="e">
        <f ca="1">+IF(A474&lt;&gt;" ",VLOOKUP(A474,'（运营）采购订单'!$D:$J,7,0),"")</f>
        <v>#NUM!</v>
      </c>
      <c r="J474" s="95" t="e">
        <f ca="1">+IF(I474&gt;0,'（运营）采购订单'!$K$2,"")</f>
        <v>#NUM!</v>
      </c>
      <c r="K474" s="5"/>
    </row>
    <row r="475" spans="1:11">
      <c r="A475" s="7" t="e">
        <f ca="1" t="array" ref="A475">+INDEX('（运营）采购订单'!$D$1:$D$543,SMALL(IF('（运营）采购订单'!$D$4:$D$543&lt;&gt;"",ROW('（运营）采购订单'!$D$4:$D$543)),ROW('（运营）采购订单'!A474)))</f>
        <v>#NUM!</v>
      </c>
      <c r="B475" s="31" t="e">
        <f ca="1">+IF(A475&lt;&gt;"*-*",'（运营）采购订单'!$D$2,0)</f>
        <v>#NUM!</v>
      </c>
      <c r="C475" s="31" t="e">
        <f ca="1">+VLOOKUP(A475,'（运营）采购订单'!$D:$E,2,0)</f>
        <v>#NUM!</v>
      </c>
      <c r="D475" s="31" t="e">
        <f ca="1">+IF(I475&gt;0,'（运营）采购订单'!$B$2,"")</f>
        <v>#NUM!</v>
      </c>
      <c r="E475" s="31"/>
      <c r="F475" s="31"/>
      <c r="G475" s="31"/>
      <c r="H475" s="31"/>
      <c r="I475" s="31" t="e">
        <f ca="1">+IF(A475&lt;&gt;" ",VLOOKUP(A475,'（运营）采购订单'!$D:$J,7,0),"")</f>
        <v>#NUM!</v>
      </c>
      <c r="J475" s="95" t="e">
        <f ca="1">+IF(I475&gt;0,'（运营）采购订单'!$K$2,"")</f>
        <v>#NUM!</v>
      </c>
      <c r="K475" s="5"/>
    </row>
    <row r="476" spans="1:11">
      <c r="A476" s="7" t="e">
        <f ca="1" t="array" ref="A476">+INDEX('（运营）采购订单'!$D$1:$D$543,SMALL(IF('（运营）采购订单'!$D$4:$D$543&lt;&gt;"",ROW('（运营）采购订单'!$D$4:$D$543)),ROW('（运营）采购订单'!A475)))</f>
        <v>#NUM!</v>
      </c>
      <c r="B476" s="31" t="e">
        <f ca="1">+IF(A476&lt;&gt;"*-*",'（运营）采购订单'!$D$2,0)</f>
        <v>#NUM!</v>
      </c>
      <c r="C476" s="31" t="e">
        <f ca="1">+VLOOKUP(A476,'（运营）采购订单'!$D:$E,2,0)</f>
        <v>#NUM!</v>
      </c>
      <c r="D476" s="31" t="e">
        <f ca="1">+IF(I476&gt;0,'（运营）采购订单'!$B$2,"")</f>
        <v>#NUM!</v>
      </c>
      <c r="E476" s="31"/>
      <c r="F476" s="31"/>
      <c r="G476" s="31"/>
      <c r="H476" s="31"/>
      <c r="I476" s="31" t="e">
        <f ca="1">+IF(A476&lt;&gt;" ",VLOOKUP(A476,'（运营）采购订单'!$D:$J,7,0),"")</f>
        <v>#NUM!</v>
      </c>
      <c r="J476" s="95" t="e">
        <f ca="1">+IF(I476&gt;0,'（运营）采购订单'!$K$2,"")</f>
        <v>#NUM!</v>
      </c>
      <c r="K476" s="5"/>
    </row>
    <row r="477" spans="1:11">
      <c r="A477" s="7" t="e">
        <f ca="1" t="array" ref="A477">+INDEX('（运营）采购订单'!$D$1:$D$543,SMALL(IF('（运营）采购订单'!$D$4:$D$543&lt;&gt;"",ROW('（运营）采购订单'!$D$4:$D$543)),ROW('（运营）采购订单'!A476)))</f>
        <v>#NUM!</v>
      </c>
      <c r="B477" s="31" t="e">
        <f ca="1">+IF(A477&lt;&gt;"*-*",'（运营）采购订单'!$D$2,0)</f>
        <v>#NUM!</v>
      </c>
      <c r="C477" s="31" t="e">
        <f ca="1">+VLOOKUP(A477,'（运营）采购订单'!$D:$E,2,0)</f>
        <v>#NUM!</v>
      </c>
      <c r="D477" s="31" t="e">
        <f ca="1">+IF(I477&gt;0,'（运营）采购订单'!$B$2,"")</f>
        <v>#NUM!</v>
      </c>
      <c r="E477" s="31"/>
      <c r="F477" s="31"/>
      <c r="G477" s="31"/>
      <c r="H477" s="31"/>
      <c r="I477" s="31" t="e">
        <f ca="1">+IF(A477&lt;&gt;" ",VLOOKUP(A477,'（运营）采购订单'!$D:$J,7,0),"")</f>
        <v>#NUM!</v>
      </c>
      <c r="J477" s="95" t="e">
        <f ca="1">+IF(I477&gt;0,'（运营）采购订单'!$K$2,"")</f>
        <v>#NUM!</v>
      </c>
      <c r="K477" s="5"/>
    </row>
    <row r="478" spans="1:11">
      <c r="A478" s="7" t="e">
        <f ca="1" t="array" ref="A478">+INDEX('（运营）采购订单'!$D$1:$D$543,SMALL(IF('（运营）采购订单'!$D$4:$D$543&lt;&gt;"",ROW('（运营）采购订单'!$D$4:$D$543)),ROW('（运营）采购订单'!A477)))</f>
        <v>#NUM!</v>
      </c>
      <c r="B478" s="31" t="e">
        <f ca="1">+IF(A478&lt;&gt;"*-*",'（运营）采购订单'!$D$2,0)</f>
        <v>#NUM!</v>
      </c>
      <c r="C478" s="31" t="e">
        <f ca="1">+VLOOKUP(A478,'（运营）采购订单'!$D:$E,2,0)</f>
        <v>#NUM!</v>
      </c>
      <c r="D478" s="31" t="e">
        <f ca="1">+IF(I478&gt;0,'（运营）采购订单'!$B$2,"")</f>
        <v>#NUM!</v>
      </c>
      <c r="E478" s="31"/>
      <c r="F478" s="31"/>
      <c r="G478" s="31"/>
      <c r="H478" s="31"/>
      <c r="I478" s="31" t="e">
        <f ca="1">+IF(A478&lt;&gt;" ",VLOOKUP(A478,'（运营）采购订单'!$D:$J,7,0),"")</f>
        <v>#NUM!</v>
      </c>
      <c r="J478" s="95" t="e">
        <f ca="1">+IF(I478&gt;0,'（运营）采购订单'!$K$2,"")</f>
        <v>#NUM!</v>
      </c>
      <c r="K478" s="5"/>
    </row>
    <row r="479" spans="1:11">
      <c r="A479" s="7" t="e">
        <f ca="1" t="array" ref="A479">+INDEX('（运营）采购订单'!$D$1:$D$543,SMALL(IF('（运营）采购订单'!$D$4:$D$543&lt;&gt;"",ROW('（运营）采购订单'!$D$4:$D$543)),ROW('（运营）采购订单'!A478)))</f>
        <v>#NUM!</v>
      </c>
      <c r="B479" s="31" t="e">
        <f ca="1">+IF(A479&lt;&gt;"*-*",'（运营）采购订单'!$D$2,0)</f>
        <v>#NUM!</v>
      </c>
      <c r="C479" s="31" t="e">
        <f ca="1">+VLOOKUP(A479,'（运营）采购订单'!$D:$E,2,0)</f>
        <v>#NUM!</v>
      </c>
      <c r="D479" s="31" t="e">
        <f ca="1">+IF(I479&gt;0,'（运营）采购订单'!$B$2,"")</f>
        <v>#NUM!</v>
      </c>
      <c r="E479" s="31"/>
      <c r="F479" s="31"/>
      <c r="G479" s="31"/>
      <c r="H479" s="31"/>
      <c r="I479" s="31" t="e">
        <f ca="1">+IF(A479&lt;&gt;" ",VLOOKUP(A479,'（运营）采购订单'!$D:$J,7,0),"")</f>
        <v>#NUM!</v>
      </c>
      <c r="J479" s="95" t="e">
        <f ca="1">+IF(I479&gt;0,'（运营）采购订单'!$K$2,"")</f>
        <v>#NUM!</v>
      </c>
      <c r="K479" s="5"/>
    </row>
    <row r="480" spans="1:11">
      <c r="A480" s="7" t="e">
        <f ca="1" t="array" ref="A480">+INDEX('（运营）采购订单'!$D$1:$D$543,SMALL(IF('（运营）采购订单'!$D$4:$D$543&lt;&gt;"",ROW('（运营）采购订单'!$D$4:$D$543)),ROW('（运营）采购订单'!A479)))</f>
        <v>#NUM!</v>
      </c>
      <c r="B480" s="31" t="e">
        <f ca="1">+IF(A480&lt;&gt;"*-*",'（运营）采购订单'!$D$2,0)</f>
        <v>#NUM!</v>
      </c>
      <c r="C480" s="31" t="e">
        <f ca="1">+VLOOKUP(A480,'（运营）采购订单'!$D:$E,2,0)</f>
        <v>#NUM!</v>
      </c>
      <c r="D480" s="31" t="e">
        <f ca="1">+IF(I480&gt;0,'（运营）采购订单'!$B$2,"")</f>
        <v>#NUM!</v>
      </c>
      <c r="E480" s="31"/>
      <c r="F480" s="31"/>
      <c r="G480" s="31"/>
      <c r="H480" s="31"/>
      <c r="I480" s="31" t="e">
        <f ca="1">+IF(A480&lt;&gt;" ",VLOOKUP(A480,'（运营）采购订单'!$D:$J,7,0),"")</f>
        <v>#NUM!</v>
      </c>
      <c r="J480" s="95" t="e">
        <f ca="1">+IF(I480&gt;0,'（运营）采购订单'!$K$2,"")</f>
        <v>#NUM!</v>
      </c>
      <c r="K480" s="5"/>
    </row>
    <row r="481" spans="1:11">
      <c r="A481" s="7" t="e">
        <f ca="1" t="array" ref="A481">+INDEX('（运营）采购订单'!$D$1:$D$543,SMALL(IF('（运营）采购订单'!$D$4:$D$543&lt;&gt;"",ROW('（运营）采购订单'!$D$4:$D$543)),ROW('（运营）采购订单'!A480)))</f>
        <v>#NUM!</v>
      </c>
      <c r="B481" s="31" t="e">
        <f ca="1">+IF(A481&lt;&gt;"*-*",'（运营）采购订单'!$D$2,0)</f>
        <v>#NUM!</v>
      </c>
      <c r="C481" s="31" t="e">
        <f ca="1">+VLOOKUP(A481,'（运营）采购订单'!$D:$E,2,0)</f>
        <v>#NUM!</v>
      </c>
      <c r="D481" s="31" t="e">
        <f ca="1">+IF(I481&gt;0,'（运营）采购订单'!$B$2,"")</f>
        <v>#NUM!</v>
      </c>
      <c r="E481" s="31"/>
      <c r="F481" s="31"/>
      <c r="G481" s="31"/>
      <c r="H481" s="31"/>
      <c r="I481" s="31" t="e">
        <f ca="1">+IF(A481&lt;&gt;" ",VLOOKUP(A481,'（运营）采购订单'!$D:$J,7,0),"")</f>
        <v>#NUM!</v>
      </c>
      <c r="J481" s="95" t="e">
        <f ca="1">+IF(I481&gt;0,'（运营）采购订单'!$K$2,"")</f>
        <v>#NUM!</v>
      </c>
      <c r="K481" s="5"/>
    </row>
    <row r="482" spans="1:11">
      <c r="A482" s="7" t="e">
        <f ca="1" t="array" ref="A482">+INDEX('（运营）采购订单'!$D$1:$D$543,SMALL(IF('（运营）采购订单'!$D$4:$D$543&lt;&gt;"",ROW('（运营）采购订单'!$D$4:$D$543)),ROW('（运营）采购订单'!A481)))</f>
        <v>#NUM!</v>
      </c>
      <c r="B482" s="31" t="e">
        <f ca="1">+IF(A482&lt;&gt;"*-*",'（运营）采购订单'!$D$2,0)</f>
        <v>#NUM!</v>
      </c>
      <c r="C482" s="31" t="e">
        <f ca="1">+VLOOKUP(A482,'（运营）采购订单'!$D:$E,2,0)</f>
        <v>#NUM!</v>
      </c>
      <c r="D482" s="31" t="e">
        <f ca="1">+IF(I482&gt;0,'（运营）采购订单'!$B$2,"")</f>
        <v>#NUM!</v>
      </c>
      <c r="E482" s="31"/>
      <c r="F482" s="31"/>
      <c r="G482" s="31"/>
      <c r="H482" s="31"/>
      <c r="I482" s="31" t="e">
        <f ca="1">+IF(A482&lt;&gt;" ",VLOOKUP(A482,'（运营）采购订单'!$D:$J,7,0),"")</f>
        <v>#NUM!</v>
      </c>
      <c r="J482" s="95" t="e">
        <f ca="1">+IF(I482&gt;0,'（运营）采购订单'!$K$2,"")</f>
        <v>#NUM!</v>
      </c>
      <c r="K482" s="5"/>
    </row>
    <row r="483" spans="1:11">
      <c r="A483" s="7" t="e">
        <f ca="1" t="array" ref="A483">+INDEX('（运营）采购订单'!$D$1:$D$543,SMALL(IF('（运营）采购订单'!$D$4:$D$543&lt;&gt;"",ROW('（运营）采购订单'!$D$4:$D$543)),ROW('（运营）采购订单'!A482)))</f>
        <v>#NUM!</v>
      </c>
      <c r="B483" s="31" t="e">
        <f ca="1">+IF(A483&lt;&gt;"*-*",'（运营）采购订单'!$D$2,0)</f>
        <v>#NUM!</v>
      </c>
      <c r="C483" s="31" t="e">
        <f ca="1">+VLOOKUP(A483,'（运营）采购订单'!$D:$E,2,0)</f>
        <v>#NUM!</v>
      </c>
      <c r="D483" s="31" t="e">
        <f ca="1">+IF(I483&gt;0,'（运营）采购订单'!$B$2,"")</f>
        <v>#NUM!</v>
      </c>
      <c r="E483" s="31"/>
      <c r="F483" s="31"/>
      <c r="G483" s="31"/>
      <c r="H483" s="31"/>
      <c r="I483" s="31" t="e">
        <f ca="1">+IF(A483&lt;&gt;" ",VLOOKUP(A483,'（运营）采购订单'!$D:$J,7,0),"")</f>
        <v>#NUM!</v>
      </c>
      <c r="J483" s="95" t="e">
        <f ca="1">+IF(I483&gt;0,'（运营）采购订单'!$K$2,"")</f>
        <v>#NUM!</v>
      </c>
      <c r="K483" s="5"/>
    </row>
    <row r="484" spans="1:11">
      <c r="A484" s="7" t="e">
        <f ca="1" t="array" ref="A484">+INDEX('（运营）采购订单'!$D$1:$D$543,SMALL(IF('（运营）采购订单'!$D$4:$D$543&lt;&gt;"",ROW('（运营）采购订单'!$D$4:$D$543)),ROW('（运营）采购订单'!A483)))</f>
        <v>#NUM!</v>
      </c>
      <c r="B484" s="31" t="e">
        <f ca="1">+IF(A484&lt;&gt;"*-*",'（运营）采购订单'!$D$2,0)</f>
        <v>#NUM!</v>
      </c>
      <c r="C484" s="31" t="e">
        <f ca="1">+VLOOKUP(A484,'（运营）采购订单'!$D:$E,2,0)</f>
        <v>#NUM!</v>
      </c>
      <c r="D484" s="31" t="e">
        <f ca="1">+IF(I484&gt;0,'（运营）采购订单'!$B$2,"")</f>
        <v>#NUM!</v>
      </c>
      <c r="E484" s="31"/>
      <c r="F484" s="31"/>
      <c r="G484" s="31"/>
      <c r="H484" s="31"/>
      <c r="I484" s="31" t="e">
        <f ca="1">+IF(A484&lt;&gt;" ",VLOOKUP(A484,'（运营）采购订单'!$D:$J,7,0),"")</f>
        <v>#NUM!</v>
      </c>
      <c r="J484" s="95" t="e">
        <f ca="1">+IF(I484&gt;0,'（运营）采购订单'!$K$2,"")</f>
        <v>#NUM!</v>
      </c>
      <c r="K484" s="5"/>
    </row>
    <row r="485" spans="1:11">
      <c r="A485" s="7" t="e">
        <f ca="1" t="array" ref="A485">+INDEX('（运营）采购订单'!$D$1:$D$543,SMALL(IF('（运营）采购订单'!$D$4:$D$543&lt;&gt;"",ROW('（运营）采购订单'!$D$4:$D$543)),ROW('（运营）采购订单'!A484)))</f>
        <v>#NUM!</v>
      </c>
      <c r="B485" s="31" t="e">
        <f ca="1">+IF(A485&lt;&gt;"*-*",'（运营）采购订单'!$D$2,0)</f>
        <v>#NUM!</v>
      </c>
      <c r="C485" s="31" t="e">
        <f ca="1">+VLOOKUP(A485,'（运营）采购订单'!$D:$E,2,0)</f>
        <v>#NUM!</v>
      </c>
      <c r="D485" s="31" t="e">
        <f ca="1">+IF(I485&gt;0,'（运营）采购订单'!$B$2,"")</f>
        <v>#NUM!</v>
      </c>
      <c r="E485" s="31"/>
      <c r="F485" s="31"/>
      <c r="G485" s="31"/>
      <c r="H485" s="31"/>
      <c r="I485" s="31" t="e">
        <f ca="1">+IF(A485&lt;&gt;" ",VLOOKUP(A485,'（运营）采购订单'!$D:$J,7,0),"")</f>
        <v>#NUM!</v>
      </c>
      <c r="J485" s="95" t="e">
        <f ca="1">+IF(I485&gt;0,'（运营）采购订单'!$K$2,"")</f>
        <v>#NUM!</v>
      </c>
      <c r="K485" s="5"/>
    </row>
    <row r="486" spans="1:11">
      <c r="A486" s="7" t="e">
        <f ca="1" t="array" ref="A486">+INDEX('（运营）采购订单'!$D$1:$D$543,SMALL(IF('（运营）采购订单'!$D$4:$D$543&lt;&gt;"",ROW('（运营）采购订单'!$D$4:$D$543)),ROW('（运营）采购订单'!A485)))</f>
        <v>#NUM!</v>
      </c>
      <c r="B486" s="31" t="e">
        <f ca="1">+IF(A486&lt;&gt;"*-*",'（运营）采购订单'!$D$2,0)</f>
        <v>#NUM!</v>
      </c>
      <c r="C486" s="31" t="e">
        <f ca="1">+VLOOKUP(A486,'（运营）采购订单'!$D:$E,2,0)</f>
        <v>#NUM!</v>
      </c>
      <c r="D486" s="31" t="e">
        <f ca="1">+IF(I486&gt;0,'（运营）采购订单'!$B$2,"")</f>
        <v>#NUM!</v>
      </c>
      <c r="E486" s="31"/>
      <c r="F486" s="31"/>
      <c r="G486" s="31"/>
      <c r="H486" s="31"/>
      <c r="I486" s="31" t="e">
        <f ca="1">+IF(A486&lt;&gt;" ",VLOOKUP(A486,'（运营）采购订单'!$D:$J,7,0),"")</f>
        <v>#NUM!</v>
      </c>
      <c r="J486" s="95" t="e">
        <f ca="1">+IF(I486&gt;0,'（运营）采购订单'!$K$2,"")</f>
        <v>#NUM!</v>
      </c>
      <c r="K486" s="5"/>
    </row>
    <row r="487" spans="1:11">
      <c r="A487" s="7" t="e">
        <f ca="1" t="array" ref="A487">+INDEX('（运营）采购订单'!$D$1:$D$543,SMALL(IF('（运营）采购订单'!$D$4:$D$543&lt;&gt;"",ROW('（运营）采购订单'!$D$4:$D$543)),ROW('（运营）采购订单'!A486)))</f>
        <v>#NUM!</v>
      </c>
      <c r="B487" s="31" t="e">
        <f ca="1">+IF(A487&lt;&gt;"*-*",'（运营）采购订单'!$D$2,0)</f>
        <v>#NUM!</v>
      </c>
      <c r="C487" s="31" t="e">
        <f ca="1">+VLOOKUP(A487,'（运营）采购订单'!$D:$E,2,0)</f>
        <v>#NUM!</v>
      </c>
      <c r="D487" s="31" t="e">
        <f ca="1">+IF(I487&gt;0,'（运营）采购订单'!$B$2,"")</f>
        <v>#NUM!</v>
      </c>
      <c r="E487" s="31"/>
      <c r="F487" s="31"/>
      <c r="G487" s="31"/>
      <c r="H487" s="31"/>
      <c r="I487" s="31" t="e">
        <f ca="1">+IF(A487&lt;&gt;" ",VLOOKUP(A487,'（运营）采购订单'!$D:$J,7,0),"")</f>
        <v>#NUM!</v>
      </c>
      <c r="J487" s="95" t="e">
        <f ca="1">+IF(I487&gt;0,'（运营）采购订单'!$K$2,"")</f>
        <v>#NUM!</v>
      </c>
      <c r="K487" s="5"/>
    </row>
    <row r="488" spans="1:11">
      <c r="A488" s="7" t="e">
        <f ca="1" t="array" ref="A488">+INDEX('（运营）采购订单'!$D$1:$D$543,SMALL(IF('（运营）采购订单'!$D$4:$D$543&lt;&gt;"",ROW('（运营）采购订单'!$D$4:$D$543)),ROW('（运营）采购订单'!A487)))</f>
        <v>#NUM!</v>
      </c>
      <c r="B488" s="31" t="e">
        <f ca="1">+IF(A488&lt;&gt;"*-*",'（运营）采购订单'!$D$2,0)</f>
        <v>#NUM!</v>
      </c>
      <c r="C488" s="31" t="e">
        <f ca="1">+VLOOKUP(A488,'（运营）采购订单'!$D:$E,2,0)</f>
        <v>#NUM!</v>
      </c>
      <c r="D488" s="31" t="e">
        <f ca="1">+IF(I488&gt;0,'（运营）采购订单'!$B$2,"")</f>
        <v>#NUM!</v>
      </c>
      <c r="E488" s="31"/>
      <c r="F488" s="31"/>
      <c r="G488" s="31"/>
      <c r="H488" s="31"/>
      <c r="I488" s="31" t="e">
        <f ca="1">+IF(A488&lt;&gt;" ",VLOOKUP(A488,'（运营）采购订单'!$D:$J,7,0),"")</f>
        <v>#NUM!</v>
      </c>
      <c r="J488" s="95" t="e">
        <f ca="1">+IF(I488&gt;0,'（运营）采购订单'!$K$2,"")</f>
        <v>#NUM!</v>
      </c>
      <c r="K488" s="5"/>
    </row>
    <row r="489" spans="1:11">
      <c r="A489" s="7" t="e">
        <f ca="1" t="array" ref="A489">+INDEX('（运营）采购订单'!$D$1:$D$543,SMALL(IF('（运营）采购订单'!$D$4:$D$543&lt;&gt;"",ROW('（运营）采购订单'!$D$4:$D$543)),ROW('（运营）采购订单'!A488)))</f>
        <v>#NUM!</v>
      </c>
      <c r="B489" s="31" t="e">
        <f ca="1">+IF(A489&lt;&gt;"*-*",'（运营）采购订单'!$D$2,0)</f>
        <v>#NUM!</v>
      </c>
      <c r="C489" s="31" t="e">
        <f ca="1">+VLOOKUP(A489,'（运营）采购订单'!$D:$E,2,0)</f>
        <v>#NUM!</v>
      </c>
      <c r="D489" s="31" t="e">
        <f ca="1">+IF(I489&gt;0,'（运营）采购订单'!$B$2,"")</f>
        <v>#NUM!</v>
      </c>
      <c r="E489" s="31"/>
      <c r="F489" s="31"/>
      <c r="G489" s="31"/>
      <c r="H489" s="31"/>
      <c r="I489" s="31" t="e">
        <f ca="1">+IF(A489&lt;&gt;" ",VLOOKUP(A489,'（运营）采购订单'!$D:$J,7,0),"")</f>
        <v>#NUM!</v>
      </c>
      <c r="J489" s="95" t="e">
        <f ca="1">+IF(I489&gt;0,'（运营）采购订单'!$K$2,"")</f>
        <v>#NUM!</v>
      </c>
      <c r="K489" s="5"/>
    </row>
    <row r="490" spans="1:11">
      <c r="A490" s="7" t="e">
        <f ca="1" t="array" ref="A490">+INDEX('（运营）采购订单'!$D$1:$D$543,SMALL(IF('（运营）采购订单'!$D$4:$D$543&lt;&gt;"",ROW('（运营）采购订单'!$D$4:$D$543)),ROW('（运营）采购订单'!A489)))</f>
        <v>#NUM!</v>
      </c>
      <c r="B490" s="31" t="e">
        <f ca="1">+IF(A490&lt;&gt;"*-*",'（运营）采购订单'!$D$2,0)</f>
        <v>#NUM!</v>
      </c>
      <c r="C490" s="31" t="e">
        <f ca="1">+VLOOKUP(A490,'（运营）采购订单'!$D:$E,2,0)</f>
        <v>#NUM!</v>
      </c>
      <c r="D490" s="31" t="e">
        <f ca="1">+IF(I490&gt;0,'（运营）采购订单'!$B$2,"")</f>
        <v>#NUM!</v>
      </c>
      <c r="E490" s="31"/>
      <c r="F490" s="31"/>
      <c r="G490" s="31"/>
      <c r="H490" s="31"/>
      <c r="I490" s="31" t="e">
        <f ca="1">+IF(A490&lt;&gt;" ",VLOOKUP(A490,'（运营）采购订单'!$D:$J,7,0),"")</f>
        <v>#NUM!</v>
      </c>
      <c r="J490" s="95" t="e">
        <f ca="1">+IF(I490&gt;0,'（运营）采购订单'!$K$2,"")</f>
        <v>#NUM!</v>
      </c>
      <c r="K490" s="5"/>
    </row>
    <row r="491" spans="1:11">
      <c r="A491" s="7" t="e">
        <f ca="1" t="array" ref="A491">+INDEX('（运营）采购订单'!$D$1:$D$543,SMALL(IF('（运营）采购订单'!$D$4:$D$543&lt;&gt;"",ROW('（运营）采购订单'!$D$4:$D$543)),ROW('（运营）采购订单'!A490)))</f>
        <v>#NUM!</v>
      </c>
      <c r="B491" s="31" t="e">
        <f ca="1">+IF(A491&lt;&gt;"*-*",'（运营）采购订单'!$D$2,0)</f>
        <v>#NUM!</v>
      </c>
      <c r="C491" s="31" t="e">
        <f ca="1">+VLOOKUP(A491,'（运营）采购订单'!$D:$E,2,0)</f>
        <v>#NUM!</v>
      </c>
      <c r="D491" s="31" t="e">
        <f ca="1">+IF(I491&gt;0,'（运营）采购订单'!$B$2,"")</f>
        <v>#NUM!</v>
      </c>
      <c r="E491" s="31"/>
      <c r="F491" s="31"/>
      <c r="G491" s="31"/>
      <c r="H491" s="31"/>
      <c r="I491" s="31" t="e">
        <f ca="1">+IF(A491&lt;&gt;" ",VLOOKUP(A491,'（运营）采购订单'!$D:$J,7,0),"")</f>
        <v>#NUM!</v>
      </c>
      <c r="J491" s="95" t="e">
        <f ca="1">+IF(I491&gt;0,'（运营）采购订单'!$K$2,"")</f>
        <v>#NUM!</v>
      </c>
      <c r="K491" s="5"/>
    </row>
    <row r="492" spans="1:11">
      <c r="A492" s="7" t="e">
        <f ca="1" t="array" ref="A492">+INDEX('（运营）采购订单'!$D$1:$D$543,SMALL(IF('（运营）采购订单'!$D$4:$D$543&lt;&gt;"",ROW('（运营）采购订单'!$D$4:$D$543)),ROW('（运营）采购订单'!A491)))</f>
        <v>#NUM!</v>
      </c>
      <c r="B492" s="31" t="e">
        <f ca="1">+IF(A492&lt;&gt;"*-*",'（运营）采购订单'!$D$2,0)</f>
        <v>#NUM!</v>
      </c>
      <c r="C492" s="31" t="e">
        <f ca="1">+VLOOKUP(A492,'（运营）采购订单'!$D:$E,2,0)</f>
        <v>#NUM!</v>
      </c>
      <c r="D492" s="31" t="e">
        <f ca="1">+IF(I492&gt;0,'（运营）采购订单'!$B$2,"")</f>
        <v>#NUM!</v>
      </c>
      <c r="E492" s="31"/>
      <c r="F492" s="31"/>
      <c r="G492" s="31"/>
      <c r="H492" s="31"/>
      <c r="I492" s="31" t="e">
        <f ca="1">+IF(A492&lt;&gt;" ",VLOOKUP(A492,'（运营）采购订单'!$D:$J,7,0),"")</f>
        <v>#NUM!</v>
      </c>
      <c r="J492" s="95" t="e">
        <f ca="1">+IF(I492&gt;0,'（运营）采购订单'!$K$2,"")</f>
        <v>#NUM!</v>
      </c>
      <c r="K492" s="5"/>
    </row>
    <row r="493" spans="1:11">
      <c r="A493" s="7" t="e">
        <f ca="1" t="array" ref="A493">+INDEX('（运营）采购订单'!$D$1:$D$543,SMALL(IF('（运营）采购订单'!$D$4:$D$543&lt;&gt;"",ROW('（运营）采购订单'!$D$4:$D$543)),ROW('（运营）采购订单'!A492)))</f>
        <v>#NUM!</v>
      </c>
      <c r="B493" s="31" t="e">
        <f ca="1">+IF(A493&lt;&gt;"*-*",'（运营）采购订单'!$D$2,0)</f>
        <v>#NUM!</v>
      </c>
      <c r="C493" s="31" t="e">
        <f ca="1">+VLOOKUP(A493,'（运营）采购订单'!$D:$E,2,0)</f>
        <v>#NUM!</v>
      </c>
      <c r="D493" s="31" t="e">
        <f ca="1">+IF(I493&gt;0,'（运营）采购订单'!$B$2,"")</f>
        <v>#NUM!</v>
      </c>
      <c r="E493" s="31"/>
      <c r="F493" s="31"/>
      <c r="G493" s="31"/>
      <c r="H493" s="31"/>
      <c r="I493" s="31" t="e">
        <f ca="1">+IF(A493&lt;&gt;" ",VLOOKUP(A493,'（运营）采购订单'!$D:$J,7,0),"")</f>
        <v>#NUM!</v>
      </c>
      <c r="J493" s="95" t="e">
        <f ca="1">+IF(I493&gt;0,'（运营）采购订单'!$K$2,"")</f>
        <v>#NUM!</v>
      </c>
      <c r="K493" s="5"/>
    </row>
    <row r="494" spans="1:11">
      <c r="A494" s="7" t="e">
        <f ca="1" t="array" ref="A494">+INDEX('（运营）采购订单'!$D$1:$D$543,SMALL(IF('（运营）采购订单'!$D$4:$D$543&lt;&gt;"",ROW('（运营）采购订单'!$D$4:$D$543)),ROW('（运营）采购订单'!A493)))</f>
        <v>#NUM!</v>
      </c>
      <c r="B494" s="31" t="e">
        <f ca="1">+IF(A494&lt;&gt;"*-*",'（运营）采购订单'!$D$2,0)</f>
        <v>#NUM!</v>
      </c>
      <c r="C494" s="31" t="e">
        <f ca="1">+VLOOKUP(A494,'（运营）采购订单'!$D:$E,2,0)</f>
        <v>#NUM!</v>
      </c>
      <c r="D494" s="31" t="e">
        <f ca="1">+IF(I494&gt;0,'（运营）采购订单'!$B$2,"")</f>
        <v>#NUM!</v>
      </c>
      <c r="E494" s="31"/>
      <c r="F494" s="31"/>
      <c r="G494" s="31"/>
      <c r="H494" s="31"/>
      <c r="I494" s="31" t="e">
        <f ca="1">+IF(A494&lt;&gt;" ",VLOOKUP(A494,'（运营）采购订单'!$D:$J,7,0),"")</f>
        <v>#NUM!</v>
      </c>
      <c r="J494" s="95" t="e">
        <f ca="1">+IF(I494&gt;0,'（运营）采购订单'!$K$2,"")</f>
        <v>#NUM!</v>
      </c>
      <c r="K494" s="5"/>
    </row>
    <row r="495" spans="1:11">
      <c r="A495" s="7" t="e">
        <f ca="1" t="array" ref="A495">+INDEX('（运营）采购订单'!$D$1:$D$543,SMALL(IF('（运营）采购订单'!$D$4:$D$543&lt;&gt;"",ROW('（运营）采购订单'!$D$4:$D$543)),ROW('（运营）采购订单'!A494)))</f>
        <v>#NUM!</v>
      </c>
      <c r="B495" s="31" t="e">
        <f ca="1">+IF(A495&lt;&gt;"*-*",'（运营）采购订单'!$D$2,0)</f>
        <v>#NUM!</v>
      </c>
      <c r="C495" s="31" t="e">
        <f ca="1">+VLOOKUP(A495,'（运营）采购订单'!$D:$E,2,0)</f>
        <v>#NUM!</v>
      </c>
      <c r="D495" s="31" t="e">
        <f ca="1">+IF(I495&gt;0,'（运营）采购订单'!$B$2,"")</f>
        <v>#NUM!</v>
      </c>
      <c r="E495" s="31"/>
      <c r="F495" s="31"/>
      <c r="G495" s="31"/>
      <c r="H495" s="31"/>
      <c r="I495" s="31" t="e">
        <f ca="1">+IF(A495&lt;&gt;" ",VLOOKUP(A495,'（运营）采购订单'!$D:$J,7,0),"")</f>
        <v>#NUM!</v>
      </c>
      <c r="J495" s="95" t="e">
        <f ca="1">+IF(I495&gt;0,'（运营）采购订单'!$K$2,"")</f>
        <v>#NUM!</v>
      </c>
      <c r="K495" s="5"/>
    </row>
    <row r="496" spans="1:11">
      <c r="A496" s="7" t="e">
        <f ca="1" t="array" ref="A496">+INDEX('（运营）采购订单'!$D$1:$D$543,SMALL(IF('（运营）采购订单'!$D$4:$D$543&lt;&gt;"",ROW('（运营）采购订单'!$D$4:$D$543)),ROW('（运营）采购订单'!A495)))</f>
        <v>#NUM!</v>
      </c>
      <c r="B496" s="31" t="e">
        <f ca="1">+IF(A496&lt;&gt;"*-*",'（运营）采购订单'!$D$2,0)</f>
        <v>#NUM!</v>
      </c>
      <c r="C496" s="31" t="e">
        <f ca="1">+VLOOKUP(A496,'（运营）采购订单'!$D:$E,2,0)</f>
        <v>#NUM!</v>
      </c>
      <c r="D496" s="31" t="e">
        <f ca="1">+IF(I496&gt;0,'（运营）采购订单'!$B$2,"")</f>
        <v>#NUM!</v>
      </c>
      <c r="E496" s="31"/>
      <c r="F496" s="31"/>
      <c r="G496" s="31"/>
      <c r="H496" s="31"/>
      <c r="I496" s="31" t="e">
        <f ca="1">+IF(A496&lt;&gt;" ",VLOOKUP(A496,'（运营）采购订单'!$D:$J,7,0),"")</f>
        <v>#NUM!</v>
      </c>
      <c r="J496" s="95" t="e">
        <f ca="1">+IF(I496&gt;0,'（运营）采购订单'!$K$2,"")</f>
        <v>#NUM!</v>
      </c>
      <c r="K496" s="5"/>
    </row>
    <row r="497" spans="1:11">
      <c r="A497" s="7" t="e">
        <f ca="1" t="array" ref="A497">+INDEX('（运营）采购订单'!$D$1:$D$543,SMALL(IF('（运营）采购订单'!$D$4:$D$543&lt;&gt;"",ROW('（运营）采购订单'!$D$4:$D$543)),ROW('（运营）采购订单'!A496)))</f>
        <v>#NUM!</v>
      </c>
      <c r="B497" s="31" t="e">
        <f ca="1">+IF(A497&lt;&gt;"*-*",'（运营）采购订单'!$D$2,0)</f>
        <v>#NUM!</v>
      </c>
      <c r="C497" s="31" t="e">
        <f ca="1">+VLOOKUP(A497,'（运营）采购订单'!$D:$E,2,0)</f>
        <v>#NUM!</v>
      </c>
      <c r="D497" s="31" t="e">
        <f ca="1">+IF(I497&gt;0,'（运营）采购订单'!$B$2,"")</f>
        <v>#NUM!</v>
      </c>
      <c r="E497" s="31"/>
      <c r="F497" s="31"/>
      <c r="G497" s="31"/>
      <c r="H497" s="31"/>
      <c r="I497" s="31" t="e">
        <f ca="1">+IF(A497&lt;&gt;" ",VLOOKUP(A497,'（运营）采购订单'!$D:$J,7,0),"")</f>
        <v>#NUM!</v>
      </c>
      <c r="J497" s="95" t="e">
        <f ca="1">+IF(I497&gt;0,'（运营）采购订单'!$K$2,"")</f>
        <v>#NUM!</v>
      </c>
      <c r="K497" s="5"/>
    </row>
    <row r="498" spans="1:11">
      <c r="A498" s="7" t="e">
        <f ca="1" t="array" ref="A498">+INDEX('（运营）采购订单'!$D$1:$D$543,SMALL(IF('（运营）采购订单'!$D$4:$D$543&lt;&gt;"",ROW('（运营）采购订单'!$D$4:$D$543)),ROW('（运营）采购订单'!A497)))</f>
        <v>#NUM!</v>
      </c>
      <c r="B498" s="31" t="e">
        <f ca="1">+IF(A498&lt;&gt;"*-*",'（运营）采购订单'!$D$2,0)</f>
        <v>#NUM!</v>
      </c>
      <c r="C498" s="31" t="e">
        <f ca="1">+VLOOKUP(A498,'（运营）采购订单'!$D:$E,2,0)</f>
        <v>#NUM!</v>
      </c>
      <c r="D498" s="31" t="e">
        <f ca="1">+IF(I498&gt;0,'（运营）采购订单'!$B$2,"")</f>
        <v>#NUM!</v>
      </c>
      <c r="E498" s="31"/>
      <c r="F498" s="31"/>
      <c r="G498" s="31"/>
      <c r="H498" s="31"/>
      <c r="I498" s="31" t="e">
        <f ca="1">+IF(A498&lt;&gt;" ",VLOOKUP(A498,'（运营）采购订单'!$D:$J,7,0),"")</f>
        <v>#NUM!</v>
      </c>
      <c r="J498" s="95" t="e">
        <f ca="1">+IF(I498&gt;0,'（运营）采购订单'!$K$2,"")</f>
        <v>#NUM!</v>
      </c>
      <c r="K498" s="5"/>
    </row>
    <row r="499" spans="1:11">
      <c r="A499" s="7" t="e">
        <f ca="1" t="array" ref="A499">+INDEX('（运营）采购订单'!$D$1:$D$543,SMALL(IF('（运营）采购订单'!$D$4:$D$543&lt;&gt;"",ROW('（运营）采购订单'!$D$4:$D$543)),ROW('（运营）采购订单'!A498)))</f>
        <v>#NUM!</v>
      </c>
      <c r="B499" s="31" t="e">
        <f ca="1">+IF(A499&lt;&gt;"*-*",'（运营）采购订单'!$D$2,0)</f>
        <v>#NUM!</v>
      </c>
      <c r="C499" s="31" t="e">
        <f ca="1">+VLOOKUP(A499,'（运营）采购订单'!$D:$E,2,0)</f>
        <v>#NUM!</v>
      </c>
      <c r="D499" s="31" t="e">
        <f ca="1">+IF(I499&gt;0,'（运营）采购订单'!$B$2,"")</f>
        <v>#NUM!</v>
      </c>
      <c r="E499" s="31"/>
      <c r="F499" s="31"/>
      <c r="G499" s="31"/>
      <c r="H499" s="31"/>
      <c r="I499" s="31" t="e">
        <f ca="1">+IF(A499&lt;&gt;" ",VLOOKUP(A499,'（运营）采购订单'!$D:$J,7,0),"")</f>
        <v>#NUM!</v>
      </c>
      <c r="J499" s="95" t="e">
        <f ca="1">+IF(I499&gt;0,'（运营）采购订单'!$K$2,"")</f>
        <v>#NUM!</v>
      </c>
      <c r="K499" s="5"/>
    </row>
    <row r="500" spans="1:11">
      <c r="A500" s="7" t="e">
        <f ca="1" t="array" ref="A500">+INDEX('（运营）采购订单'!$D$1:$D$543,SMALL(IF('（运营）采购订单'!$D$4:$D$543&lt;&gt;"",ROW('（运营）采购订单'!$D$4:$D$543)),ROW('（运营）采购订单'!A499)))</f>
        <v>#NUM!</v>
      </c>
      <c r="B500" s="31" t="e">
        <f ca="1">+IF(A500&lt;&gt;"*-*",'（运营）采购订单'!$D$2,0)</f>
        <v>#NUM!</v>
      </c>
      <c r="C500" s="31" t="e">
        <f ca="1">+VLOOKUP(A500,'（运营）采购订单'!$D:$E,2,0)</f>
        <v>#NUM!</v>
      </c>
      <c r="D500" s="31" t="e">
        <f ca="1">+IF(I500&gt;0,'（运营）采购订单'!$B$2,"")</f>
        <v>#NUM!</v>
      </c>
      <c r="E500" s="31"/>
      <c r="F500" s="31"/>
      <c r="G500" s="31"/>
      <c r="H500" s="31"/>
      <c r="I500" s="31" t="e">
        <f ca="1">+IF(A500&lt;&gt;" ",VLOOKUP(A500,'（运营）采购订单'!$D:$J,7,0),"")</f>
        <v>#NUM!</v>
      </c>
      <c r="J500" s="95" t="e">
        <f ca="1">+IF(I500&gt;0,'（运营）采购订单'!$K$2,"")</f>
        <v>#NUM!</v>
      </c>
      <c r="K500" s="5"/>
    </row>
    <row r="501" spans="1:11">
      <c r="A501" s="7" t="e">
        <f ca="1" t="array" ref="A501">+INDEX('（运营）采购订单'!$D$1:$D$543,SMALL(IF('（运营）采购订单'!$D$4:$D$543&lt;&gt;"",ROW('（运营）采购订单'!$D$4:$D$543)),ROW('（运营）采购订单'!A500)))</f>
        <v>#NUM!</v>
      </c>
      <c r="B501" s="31" t="e">
        <f ca="1">+IF(A501&lt;&gt;"*-*",'（运营）采购订单'!$D$2,0)</f>
        <v>#NUM!</v>
      </c>
      <c r="C501" s="31" t="e">
        <f ca="1">+VLOOKUP(A501,'（运营）采购订单'!$D:$E,2,0)</f>
        <v>#NUM!</v>
      </c>
      <c r="D501" s="31" t="e">
        <f ca="1">+IF(I501&gt;0,'（运营）采购订单'!$B$2,"")</f>
        <v>#NUM!</v>
      </c>
      <c r="E501" s="31"/>
      <c r="F501" s="31"/>
      <c r="G501" s="31"/>
      <c r="H501" s="31"/>
      <c r="I501" s="31" t="e">
        <f ca="1">+IF(A501&lt;&gt;" ",VLOOKUP(A501,'（运营）采购订单'!$D:$J,7,0),"")</f>
        <v>#NUM!</v>
      </c>
      <c r="J501" s="95" t="e">
        <f ca="1">+IF(I501&gt;0,'（运营）采购订单'!$K$2,"")</f>
        <v>#NUM!</v>
      </c>
      <c r="K501" s="5"/>
    </row>
    <row r="502" spans="1:11">
      <c r="A502" s="7" t="e">
        <f ca="1" t="array" ref="A502">+INDEX('（运营）采购订单'!$D$1:$D$543,SMALL(IF('（运营）采购订单'!$D$4:$D$543&lt;&gt;"",ROW('（运营）采购订单'!$D$4:$D$543)),ROW('（运营）采购订单'!A501)))</f>
        <v>#NUM!</v>
      </c>
      <c r="B502" s="31" t="e">
        <f ca="1">+IF(A502&lt;&gt;"*-*",'（运营）采购订单'!$D$2,0)</f>
        <v>#NUM!</v>
      </c>
      <c r="C502" s="31" t="e">
        <f ca="1">+VLOOKUP(A502,'（运营）采购订单'!$D:$E,2,0)</f>
        <v>#NUM!</v>
      </c>
      <c r="D502" s="31" t="e">
        <f ca="1">+IF(I502&gt;0,'（运营）采购订单'!$B$2,"")</f>
        <v>#NUM!</v>
      </c>
      <c r="E502" s="31"/>
      <c r="F502" s="31"/>
      <c r="G502" s="31"/>
      <c r="H502" s="31"/>
      <c r="I502" s="31" t="e">
        <f ca="1">+IF(A502&lt;&gt;" ",VLOOKUP(A502,'（运营）采购订单'!$D:$J,7,0),"")</f>
        <v>#NUM!</v>
      </c>
      <c r="J502" s="95" t="e">
        <f ca="1">+IF(I502&gt;0,'（运营）采购订单'!$K$2,"")</f>
        <v>#NUM!</v>
      </c>
      <c r="K502" s="5"/>
    </row>
    <row r="503" spans="1:11">
      <c r="A503" s="7" t="e">
        <f ca="1" t="array" ref="A503">+INDEX('（运营）采购订单'!$D$1:$D$543,SMALL(IF('（运营）采购订单'!$D$4:$D$543&lt;&gt;"",ROW('（运营）采购订单'!$D$4:$D$543)),ROW('（运营）采购订单'!A502)))</f>
        <v>#NUM!</v>
      </c>
      <c r="B503" s="31" t="e">
        <f ca="1">+IF(A503&lt;&gt;"*-*",'（运营）采购订单'!$D$2,0)</f>
        <v>#NUM!</v>
      </c>
      <c r="C503" s="31" t="e">
        <f ca="1">+VLOOKUP(A503,'（运营）采购订单'!$D:$E,2,0)</f>
        <v>#NUM!</v>
      </c>
      <c r="D503" s="31" t="e">
        <f ca="1">+IF(I503&gt;0,'（运营）采购订单'!$B$2,"")</f>
        <v>#NUM!</v>
      </c>
      <c r="E503" s="31"/>
      <c r="F503" s="31"/>
      <c r="G503" s="31"/>
      <c r="H503" s="31"/>
      <c r="I503" s="31" t="e">
        <f ca="1">+IF(A503&lt;&gt;" ",VLOOKUP(A503,'（运营）采购订单'!$D:$J,7,0),"")</f>
        <v>#NUM!</v>
      </c>
      <c r="J503" s="95" t="e">
        <f ca="1">+IF(I503&gt;0,'（运营）采购订单'!$K$2,"")</f>
        <v>#NUM!</v>
      </c>
      <c r="K503" s="5"/>
    </row>
    <row r="504" spans="1:11">
      <c r="A504" s="7" t="e">
        <f ca="1" t="array" ref="A504">+INDEX('（运营）采购订单'!$D$1:$D$543,SMALL(IF('（运营）采购订单'!$D$4:$D$543&lt;&gt;"",ROW('（运营）采购订单'!$D$4:$D$543)),ROW('（运营）采购订单'!A503)))</f>
        <v>#NUM!</v>
      </c>
      <c r="B504" s="31" t="e">
        <f ca="1">+IF(A504&lt;&gt;"*-*",'（运营）采购订单'!$D$2,0)</f>
        <v>#NUM!</v>
      </c>
      <c r="C504" s="31" t="e">
        <f ca="1">+VLOOKUP(A504,'（运营）采购订单'!$D:$E,2,0)</f>
        <v>#NUM!</v>
      </c>
      <c r="D504" s="31" t="e">
        <f ca="1">+IF(I504&gt;0,'（运营）采购订单'!$B$2,"")</f>
        <v>#NUM!</v>
      </c>
      <c r="E504" s="31"/>
      <c r="F504" s="31"/>
      <c r="G504" s="31"/>
      <c r="H504" s="31"/>
      <c r="I504" s="31" t="e">
        <f ca="1">+IF(A504&lt;&gt;" ",VLOOKUP(A504,'（运营）采购订单'!$D:$J,7,0),"")</f>
        <v>#NUM!</v>
      </c>
      <c r="J504" s="95" t="e">
        <f ca="1">+IF(I504&gt;0,'（运营）采购订单'!$K$2,"")</f>
        <v>#NUM!</v>
      </c>
      <c r="K504" s="5"/>
    </row>
    <row r="505" spans="1:11">
      <c r="A505" s="7" t="e">
        <f ca="1" t="array" ref="A505">+INDEX('（运营）采购订单'!$D$1:$D$543,SMALL(IF('（运营）采购订单'!$D$4:$D$543&lt;&gt;"",ROW('（运营）采购订单'!$D$4:$D$543)),ROW('（运营）采购订单'!A504)))</f>
        <v>#NUM!</v>
      </c>
      <c r="B505" s="31" t="e">
        <f ca="1">+IF(A505&lt;&gt;"*-*",'（运营）采购订单'!$D$2,0)</f>
        <v>#NUM!</v>
      </c>
      <c r="C505" s="31" t="e">
        <f ca="1">+VLOOKUP(A505,'（运营）采购订单'!$D:$E,2,0)</f>
        <v>#NUM!</v>
      </c>
      <c r="D505" s="31" t="e">
        <f ca="1">+IF(I505&gt;0,'（运营）采购订单'!$B$2,"")</f>
        <v>#NUM!</v>
      </c>
      <c r="E505" s="31"/>
      <c r="F505" s="31"/>
      <c r="G505" s="31"/>
      <c r="H505" s="31"/>
      <c r="I505" s="31" t="e">
        <f ca="1">+IF(A505&lt;&gt;" ",VLOOKUP(A505,'（运营）采购订单'!$D:$J,7,0),"")</f>
        <v>#NUM!</v>
      </c>
      <c r="J505" s="95" t="e">
        <f ca="1">+IF(I505&gt;0,'（运营）采购订单'!$K$2,"")</f>
        <v>#NUM!</v>
      </c>
      <c r="K505" s="5"/>
    </row>
    <row r="506" spans="1:11">
      <c r="A506" s="7" t="e">
        <f ca="1" t="array" ref="A506">+INDEX('（运营）采购订单'!$D$1:$D$543,SMALL(IF('（运营）采购订单'!$D$4:$D$543&lt;&gt;"",ROW('（运营）采购订单'!$D$4:$D$543)),ROW('（运营）采购订单'!A505)))</f>
        <v>#NUM!</v>
      </c>
      <c r="B506" s="31" t="e">
        <f ca="1">+IF(A506&lt;&gt;"*-*",'（运营）采购订单'!$D$2,0)</f>
        <v>#NUM!</v>
      </c>
      <c r="C506" s="31" t="e">
        <f ca="1">+VLOOKUP(A506,'（运营）采购订单'!$D:$E,2,0)</f>
        <v>#NUM!</v>
      </c>
      <c r="D506" s="31" t="e">
        <f ca="1">+IF(I506&gt;0,'（运营）采购订单'!$B$2,"")</f>
        <v>#NUM!</v>
      </c>
      <c r="E506" s="31"/>
      <c r="F506" s="31"/>
      <c r="G506" s="31"/>
      <c r="H506" s="31"/>
      <c r="I506" s="31" t="e">
        <f ca="1">+IF(A506&lt;&gt;" ",VLOOKUP(A506,'（运营）采购订单'!$D:$J,7,0),"")</f>
        <v>#NUM!</v>
      </c>
      <c r="J506" s="95" t="e">
        <f ca="1">+IF(I506&gt;0,'（运营）采购订单'!$K$2,"")</f>
        <v>#NUM!</v>
      </c>
      <c r="K506" s="5"/>
    </row>
    <row r="507" spans="1:11">
      <c r="A507" s="7" t="e">
        <f ca="1" t="array" ref="A507">+INDEX('（运营）采购订单'!$D$1:$D$543,SMALL(IF('（运营）采购订单'!$D$4:$D$543&lt;&gt;"",ROW('（运营）采购订单'!$D$4:$D$543)),ROW('（运营）采购订单'!A506)))</f>
        <v>#NUM!</v>
      </c>
      <c r="B507" s="31" t="e">
        <f ca="1">+IF(A507&lt;&gt;"*-*",'（运营）采购订单'!$D$2,0)</f>
        <v>#NUM!</v>
      </c>
      <c r="C507" s="31" t="e">
        <f ca="1">+VLOOKUP(A507,'（运营）采购订单'!$D:$E,2,0)</f>
        <v>#NUM!</v>
      </c>
      <c r="D507" s="31" t="e">
        <f ca="1">+IF(I507&gt;0,'（运营）采购订单'!$B$2,"")</f>
        <v>#NUM!</v>
      </c>
      <c r="E507" s="31"/>
      <c r="F507" s="31"/>
      <c r="G507" s="31"/>
      <c r="H507" s="31"/>
      <c r="I507" s="31" t="e">
        <f ca="1">+IF(A507&lt;&gt;" ",VLOOKUP(A507,'（运营）采购订单'!$D:$J,7,0),"")</f>
        <v>#NUM!</v>
      </c>
      <c r="J507" s="95" t="e">
        <f ca="1">+IF(I507&gt;0,'（运营）采购订单'!$K$2,"")</f>
        <v>#NUM!</v>
      </c>
      <c r="K507" s="5"/>
    </row>
    <row r="508" spans="1:11">
      <c r="A508" s="7" t="e">
        <f ca="1" t="array" ref="A508">+INDEX('（运营）采购订单'!$D$1:$D$543,SMALL(IF('（运营）采购订单'!$D$4:$D$543&lt;&gt;"",ROW('（运营）采购订单'!$D$4:$D$543)),ROW('（运营）采购订单'!A507)))</f>
        <v>#NUM!</v>
      </c>
      <c r="B508" s="31" t="e">
        <f ca="1">+IF(A508&lt;&gt;"*-*",'（运营）采购订单'!$D$2,0)</f>
        <v>#NUM!</v>
      </c>
      <c r="C508" s="31" t="e">
        <f ca="1">+VLOOKUP(A508,'（运营）采购订单'!$D:$E,2,0)</f>
        <v>#NUM!</v>
      </c>
      <c r="D508" s="31" t="e">
        <f ca="1">+IF(I508&gt;0,'（运营）采购订单'!$B$2,"")</f>
        <v>#NUM!</v>
      </c>
      <c r="E508" s="31"/>
      <c r="F508" s="31"/>
      <c r="G508" s="31"/>
      <c r="H508" s="31"/>
      <c r="I508" s="31" t="e">
        <f ca="1">+IF(A508&lt;&gt;" ",VLOOKUP(A508,'（运营）采购订单'!$D:$J,7,0),"")</f>
        <v>#NUM!</v>
      </c>
      <c r="J508" s="95" t="e">
        <f ca="1">+IF(I508&gt;0,'（运营）采购订单'!$K$2,"")</f>
        <v>#NUM!</v>
      </c>
      <c r="K508" s="5"/>
    </row>
    <row r="509" spans="1:11">
      <c r="A509" s="7" t="e">
        <f ca="1" t="array" ref="A509">+INDEX('（运营）采购订单'!$D$1:$D$543,SMALL(IF('（运营）采购订单'!$D$4:$D$543&lt;&gt;"",ROW('（运营）采购订单'!$D$4:$D$543)),ROW('（运营）采购订单'!A508)))</f>
        <v>#NUM!</v>
      </c>
      <c r="B509" s="31" t="e">
        <f ca="1">+IF(A509&lt;&gt;"*-*",'（运营）采购订单'!$D$2,0)</f>
        <v>#NUM!</v>
      </c>
      <c r="C509" s="31" t="e">
        <f ca="1">+VLOOKUP(A509,'（运营）采购订单'!$D:$E,2,0)</f>
        <v>#NUM!</v>
      </c>
      <c r="D509" s="31" t="e">
        <f ca="1">+IF(I509&gt;0,'（运营）采购订单'!$B$2,"")</f>
        <v>#NUM!</v>
      </c>
      <c r="E509" s="31"/>
      <c r="F509" s="31"/>
      <c r="G509" s="31"/>
      <c r="H509" s="31"/>
      <c r="I509" s="31" t="e">
        <f ca="1">+IF(A509&lt;&gt;" ",VLOOKUP(A509,'（运营）采购订单'!$D:$J,7,0),"")</f>
        <v>#NUM!</v>
      </c>
      <c r="J509" s="95" t="e">
        <f ca="1">+IF(I509&gt;0,'（运营）采购订单'!$K$2,"")</f>
        <v>#NUM!</v>
      </c>
      <c r="K509" s="5"/>
    </row>
    <row r="510" spans="1:11">
      <c r="A510" s="7" t="e">
        <f ca="1" t="array" ref="A510">+INDEX('（运营）采购订单'!$D$1:$D$543,SMALL(IF('（运营）采购订单'!$D$4:$D$543&lt;&gt;"",ROW('（运营）采购订单'!$D$4:$D$543)),ROW('（运营）采购订单'!A509)))</f>
        <v>#NUM!</v>
      </c>
      <c r="B510" s="31" t="e">
        <f ca="1">+IF(A510&lt;&gt;"*-*",'（运营）采购订单'!$D$2,0)</f>
        <v>#NUM!</v>
      </c>
      <c r="C510" s="31" t="e">
        <f ca="1">+VLOOKUP(A510,'（运营）采购订单'!$D:$E,2,0)</f>
        <v>#NUM!</v>
      </c>
      <c r="D510" s="31" t="e">
        <f ca="1">+IF(I510&gt;0,'（运营）采购订单'!$B$2,"")</f>
        <v>#NUM!</v>
      </c>
      <c r="E510" s="31"/>
      <c r="F510" s="31"/>
      <c r="G510" s="31"/>
      <c r="H510" s="31"/>
      <c r="I510" s="31" t="e">
        <f ca="1">+IF(A510&lt;&gt;" ",VLOOKUP(A510,'（运营）采购订单'!$D:$J,7,0),"")</f>
        <v>#NUM!</v>
      </c>
      <c r="J510" s="95" t="e">
        <f ca="1">+IF(I510&gt;0,'（运营）采购订单'!$K$2,"")</f>
        <v>#NUM!</v>
      </c>
      <c r="K510" s="5"/>
    </row>
    <row r="511" spans="1:11">
      <c r="A511" s="7" t="e">
        <f ca="1" t="array" ref="A511">+INDEX('（运营）采购订单'!$D$1:$D$543,SMALL(IF('（运营）采购订单'!$D$4:$D$543&lt;&gt;"",ROW('（运营）采购订单'!$D$4:$D$543)),ROW('（运营）采购订单'!A510)))</f>
        <v>#NUM!</v>
      </c>
      <c r="B511" s="31" t="e">
        <f ca="1">+IF(A511&lt;&gt;"*-*",'（运营）采购订单'!$D$2,0)</f>
        <v>#NUM!</v>
      </c>
      <c r="C511" s="31" t="e">
        <f ca="1">+VLOOKUP(A511,'（运营）采购订单'!$D:$E,2,0)</f>
        <v>#NUM!</v>
      </c>
      <c r="D511" s="31" t="e">
        <f ca="1">+IF(I511&gt;0,'（运营）采购订单'!$B$2,"")</f>
        <v>#NUM!</v>
      </c>
      <c r="E511" s="31"/>
      <c r="F511" s="31"/>
      <c r="G511" s="31"/>
      <c r="H511" s="31"/>
      <c r="I511" s="31" t="e">
        <f ca="1">+IF(A511&lt;&gt;" ",VLOOKUP(A511,'（运营）采购订单'!$D:$J,7,0),"")</f>
        <v>#NUM!</v>
      </c>
      <c r="J511" s="95" t="e">
        <f ca="1">+IF(I511&gt;0,'（运营）采购订单'!$K$2,"")</f>
        <v>#NUM!</v>
      </c>
      <c r="K511" s="5"/>
    </row>
    <row r="512" spans="1:11">
      <c r="A512" s="7" t="e">
        <f ca="1" t="array" ref="A512">+INDEX('（运营）采购订单'!$D$1:$D$543,SMALL(IF('（运营）采购订单'!$D$4:$D$543&lt;&gt;"",ROW('（运营）采购订单'!$D$4:$D$543)),ROW('（运营）采购订单'!A511)))</f>
        <v>#NUM!</v>
      </c>
      <c r="B512" s="31" t="e">
        <f ca="1">+IF(A512&lt;&gt;"*-*",'（运营）采购订单'!$D$2,0)</f>
        <v>#NUM!</v>
      </c>
      <c r="C512" s="31" t="e">
        <f ca="1">+VLOOKUP(A512,'（运营）采购订单'!$D:$E,2,0)</f>
        <v>#NUM!</v>
      </c>
      <c r="D512" s="31" t="e">
        <f ca="1">+IF(I512&gt;0,'（运营）采购订单'!$B$2,"")</f>
        <v>#NUM!</v>
      </c>
      <c r="E512" s="31"/>
      <c r="F512" s="31"/>
      <c r="G512" s="31"/>
      <c r="H512" s="31"/>
      <c r="I512" s="31" t="e">
        <f ca="1">+IF(A512&lt;&gt;" ",VLOOKUP(A512,'（运营）采购订单'!$D:$J,7,0),"")</f>
        <v>#NUM!</v>
      </c>
      <c r="J512" s="95" t="e">
        <f ca="1">+IF(I512&gt;0,'（运营）采购订单'!$K$2,"")</f>
        <v>#NUM!</v>
      </c>
      <c r="K512" s="5"/>
    </row>
    <row r="513" spans="1:11">
      <c r="A513" s="7" t="e">
        <f ca="1" t="array" ref="A513">+INDEX('（运营）采购订单'!$D$1:$D$543,SMALL(IF('（运营）采购订单'!$D$4:$D$543&lt;&gt;"",ROW('（运营）采购订单'!$D$4:$D$543)),ROW('（运营）采购订单'!A512)))</f>
        <v>#NUM!</v>
      </c>
      <c r="B513" s="31" t="e">
        <f ca="1">+IF(A513&lt;&gt;"*-*",'（运营）采购订单'!$D$2,0)</f>
        <v>#NUM!</v>
      </c>
      <c r="C513" s="31" t="e">
        <f ca="1">+VLOOKUP(A513,'（运营）采购订单'!$D:$E,2,0)</f>
        <v>#NUM!</v>
      </c>
      <c r="D513" s="31" t="e">
        <f ca="1">+IF(I513&gt;0,'（运营）采购订单'!$B$2,"")</f>
        <v>#NUM!</v>
      </c>
      <c r="E513" s="31"/>
      <c r="F513" s="31"/>
      <c r="G513" s="31"/>
      <c r="H513" s="31"/>
      <c r="I513" s="31" t="e">
        <f ca="1">+IF(A513&lt;&gt;" ",VLOOKUP(A513,'（运营）采购订单'!$D:$J,7,0),"")</f>
        <v>#NUM!</v>
      </c>
      <c r="J513" s="95" t="e">
        <f ca="1">+IF(I513&gt;0,'（运营）采购订单'!$K$2,"")</f>
        <v>#NUM!</v>
      </c>
      <c r="K513" s="5"/>
    </row>
    <row r="514" spans="1:11">
      <c r="A514" s="7" t="e">
        <f ca="1" t="array" ref="A514">+INDEX('（运营）采购订单'!$D$1:$D$543,SMALL(IF('（运营）采购订单'!$D$4:$D$543&lt;&gt;"",ROW('（运营）采购订单'!$D$4:$D$543)),ROW('（运营）采购订单'!A513)))</f>
        <v>#NUM!</v>
      </c>
      <c r="B514" s="31" t="e">
        <f ca="1">+IF(A514&lt;&gt;"*-*",'（运营）采购订单'!$D$2,0)</f>
        <v>#NUM!</v>
      </c>
      <c r="C514" s="31" t="e">
        <f ca="1">+VLOOKUP(A514,'（运营）采购订单'!$D:$E,2,0)</f>
        <v>#NUM!</v>
      </c>
      <c r="D514" s="31" t="e">
        <f ca="1">+IF(I514&gt;0,'（运营）采购订单'!$B$2,"")</f>
        <v>#NUM!</v>
      </c>
      <c r="E514" s="31"/>
      <c r="F514" s="31"/>
      <c r="G514" s="31"/>
      <c r="H514" s="31"/>
      <c r="I514" s="31" t="e">
        <f ca="1">+IF(A514&lt;&gt;" ",VLOOKUP(A514,'（运营）采购订单'!$D:$J,7,0),"")</f>
        <v>#NUM!</v>
      </c>
      <c r="J514" s="95" t="e">
        <f ca="1">+IF(I514&gt;0,'（运营）采购订单'!$K$2,"")</f>
        <v>#NUM!</v>
      </c>
      <c r="K514" s="5"/>
    </row>
    <row r="515" spans="1:11">
      <c r="A515" s="7" t="e">
        <f ca="1" t="array" ref="A515">+INDEX('（运营）采购订单'!$D$1:$D$543,SMALL(IF('（运营）采购订单'!$D$4:$D$543&lt;&gt;"",ROW('（运营）采购订单'!$D$4:$D$543)),ROW('（运营）采购订单'!A514)))</f>
        <v>#NUM!</v>
      </c>
      <c r="B515" s="31" t="e">
        <f ca="1">+IF(A515&lt;&gt;"*-*",'（运营）采购订单'!$D$2,0)</f>
        <v>#NUM!</v>
      </c>
      <c r="C515" s="31" t="e">
        <f ca="1">+VLOOKUP(A515,'（运营）采购订单'!$D:$E,2,0)</f>
        <v>#NUM!</v>
      </c>
      <c r="D515" s="31" t="e">
        <f ca="1">+IF(I515&gt;0,'（运营）采购订单'!$B$2,"")</f>
        <v>#NUM!</v>
      </c>
      <c r="E515" s="31"/>
      <c r="F515" s="31"/>
      <c r="G515" s="31"/>
      <c r="H515" s="31"/>
      <c r="I515" s="31" t="e">
        <f ca="1">+IF(A515&lt;&gt;" ",VLOOKUP(A515,'（运营）采购订单'!$D:$J,7,0),"")</f>
        <v>#NUM!</v>
      </c>
      <c r="J515" s="95" t="e">
        <f ca="1">+IF(I515&gt;0,'（运营）采购订单'!$K$2,"")</f>
        <v>#NUM!</v>
      </c>
      <c r="K515" s="5"/>
    </row>
    <row r="516" spans="1:11">
      <c r="A516" s="7" t="e">
        <f ca="1" t="array" ref="A516">+INDEX('（运营）采购订单'!$D$1:$D$543,SMALL(IF('（运营）采购订单'!$D$4:$D$543&lt;&gt;"",ROW('（运营）采购订单'!$D$4:$D$543)),ROW('（运营）采购订单'!A515)))</f>
        <v>#NUM!</v>
      </c>
      <c r="B516" s="31" t="e">
        <f ca="1">+IF(A516&lt;&gt;"*-*",'（运营）采购订单'!$D$2,0)</f>
        <v>#NUM!</v>
      </c>
      <c r="C516" s="31" t="e">
        <f ca="1">+VLOOKUP(A516,'（运营）采购订单'!$D:$E,2,0)</f>
        <v>#NUM!</v>
      </c>
      <c r="D516" s="31" t="e">
        <f ca="1">+IF(I516&gt;0,'（运营）采购订单'!$B$2,"")</f>
        <v>#NUM!</v>
      </c>
      <c r="E516" s="31"/>
      <c r="F516" s="31"/>
      <c r="G516" s="31"/>
      <c r="H516" s="31"/>
      <c r="I516" s="31" t="e">
        <f ca="1">+IF(A516&lt;&gt;" ",VLOOKUP(A516,'（运营）采购订单'!$D:$J,7,0),"")</f>
        <v>#NUM!</v>
      </c>
      <c r="J516" s="95" t="e">
        <f ca="1">+IF(I516&gt;0,'（运营）采购订单'!$K$2,"")</f>
        <v>#NUM!</v>
      </c>
      <c r="K516" s="5"/>
    </row>
    <row r="517" spans="1:11">
      <c r="A517" s="7" t="e">
        <f ca="1" t="array" ref="A517">+INDEX('（运营）采购订单'!$D$1:$D$543,SMALL(IF('（运营）采购订单'!$D$4:$D$543&lt;&gt;"",ROW('（运营）采购订单'!$D$4:$D$543)),ROW('（运营）采购订单'!A516)))</f>
        <v>#NUM!</v>
      </c>
      <c r="B517" s="31" t="e">
        <f ca="1">+IF(A517&lt;&gt;"*-*",'（运营）采购订单'!$D$2,0)</f>
        <v>#NUM!</v>
      </c>
      <c r="C517" s="31" t="e">
        <f ca="1">+VLOOKUP(A517,'（运营）采购订单'!$D:$E,2,0)</f>
        <v>#NUM!</v>
      </c>
      <c r="D517" s="31" t="e">
        <f ca="1">+IF(I517&gt;0,'（运营）采购订单'!$B$2,"")</f>
        <v>#NUM!</v>
      </c>
      <c r="E517" s="31"/>
      <c r="F517" s="31"/>
      <c r="G517" s="31"/>
      <c r="H517" s="31"/>
      <c r="I517" s="31" t="e">
        <f ca="1">+IF(A517&lt;&gt;" ",VLOOKUP(A517,'（运营）采购订单'!$D:$J,7,0),"")</f>
        <v>#NUM!</v>
      </c>
      <c r="J517" s="95" t="e">
        <f ca="1">+IF(I517&gt;0,'（运营）采购订单'!$K$2,"")</f>
        <v>#NUM!</v>
      </c>
      <c r="K517" s="5"/>
    </row>
    <row r="518" spans="1:11">
      <c r="A518" s="7" t="e">
        <f ca="1" t="array" ref="A518">+INDEX('（运营）采购订单'!$D$1:$D$543,SMALL(IF('（运营）采购订单'!$D$4:$D$543&lt;&gt;"",ROW('（运营）采购订单'!$D$4:$D$543)),ROW('（运营）采购订单'!A517)))</f>
        <v>#NUM!</v>
      </c>
      <c r="B518" s="31" t="e">
        <f ca="1">+IF(A518&lt;&gt;"*-*",'（运营）采购订单'!$D$2,0)</f>
        <v>#NUM!</v>
      </c>
      <c r="C518" s="31" t="e">
        <f ca="1">+VLOOKUP(A518,'（运营）采购订单'!$D:$E,2,0)</f>
        <v>#NUM!</v>
      </c>
      <c r="D518" s="31" t="e">
        <f ca="1">+IF(I518&gt;0,'（运营）采购订单'!$B$2,"")</f>
        <v>#NUM!</v>
      </c>
      <c r="E518" s="31"/>
      <c r="F518" s="31"/>
      <c r="G518" s="31"/>
      <c r="H518" s="31"/>
      <c r="I518" s="31" t="e">
        <f ca="1">+IF(A518&lt;&gt;" ",VLOOKUP(A518,'（运营）采购订单'!$D:$J,7,0),"")</f>
        <v>#NUM!</v>
      </c>
      <c r="J518" s="95" t="e">
        <f ca="1">+IF(I518&gt;0,'（运营）采购订单'!$K$2,"")</f>
        <v>#NUM!</v>
      </c>
      <c r="K518" s="5"/>
    </row>
    <row r="519" spans="1:11">
      <c r="A519" s="7" t="e">
        <f ca="1" t="array" ref="A519">+INDEX('（运营）采购订单'!$D$1:$D$543,SMALL(IF('（运营）采购订单'!$D$4:$D$543&lt;&gt;"",ROW('（运营）采购订单'!$D$4:$D$543)),ROW('（运营）采购订单'!A518)))</f>
        <v>#NUM!</v>
      </c>
      <c r="B519" s="31" t="e">
        <f ca="1">+IF(A519&lt;&gt;"*-*",'（运营）采购订单'!$D$2,0)</f>
        <v>#NUM!</v>
      </c>
      <c r="C519" s="31" t="e">
        <f ca="1">+VLOOKUP(A519,'（运营）采购订单'!$D:$E,2,0)</f>
        <v>#NUM!</v>
      </c>
      <c r="D519" s="31" t="e">
        <f ca="1">+IF(I519&gt;0,'（运营）采购订单'!$B$2,"")</f>
        <v>#NUM!</v>
      </c>
      <c r="E519" s="31"/>
      <c r="F519" s="31"/>
      <c r="G519" s="31"/>
      <c r="H519" s="31"/>
      <c r="I519" s="31" t="e">
        <f ca="1">+IF(A519&lt;&gt;" ",VLOOKUP(A519,'（运营）采购订单'!$D:$J,7,0),"")</f>
        <v>#NUM!</v>
      </c>
      <c r="J519" s="95" t="e">
        <f ca="1">+IF(I519&gt;0,'（运营）采购订单'!$K$2,"")</f>
        <v>#NUM!</v>
      </c>
      <c r="K519" s="5"/>
    </row>
    <row r="520" spans="1:11">
      <c r="A520" s="7" t="e">
        <f ca="1" t="array" ref="A520">+INDEX('（运营）采购订单'!$D$1:$D$543,SMALL(IF('（运营）采购订单'!$D$4:$D$543&lt;&gt;"",ROW('（运营）采购订单'!$D$4:$D$543)),ROW('（运营）采购订单'!A519)))</f>
        <v>#NUM!</v>
      </c>
      <c r="B520" s="31" t="e">
        <f ca="1">+IF(A520&lt;&gt;"*-*",'（运营）采购订单'!$D$2,0)</f>
        <v>#NUM!</v>
      </c>
      <c r="C520" s="31" t="e">
        <f ca="1">+VLOOKUP(A520,'（运营）采购订单'!$D:$E,2,0)</f>
        <v>#NUM!</v>
      </c>
      <c r="D520" s="31" t="e">
        <f ca="1">+IF(I520&gt;0,'（运营）采购订单'!$B$2,"")</f>
        <v>#NUM!</v>
      </c>
      <c r="E520" s="31"/>
      <c r="F520" s="31"/>
      <c r="G520" s="31"/>
      <c r="H520" s="31"/>
      <c r="I520" s="31" t="e">
        <f ca="1">+IF(A520&lt;&gt;" ",VLOOKUP(A520,'（运营）采购订单'!$D:$J,7,0),"")</f>
        <v>#NUM!</v>
      </c>
      <c r="J520" s="95" t="e">
        <f ca="1">+IF(I520&gt;0,'（运营）采购订单'!$K$2,"")</f>
        <v>#NUM!</v>
      </c>
      <c r="K520" s="5"/>
    </row>
    <row r="521" spans="1:11">
      <c r="A521" s="7" t="e">
        <f ca="1" t="array" ref="A521">+INDEX('（运营）采购订单'!$D$1:$D$543,SMALL(IF('（运营）采购订单'!$D$4:$D$543&lt;&gt;"",ROW('（运营）采购订单'!$D$4:$D$543)),ROW('（运营）采购订单'!A520)))</f>
        <v>#NUM!</v>
      </c>
      <c r="B521" s="31" t="e">
        <f ca="1">+IF(A521&lt;&gt;"*-*",'（运营）采购订单'!$D$2,0)</f>
        <v>#NUM!</v>
      </c>
      <c r="C521" s="31" t="e">
        <f ca="1">+VLOOKUP(A521,'（运营）采购订单'!$D:$E,2,0)</f>
        <v>#NUM!</v>
      </c>
      <c r="D521" s="31" t="e">
        <f ca="1">+IF(I521&gt;0,'（运营）采购订单'!$B$2,"")</f>
        <v>#NUM!</v>
      </c>
      <c r="E521" s="31"/>
      <c r="F521" s="31"/>
      <c r="G521" s="31"/>
      <c r="H521" s="31"/>
      <c r="I521" s="31" t="e">
        <f ca="1">+IF(A521&lt;&gt;" ",VLOOKUP(A521,'（运营）采购订单'!$D:$J,7,0),"")</f>
        <v>#NUM!</v>
      </c>
      <c r="J521" s="95" t="e">
        <f ca="1">+IF(I521&gt;0,'（运营）采购订单'!$K$2,"")</f>
        <v>#NUM!</v>
      </c>
      <c r="K521" s="5"/>
    </row>
    <row r="522" spans="1:11">
      <c r="A522" s="7" t="e">
        <f ca="1" t="array" ref="A522">+INDEX('（运营）采购订单'!$D$1:$D$543,SMALL(IF('（运营）采购订单'!$D$4:$D$543&lt;&gt;"",ROW('（运营）采购订单'!$D$4:$D$543)),ROW('（运营）采购订单'!A521)))</f>
        <v>#NUM!</v>
      </c>
      <c r="B522" s="31" t="e">
        <f ca="1">+IF(A522&lt;&gt;"*-*",'（运营）采购订单'!$D$2,0)</f>
        <v>#NUM!</v>
      </c>
      <c r="C522" s="31" t="e">
        <f ca="1">+VLOOKUP(A522,'（运营）采购订单'!$D:$E,2,0)</f>
        <v>#NUM!</v>
      </c>
      <c r="D522" s="31" t="e">
        <f ca="1">+IF(I522&gt;0,'（运营）采购订单'!$B$2,"")</f>
        <v>#NUM!</v>
      </c>
      <c r="E522" s="31"/>
      <c r="F522" s="31"/>
      <c r="G522" s="31"/>
      <c r="H522" s="31"/>
      <c r="I522" s="31" t="e">
        <f ca="1">+IF(A522&lt;&gt;" ",VLOOKUP(A522,'（运营）采购订单'!$D:$J,7,0),"")</f>
        <v>#NUM!</v>
      </c>
      <c r="J522" s="95" t="e">
        <f ca="1">+IF(I522&gt;0,'（运营）采购订单'!$K$2,"")</f>
        <v>#NUM!</v>
      </c>
      <c r="K522" s="5"/>
    </row>
    <row r="523" spans="1:11">
      <c r="A523" s="7" t="e">
        <f ca="1" t="array" ref="A523">+INDEX('（运营）采购订单'!$D$1:$D$543,SMALL(IF('（运营）采购订单'!$D$4:$D$543&lt;&gt;"",ROW('（运营）采购订单'!$D$4:$D$543)),ROW('（运营）采购订单'!A522)))</f>
        <v>#NUM!</v>
      </c>
      <c r="B523" s="31" t="e">
        <f ca="1">+IF(A523&lt;&gt;"*-*",'（运营）采购订单'!$D$2,0)</f>
        <v>#NUM!</v>
      </c>
      <c r="C523" s="31" t="e">
        <f ca="1">+VLOOKUP(A523,'（运营）采购订单'!$D:$E,2,0)</f>
        <v>#NUM!</v>
      </c>
      <c r="D523" s="31" t="e">
        <f ca="1">+IF(I523&gt;0,'（运营）采购订单'!$B$2,"")</f>
        <v>#NUM!</v>
      </c>
      <c r="E523" s="31"/>
      <c r="F523" s="31"/>
      <c r="G523" s="31"/>
      <c r="H523" s="31"/>
      <c r="I523" s="31" t="e">
        <f ca="1">+IF(A523&lt;&gt;" ",VLOOKUP(A523,'（运营）采购订单'!$D:$J,7,0),"")</f>
        <v>#NUM!</v>
      </c>
      <c r="J523" s="95" t="e">
        <f ca="1">+IF(I523&gt;0,'（运营）采购订单'!$K$2,"")</f>
        <v>#NUM!</v>
      </c>
      <c r="K523" s="5"/>
    </row>
    <row r="524" spans="1:11">
      <c r="A524" s="7" t="e">
        <f ca="1" t="array" ref="A524">+INDEX('（运营）采购订单'!$D$1:$D$543,SMALL(IF('（运营）采购订单'!$D$4:$D$543&lt;&gt;"",ROW('（运营）采购订单'!$D$4:$D$543)),ROW('（运营）采购订单'!A523)))</f>
        <v>#NUM!</v>
      </c>
      <c r="B524" s="31" t="e">
        <f ca="1">+IF(A524&lt;&gt;"*-*",'（运营）采购订单'!$D$2,0)</f>
        <v>#NUM!</v>
      </c>
      <c r="C524" s="31" t="e">
        <f ca="1">+VLOOKUP(A524,'（运营）采购订单'!$D:$E,2,0)</f>
        <v>#NUM!</v>
      </c>
      <c r="D524" s="31" t="e">
        <f ca="1">+IF(I524&gt;0,'（运营）采购订单'!$B$2,"")</f>
        <v>#NUM!</v>
      </c>
      <c r="E524" s="31"/>
      <c r="F524" s="31"/>
      <c r="G524" s="31"/>
      <c r="H524" s="31"/>
      <c r="I524" s="31" t="e">
        <f ca="1">+IF(A524&lt;&gt;" ",VLOOKUP(A524,'（运营）采购订单'!$D:$J,7,0),"")</f>
        <v>#NUM!</v>
      </c>
      <c r="J524" s="95" t="e">
        <f ca="1">+IF(I524&gt;0,'（运营）采购订单'!$K$2,"")</f>
        <v>#NUM!</v>
      </c>
      <c r="K524" s="5"/>
    </row>
    <row r="525" spans="1:11">
      <c r="A525" s="7" t="e">
        <f ca="1" t="array" ref="A525">+INDEX('（运营）采购订单'!$D$1:$D$543,SMALL(IF('（运营）采购订单'!$D$4:$D$543&lt;&gt;"",ROW('（运营）采购订单'!$D$4:$D$543)),ROW('（运营）采购订单'!A524)))</f>
        <v>#NUM!</v>
      </c>
      <c r="B525" s="31" t="e">
        <f ca="1">+IF(A525&lt;&gt;"*-*",'（运营）采购订单'!$D$2,0)</f>
        <v>#NUM!</v>
      </c>
      <c r="C525" s="31" t="e">
        <f ca="1">+VLOOKUP(A525,'（运营）采购订单'!$D:$E,2,0)</f>
        <v>#NUM!</v>
      </c>
      <c r="D525" s="31" t="e">
        <f ca="1">+IF(I525&gt;0,'（运营）采购订单'!$B$2,"")</f>
        <v>#NUM!</v>
      </c>
      <c r="E525" s="31"/>
      <c r="F525" s="31"/>
      <c r="G525" s="31"/>
      <c r="H525" s="31"/>
      <c r="I525" s="31" t="e">
        <f ca="1">+IF(A525&lt;&gt;" ",VLOOKUP(A525,'（运营）采购订单'!$D:$J,7,0),"")</f>
        <v>#NUM!</v>
      </c>
      <c r="J525" s="95" t="e">
        <f ca="1">+IF(I525&gt;0,'（运营）采购订单'!$K$2,"")</f>
        <v>#NUM!</v>
      </c>
      <c r="K525" s="5"/>
    </row>
    <row r="526" spans="1:11">
      <c r="A526" s="7" t="e">
        <f ca="1" t="array" ref="A526">+INDEX('（运营）采购订单'!$D$1:$D$543,SMALL(IF('（运营）采购订单'!$D$4:$D$543&lt;&gt;"",ROW('（运营）采购订单'!$D$4:$D$543)),ROW('（运营）采购订单'!A525)))</f>
        <v>#NUM!</v>
      </c>
      <c r="B526" s="31" t="e">
        <f ca="1">+IF(A526&lt;&gt;"*-*",'（运营）采购订单'!$D$2,0)</f>
        <v>#NUM!</v>
      </c>
      <c r="C526" s="31" t="e">
        <f ca="1">+VLOOKUP(A526,'（运营）采购订单'!$D:$E,2,0)</f>
        <v>#NUM!</v>
      </c>
      <c r="D526" s="31" t="e">
        <f ca="1">+IF(I526&gt;0,'（运营）采购订单'!$B$2,"")</f>
        <v>#NUM!</v>
      </c>
      <c r="E526" s="31"/>
      <c r="F526" s="31"/>
      <c r="G526" s="31"/>
      <c r="H526" s="31"/>
      <c r="I526" s="31" t="e">
        <f ca="1">+IF(A526&lt;&gt;" ",VLOOKUP(A526,'（运营）采购订单'!$D:$J,7,0),"")</f>
        <v>#NUM!</v>
      </c>
      <c r="J526" s="95" t="e">
        <f ca="1">+IF(I526&gt;0,'（运营）采购订单'!$K$2,"")</f>
        <v>#NUM!</v>
      </c>
      <c r="K526" s="5"/>
    </row>
    <row r="527" spans="1:11">
      <c r="A527" s="7" t="e">
        <f ca="1" t="array" ref="A527">+INDEX('（运营）采购订单'!$D$1:$D$543,SMALL(IF('（运营）采购订单'!$D$4:$D$543&lt;&gt;"",ROW('（运营）采购订单'!$D$4:$D$543)),ROW('（运营）采购订单'!A526)))</f>
        <v>#NUM!</v>
      </c>
      <c r="B527" s="31" t="e">
        <f ca="1">+IF(A527&lt;&gt;"*-*",'（运营）采购订单'!$D$2,0)</f>
        <v>#NUM!</v>
      </c>
      <c r="C527" s="31" t="e">
        <f ca="1">+VLOOKUP(A527,'（运营）采购订单'!$D:$E,2,0)</f>
        <v>#NUM!</v>
      </c>
      <c r="D527" s="31" t="e">
        <f ca="1">+IF(I527&gt;0,'（运营）采购订单'!$B$2,"")</f>
        <v>#NUM!</v>
      </c>
      <c r="E527" s="31"/>
      <c r="F527" s="31"/>
      <c r="G527" s="31"/>
      <c r="H527" s="31"/>
      <c r="I527" s="31" t="e">
        <f ca="1">+IF(A527&lt;&gt;" ",VLOOKUP(A527,'（运营）采购订单'!$D:$J,7,0),"")</f>
        <v>#NUM!</v>
      </c>
      <c r="J527" s="95" t="e">
        <f ca="1">+IF(I527&gt;0,'（运营）采购订单'!$K$2,"")</f>
        <v>#NUM!</v>
      </c>
      <c r="K527" s="5"/>
    </row>
    <row r="528" spans="1:11">
      <c r="A528" s="7" t="e">
        <f ca="1" t="array" ref="A528">+INDEX('（运营）采购订单'!$D$1:$D$543,SMALL(IF('（运营）采购订单'!$D$4:$D$543&lt;&gt;"",ROW('（运营）采购订单'!$D$4:$D$543)),ROW('（运营）采购订单'!A527)))</f>
        <v>#NUM!</v>
      </c>
      <c r="B528" s="31" t="e">
        <f ca="1">+IF(A528&lt;&gt;"*-*",'（运营）采购订单'!$D$2,0)</f>
        <v>#NUM!</v>
      </c>
      <c r="C528" s="31" t="e">
        <f ca="1">+VLOOKUP(A528,'（运营）采购订单'!$D:$E,2,0)</f>
        <v>#NUM!</v>
      </c>
      <c r="D528" s="31" t="e">
        <f ca="1">+IF(I528&gt;0,'（运营）采购订单'!$B$2,"")</f>
        <v>#NUM!</v>
      </c>
      <c r="E528" s="31"/>
      <c r="F528" s="31"/>
      <c r="G528" s="31"/>
      <c r="H528" s="31"/>
      <c r="I528" s="31" t="e">
        <f ca="1">+IF(A528&lt;&gt;" ",VLOOKUP(A528,'（运营）采购订单'!$D:$J,7,0),"")</f>
        <v>#NUM!</v>
      </c>
      <c r="J528" s="95" t="e">
        <f ca="1">+IF(I528&gt;0,'（运营）采购订单'!$K$2,"")</f>
        <v>#NUM!</v>
      </c>
      <c r="K528" s="5"/>
    </row>
    <row r="529" spans="1:11">
      <c r="A529" s="7" t="e">
        <f ca="1" t="array" ref="A529">+INDEX('（运营）采购订单'!$D$1:$D$543,SMALL(IF('（运营）采购订单'!$D$4:$D$543&lt;&gt;"",ROW('（运营）采购订单'!$D$4:$D$543)),ROW('（运营）采购订单'!A528)))</f>
        <v>#NUM!</v>
      </c>
      <c r="B529" s="31" t="e">
        <f ca="1">+IF(A529&lt;&gt;"*-*",'（运营）采购订单'!$D$2,0)</f>
        <v>#NUM!</v>
      </c>
      <c r="C529" s="31" t="e">
        <f ca="1">+VLOOKUP(A529,'（运营）采购订单'!$D:$E,2,0)</f>
        <v>#NUM!</v>
      </c>
      <c r="D529" s="31" t="e">
        <f ca="1">+IF(I529&gt;0,'（运营）采购订单'!$B$2,"")</f>
        <v>#NUM!</v>
      </c>
      <c r="E529" s="31"/>
      <c r="F529" s="31"/>
      <c r="G529" s="31"/>
      <c r="H529" s="31"/>
      <c r="I529" s="31" t="e">
        <f ca="1">+IF(A529&lt;&gt;" ",VLOOKUP(A529,'（运营）采购订单'!$D:$J,7,0),"")</f>
        <v>#NUM!</v>
      </c>
      <c r="J529" s="95" t="e">
        <f ca="1">+IF(I529&gt;0,'（运营）采购订单'!$K$2,"")</f>
        <v>#NUM!</v>
      </c>
      <c r="K529" s="5"/>
    </row>
    <row r="530" spans="1:11">
      <c r="A530" s="7" t="e">
        <f ca="1" t="array" ref="A530">+INDEX('（运营）采购订单'!$D$1:$D$543,SMALL(IF('（运营）采购订单'!$D$4:$D$543&lt;&gt;"",ROW('（运营）采购订单'!$D$4:$D$543)),ROW('（运营）采购订单'!A529)))</f>
        <v>#NUM!</v>
      </c>
      <c r="B530" s="31" t="e">
        <f ca="1">+IF(A530&lt;&gt;"*-*",'（运营）采购订单'!$D$2,0)</f>
        <v>#NUM!</v>
      </c>
      <c r="C530" s="31" t="e">
        <f ca="1">+VLOOKUP(A530,'（运营）采购订单'!$D:$E,2,0)</f>
        <v>#NUM!</v>
      </c>
      <c r="D530" s="31" t="e">
        <f ca="1">+IF(I530&gt;0,'（运营）采购订单'!$B$2,"")</f>
        <v>#NUM!</v>
      </c>
      <c r="E530" s="31"/>
      <c r="F530" s="31"/>
      <c r="G530" s="31"/>
      <c r="H530" s="31"/>
      <c r="I530" s="31" t="e">
        <f ca="1">+IF(A530&lt;&gt;" ",VLOOKUP(A530,'（运营）采购订单'!$D:$J,7,0),"")</f>
        <v>#NUM!</v>
      </c>
      <c r="J530" s="95" t="e">
        <f ca="1">+IF(I530&gt;0,'（运营）采购订单'!$K$2,"")</f>
        <v>#NUM!</v>
      </c>
      <c r="K530" s="5"/>
    </row>
    <row r="531" spans="1:11">
      <c r="A531" s="7" t="e">
        <f ca="1" t="array" ref="A531">+INDEX('（运营）采购订单'!$D$1:$D$543,SMALL(IF('（运营）采购订单'!$D$4:$D$543&lt;&gt;"",ROW('（运营）采购订单'!$D$4:$D$543)),ROW('（运营）采购订单'!A530)))</f>
        <v>#NUM!</v>
      </c>
      <c r="B531" s="31" t="e">
        <f ca="1">+IF(A531&lt;&gt;"*-*",'（运营）采购订单'!$D$2,0)</f>
        <v>#NUM!</v>
      </c>
      <c r="C531" s="31" t="e">
        <f ca="1">+VLOOKUP(A531,'（运营）采购订单'!$D:$E,2,0)</f>
        <v>#NUM!</v>
      </c>
      <c r="D531" s="31" t="e">
        <f ca="1">+IF(I531&gt;0,'（运营）采购订单'!$B$2,"")</f>
        <v>#NUM!</v>
      </c>
      <c r="E531" s="31"/>
      <c r="F531" s="31"/>
      <c r="G531" s="31"/>
      <c r="H531" s="31"/>
      <c r="I531" s="31" t="e">
        <f ca="1">+IF(A531&lt;&gt;" ",VLOOKUP(A531,'（运营）采购订单'!$D:$J,7,0),"")</f>
        <v>#NUM!</v>
      </c>
      <c r="J531" s="95" t="e">
        <f ca="1">+IF(I531&gt;0,'（运营）采购订单'!$K$2,"")</f>
        <v>#NUM!</v>
      </c>
      <c r="K531" s="5"/>
    </row>
    <row r="532" spans="1:11">
      <c r="A532" s="7" t="e">
        <f ca="1" t="array" ref="A532">+INDEX('（运营）采购订单'!$D$1:$D$543,SMALL(IF('（运营）采购订单'!$D$4:$D$543&lt;&gt;"",ROW('（运营）采购订单'!$D$4:$D$543)),ROW('（运营）采购订单'!A531)))</f>
        <v>#NUM!</v>
      </c>
      <c r="B532" s="31" t="e">
        <f ca="1">+IF(A532&lt;&gt;"*-*",'（运营）采购订单'!$D$2,0)</f>
        <v>#NUM!</v>
      </c>
      <c r="C532" s="31" t="e">
        <f ca="1">+VLOOKUP(A532,'（运营）采购订单'!$D:$E,2,0)</f>
        <v>#NUM!</v>
      </c>
      <c r="D532" s="31" t="e">
        <f ca="1">+IF(I532&gt;0,'（运营）采购订单'!$B$2,"")</f>
        <v>#NUM!</v>
      </c>
      <c r="E532" s="31"/>
      <c r="F532" s="31"/>
      <c r="G532" s="31"/>
      <c r="H532" s="31"/>
      <c r="I532" s="31" t="e">
        <f ca="1">+IF(A532&lt;&gt;" ",VLOOKUP(A532,'（运营）采购订单'!$D:$J,7,0),"")</f>
        <v>#NUM!</v>
      </c>
      <c r="J532" s="95" t="e">
        <f ca="1">+IF(I532&gt;0,'（运营）采购订单'!$K$2,"")</f>
        <v>#NUM!</v>
      </c>
      <c r="K532" s="5"/>
    </row>
    <row r="533" spans="1:11">
      <c r="A533" s="7" t="e">
        <f ca="1" t="array" ref="A533">+INDEX('（运营）采购订单'!$D$1:$D$543,SMALL(IF('（运营）采购订单'!$D$4:$D$543&lt;&gt;"",ROW('（运营）采购订单'!$D$4:$D$543)),ROW('（运营）采购订单'!A532)))</f>
        <v>#NUM!</v>
      </c>
      <c r="B533" s="31" t="e">
        <f ca="1">+IF(A533&lt;&gt;"*-*",'（运营）采购订单'!$D$2,0)</f>
        <v>#NUM!</v>
      </c>
      <c r="C533" s="31" t="e">
        <f ca="1">+VLOOKUP(A533,'（运营）采购订单'!$D:$E,2,0)</f>
        <v>#NUM!</v>
      </c>
      <c r="D533" s="31" t="e">
        <f ca="1">+IF(I533&gt;0,'（运营）采购订单'!$B$2,"")</f>
        <v>#NUM!</v>
      </c>
      <c r="E533" s="31"/>
      <c r="F533" s="31"/>
      <c r="G533" s="31"/>
      <c r="H533" s="31"/>
      <c r="I533" s="31" t="e">
        <f ca="1">+IF(A533&lt;&gt;" ",VLOOKUP(A533,'（运营）采购订单'!$D:$J,7,0),"")</f>
        <v>#NUM!</v>
      </c>
      <c r="J533" s="95" t="e">
        <f ca="1">+IF(I533&gt;0,'（运营）采购订单'!$K$2,"")</f>
        <v>#NUM!</v>
      </c>
      <c r="K533" s="5"/>
    </row>
    <row r="534" spans="1:11">
      <c r="A534" s="7" t="e">
        <f ca="1" t="array" ref="A534">+INDEX('（运营）采购订单'!$D$1:$D$543,SMALL(IF('（运营）采购订单'!$D$4:$D$543&lt;&gt;"",ROW('（运营）采购订单'!$D$4:$D$543)),ROW('（运营）采购订单'!A533)))</f>
        <v>#NUM!</v>
      </c>
      <c r="B534" s="31" t="e">
        <f ca="1">+IF(A534&lt;&gt;"*-*",'（运营）采购订单'!$D$2,0)</f>
        <v>#NUM!</v>
      </c>
      <c r="C534" s="31" t="e">
        <f ca="1">+VLOOKUP(A534,'（运营）采购订单'!$D:$E,2,0)</f>
        <v>#NUM!</v>
      </c>
      <c r="D534" s="31" t="e">
        <f ca="1">+IF(I534&gt;0,'（运营）采购订单'!$B$2,"")</f>
        <v>#NUM!</v>
      </c>
      <c r="E534" s="31"/>
      <c r="F534" s="31"/>
      <c r="G534" s="31"/>
      <c r="H534" s="31"/>
      <c r="I534" s="31" t="e">
        <f ca="1">+IF(A534&lt;&gt;" ",VLOOKUP(A534,'（运营）采购订单'!$D:$J,7,0),"")</f>
        <v>#NUM!</v>
      </c>
      <c r="J534" s="95" t="e">
        <f ca="1">+IF(I534&gt;0,'（运营）采购订单'!$K$2,"")</f>
        <v>#NUM!</v>
      </c>
      <c r="K534" s="5"/>
    </row>
    <row r="535" spans="1:11">
      <c r="A535" s="7" t="e">
        <f ca="1" t="array" ref="A535">+INDEX('（运营）采购订单'!$D$1:$D$543,SMALL(IF('（运营）采购订单'!$D$4:$D$543&lt;&gt;"",ROW('（运营）采购订单'!$D$4:$D$543)),ROW('（运营）采购订单'!A534)))</f>
        <v>#NUM!</v>
      </c>
      <c r="B535" s="31" t="e">
        <f ca="1">+IF(A535&lt;&gt;"*-*",'（运营）采购订单'!$D$2,0)</f>
        <v>#NUM!</v>
      </c>
      <c r="C535" s="31" t="e">
        <f ca="1">+VLOOKUP(A535,'（运营）采购订单'!$D:$E,2,0)</f>
        <v>#NUM!</v>
      </c>
      <c r="D535" s="31" t="e">
        <f ca="1">+IF(I535&gt;0,'（运营）采购订单'!$B$2,"")</f>
        <v>#NUM!</v>
      </c>
      <c r="E535" s="31"/>
      <c r="F535" s="31"/>
      <c r="G535" s="31"/>
      <c r="H535" s="31"/>
      <c r="I535" s="31" t="e">
        <f ca="1">+IF(A535&lt;&gt;" ",VLOOKUP(A535,'（运营）采购订单'!$D:$J,7,0),"")</f>
        <v>#NUM!</v>
      </c>
      <c r="J535" s="95" t="e">
        <f ca="1">+IF(I535&gt;0,'（运营）采购订单'!$K$2,"")</f>
        <v>#NUM!</v>
      </c>
      <c r="K535" s="5"/>
    </row>
    <row r="536" spans="1:11">
      <c r="A536" s="7" t="e">
        <f ca="1" t="array" ref="A536">+INDEX('（运营）采购订单'!$D$1:$D$543,SMALL(IF('（运营）采购订单'!$D$4:$D$543&lt;&gt;"",ROW('（运营）采购订单'!$D$4:$D$543)),ROW('（运营）采购订单'!A535)))</f>
        <v>#NUM!</v>
      </c>
      <c r="B536" s="31" t="e">
        <f ca="1">+IF(A536&lt;&gt;"*-*",'（运营）采购订单'!$D$2,0)</f>
        <v>#NUM!</v>
      </c>
      <c r="C536" s="31" t="e">
        <f ca="1">+VLOOKUP(A536,'（运营）采购订单'!$D:$E,2,0)</f>
        <v>#NUM!</v>
      </c>
      <c r="D536" s="31" t="e">
        <f ca="1">+IF(I536&gt;0,'（运营）采购订单'!$B$2,"")</f>
        <v>#NUM!</v>
      </c>
      <c r="E536" s="31"/>
      <c r="F536" s="31"/>
      <c r="G536" s="31"/>
      <c r="H536" s="31"/>
      <c r="I536" s="31" t="e">
        <f ca="1">+IF(A536&lt;&gt;" ",VLOOKUP(A536,'（运营）采购订单'!$D:$J,7,0),"")</f>
        <v>#NUM!</v>
      </c>
      <c r="J536" s="95" t="e">
        <f ca="1">+IF(I536&gt;0,'（运营）采购订单'!$K$2,"")</f>
        <v>#NUM!</v>
      </c>
      <c r="K536" s="5"/>
    </row>
    <row r="537" spans="1:11">
      <c r="A537" s="7" t="e">
        <f ca="1" t="array" ref="A537">+INDEX('（运营）采购订单'!$D$1:$D$543,SMALL(IF('（运营）采购订单'!$D$4:$D$543&lt;&gt;"",ROW('（运营）采购订单'!$D$4:$D$543)),ROW('（运营）采购订单'!A536)))</f>
        <v>#NUM!</v>
      </c>
      <c r="B537" s="31" t="e">
        <f ca="1">+IF(A537&lt;&gt;"*-*",'（运营）采购订单'!$D$2,0)</f>
        <v>#NUM!</v>
      </c>
      <c r="C537" s="31" t="e">
        <f ca="1">+VLOOKUP(A537,'（运营）采购订单'!$D:$E,2,0)</f>
        <v>#NUM!</v>
      </c>
      <c r="D537" s="31" t="e">
        <f ca="1">+IF(I537&gt;0,'（运营）采购订单'!$B$2,"")</f>
        <v>#NUM!</v>
      </c>
      <c r="E537" s="31"/>
      <c r="F537" s="31"/>
      <c r="G537" s="31"/>
      <c r="H537" s="31"/>
      <c r="I537" s="31" t="e">
        <f ca="1">+IF(A537&lt;&gt;" ",VLOOKUP(A537,'（运营）采购订单'!$D:$J,7,0),"")</f>
        <v>#NUM!</v>
      </c>
      <c r="J537" s="95" t="e">
        <f ca="1">+IF(I537&gt;0,'（运营）采购订单'!$K$2,"")</f>
        <v>#NUM!</v>
      </c>
      <c r="K537" s="5"/>
    </row>
    <row r="538" spans="1:11">
      <c r="A538" s="7" t="e">
        <f ca="1" t="array" ref="A538">+INDEX('（运营）采购订单'!$D$1:$D$543,SMALL(IF('（运营）采购订单'!$D$4:$D$543&lt;&gt;"",ROW('（运营）采购订单'!$D$4:$D$543)),ROW('（运营）采购订单'!A537)))</f>
        <v>#NUM!</v>
      </c>
      <c r="B538" s="31" t="e">
        <f ca="1">+IF(A538&lt;&gt;"*-*",'（运营）采购订单'!$D$2,0)</f>
        <v>#NUM!</v>
      </c>
      <c r="C538" s="31" t="e">
        <f ca="1">+VLOOKUP(A538,'（运营）采购订单'!$D:$E,2,0)</f>
        <v>#NUM!</v>
      </c>
      <c r="D538" s="31" t="e">
        <f ca="1">+IF(I538&gt;0,'（运营）采购订单'!$B$2,"")</f>
        <v>#NUM!</v>
      </c>
      <c r="E538" s="31"/>
      <c r="F538" s="31"/>
      <c r="G538" s="31"/>
      <c r="H538" s="31"/>
      <c r="I538" s="31" t="e">
        <f ca="1">+IF(A538&lt;&gt;" ",VLOOKUP(A538,'（运营）采购订单'!$D:$J,7,0),"")</f>
        <v>#NUM!</v>
      </c>
      <c r="J538" s="95" t="e">
        <f ca="1">+IF(I538&gt;0,'（运营）采购订单'!$K$2,"")</f>
        <v>#NUM!</v>
      </c>
      <c r="K538" s="5"/>
    </row>
    <row r="539" spans="1:11">
      <c r="A539" s="7" t="e">
        <f ca="1" t="array" ref="A539">+INDEX('（运营）采购订单'!$D$1:$D$543,SMALL(IF('（运营）采购订单'!$D$4:$D$543&lt;&gt;"",ROW('（运营）采购订单'!$D$4:$D$543)),ROW('（运营）采购订单'!A538)))</f>
        <v>#NUM!</v>
      </c>
      <c r="B539" s="31" t="e">
        <f ca="1">+IF(A539&lt;&gt;"*-*",'（运营）采购订单'!$D$2,0)</f>
        <v>#NUM!</v>
      </c>
      <c r="C539" s="31" t="e">
        <f ca="1">+VLOOKUP(A539,'（运营）采购订单'!$D:$E,2,0)</f>
        <v>#NUM!</v>
      </c>
      <c r="D539" s="31" t="e">
        <f ca="1">+IF(I539&gt;0,'（运营）采购订单'!$B$2,"")</f>
        <v>#NUM!</v>
      </c>
      <c r="E539" s="31"/>
      <c r="F539" s="31"/>
      <c r="G539" s="31"/>
      <c r="H539" s="31"/>
      <c r="I539" s="31" t="e">
        <f ca="1">+IF(A539&lt;&gt;" ",VLOOKUP(A539,'（运营）采购订单'!$D:$J,7,0),"")</f>
        <v>#NUM!</v>
      </c>
      <c r="J539" s="95" t="e">
        <f ca="1">+IF(I539&gt;0,'（运营）采购订单'!$K$2,"")</f>
        <v>#NUM!</v>
      </c>
      <c r="K539" s="5"/>
    </row>
    <row r="540" spans="1:11">
      <c r="A540" s="7" t="e">
        <f ca="1" t="array" ref="A540">+INDEX('（运营）采购订单'!$D$1:$D$543,SMALL(IF('（运营）采购订单'!$D$4:$D$543&lt;&gt;"",ROW('（运营）采购订单'!$D$4:$D$543)),ROW('（运营）采购订单'!A539)))</f>
        <v>#NUM!</v>
      </c>
      <c r="B540" s="31" t="e">
        <f ca="1">+IF(A540&lt;&gt;"*-*",'（运营）采购订单'!$D$2,0)</f>
        <v>#NUM!</v>
      </c>
      <c r="C540" s="31" t="e">
        <f ca="1">+VLOOKUP(A540,'（运营）采购订单'!$D:$E,2,0)</f>
        <v>#NUM!</v>
      </c>
      <c r="D540" s="31" t="e">
        <f ca="1">+IF(I540&gt;0,'（运营）采购订单'!$B$2,"")</f>
        <v>#NUM!</v>
      </c>
      <c r="E540" s="31"/>
      <c r="F540" s="31"/>
      <c r="G540" s="31"/>
      <c r="H540" s="31"/>
      <c r="I540" s="31" t="e">
        <f ca="1">+IF(A540&lt;&gt;" ",VLOOKUP(A540,'（运营）采购订单'!$D:$J,7,0),"")</f>
        <v>#NUM!</v>
      </c>
      <c r="J540" s="95" t="e">
        <f ca="1">+IF(I540&gt;0,'（运营）采购订单'!$K$2,"")</f>
        <v>#NUM!</v>
      </c>
      <c r="K540" s="5"/>
    </row>
    <row r="541" spans="1:11">
      <c r="A541" s="7" t="e">
        <f ca="1" t="array" ref="A541">+INDEX('（运营）采购订单'!$D$1:$D$543,SMALL(IF('（运营）采购订单'!$D$4:$D$543&lt;&gt;"",ROW('（运营）采购订单'!$D$4:$D$543)),ROW('（运营）采购订单'!A540)))</f>
        <v>#NUM!</v>
      </c>
      <c r="B541" s="31" t="e">
        <f ca="1">+IF(A541&lt;&gt;"*-*",'（运营）采购订单'!$D$2,0)</f>
        <v>#NUM!</v>
      </c>
      <c r="C541" s="31" t="e">
        <f ca="1">+VLOOKUP(A541,'（运营）采购订单'!$D:$E,2,0)</f>
        <v>#NUM!</v>
      </c>
      <c r="D541" s="31" t="e">
        <f ca="1">+IF(I541&gt;0,'（运营）采购订单'!$B$2,"")</f>
        <v>#NUM!</v>
      </c>
      <c r="E541" s="31"/>
      <c r="F541" s="31"/>
      <c r="G541" s="31"/>
      <c r="H541" s="31"/>
      <c r="I541" s="31" t="e">
        <f ca="1">+IF(A541&lt;&gt;" ",VLOOKUP(A541,'（运营）采购订单'!$D:$J,7,0),"")</f>
        <v>#NUM!</v>
      </c>
      <c r="J541" s="95" t="e">
        <f ca="1">+IF(I541&gt;0,'（运营）采购订单'!$K$2,"")</f>
        <v>#NUM!</v>
      </c>
      <c r="K541" s="5"/>
    </row>
    <row r="542" spans="1:11">
      <c r="A542" s="7" t="e">
        <f ca="1" t="array" ref="A542">+INDEX('（运营）采购订单'!$D$1:$D$543,SMALL(IF('（运营）采购订单'!$D$4:$D$543&lt;&gt;"",ROW('（运营）采购订单'!$D$4:$D$543)),ROW('（运营）采购订单'!A541)))</f>
        <v>#NUM!</v>
      </c>
      <c r="B542" s="31" t="e">
        <f ca="1">+IF(A542&lt;&gt;"*-*",'（运营）采购订单'!$D$2,0)</f>
        <v>#NUM!</v>
      </c>
      <c r="C542" s="31" t="e">
        <f ca="1">+VLOOKUP(A542,'（运营）采购订单'!$D:$E,2,0)</f>
        <v>#NUM!</v>
      </c>
      <c r="D542" s="31" t="e">
        <f ca="1">+IF(I542&gt;0,'（运营）采购订单'!$B$2,"")</f>
        <v>#NUM!</v>
      </c>
      <c r="E542" s="31"/>
      <c r="F542" s="31"/>
      <c r="G542" s="31"/>
      <c r="H542" s="31"/>
      <c r="I542" s="31" t="e">
        <f ca="1">+IF(A542&lt;&gt;" ",VLOOKUP(A542,'（运营）采购订单'!$D:$J,7,0),"")</f>
        <v>#NUM!</v>
      </c>
      <c r="J542" s="95" t="e">
        <f ca="1">+IF(I542&gt;0,'（运营）采购订单'!$K$2,"")</f>
        <v>#NUM!</v>
      </c>
      <c r="K542" s="5"/>
    </row>
    <row r="543" spans="1:11">
      <c r="A543" s="7" t="e">
        <f ca="1" t="array" ref="A543">+INDEX('（运营）采购订单'!$D$1:$D$543,SMALL(IF('（运营）采购订单'!$D$4:$D$543&lt;&gt;"",ROW('（运营）采购订单'!$D$4:$D$543)),ROW('（运营）采购订单'!A542)))</f>
        <v>#NUM!</v>
      </c>
      <c r="B543" s="31" t="e">
        <f ca="1">+IF(A543&lt;&gt;"*-*",'（运营）采购订单'!$D$2,0)</f>
        <v>#NUM!</v>
      </c>
      <c r="C543" s="31" t="e">
        <f ca="1">+VLOOKUP(A543,'（运营）采购订单'!$D:$E,2,0)</f>
        <v>#NUM!</v>
      </c>
      <c r="D543" s="31" t="e">
        <f ca="1">+IF(I543&gt;0,'（运营）采购订单'!$B$2,"")</f>
        <v>#NUM!</v>
      </c>
      <c r="E543" s="31"/>
      <c r="F543" s="31"/>
      <c r="G543" s="31"/>
      <c r="H543" s="31"/>
      <c r="I543" s="31" t="e">
        <f ca="1">+IF(A543&lt;&gt;" ",VLOOKUP(A543,'（运营）采购订单'!$D:$J,7,0),"")</f>
        <v>#NUM!</v>
      </c>
      <c r="J543" s="95" t="e">
        <f ca="1">+IF(I543&gt;0,'（运营）采购订单'!$K$2,"")</f>
        <v>#NUM!</v>
      </c>
      <c r="K543" s="5"/>
    </row>
    <row r="544" s="29" customFormat="1" spans="1:10">
      <c r="A544" s="97"/>
      <c r="D544" s="29" t="s">
        <v>39</v>
      </c>
      <c r="I544" s="35">
        <f ca="1">+SUMIF(I2:I543,"&gt;0")</f>
        <v>2610</v>
      </c>
      <c r="J544" s="98"/>
    </row>
  </sheetData>
  <pageMargins left="0.75" right="0.75" top="1" bottom="1" header="0.5" footer="0.5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tabColor rgb="FF0070C0"/>
    <pageSetUpPr fitToPage="1"/>
  </sheetPr>
  <dimension ref="A1:Q551"/>
  <sheetViews>
    <sheetView showGridLines="0" showZeros="0" zoomScale="80" zoomScaleNormal="80" zoomScaleSheetLayoutView="55" workbookViewId="0">
      <pane xSplit="1" ySplit="3" topLeftCell="B44" activePane="bottomRight" state="frozen"/>
      <selection/>
      <selection pane="topRight"/>
      <selection pane="bottomLeft"/>
      <selection pane="bottomRight" activeCell="I16" sqref="I16"/>
    </sheetView>
  </sheetViews>
  <sheetFormatPr defaultColWidth="9.775" defaultRowHeight="14.25"/>
  <cols>
    <col min="1" max="1" width="10.5583333333333" style="36" customWidth="1"/>
    <col min="2" max="2" width="20.9333333333333" style="36" customWidth="1"/>
    <col min="3" max="3" width="15.1083333333333" style="36" customWidth="1"/>
    <col min="4" max="4" width="36.8916666666667" style="67" customWidth="1"/>
    <col min="5" max="5" width="14.4333333333333" style="67" customWidth="1"/>
    <col min="6" max="7" width="13.6666666666667" style="36" customWidth="1"/>
    <col min="8" max="8" width="15.4416666666667" style="36" customWidth="1"/>
    <col min="9" max="9" width="20.9333333333333" style="36" customWidth="1"/>
    <col min="10" max="10" width="12.4416666666667" style="36" customWidth="1"/>
    <col min="11" max="11" width="13.6666666666667" style="36" customWidth="1"/>
    <col min="12" max="12" width="13.1083333333333" style="36" customWidth="1"/>
    <col min="13" max="14" width="13.775" style="36" customWidth="1"/>
    <col min="15" max="15" width="10.6666666666667" style="36" customWidth="1"/>
    <col min="16" max="16" width="13.6666666666667" style="36" customWidth="1"/>
    <col min="17" max="17" width="17.1083333333333" style="36" customWidth="1"/>
    <col min="18" max="18" width="15.5583333333333" style="36"/>
    <col min="19" max="16384" width="9.775" style="36"/>
  </cols>
  <sheetData>
    <row r="1" ht="20.25" spans="1:17">
      <c r="A1" s="68" t="str">
        <f>+'（运营）采购订单'!B2&amp;"工厂送货汇总明细"</f>
        <v>嘉豪工厂工厂送货汇总明细</v>
      </c>
      <c r="B1" s="68"/>
      <c r="C1" s="68"/>
      <c r="D1" s="68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8"/>
    </row>
    <row r="2" ht="31.05" customHeight="1" spans="1:17">
      <c r="A2" s="41" t="s">
        <v>169</v>
      </c>
      <c r="B2" s="70" t="s">
        <v>170</v>
      </c>
      <c r="C2" s="71"/>
      <c r="D2" s="41" t="s">
        <v>171</v>
      </c>
      <c r="E2" s="70"/>
      <c r="F2" s="70"/>
      <c r="G2" s="70"/>
      <c r="H2" s="71"/>
      <c r="I2" s="41" t="s">
        <v>172</v>
      </c>
      <c r="J2" s="80"/>
      <c r="K2" s="81"/>
      <c r="L2" s="81"/>
      <c r="M2" s="81"/>
      <c r="N2" s="81"/>
      <c r="O2" s="81"/>
      <c r="P2" s="41" t="s">
        <v>173</v>
      </c>
      <c r="Q2" s="87"/>
    </row>
    <row r="3" ht="25.95" customHeight="1" spans="1:17">
      <c r="A3" s="72" t="s">
        <v>174</v>
      </c>
      <c r="B3" s="72" t="s">
        <v>18</v>
      </c>
      <c r="C3" s="72" t="s">
        <v>152</v>
      </c>
      <c r="D3" s="72" t="s">
        <v>153</v>
      </c>
      <c r="E3" s="73" t="s">
        <v>161</v>
      </c>
      <c r="F3" s="74" t="s">
        <v>155</v>
      </c>
      <c r="G3" s="75" t="s">
        <v>31</v>
      </c>
      <c r="H3" s="67" t="s">
        <v>73</v>
      </c>
      <c r="I3" s="74" t="s">
        <v>72</v>
      </c>
      <c r="J3" s="74" t="s">
        <v>154</v>
      </c>
      <c r="K3" s="74" t="s">
        <v>175</v>
      </c>
      <c r="L3" s="74" t="s">
        <v>176</v>
      </c>
      <c r="M3" s="74" t="s">
        <v>177</v>
      </c>
      <c r="N3" s="74" t="s">
        <v>178</v>
      </c>
      <c r="O3" s="74" t="s">
        <v>179</v>
      </c>
      <c r="P3" s="82" t="s">
        <v>180</v>
      </c>
      <c r="Q3" s="72" t="s">
        <v>156</v>
      </c>
    </row>
    <row r="4" s="65" customFormat="1" ht="26" hidden="1" customHeight="1" spans="1:17">
      <c r="A4" s="76" t="str">
        <f ca="1">+IF(F4&gt;0,$Q$2,"")</f>
        <v/>
      </c>
      <c r="B4" s="77" t="str">
        <f ca="1">IF(F4&gt;0,'（运营）采购订单'!B4,"")</f>
        <v/>
      </c>
      <c r="C4" s="78" t="str">
        <f ca="1">+'（运营）采购订单'!C4</f>
        <v/>
      </c>
      <c r="D4" s="78" t="str">
        <f ca="1">+'（运营）采购订单'!D4</f>
        <v/>
      </c>
      <c r="E4" s="78" t="str">
        <f ca="1">+'（运营）采购订单'!E4</f>
        <v/>
      </c>
      <c r="F4" s="78">
        <f ca="1">+'（运营）采购订单'!J4</f>
        <v>0</v>
      </c>
      <c r="G4" s="78" t="str">
        <f ca="1">+'（运营）采购订单'!F4</f>
        <v/>
      </c>
      <c r="H4" s="79" t="str">
        <f ca="1">+'（运营）采购订单'!G4</f>
        <v/>
      </c>
      <c r="I4" s="78" t="str">
        <f ca="1">+'（运营）采购订单'!H4</f>
        <v>白色</v>
      </c>
      <c r="J4" s="78" t="str">
        <f>+'（运营）采购订单'!I4</f>
        <v>XS</v>
      </c>
      <c r="K4" s="83"/>
      <c r="L4" s="84"/>
      <c r="M4" s="84"/>
      <c r="N4" s="84"/>
      <c r="O4" s="85">
        <f>+SUM(K4:N4)</f>
        <v>0</v>
      </c>
      <c r="P4" s="86">
        <f ca="1">+F4-O4</f>
        <v>0</v>
      </c>
      <c r="Q4" s="86" t="str">
        <f ca="1">+IF(P4&gt;0,"少交",IF(P4=0,"","多交"))</f>
        <v/>
      </c>
    </row>
    <row r="5" s="65" customFormat="1" ht="26" hidden="1" customHeight="1" spans="1:17">
      <c r="A5" s="76" t="str">
        <f ca="1" t="shared" ref="A5:A45" si="0">+IF(F5&gt;0,$Q$2,"")</f>
        <v/>
      </c>
      <c r="B5" s="77" t="str">
        <f ca="1">IF(F5&gt;0,'（运营）采购订单'!B5,"")</f>
        <v/>
      </c>
      <c r="C5" s="78" t="str">
        <f ca="1">+'（运营）采购订单'!C5</f>
        <v/>
      </c>
      <c r="D5" s="78" t="str">
        <f ca="1">+'（运营）采购订单'!D5</f>
        <v/>
      </c>
      <c r="E5" s="78" t="str">
        <f ca="1">+'（运营）采购订单'!E5</f>
        <v/>
      </c>
      <c r="F5" s="78">
        <f ca="1">+'（运营）采购订单'!J5</f>
        <v>0</v>
      </c>
      <c r="G5" s="78" t="str">
        <f ca="1">+'（运营）采购订单'!F5</f>
        <v/>
      </c>
      <c r="H5" s="79" t="str">
        <f ca="1">+'（运营）采购订单'!G5</f>
        <v/>
      </c>
      <c r="I5" s="78" t="str">
        <f ca="1">+'（运营）采购订单'!H5</f>
        <v>白色</v>
      </c>
      <c r="J5" s="78" t="str">
        <f>+'（运营）采购订单'!I5</f>
        <v>S</v>
      </c>
      <c r="K5" s="83"/>
      <c r="L5" s="84"/>
      <c r="M5" s="84"/>
      <c r="N5" s="84"/>
      <c r="O5" s="85">
        <f t="shared" ref="O5:O68" si="1">+SUM(K5:N5)</f>
        <v>0</v>
      </c>
      <c r="P5" s="86">
        <f ca="1" t="shared" ref="P5:P36" si="2">+F5-O5</f>
        <v>0</v>
      </c>
      <c r="Q5" s="86" t="str">
        <f ca="1" t="shared" ref="Q5:Q36" si="3">+IF(P5&gt;0,"少交",IF(P5=0,"","多交"))</f>
        <v/>
      </c>
    </row>
    <row r="6" s="65" customFormat="1" ht="26" hidden="1" customHeight="1" spans="1:17">
      <c r="A6" s="76" t="str">
        <f ca="1" t="shared" si="0"/>
        <v/>
      </c>
      <c r="B6" s="77" t="str">
        <f ca="1">IF(F6&gt;0,'（运营）采购订单'!B6,"")</f>
        <v/>
      </c>
      <c r="C6" s="78" t="str">
        <f ca="1">+'（运营）采购订单'!C6</f>
        <v/>
      </c>
      <c r="D6" s="78" t="str">
        <f ca="1">+'（运营）采购订单'!D6</f>
        <v/>
      </c>
      <c r="E6" s="78" t="str">
        <f ca="1">+'（运营）采购订单'!E6</f>
        <v/>
      </c>
      <c r="F6" s="78">
        <f ca="1">+'（运营）采购订单'!J6</f>
        <v>0</v>
      </c>
      <c r="G6" s="78" t="str">
        <f ca="1">+'（运营）采购订单'!F6</f>
        <v/>
      </c>
      <c r="H6" s="79" t="str">
        <f ca="1">+'（运营）采购订单'!G6</f>
        <v/>
      </c>
      <c r="I6" s="78" t="str">
        <f ca="1">+'（运营）采购订单'!H6</f>
        <v>白色</v>
      </c>
      <c r="J6" s="78" t="str">
        <f>+'（运营）采购订单'!I6</f>
        <v>M</v>
      </c>
      <c r="K6" s="83"/>
      <c r="L6" s="84"/>
      <c r="M6" s="84"/>
      <c r="N6" s="84"/>
      <c r="O6" s="85">
        <f t="shared" si="1"/>
        <v>0</v>
      </c>
      <c r="P6" s="86">
        <f ca="1" t="shared" si="2"/>
        <v>0</v>
      </c>
      <c r="Q6" s="86" t="str">
        <f ca="1" t="shared" si="3"/>
        <v/>
      </c>
    </row>
    <row r="7" s="65" customFormat="1" ht="26" hidden="1" customHeight="1" spans="1:17">
      <c r="A7" s="76" t="str">
        <f ca="1" t="shared" si="0"/>
        <v/>
      </c>
      <c r="B7" s="77" t="str">
        <f ca="1">IF(F7&gt;0,'（运营）采购订单'!B7,"")</f>
        <v/>
      </c>
      <c r="C7" s="78" t="str">
        <f ca="1">+'（运营）采购订单'!C7</f>
        <v/>
      </c>
      <c r="D7" s="78" t="str">
        <f ca="1">+'（运营）采购订单'!D7</f>
        <v/>
      </c>
      <c r="E7" s="78" t="str">
        <f ca="1">+'（运营）采购订单'!E7</f>
        <v/>
      </c>
      <c r="F7" s="78">
        <f ca="1">+'（运营）采购订单'!J7</f>
        <v>0</v>
      </c>
      <c r="G7" s="78" t="str">
        <f ca="1">+'（运营）采购订单'!F7</f>
        <v/>
      </c>
      <c r="H7" s="79" t="str">
        <f ca="1">+'（运营）采购订单'!G7</f>
        <v/>
      </c>
      <c r="I7" s="78" t="str">
        <f ca="1">+'（运营）采购订单'!H7</f>
        <v>白色</v>
      </c>
      <c r="J7" s="78" t="str">
        <f>+'（运营）采购订单'!I7</f>
        <v>L</v>
      </c>
      <c r="K7" s="83"/>
      <c r="L7" s="84"/>
      <c r="M7" s="84"/>
      <c r="N7" s="84"/>
      <c r="O7" s="85">
        <f t="shared" si="1"/>
        <v>0</v>
      </c>
      <c r="P7" s="86">
        <f ca="1" t="shared" si="2"/>
        <v>0</v>
      </c>
      <c r="Q7" s="86" t="str">
        <f ca="1" t="shared" si="3"/>
        <v/>
      </c>
    </row>
    <row r="8" s="65" customFormat="1" ht="26" customHeight="1" spans="1:17">
      <c r="A8" s="76">
        <f ca="1" t="shared" si="0"/>
        <v>0</v>
      </c>
      <c r="B8" s="77" t="str">
        <f ca="1">IF(F8&gt;0,'（运营）采购订单'!B8,"")</f>
        <v>PO231124TZ811</v>
      </c>
      <c r="C8" s="78" t="str">
        <f ca="1">+'（运营）采购订单'!C8</f>
        <v>TZ811</v>
      </c>
      <c r="D8" s="78" t="str">
        <f ca="1">+'（运营）采购订单'!D8</f>
        <v>TZ811-White-XL</v>
      </c>
      <c r="E8" s="78" t="str">
        <f ca="1">+'（运营）采购订单'!E8</f>
        <v>剑邑布行</v>
      </c>
      <c r="F8" s="78">
        <f ca="1">+'（运营）采购订单'!J8</f>
        <v>60</v>
      </c>
      <c r="G8" s="78" t="str">
        <f ca="1">+'（运营）采购订单'!F8</f>
        <v>日本棉</v>
      </c>
      <c r="H8" s="79" t="str">
        <f ca="1">+'（运营）采购订单'!G8</f>
        <v>白色 110#</v>
      </c>
      <c r="I8" s="78" t="str">
        <f ca="1">+'（运营）采购订单'!H8</f>
        <v>白色</v>
      </c>
      <c r="J8" s="78" t="str">
        <f>+'（运营）采购订单'!I8</f>
        <v>XL</v>
      </c>
      <c r="K8" s="83"/>
      <c r="L8" s="84"/>
      <c r="M8" s="84"/>
      <c r="N8" s="84"/>
      <c r="O8" s="85">
        <f t="shared" si="1"/>
        <v>0</v>
      </c>
      <c r="P8" s="86">
        <f ca="1" t="shared" si="2"/>
        <v>60</v>
      </c>
      <c r="Q8" s="86" t="str">
        <f ca="1" t="shared" si="3"/>
        <v>少交</v>
      </c>
    </row>
    <row r="9" s="65" customFormat="1" ht="26" customHeight="1" spans="1:17">
      <c r="A9" s="76">
        <f ca="1" t="shared" si="0"/>
        <v>0</v>
      </c>
      <c r="B9" s="77" t="str">
        <f ca="1">IF(F9&gt;0,'（运营）采购订单'!B9,"")</f>
        <v>PO231124TZ811</v>
      </c>
      <c r="C9" s="78" t="str">
        <f ca="1">+'（运营）采购订单'!C9</f>
        <v>TZ811</v>
      </c>
      <c r="D9" s="78" t="str">
        <f ca="1">+'（运营）采购订单'!D9</f>
        <v>TZ811-White-2XL</v>
      </c>
      <c r="E9" s="78" t="str">
        <f ca="1">+'（运营）采购订单'!E9</f>
        <v>剑邑布行</v>
      </c>
      <c r="F9" s="78">
        <f ca="1">+'（运营）采购订单'!J9</f>
        <v>120</v>
      </c>
      <c r="G9" s="78" t="str">
        <f ca="1">+'（运营）采购订单'!F9</f>
        <v>日本棉</v>
      </c>
      <c r="H9" s="79" t="str">
        <f ca="1">+'（运营）采购订单'!G9</f>
        <v>白色 110#</v>
      </c>
      <c r="I9" s="78" t="str">
        <f ca="1">+'（运营）采购订单'!H9</f>
        <v>白色</v>
      </c>
      <c r="J9" s="78" t="str">
        <f>+'（运营）采购订单'!I9</f>
        <v>2XL</v>
      </c>
      <c r="K9" s="83"/>
      <c r="L9" s="84"/>
      <c r="M9" s="84"/>
      <c r="N9" s="84"/>
      <c r="O9" s="85">
        <f t="shared" si="1"/>
        <v>0</v>
      </c>
      <c r="P9" s="86">
        <f ca="1" t="shared" si="2"/>
        <v>120</v>
      </c>
      <c r="Q9" s="86" t="str">
        <f ca="1" t="shared" si="3"/>
        <v>少交</v>
      </c>
    </row>
    <row r="10" s="65" customFormat="1" ht="26" customHeight="1" spans="1:17">
      <c r="A10" s="76">
        <f ca="1" t="shared" si="0"/>
        <v>0</v>
      </c>
      <c r="B10" s="77" t="str">
        <f ca="1">IF(F10&gt;0,'（运营）采购订单'!B10,"")</f>
        <v>PO231124TZ811</v>
      </c>
      <c r="C10" s="78" t="str">
        <f ca="1">+'（运营）采购订单'!C10</f>
        <v>TZ811</v>
      </c>
      <c r="D10" s="78" t="str">
        <f ca="1">+'（运营）采购订单'!D10</f>
        <v>TZ811-White-3XL</v>
      </c>
      <c r="E10" s="78" t="str">
        <f ca="1">+'（运营）采购订单'!E10</f>
        <v>剑邑布行</v>
      </c>
      <c r="F10" s="78">
        <f ca="1">+'（运营）采购订单'!J10</f>
        <v>120</v>
      </c>
      <c r="G10" s="78" t="str">
        <f ca="1">+'（运营）采购订单'!F10</f>
        <v>日本棉</v>
      </c>
      <c r="H10" s="79" t="str">
        <f ca="1">+'（运营）采购订单'!G10</f>
        <v>白色 110#</v>
      </c>
      <c r="I10" s="78" t="str">
        <f ca="1">+'（运营）采购订单'!H10</f>
        <v>白色</v>
      </c>
      <c r="J10" s="78" t="str">
        <f>+'（运营）采购订单'!I10</f>
        <v>3XL</v>
      </c>
      <c r="K10" s="83"/>
      <c r="L10" s="84"/>
      <c r="M10" s="84"/>
      <c r="N10" s="84"/>
      <c r="O10" s="85">
        <f t="shared" si="1"/>
        <v>0</v>
      </c>
      <c r="P10" s="86">
        <f ca="1" t="shared" si="2"/>
        <v>120</v>
      </c>
      <c r="Q10" s="86" t="str">
        <f ca="1" t="shared" si="3"/>
        <v>少交</v>
      </c>
    </row>
    <row r="11" s="65" customFormat="1" ht="26" customHeight="1" spans="1:17">
      <c r="A11" s="76">
        <f ca="1" t="shared" si="0"/>
        <v>0</v>
      </c>
      <c r="B11" s="77" t="str">
        <f ca="1">IF(F11&gt;0,'（运营）采购订单'!B11,"")</f>
        <v>PO231124TZ811</v>
      </c>
      <c r="C11" s="78" t="str">
        <f ca="1">+'（运营）采购订单'!C11</f>
        <v>TZ811</v>
      </c>
      <c r="D11" s="78" t="str">
        <f ca="1">+'（运营）采购订单'!D11</f>
        <v>TZ811-White-4XL</v>
      </c>
      <c r="E11" s="78" t="str">
        <f ca="1">+'（运营）采购订单'!E11</f>
        <v>剑邑布行</v>
      </c>
      <c r="F11" s="78">
        <f ca="1">+'（运营）采购订单'!J11</f>
        <v>60</v>
      </c>
      <c r="G11" s="78" t="str">
        <f ca="1">+'（运营）采购订单'!F11</f>
        <v>日本棉</v>
      </c>
      <c r="H11" s="79" t="str">
        <f ca="1">+'（运营）采购订单'!G11</f>
        <v>白色 110#</v>
      </c>
      <c r="I11" s="78" t="str">
        <f ca="1">+'（运营）采购订单'!H11</f>
        <v>白色</v>
      </c>
      <c r="J11" s="78" t="str">
        <f>+'（运营）采购订单'!I11</f>
        <v>4XL</v>
      </c>
      <c r="K11" s="83"/>
      <c r="L11" s="84"/>
      <c r="M11" s="84"/>
      <c r="N11" s="84"/>
      <c r="O11" s="85">
        <f t="shared" si="1"/>
        <v>0</v>
      </c>
      <c r="P11" s="86">
        <f ca="1" t="shared" si="2"/>
        <v>60</v>
      </c>
      <c r="Q11" s="86" t="str">
        <f ca="1" t="shared" si="3"/>
        <v>少交</v>
      </c>
    </row>
    <row r="12" s="65" customFormat="1" ht="26" hidden="1" customHeight="1" spans="1:17">
      <c r="A12" s="76" t="str">
        <f ca="1" t="shared" si="0"/>
        <v/>
      </c>
      <c r="B12" s="77" t="str">
        <f ca="1">IF(F12&gt;0,'（运营）采购订单'!B12,"")</f>
        <v/>
      </c>
      <c r="C12" s="78" t="str">
        <f ca="1">+'（运营）采购订单'!C12</f>
        <v/>
      </c>
      <c r="D12" s="78" t="str">
        <f ca="1">+'（运营）采购订单'!D12</f>
        <v/>
      </c>
      <c r="E12" s="78" t="str">
        <f ca="1">+'（运营）采购订单'!E12</f>
        <v/>
      </c>
      <c r="F12" s="78">
        <f ca="1">+'（运营）采购订单'!J12</f>
        <v>0</v>
      </c>
      <c r="G12" s="78" t="str">
        <f ca="1">+'（运营）采购订单'!F12</f>
        <v/>
      </c>
      <c r="H12" s="79" t="str">
        <f ca="1">+'（运营）采购订单'!G12</f>
        <v/>
      </c>
      <c r="I12" s="78" t="str">
        <f ca="1">+'（运营）采购订单'!H12</f>
        <v>白色</v>
      </c>
      <c r="J12" s="78" t="str">
        <f>+'（运营）采购订单'!I12</f>
        <v>5XL</v>
      </c>
      <c r="K12" s="83"/>
      <c r="L12" s="84"/>
      <c r="M12" s="84"/>
      <c r="N12" s="84"/>
      <c r="O12" s="85">
        <f t="shared" si="1"/>
        <v>0</v>
      </c>
      <c r="P12" s="86">
        <f ca="1" t="shared" si="2"/>
        <v>0</v>
      </c>
      <c r="Q12" s="86" t="str">
        <f ca="1" t="shared" si="3"/>
        <v/>
      </c>
    </row>
    <row r="13" s="65" customFormat="1" ht="26" hidden="1" customHeight="1" spans="1:17">
      <c r="A13" s="76" t="str">
        <f ca="1" t="shared" si="0"/>
        <v/>
      </c>
      <c r="B13" s="77" t="str">
        <f ca="1">IF(F13&gt;0,'（运营）采购订单'!B13,"")</f>
        <v/>
      </c>
      <c r="C13" s="78" t="str">
        <f ca="1">+'（运营）采购订单'!C13</f>
        <v/>
      </c>
      <c r="D13" s="78" t="str">
        <f ca="1">+'（运营）采购订单'!D13</f>
        <v/>
      </c>
      <c r="E13" s="78" t="str">
        <f ca="1">+'（运营）采购订单'!E13</f>
        <v/>
      </c>
      <c r="F13" s="78">
        <f ca="1">+'（运营）采购订单'!J13</f>
        <v>0</v>
      </c>
      <c r="G13" s="78" t="str">
        <f ca="1">+'（运营）采购订单'!F13</f>
        <v/>
      </c>
      <c r="H13" s="79" t="str">
        <f ca="1">+'（运营）采购订单'!G13</f>
        <v/>
      </c>
      <c r="I13" s="78" t="str">
        <f ca="1">+'（运营）采购订单'!H13</f>
        <v>黑色</v>
      </c>
      <c r="J13" s="78" t="str">
        <f>+'（运营）采购订单'!I13</f>
        <v>XS</v>
      </c>
      <c r="K13" s="83"/>
      <c r="L13" s="84"/>
      <c r="M13" s="83"/>
      <c r="N13" s="83"/>
      <c r="O13" s="85">
        <f t="shared" si="1"/>
        <v>0</v>
      </c>
      <c r="P13" s="86">
        <f ca="1" t="shared" si="2"/>
        <v>0</v>
      </c>
      <c r="Q13" s="86" t="str">
        <f ca="1" t="shared" si="3"/>
        <v/>
      </c>
    </row>
    <row r="14" s="65" customFormat="1" ht="26" hidden="1" customHeight="1" spans="1:17">
      <c r="A14" s="76" t="str">
        <f ca="1" t="shared" si="0"/>
        <v/>
      </c>
      <c r="B14" s="77" t="str">
        <f ca="1">IF(F14&gt;0,'（运营）采购订单'!B14,"")</f>
        <v/>
      </c>
      <c r="C14" s="78" t="str">
        <f ca="1">+'（运营）采购订单'!C14</f>
        <v/>
      </c>
      <c r="D14" s="78" t="str">
        <f ca="1">+'（运营）采购订单'!D14</f>
        <v/>
      </c>
      <c r="E14" s="78" t="str">
        <f ca="1">+'（运营）采购订单'!E14</f>
        <v/>
      </c>
      <c r="F14" s="78">
        <f ca="1">+'（运营）采购订单'!J14</f>
        <v>0</v>
      </c>
      <c r="G14" s="78" t="str">
        <f ca="1">+'（运营）采购订单'!F14</f>
        <v/>
      </c>
      <c r="H14" s="79" t="str">
        <f ca="1">+'（运营）采购订单'!G14</f>
        <v/>
      </c>
      <c r="I14" s="78" t="str">
        <f ca="1">+'（运营）采购订单'!H14</f>
        <v>黑色</v>
      </c>
      <c r="J14" s="78" t="str">
        <f>+'（运营）采购订单'!I14</f>
        <v>S</v>
      </c>
      <c r="K14" s="83"/>
      <c r="L14" s="84"/>
      <c r="M14" s="83"/>
      <c r="N14" s="83"/>
      <c r="O14" s="85">
        <f t="shared" si="1"/>
        <v>0</v>
      </c>
      <c r="P14" s="86">
        <f ca="1" t="shared" si="2"/>
        <v>0</v>
      </c>
      <c r="Q14" s="86" t="str">
        <f ca="1" t="shared" si="3"/>
        <v/>
      </c>
    </row>
    <row r="15" s="65" customFormat="1" ht="26" hidden="1" customHeight="1" spans="1:17">
      <c r="A15" s="76" t="str">
        <f ca="1" t="shared" si="0"/>
        <v/>
      </c>
      <c r="B15" s="77" t="str">
        <f ca="1">IF(F15&gt;0,'（运营）采购订单'!B15,"")</f>
        <v/>
      </c>
      <c r="C15" s="78" t="str">
        <f ca="1">+'（运营）采购订单'!C15</f>
        <v/>
      </c>
      <c r="D15" s="78" t="str">
        <f ca="1">+'（运营）采购订单'!D15</f>
        <v/>
      </c>
      <c r="E15" s="78" t="str">
        <f ca="1">+'（运营）采购订单'!E15</f>
        <v/>
      </c>
      <c r="F15" s="78">
        <f ca="1">+'（运营）采购订单'!J15</f>
        <v>0</v>
      </c>
      <c r="G15" s="78" t="str">
        <f ca="1">+'（运营）采购订单'!F15</f>
        <v/>
      </c>
      <c r="H15" s="79" t="str">
        <f ca="1">+'（运营）采购订单'!G15</f>
        <v/>
      </c>
      <c r="I15" s="78" t="str">
        <f ca="1">+'（运营）采购订单'!H15</f>
        <v>黑色</v>
      </c>
      <c r="J15" s="78" t="str">
        <f>+'（运营）采购订单'!I15</f>
        <v>M</v>
      </c>
      <c r="K15" s="83"/>
      <c r="L15" s="84"/>
      <c r="M15" s="83"/>
      <c r="N15" s="83"/>
      <c r="O15" s="85">
        <f t="shared" si="1"/>
        <v>0</v>
      </c>
      <c r="P15" s="86">
        <f ca="1" t="shared" si="2"/>
        <v>0</v>
      </c>
      <c r="Q15" s="86" t="str">
        <f ca="1" t="shared" si="3"/>
        <v/>
      </c>
    </row>
    <row r="16" s="65" customFormat="1" ht="26" hidden="1" customHeight="1" spans="1:17">
      <c r="A16" s="76" t="str">
        <f ca="1" t="shared" si="0"/>
        <v/>
      </c>
      <c r="B16" s="77" t="str">
        <f ca="1">IF(F16&gt;0,'（运营）采购订单'!B16,"")</f>
        <v/>
      </c>
      <c r="C16" s="78" t="str">
        <f ca="1">+'（运营）采购订单'!C16</f>
        <v/>
      </c>
      <c r="D16" s="78" t="str">
        <f ca="1">+'（运营）采购订单'!D16</f>
        <v/>
      </c>
      <c r="E16" s="78" t="str">
        <f ca="1">+'（运营）采购订单'!E16</f>
        <v/>
      </c>
      <c r="F16" s="78">
        <f ca="1">+'（运营）采购订单'!J16</f>
        <v>0</v>
      </c>
      <c r="G16" s="78" t="str">
        <f ca="1">+'（运营）采购订单'!F16</f>
        <v/>
      </c>
      <c r="H16" s="79" t="str">
        <f ca="1">+'（运营）采购订单'!G16</f>
        <v/>
      </c>
      <c r="I16" s="78" t="str">
        <f ca="1">+'（运营）采购订单'!H16</f>
        <v>黑色</v>
      </c>
      <c r="J16" s="78" t="str">
        <f>+'（运营）采购订单'!I16</f>
        <v>L</v>
      </c>
      <c r="K16" s="83"/>
      <c r="L16" s="84"/>
      <c r="M16" s="83"/>
      <c r="N16" s="83"/>
      <c r="O16" s="85">
        <f t="shared" si="1"/>
        <v>0</v>
      </c>
      <c r="P16" s="86">
        <f ca="1" t="shared" si="2"/>
        <v>0</v>
      </c>
      <c r="Q16" s="86" t="str">
        <f ca="1" t="shared" si="3"/>
        <v/>
      </c>
    </row>
    <row r="17" s="65" customFormat="1" ht="26" customHeight="1" spans="1:17">
      <c r="A17" s="76">
        <f ca="1" t="shared" si="0"/>
        <v>0</v>
      </c>
      <c r="B17" s="77" t="str">
        <f ca="1">IF(F17&gt;0,'（运营）采购订单'!B17,"")</f>
        <v>PO231124TZ811</v>
      </c>
      <c r="C17" s="78" t="str">
        <f ca="1">+'（运营）采购订单'!C17</f>
        <v>TZ811</v>
      </c>
      <c r="D17" s="78" t="str">
        <f ca="1">+'（运营）采购订单'!D17</f>
        <v>TZ811-Black-XL</v>
      </c>
      <c r="E17" s="78" t="str">
        <f ca="1">+'（运营）采购订单'!E17</f>
        <v>剑邑布行</v>
      </c>
      <c r="F17" s="78">
        <f ca="1">+'（运营）采购订单'!J17</f>
        <v>60</v>
      </c>
      <c r="G17" s="78" t="str">
        <f ca="1">+'（运营）采购订单'!F17</f>
        <v>丝光棉</v>
      </c>
      <c r="H17" s="79" t="str">
        <f ca="1">+'（运营）采购订单'!G17</f>
        <v>黑色 225#</v>
      </c>
      <c r="I17" s="78" t="str">
        <f ca="1">+'（运营）采购订单'!H17</f>
        <v>黑色</v>
      </c>
      <c r="J17" s="78" t="str">
        <f>+'（运营）采购订单'!I17</f>
        <v>XL</v>
      </c>
      <c r="K17" s="83"/>
      <c r="L17" s="84"/>
      <c r="M17" s="83"/>
      <c r="N17" s="83"/>
      <c r="O17" s="85">
        <f t="shared" si="1"/>
        <v>0</v>
      </c>
      <c r="P17" s="86">
        <f ca="1" t="shared" si="2"/>
        <v>60</v>
      </c>
      <c r="Q17" s="86" t="str">
        <f ca="1" t="shared" si="3"/>
        <v>少交</v>
      </c>
    </row>
    <row r="18" s="65" customFormat="1" ht="26" customHeight="1" spans="1:17">
      <c r="A18" s="76">
        <f ca="1" t="shared" si="0"/>
        <v>0</v>
      </c>
      <c r="B18" s="77" t="str">
        <f ca="1">IF(F18&gt;0,'（运营）采购订单'!B18,"")</f>
        <v>PO231124TZ811</v>
      </c>
      <c r="C18" s="78" t="str">
        <f ca="1">+'（运营）采购订单'!C18</f>
        <v>TZ811</v>
      </c>
      <c r="D18" s="78" t="str">
        <f ca="1">+'（运营）采购订单'!D18</f>
        <v>TZ811-Black-2XL</v>
      </c>
      <c r="E18" s="78" t="str">
        <f ca="1">+'（运营）采购订单'!E18</f>
        <v>剑邑布行</v>
      </c>
      <c r="F18" s="78">
        <f ca="1">+'（运营）采购订单'!J18</f>
        <v>240</v>
      </c>
      <c r="G18" s="78" t="str">
        <f ca="1">+'（运营）采购订单'!F18</f>
        <v>丝光棉</v>
      </c>
      <c r="H18" s="79" t="str">
        <f ca="1">+'（运营）采购订单'!G18</f>
        <v>黑色 225#</v>
      </c>
      <c r="I18" s="78" t="str">
        <f ca="1">+'（运营）采购订单'!H18</f>
        <v>黑色</v>
      </c>
      <c r="J18" s="78" t="str">
        <f>+'（运营）采购订单'!I18</f>
        <v>2XL</v>
      </c>
      <c r="K18" s="83"/>
      <c r="L18" s="84"/>
      <c r="M18" s="83"/>
      <c r="N18" s="83"/>
      <c r="O18" s="85">
        <f t="shared" si="1"/>
        <v>0</v>
      </c>
      <c r="P18" s="86">
        <f ca="1" t="shared" si="2"/>
        <v>240</v>
      </c>
      <c r="Q18" s="86" t="str">
        <f ca="1" t="shared" si="3"/>
        <v>少交</v>
      </c>
    </row>
    <row r="19" s="65" customFormat="1" ht="26" customHeight="1" spans="1:17">
      <c r="A19" s="76">
        <f ca="1" t="shared" si="0"/>
        <v>0</v>
      </c>
      <c r="B19" s="77" t="str">
        <f ca="1">IF(F19&gt;0,'（运营）采购订单'!B19,"")</f>
        <v>PO231124TZ811</v>
      </c>
      <c r="C19" s="78" t="str">
        <f ca="1">+'（运营）采购订单'!C19</f>
        <v>TZ811</v>
      </c>
      <c r="D19" s="78" t="str">
        <f ca="1">+'（运营）采购订单'!D19</f>
        <v>TZ811-Black-3XL</v>
      </c>
      <c r="E19" s="78" t="str">
        <f ca="1">+'（运营）采购订单'!E19</f>
        <v>剑邑布行</v>
      </c>
      <c r="F19" s="78">
        <f ca="1">+'（运营）采购订单'!J19</f>
        <v>120</v>
      </c>
      <c r="G19" s="78" t="str">
        <f ca="1">+'（运营）采购订单'!F19</f>
        <v>丝光棉</v>
      </c>
      <c r="H19" s="79" t="str">
        <f ca="1">+'（运营）采购订单'!G19</f>
        <v>黑色 225#</v>
      </c>
      <c r="I19" s="78" t="str">
        <f ca="1">+'（运营）采购订单'!H19</f>
        <v>黑色</v>
      </c>
      <c r="J19" s="78" t="str">
        <f>+'（运营）采购订单'!I19</f>
        <v>3XL</v>
      </c>
      <c r="K19" s="83"/>
      <c r="L19" s="84"/>
      <c r="M19" s="83"/>
      <c r="N19" s="83"/>
      <c r="O19" s="85">
        <f t="shared" si="1"/>
        <v>0</v>
      </c>
      <c r="P19" s="86">
        <f ca="1" t="shared" si="2"/>
        <v>120</v>
      </c>
      <c r="Q19" s="86" t="str">
        <f ca="1" t="shared" si="3"/>
        <v>少交</v>
      </c>
    </row>
    <row r="20" s="65" customFormat="1" ht="26" customHeight="1" spans="1:17">
      <c r="A20" s="76">
        <f ca="1" t="shared" si="0"/>
        <v>0</v>
      </c>
      <c r="B20" s="77" t="str">
        <f ca="1">IF(F20&gt;0,'（运营）采购订单'!B20,"")</f>
        <v>PO231124TZ811</v>
      </c>
      <c r="C20" s="78" t="str">
        <f ca="1">+'（运营）采购订单'!C20</f>
        <v>TZ811</v>
      </c>
      <c r="D20" s="78" t="str">
        <f ca="1">+'（运营）采购订单'!D20</f>
        <v>TZ811-Black-4XL</v>
      </c>
      <c r="E20" s="78" t="str">
        <f ca="1">+'（运营）采购订单'!E20</f>
        <v>剑邑布行</v>
      </c>
      <c r="F20" s="78">
        <f ca="1">+'（运营）采购订单'!J20</f>
        <v>30</v>
      </c>
      <c r="G20" s="78" t="str">
        <f ca="1">+'（运营）采购订单'!F20</f>
        <v>丝光棉</v>
      </c>
      <c r="H20" s="79" t="str">
        <f ca="1">+'（运营）采购订单'!G20</f>
        <v>黑色 225#</v>
      </c>
      <c r="I20" s="78" t="str">
        <f ca="1">+'（运营）采购订单'!H20</f>
        <v>黑色</v>
      </c>
      <c r="J20" s="78" t="str">
        <f>+'（运营）采购订单'!I20</f>
        <v>4XL</v>
      </c>
      <c r="K20" s="83"/>
      <c r="L20" s="84"/>
      <c r="M20" s="83"/>
      <c r="N20" s="83"/>
      <c r="O20" s="85">
        <f t="shared" si="1"/>
        <v>0</v>
      </c>
      <c r="P20" s="86">
        <f ca="1" t="shared" si="2"/>
        <v>30</v>
      </c>
      <c r="Q20" s="86" t="str">
        <f ca="1" t="shared" si="3"/>
        <v>少交</v>
      </c>
    </row>
    <row r="21" s="65" customFormat="1" ht="26" customHeight="1" spans="1:17">
      <c r="A21" s="76">
        <f ca="1" t="shared" si="0"/>
        <v>0</v>
      </c>
      <c r="B21" s="77" t="str">
        <f ca="1">IF(F21&gt;0,'（运营）采购订单'!B21,"")</f>
        <v>PO231124TZ811</v>
      </c>
      <c r="C21" s="78" t="str">
        <f ca="1">+'（运营）采购订单'!C21</f>
        <v>TZ811</v>
      </c>
      <c r="D21" s="78" t="str">
        <f ca="1">+'（运营）采购订单'!D21</f>
        <v>TZ811-Black-5XL</v>
      </c>
      <c r="E21" s="78" t="str">
        <f ca="1">+'（运营）采购订单'!E21</f>
        <v>剑邑布行</v>
      </c>
      <c r="F21" s="78">
        <f ca="1">+'（运营）采购订单'!J21</f>
        <v>30</v>
      </c>
      <c r="G21" s="78" t="str">
        <f ca="1">+'（运营）采购订单'!F21</f>
        <v>丝光棉</v>
      </c>
      <c r="H21" s="79" t="str">
        <f ca="1">+'（运营）采购订单'!G21</f>
        <v>黑色 225#</v>
      </c>
      <c r="I21" s="78" t="str">
        <f ca="1">+'（运营）采购订单'!H21</f>
        <v>黑色</v>
      </c>
      <c r="J21" s="78" t="str">
        <f>+'（运营）采购订单'!I21</f>
        <v>5XL</v>
      </c>
      <c r="K21" s="83"/>
      <c r="L21" s="84"/>
      <c r="M21" s="83"/>
      <c r="N21" s="83"/>
      <c r="O21" s="85">
        <f t="shared" si="1"/>
        <v>0</v>
      </c>
      <c r="P21" s="86">
        <f ca="1" t="shared" si="2"/>
        <v>30</v>
      </c>
      <c r="Q21" s="86" t="str">
        <f ca="1" t="shared" si="3"/>
        <v>少交</v>
      </c>
    </row>
    <row r="22" s="65" customFormat="1" ht="26" hidden="1" customHeight="1" spans="1:17">
      <c r="A22" s="76" t="str">
        <f ca="1" t="shared" si="0"/>
        <v/>
      </c>
      <c r="B22" s="77" t="str">
        <f ca="1">IF(F22&gt;0,'（运营）采购订单'!B22,"")</f>
        <v/>
      </c>
      <c r="C22" s="78" t="str">
        <f ca="1">+'（运营）采购订单'!C22</f>
        <v/>
      </c>
      <c r="D22" s="78" t="str">
        <f ca="1">+'（运营）采购订单'!D22</f>
        <v/>
      </c>
      <c r="E22" s="78" t="str">
        <f ca="1">+'（运营）采购订单'!E22</f>
        <v/>
      </c>
      <c r="F22" s="78">
        <f ca="1">+'（运营）采购订单'!J22</f>
        <v>0</v>
      </c>
      <c r="G22" s="78" t="str">
        <f ca="1">+'（运营）采购订单'!F22</f>
        <v/>
      </c>
      <c r="H22" s="79" t="str">
        <f ca="1">+'（运营）采购订单'!G22</f>
        <v/>
      </c>
      <c r="I22" s="78" t="str">
        <f ca="1">+'（运营）采购订单'!H22</f>
        <v>酒红</v>
      </c>
      <c r="J22" s="78" t="str">
        <f>+'（运营）采购订单'!I22</f>
        <v>XS</v>
      </c>
      <c r="K22" s="83"/>
      <c r="L22" s="84"/>
      <c r="M22" s="83"/>
      <c r="N22" s="83"/>
      <c r="O22" s="85">
        <f t="shared" si="1"/>
        <v>0</v>
      </c>
      <c r="P22" s="86">
        <f ca="1" t="shared" si="2"/>
        <v>0</v>
      </c>
      <c r="Q22" s="86" t="str">
        <f ca="1" t="shared" si="3"/>
        <v/>
      </c>
    </row>
    <row r="23" s="65" customFormat="1" ht="26" hidden="1" customHeight="1" spans="1:17">
      <c r="A23" s="76" t="str">
        <f ca="1" t="shared" si="0"/>
        <v/>
      </c>
      <c r="B23" s="77" t="str">
        <f ca="1">IF(F23&gt;0,'（运营）采购订单'!B23,"")</f>
        <v/>
      </c>
      <c r="C23" s="78" t="str">
        <f ca="1">+'（运营）采购订单'!C23</f>
        <v/>
      </c>
      <c r="D23" s="78" t="str">
        <f ca="1">+'（运营）采购订单'!D23</f>
        <v/>
      </c>
      <c r="E23" s="78" t="str">
        <f ca="1">+'（运营）采购订单'!E23</f>
        <v/>
      </c>
      <c r="F23" s="78">
        <f ca="1">+'（运营）采购订单'!J23</f>
        <v>0</v>
      </c>
      <c r="G23" s="78" t="str">
        <f ca="1">+'（运营）采购订单'!F23</f>
        <v/>
      </c>
      <c r="H23" s="79" t="str">
        <f ca="1">+'（运营）采购订单'!G23</f>
        <v/>
      </c>
      <c r="I23" s="78" t="str">
        <f ca="1">+'（运营）采购订单'!H23</f>
        <v>酒红</v>
      </c>
      <c r="J23" s="78" t="str">
        <f>+'（运营）采购订单'!I23</f>
        <v>S</v>
      </c>
      <c r="K23" s="83"/>
      <c r="L23" s="84"/>
      <c r="M23" s="83"/>
      <c r="N23" s="83"/>
      <c r="O23" s="85">
        <f t="shared" si="1"/>
        <v>0</v>
      </c>
      <c r="P23" s="86">
        <f ca="1" t="shared" si="2"/>
        <v>0</v>
      </c>
      <c r="Q23" s="86" t="str">
        <f ca="1" t="shared" si="3"/>
        <v/>
      </c>
    </row>
    <row r="24" s="65" customFormat="1" ht="26" hidden="1" customHeight="1" spans="1:17">
      <c r="A24" s="76" t="str">
        <f ca="1" t="shared" si="0"/>
        <v/>
      </c>
      <c r="B24" s="77" t="str">
        <f ca="1">IF(F24&gt;0,'（运营）采购订单'!B24,"")</f>
        <v/>
      </c>
      <c r="C24" s="78" t="str">
        <f ca="1">+'（运营）采购订单'!C24</f>
        <v/>
      </c>
      <c r="D24" s="78" t="str">
        <f ca="1">+'（运营）采购订单'!D24</f>
        <v/>
      </c>
      <c r="E24" s="78" t="str">
        <f ca="1">+'（运营）采购订单'!E24</f>
        <v/>
      </c>
      <c r="F24" s="78">
        <f ca="1">+'（运营）采购订单'!J24</f>
        <v>0</v>
      </c>
      <c r="G24" s="78" t="str">
        <f ca="1">+'（运营）采购订单'!F24</f>
        <v/>
      </c>
      <c r="H24" s="79" t="str">
        <f ca="1">+'（运营）采购订单'!G24</f>
        <v/>
      </c>
      <c r="I24" s="78" t="str">
        <f ca="1">+'（运营）采购订单'!H24</f>
        <v>酒红</v>
      </c>
      <c r="J24" s="78" t="str">
        <f>+'（运营）采购订单'!I24</f>
        <v>M</v>
      </c>
      <c r="K24" s="83"/>
      <c r="L24" s="84"/>
      <c r="M24" s="83"/>
      <c r="N24" s="83"/>
      <c r="O24" s="85">
        <f t="shared" si="1"/>
        <v>0</v>
      </c>
      <c r="P24" s="86">
        <f ca="1" t="shared" si="2"/>
        <v>0</v>
      </c>
      <c r="Q24" s="86" t="str">
        <f ca="1" t="shared" si="3"/>
        <v/>
      </c>
    </row>
    <row r="25" s="65" customFormat="1" ht="26" hidden="1" customHeight="1" spans="1:17">
      <c r="A25" s="76" t="str">
        <f ca="1" t="shared" si="0"/>
        <v/>
      </c>
      <c r="B25" s="77" t="str">
        <f ca="1">IF(F25&gt;0,'（运营）采购订单'!B25,"")</f>
        <v/>
      </c>
      <c r="C25" s="78" t="str">
        <f ca="1">+'（运营）采购订单'!C25</f>
        <v/>
      </c>
      <c r="D25" s="78" t="str">
        <f ca="1">+'（运营）采购订单'!D25</f>
        <v/>
      </c>
      <c r="E25" s="78" t="str">
        <f ca="1">+'（运营）采购订单'!E25</f>
        <v/>
      </c>
      <c r="F25" s="78">
        <f ca="1">+'（运营）采购订单'!J25</f>
        <v>0</v>
      </c>
      <c r="G25" s="78" t="str">
        <f ca="1">+'（运营）采购订单'!F25</f>
        <v/>
      </c>
      <c r="H25" s="79" t="str">
        <f ca="1">+'（运营）采购订单'!G25</f>
        <v/>
      </c>
      <c r="I25" s="78" t="str">
        <f ca="1">+'（运营）采购订单'!H25</f>
        <v>酒红</v>
      </c>
      <c r="J25" s="78" t="str">
        <f>+'（运营）采购订单'!I25</f>
        <v>L</v>
      </c>
      <c r="K25" s="83"/>
      <c r="L25" s="84"/>
      <c r="M25" s="83"/>
      <c r="N25" s="83"/>
      <c r="O25" s="85">
        <f t="shared" si="1"/>
        <v>0</v>
      </c>
      <c r="P25" s="86">
        <f ca="1" t="shared" si="2"/>
        <v>0</v>
      </c>
      <c r="Q25" s="86" t="str">
        <f ca="1" t="shared" si="3"/>
        <v/>
      </c>
    </row>
    <row r="26" s="65" customFormat="1" ht="26" customHeight="1" spans="1:17">
      <c r="A26" s="76">
        <f ca="1" t="shared" si="0"/>
        <v>0</v>
      </c>
      <c r="B26" s="77" t="str">
        <f ca="1">IF(F26&gt;0,'（运营）采购订单'!B26,"")</f>
        <v>PO231124TZ811</v>
      </c>
      <c r="C26" s="78" t="str">
        <f ca="1">+'（运营）采购订单'!C26</f>
        <v>TZ811</v>
      </c>
      <c r="D26" s="78" t="str">
        <f ca="1">+'（运营）采购订单'!D26</f>
        <v>TZ811-Wine Red-XL</v>
      </c>
      <c r="E26" s="78" t="str">
        <f ca="1">+'（运营）采购订单'!E26</f>
        <v>剑邑布行</v>
      </c>
      <c r="F26" s="78">
        <f ca="1">+'（运营）采购订单'!J26</f>
        <v>30</v>
      </c>
      <c r="G26" s="78" t="str">
        <f ca="1">+'（运营）采购订单'!F26</f>
        <v>丝光棉</v>
      </c>
      <c r="H26" s="79" t="str">
        <f ca="1">+'（运营）采购订单'!G26</f>
        <v>酒红 210#</v>
      </c>
      <c r="I26" s="78" t="str">
        <f ca="1">+'（运营）采购订单'!H26</f>
        <v>酒红</v>
      </c>
      <c r="J26" s="78" t="str">
        <f>+'（运营）采购订单'!I26</f>
        <v>XL</v>
      </c>
      <c r="K26" s="83"/>
      <c r="L26" s="83"/>
      <c r="M26" s="83"/>
      <c r="N26" s="83"/>
      <c r="O26" s="85">
        <f t="shared" si="1"/>
        <v>0</v>
      </c>
      <c r="P26" s="86">
        <f ca="1" t="shared" si="2"/>
        <v>30</v>
      </c>
      <c r="Q26" s="86" t="str">
        <f ca="1" t="shared" si="3"/>
        <v>少交</v>
      </c>
    </row>
    <row r="27" s="65" customFormat="1" ht="26" customHeight="1" spans="1:17">
      <c r="A27" s="76">
        <f ca="1" t="shared" si="0"/>
        <v>0</v>
      </c>
      <c r="B27" s="77" t="str">
        <f ca="1">IF(F27&gt;0,'（运营）采购订单'!B27,"")</f>
        <v>PO231124TZ811</v>
      </c>
      <c r="C27" s="78" t="str">
        <f ca="1">+'（运营）采购订单'!C27</f>
        <v>TZ811</v>
      </c>
      <c r="D27" s="78" t="str">
        <f ca="1">+'（运营）采购订单'!D27</f>
        <v>TZ811-Wine Red-2XL</v>
      </c>
      <c r="E27" s="78" t="str">
        <f ca="1">+'（运营）采购订单'!E27</f>
        <v>剑邑布行</v>
      </c>
      <c r="F27" s="78">
        <f ca="1">+'（运营）采购订单'!J27</f>
        <v>120</v>
      </c>
      <c r="G27" s="78" t="str">
        <f ca="1">+'（运营）采购订单'!F27</f>
        <v>丝光棉</v>
      </c>
      <c r="H27" s="79" t="str">
        <f ca="1">+'（运营）采购订单'!G27</f>
        <v>酒红 210#</v>
      </c>
      <c r="I27" s="78" t="str">
        <f ca="1">+'（运营）采购订单'!H27</f>
        <v>酒红</v>
      </c>
      <c r="J27" s="78" t="str">
        <f>+'（运营）采购订单'!I27</f>
        <v>2XL</v>
      </c>
      <c r="K27" s="83"/>
      <c r="L27" s="83"/>
      <c r="M27" s="83"/>
      <c r="N27" s="83"/>
      <c r="O27" s="85">
        <f t="shared" si="1"/>
        <v>0</v>
      </c>
      <c r="P27" s="86">
        <f ca="1" t="shared" si="2"/>
        <v>120</v>
      </c>
      <c r="Q27" s="86" t="str">
        <f ca="1" t="shared" si="3"/>
        <v>少交</v>
      </c>
    </row>
    <row r="28" s="65" customFormat="1" ht="26" customHeight="1" spans="1:17">
      <c r="A28" s="76">
        <f ca="1" t="shared" si="0"/>
        <v>0</v>
      </c>
      <c r="B28" s="77" t="str">
        <f ca="1">IF(F28&gt;0,'（运营）采购订单'!B28,"")</f>
        <v>PO231124TZ811</v>
      </c>
      <c r="C28" s="78" t="str">
        <f ca="1">+'（运营）采购订单'!C28</f>
        <v>TZ811</v>
      </c>
      <c r="D28" s="78" t="str">
        <f ca="1">+'（运营）采购订单'!D28</f>
        <v>TZ811-Wine Red-3XL</v>
      </c>
      <c r="E28" s="78" t="str">
        <f ca="1">+'（运营）采购订单'!E28</f>
        <v>剑邑布行</v>
      </c>
      <c r="F28" s="78">
        <f ca="1">+'（运营）采购订单'!J28</f>
        <v>60</v>
      </c>
      <c r="G28" s="78" t="str">
        <f ca="1">+'（运营）采购订单'!F28</f>
        <v>丝光棉</v>
      </c>
      <c r="H28" s="79" t="str">
        <f ca="1">+'（运营）采购订单'!G28</f>
        <v>酒红 210#</v>
      </c>
      <c r="I28" s="78" t="str">
        <f ca="1">+'（运营）采购订单'!H28</f>
        <v>酒红</v>
      </c>
      <c r="J28" s="78" t="str">
        <f>+'（运营）采购订单'!I28</f>
        <v>3XL</v>
      </c>
      <c r="K28" s="83"/>
      <c r="L28" s="83"/>
      <c r="M28" s="83"/>
      <c r="N28" s="83"/>
      <c r="O28" s="85">
        <f t="shared" si="1"/>
        <v>0</v>
      </c>
      <c r="P28" s="86">
        <f ca="1" t="shared" si="2"/>
        <v>60</v>
      </c>
      <c r="Q28" s="86" t="str">
        <f ca="1" t="shared" si="3"/>
        <v>少交</v>
      </c>
    </row>
    <row r="29" s="65" customFormat="1" ht="26" customHeight="1" spans="1:17">
      <c r="A29" s="76">
        <f ca="1" t="shared" si="0"/>
        <v>0</v>
      </c>
      <c r="B29" s="77" t="str">
        <f ca="1">IF(F29&gt;0,'（运营）采购订单'!B29,"")</f>
        <v>PO231124TZ811</v>
      </c>
      <c r="C29" s="78" t="str">
        <f ca="1">+'（运营）采购订单'!C29</f>
        <v>TZ811</v>
      </c>
      <c r="D29" s="78" t="str">
        <f ca="1">+'（运营）采购订单'!D29</f>
        <v>TZ811-Wine Red-4XL</v>
      </c>
      <c r="E29" s="78" t="str">
        <f ca="1">+'（运营）采购订单'!E29</f>
        <v>剑邑布行</v>
      </c>
      <c r="F29" s="78">
        <f ca="1">+'（运营）采购订单'!J29</f>
        <v>30</v>
      </c>
      <c r="G29" s="78" t="str">
        <f ca="1">+'（运营）采购订单'!F29</f>
        <v>丝光棉</v>
      </c>
      <c r="H29" s="79" t="str">
        <f ca="1">+'（运营）采购订单'!G29</f>
        <v>酒红 210#</v>
      </c>
      <c r="I29" s="78" t="str">
        <f ca="1">+'（运营）采购订单'!H29</f>
        <v>酒红</v>
      </c>
      <c r="J29" s="78" t="str">
        <f>+'（运营）采购订单'!I29</f>
        <v>4XL</v>
      </c>
      <c r="K29" s="83"/>
      <c r="L29" s="83"/>
      <c r="M29" s="83"/>
      <c r="N29" s="83"/>
      <c r="O29" s="85">
        <f t="shared" si="1"/>
        <v>0</v>
      </c>
      <c r="P29" s="86">
        <f ca="1" t="shared" si="2"/>
        <v>30</v>
      </c>
      <c r="Q29" s="86" t="str">
        <f ca="1" t="shared" si="3"/>
        <v>少交</v>
      </c>
    </row>
    <row r="30" s="65" customFormat="1" ht="26" hidden="1" customHeight="1" spans="1:17">
      <c r="A30" s="76" t="str">
        <f ca="1" t="shared" si="0"/>
        <v/>
      </c>
      <c r="B30" s="77" t="str">
        <f ca="1">IF(F30&gt;0,'（运营）采购订单'!B30,"")</f>
        <v/>
      </c>
      <c r="C30" s="78" t="str">
        <f ca="1">+'（运营）采购订单'!C30</f>
        <v/>
      </c>
      <c r="D30" s="78" t="str">
        <f ca="1">+'（运营）采购订单'!D30</f>
        <v/>
      </c>
      <c r="E30" s="78" t="str">
        <f ca="1">+'（运营）采购订单'!E30</f>
        <v/>
      </c>
      <c r="F30" s="78">
        <f ca="1">+'（运营）采购订单'!J30</f>
        <v>0</v>
      </c>
      <c r="G30" s="78" t="str">
        <f ca="1">+'（运营）采购订单'!F30</f>
        <v/>
      </c>
      <c r="H30" s="79" t="str">
        <f ca="1">+'（运营）采购订单'!G30</f>
        <v/>
      </c>
      <c r="I30" s="78" t="str">
        <f ca="1">+'（运营）采购订单'!H30</f>
        <v>酒红</v>
      </c>
      <c r="J30" s="78" t="str">
        <f>+'（运营）采购订单'!I30</f>
        <v>5XL</v>
      </c>
      <c r="K30" s="83"/>
      <c r="L30" s="83"/>
      <c r="M30" s="83"/>
      <c r="N30" s="83"/>
      <c r="O30" s="85">
        <f t="shared" si="1"/>
        <v>0</v>
      </c>
      <c r="P30" s="86">
        <f ca="1" t="shared" si="2"/>
        <v>0</v>
      </c>
      <c r="Q30" s="86" t="str">
        <f ca="1" t="shared" si="3"/>
        <v/>
      </c>
    </row>
    <row r="31" s="65" customFormat="1" ht="26" hidden="1" customHeight="1" spans="1:17">
      <c r="A31" s="76" t="str">
        <f ca="1" t="shared" ref="A31:A62" si="4">+IF(F31&gt;0,$Q$2,"")</f>
        <v/>
      </c>
      <c r="B31" s="77" t="str">
        <f ca="1">IF(F31&gt;0,'（运营）采购订单'!B31,"")</f>
        <v/>
      </c>
      <c r="C31" s="78" t="str">
        <f ca="1">+'（运营）采购订单'!C31</f>
        <v/>
      </c>
      <c r="D31" s="78" t="str">
        <f ca="1">+'（运营）采购订单'!D31</f>
        <v/>
      </c>
      <c r="E31" s="78" t="str">
        <f ca="1">+'（运营）采购订单'!E31</f>
        <v/>
      </c>
      <c r="F31" s="78">
        <f ca="1">+'（运营）采购订单'!J31</f>
        <v>0</v>
      </c>
      <c r="G31" s="78" t="str">
        <f ca="1">+'（运营）采购订单'!F31</f>
        <v/>
      </c>
      <c r="H31" s="79" t="str">
        <f ca="1">+'（运营）采购订单'!G31</f>
        <v/>
      </c>
      <c r="I31" s="78" t="str">
        <f ca="1">+'（运营）采购订单'!H31</f>
        <v>豆沙红</v>
      </c>
      <c r="J31" s="78" t="str">
        <f>+'（运营）采购订单'!I31</f>
        <v>XS</v>
      </c>
      <c r="K31" s="83"/>
      <c r="L31" s="84"/>
      <c r="M31" s="83"/>
      <c r="N31" s="83"/>
      <c r="O31" s="85">
        <f t="shared" si="1"/>
        <v>0</v>
      </c>
      <c r="P31" s="86">
        <f ca="1" t="shared" si="2"/>
        <v>0</v>
      </c>
      <c r="Q31" s="86" t="str">
        <f ca="1" t="shared" si="3"/>
        <v/>
      </c>
    </row>
    <row r="32" s="65" customFormat="1" ht="26" hidden="1" customHeight="1" spans="1:17">
      <c r="A32" s="76" t="str">
        <f ca="1" t="shared" si="4"/>
        <v/>
      </c>
      <c r="B32" s="77" t="str">
        <f ca="1">IF(F32&gt;0,'（运营）采购订单'!B32,"")</f>
        <v/>
      </c>
      <c r="C32" s="78" t="str">
        <f ca="1">+'（运营）采购订单'!C32</f>
        <v/>
      </c>
      <c r="D32" s="78" t="str">
        <f ca="1">+'（运营）采购订单'!D32</f>
        <v/>
      </c>
      <c r="E32" s="78" t="str">
        <f ca="1">+'（运营）采购订单'!E32</f>
        <v/>
      </c>
      <c r="F32" s="78">
        <f ca="1">+'（运营）采购订单'!J32</f>
        <v>0</v>
      </c>
      <c r="G32" s="78" t="str">
        <f ca="1">+'（运营）采购订单'!F32</f>
        <v/>
      </c>
      <c r="H32" s="79" t="str">
        <f ca="1">+'（运营）采购订单'!G32</f>
        <v/>
      </c>
      <c r="I32" s="78" t="str">
        <f ca="1">+'（运营）采购订单'!H32</f>
        <v>豆沙红</v>
      </c>
      <c r="J32" s="78" t="str">
        <f>+'（运营）采购订单'!I32</f>
        <v>S</v>
      </c>
      <c r="K32" s="83"/>
      <c r="L32" s="84"/>
      <c r="M32" s="83"/>
      <c r="N32" s="83"/>
      <c r="O32" s="85">
        <f t="shared" si="1"/>
        <v>0</v>
      </c>
      <c r="P32" s="86">
        <f ca="1" t="shared" si="2"/>
        <v>0</v>
      </c>
      <c r="Q32" s="86" t="str">
        <f ca="1" t="shared" si="3"/>
        <v/>
      </c>
    </row>
    <row r="33" s="65" customFormat="1" ht="26" hidden="1" customHeight="1" spans="1:17">
      <c r="A33" s="76" t="str">
        <f ca="1" t="shared" si="4"/>
        <v/>
      </c>
      <c r="B33" s="77" t="str">
        <f ca="1">IF(F33&gt;0,'（运营）采购订单'!B33,"")</f>
        <v/>
      </c>
      <c r="C33" s="78" t="str">
        <f ca="1">+'（运营）采购订单'!C33</f>
        <v/>
      </c>
      <c r="D33" s="78" t="str">
        <f ca="1">+'（运营）采购订单'!D33</f>
        <v/>
      </c>
      <c r="E33" s="78" t="str">
        <f ca="1">+'（运营）采购订单'!E33</f>
        <v/>
      </c>
      <c r="F33" s="78">
        <f ca="1">+'（运营）采购订单'!J33</f>
        <v>0</v>
      </c>
      <c r="G33" s="78" t="str">
        <f ca="1">+'（运营）采购订单'!F33</f>
        <v/>
      </c>
      <c r="H33" s="79" t="str">
        <f ca="1">+'（运营）采购订单'!G33</f>
        <v/>
      </c>
      <c r="I33" s="78" t="str">
        <f ca="1">+'（运营）采购订单'!H33</f>
        <v>豆沙红</v>
      </c>
      <c r="J33" s="78" t="str">
        <f>+'（运营）采购订单'!I33</f>
        <v>M</v>
      </c>
      <c r="K33" s="83"/>
      <c r="L33" s="84"/>
      <c r="M33" s="83"/>
      <c r="N33" s="83"/>
      <c r="O33" s="85">
        <f t="shared" si="1"/>
        <v>0</v>
      </c>
      <c r="P33" s="86">
        <f ca="1" t="shared" si="2"/>
        <v>0</v>
      </c>
      <c r="Q33" s="86" t="str">
        <f ca="1" t="shared" si="3"/>
        <v/>
      </c>
    </row>
    <row r="34" s="65" customFormat="1" ht="26" hidden="1" customHeight="1" spans="1:17">
      <c r="A34" s="76" t="str">
        <f ca="1" t="shared" si="4"/>
        <v/>
      </c>
      <c r="B34" s="77" t="str">
        <f ca="1">IF(F34&gt;0,'（运营）采购订单'!B34,"")</f>
        <v/>
      </c>
      <c r="C34" s="78" t="str">
        <f ca="1">+'（运营）采购订单'!C34</f>
        <v/>
      </c>
      <c r="D34" s="78" t="str">
        <f ca="1">+'（运营）采购订单'!D34</f>
        <v/>
      </c>
      <c r="E34" s="78" t="str">
        <f ca="1">+'（运营）采购订单'!E34</f>
        <v/>
      </c>
      <c r="F34" s="78">
        <f ca="1">+'（运营）采购订单'!J34</f>
        <v>0</v>
      </c>
      <c r="G34" s="78" t="str">
        <f ca="1">+'（运营）采购订单'!F34</f>
        <v/>
      </c>
      <c r="H34" s="79" t="str">
        <f ca="1">+'（运营）采购订单'!G34</f>
        <v/>
      </c>
      <c r="I34" s="78" t="str">
        <f ca="1">+'（运营）采购订单'!H34</f>
        <v>豆沙红</v>
      </c>
      <c r="J34" s="78" t="str">
        <f>+'（运营）采购订单'!I34</f>
        <v>L</v>
      </c>
      <c r="K34" s="83"/>
      <c r="L34" s="84"/>
      <c r="M34" s="83"/>
      <c r="N34" s="83"/>
      <c r="O34" s="85">
        <f t="shared" si="1"/>
        <v>0</v>
      </c>
      <c r="P34" s="86">
        <f ca="1" t="shared" si="2"/>
        <v>0</v>
      </c>
      <c r="Q34" s="86" t="str">
        <f ca="1" t="shared" si="3"/>
        <v/>
      </c>
    </row>
    <row r="35" s="65" customFormat="1" ht="26" customHeight="1" spans="1:17">
      <c r="A35" s="76">
        <f ca="1" t="shared" si="4"/>
        <v>0</v>
      </c>
      <c r="B35" s="77" t="str">
        <f ca="1">IF(F35&gt;0,'（运营）采购订单'!B35,"")</f>
        <v>PO231124TZ811</v>
      </c>
      <c r="C35" s="78" t="str">
        <f ca="1">+'（运营）采购订单'!C35</f>
        <v>TZ811</v>
      </c>
      <c r="D35" s="78" t="str">
        <f ca="1">+'（运营）采购订单'!D35</f>
        <v>TZ811-Mauve-XL</v>
      </c>
      <c r="E35" s="78" t="str">
        <f ca="1">+'（运营）采购订单'!E35</f>
        <v>剑邑布行</v>
      </c>
      <c r="F35" s="78">
        <f ca="1">+'（运营）采购订单'!J35</f>
        <v>60</v>
      </c>
      <c r="G35" s="78" t="str">
        <f ca="1">+'（运营）采购订单'!F35</f>
        <v>丝光棉</v>
      </c>
      <c r="H35" s="79" t="str">
        <f ca="1">+'（运营）采购订单'!G35</f>
        <v>豆沙红 209#</v>
      </c>
      <c r="I35" s="78" t="str">
        <f ca="1">+'（运营）采购订单'!H35</f>
        <v>豆沙红</v>
      </c>
      <c r="J35" s="78" t="str">
        <f>+'（运营）采购订单'!I35</f>
        <v>XL</v>
      </c>
      <c r="K35" s="83"/>
      <c r="L35" s="84"/>
      <c r="M35" s="83"/>
      <c r="N35" s="83"/>
      <c r="O35" s="85">
        <f t="shared" si="1"/>
        <v>0</v>
      </c>
      <c r="P35" s="86">
        <f ca="1" t="shared" si="2"/>
        <v>60</v>
      </c>
      <c r="Q35" s="86" t="str">
        <f ca="1" t="shared" si="3"/>
        <v>少交</v>
      </c>
    </row>
    <row r="36" s="65" customFormat="1" ht="26" customHeight="1" spans="1:17">
      <c r="A36" s="76">
        <f ca="1" t="shared" si="4"/>
        <v>0</v>
      </c>
      <c r="B36" s="77" t="str">
        <f ca="1">IF(F36&gt;0,'（运营）采购订单'!B36,"")</f>
        <v>PO231124TZ811</v>
      </c>
      <c r="C36" s="78" t="str">
        <f ca="1">+'（运营）采购订单'!C36</f>
        <v>TZ811</v>
      </c>
      <c r="D36" s="78" t="str">
        <f ca="1">+'（运营）采购订单'!D36</f>
        <v>TZ811-Mauve-2XL</v>
      </c>
      <c r="E36" s="78" t="str">
        <f ca="1">+'（运营）采购订单'!E36</f>
        <v>剑邑布行</v>
      </c>
      <c r="F36" s="78">
        <f ca="1">+'（运营）采购订单'!J36</f>
        <v>60</v>
      </c>
      <c r="G36" s="78" t="str">
        <f ca="1">+'（运营）采购订单'!F36</f>
        <v>丝光棉</v>
      </c>
      <c r="H36" s="79" t="str">
        <f ca="1">+'（运营）采购订单'!G36</f>
        <v>豆沙红 209#</v>
      </c>
      <c r="I36" s="78" t="str">
        <f ca="1">+'（运营）采购订单'!H36</f>
        <v>豆沙红</v>
      </c>
      <c r="J36" s="78" t="str">
        <f>+'（运营）采购订单'!I36</f>
        <v>2XL</v>
      </c>
      <c r="K36" s="83"/>
      <c r="L36" s="84"/>
      <c r="M36" s="83"/>
      <c r="N36" s="83"/>
      <c r="O36" s="85">
        <f t="shared" si="1"/>
        <v>0</v>
      </c>
      <c r="P36" s="86">
        <f ca="1" t="shared" si="2"/>
        <v>60</v>
      </c>
      <c r="Q36" s="86" t="str">
        <f ca="1" t="shared" si="3"/>
        <v>少交</v>
      </c>
    </row>
    <row r="37" s="65" customFormat="1" ht="26" customHeight="1" spans="1:17">
      <c r="A37" s="76">
        <f ca="1" t="shared" si="4"/>
        <v>0</v>
      </c>
      <c r="B37" s="77" t="str">
        <f ca="1">IF(F37&gt;0,'（运营）采购订单'!B37,"")</f>
        <v>PO231124TZ811</v>
      </c>
      <c r="C37" s="78" t="str">
        <f ca="1">+'（运营）采购订单'!C37</f>
        <v>TZ811</v>
      </c>
      <c r="D37" s="78" t="str">
        <f ca="1">+'（运营）采购订单'!D37</f>
        <v>TZ811-Mauve-3XL</v>
      </c>
      <c r="E37" s="78" t="str">
        <f ca="1">+'（运营）采购订单'!E37</f>
        <v>剑邑布行</v>
      </c>
      <c r="F37" s="78">
        <f ca="1">+'（运营）采购订单'!J37</f>
        <v>60</v>
      </c>
      <c r="G37" s="78" t="str">
        <f ca="1">+'（运营）采购订单'!F37</f>
        <v>丝光棉</v>
      </c>
      <c r="H37" s="79" t="str">
        <f ca="1">+'（运营）采购订单'!G37</f>
        <v>豆沙红 209#</v>
      </c>
      <c r="I37" s="78" t="str">
        <f ca="1">+'（运营）采购订单'!H37</f>
        <v>豆沙红</v>
      </c>
      <c r="J37" s="78" t="str">
        <f>+'（运营）采购订单'!I37</f>
        <v>3XL</v>
      </c>
      <c r="K37" s="83"/>
      <c r="L37" s="84"/>
      <c r="M37" s="83"/>
      <c r="N37" s="83"/>
      <c r="O37" s="85">
        <f t="shared" si="1"/>
        <v>0</v>
      </c>
      <c r="P37" s="86">
        <f ca="1" t="shared" ref="P37:P68" si="5">+F37-O37</f>
        <v>60</v>
      </c>
      <c r="Q37" s="86" t="str">
        <f ca="1" t="shared" ref="Q37:Q68" si="6">+IF(P37&gt;0,"少交",IF(P37=0,"","多交"))</f>
        <v>少交</v>
      </c>
    </row>
    <row r="38" s="65" customFormat="1" ht="26" customHeight="1" spans="1:17">
      <c r="A38" s="76">
        <f ca="1" t="shared" si="4"/>
        <v>0</v>
      </c>
      <c r="B38" s="77" t="str">
        <f ca="1">IF(F38&gt;0,'（运营）采购订单'!B38,"")</f>
        <v>PO231124TZ811</v>
      </c>
      <c r="C38" s="78" t="str">
        <f ca="1">+'（运营）采购订单'!C38</f>
        <v>TZ811</v>
      </c>
      <c r="D38" s="78" t="str">
        <f ca="1">+'（运营）采购订单'!D38</f>
        <v>TZ811-Mauve-4XL</v>
      </c>
      <c r="E38" s="78" t="str">
        <f ca="1">+'（运营）采购订单'!E38</f>
        <v>剑邑布行</v>
      </c>
      <c r="F38" s="78">
        <f ca="1">+'（运营）采购订单'!J38</f>
        <v>30</v>
      </c>
      <c r="G38" s="78" t="str">
        <f ca="1">+'（运营）采购订单'!F38</f>
        <v>丝光棉</v>
      </c>
      <c r="H38" s="79" t="str">
        <f ca="1">+'（运营）采购订单'!G38</f>
        <v>豆沙红 209#</v>
      </c>
      <c r="I38" s="78" t="str">
        <f ca="1">+'（运营）采购订单'!H38</f>
        <v>豆沙红</v>
      </c>
      <c r="J38" s="78" t="str">
        <f>+'（运营）采购订单'!I38</f>
        <v>4XL</v>
      </c>
      <c r="K38" s="83"/>
      <c r="L38" s="84"/>
      <c r="M38" s="83"/>
      <c r="N38" s="83"/>
      <c r="O38" s="85">
        <f t="shared" si="1"/>
        <v>0</v>
      </c>
      <c r="P38" s="86">
        <f ca="1" t="shared" si="5"/>
        <v>30</v>
      </c>
      <c r="Q38" s="86" t="str">
        <f ca="1" t="shared" si="6"/>
        <v>少交</v>
      </c>
    </row>
    <row r="39" s="65" customFormat="1" ht="26" customHeight="1" spans="1:17">
      <c r="A39" s="76" t="str">
        <f ca="1" t="shared" si="4"/>
        <v/>
      </c>
      <c r="B39" s="77" t="str">
        <f ca="1">IF(F39&gt;0,'（运营）采购订单'!B39,"")</f>
        <v/>
      </c>
      <c r="C39" s="78" t="str">
        <f ca="1">+'（运营）采购订单'!C39</f>
        <v/>
      </c>
      <c r="D39" s="78" t="str">
        <f ca="1">+'（运营）采购订单'!D39</f>
        <v/>
      </c>
      <c r="E39" s="78" t="str">
        <f ca="1">+'（运营）采购订单'!E39</f>
        <v/>
      </c>
      <c r="F39" s="78">
        <f ca="1">+'（运营）采购订单'!J39</f>
        <v>0</v>
      </c>
      <c r="G39" s="78" t="str">
        <f ca="1">+'（运营）采购订单'!F39</f>
        <v/>
      </c>
      <c r="H39" s="79" t="str">
        <f ca="1">+'（运营）采购订单'!G39</f>
        <v/>
      </c>
      <c r="I39" s="78" t="str">
        <f ca="1">+'（运营）采购订单'!H39</f>
        <v>豆沙红</v>
      </c>
      <c r="J39" s="78" t="str">
        <f>+'（运营）采购订单'!I39</f>
        <v>5XL</v>
      </c>
      <c r="K39" s="83"/>
      <c r="L39" s="84"/>
      <c r="M39" s="83"/>
      <c r="N39" s="83"/>
      <c r="O39" s="85">
        <f t="shared" si="1"/>
        <v>0</v>
      </c>
      <c r="P39" s="86">
        <f ca="1" t="shared" si="5"/>
        <v>0</v>
      </c>
      <c r="Q39" s="86" t="str">
        <f ca="1" t="shared" si="6"/>
        <v/>
      </c>
    </row>
    <row r="40" s="65" customFormat="1" ht="26" hidden="1" customHeight="1" spans="1:17">
      <c r="A40" s="76" t="str">
        <f ca="1" t="shared" si="4"/>
        <v/>
      </c>
      <c r="B40" s="77" t="str">
        <f ca="1">IF(F40&gt;0,'（运营）采购订单'!B40,"")</f>
        <v/>
      </c>
      <c r="C40" s="78" t="str">
        <f ca="1">+'（运营）采购订单'!C40</f>
        <v/>
      </c>
      <c r="D40" s="78" t="str">
        <f ca="1">+'（运营）采购订单'!D40</f>
        <v/>
      </c>
      <c r="E40" s="78" t="str">
        <f ca="1">+'（运营）采购订单'!E40</f>
        <v/>
      </c>
      <c r="F40" s="78">
        <f ca="1">+'（运营）采购订单'!J40</f>
        <v>0</v>
      </c>
      <c r="G40" s="78" t="str">
        <f ca="1">+'（运营）采购订单'!F40</f>
        <v/>
      </c>
      <c r="H40" s="79" t="str">
        <f ca="1">+'（运营）采购订单'!G40</f>
        <v/>
      </c>
      <c r="I40" s="78" t="str">
        <f ca="1">+'（运营）采购订单'!H40</f>
        <v>蓝绿</v>
      </c>
      <c r="J40" s="78" t="str">
        <f>+'（运营）采购订单'!I40</f>
        <v>XS</v>
      </c>
      <c r="K40" s="83"/>
      <c r="L40" s="83"/>
      <c r="M40" s="83"/>
      <c r="N40" s="83"/>
      <c r="O40" s="85">
        <f t="shared" si="1"/>
        <v>0</v>
      </c>
      <c r="P40" s="86">
        <f ca="1" t="shared" si="5"/>
        <v>0</v>
      </c>
      <c r="Q40" s="86" t="str">
        <f ca="1" t="shared" si="6"/>
        <v/>
      </c>
    </row>
    <row r="41" s="65" customFormat="1" ht="26" hidden="1" customHeight="1" spans="1:17">
      <c r="A41" s="76" t="str">
        <f ca="1" t="shared" si="4"/>
        <v/>
      </c>
      <c r="B41" s="77" t="str">
        <f ca="1">IF(F41&gt;0,'（运营）采购订单'!B41,"")</f>
        <v/>
      </c>
      <c r="C41" s="78" t="str">
        <f ca="1">+'（运营）采购订单'!C41</f>
        <v/>
      </c>
      <c r="D41" s="78" t="str">
        <f ca="1">+'（运营）采购订单'!D41</f>
        <v/>
      </c>
      <c r="E41" s="78" t="str">
        <f ca="1">+'（运营）采购订单'!E41</f>
        <v/>
      </c>
      <c r="F41" s="78">
        <f ca="1">+'（运营）采购订单'!J41</f>
        <v>0</v>
      </c>
      <c r="G41" s="78" t="str">
        <f ca="1">+'（运营）采购订单'!F41</f>
        <v/>
      </c>
      <c r="H41" s="79" t="str">
        <f ca="1">+'（运营）采购订单'!G41</f>
        <v/>
      </c>
      <c r="I41" s="78" t="str">
        <f ca="1">+'（运营）采购订单'!H41</f>
        <v>蓝绿</v>
      </c>
      <c r="J41" s="78" t="str">
        <f>+'（运营）采购订单'!I41</f>
        <v>S</v>
      </c>
      <c r="K41" s="83"/>
      <c r="L41" s="83"/>
      <c r="M41" s="83"/>
      <c r="N41" s="83"/>
      <c r="O41" s="85">
        <f t="shared" si="1"/>
        <v>0</v>
      </c>
      <c r="P41" s="86">
        <f ca="1" t="shared" si="5"/>
        <v>0</v>
      </c>
      <c r="Q41" s="86" t="str">
        <f ca="1" t="shared" si="6"/>
        <v/>
      </c>
    </row>
    <row r="42" s="65" customFormat="1" ht="26" hidden="1" customHeight="1" spans="1:17">
      <c r="A42" s="76" t="str">
        <f ca="1" t="shared" si="4"/>
        <v/>
      </c>
      <c r="B42" s="77" t="str">
        <f ca="1">IF(F42&gt;0,'（运营）采购订单'!B42,"")</f>
        <v/>
      </c>
      <c r="C42" s="78" t="str">
        <f ca="1">+'（运营）采购订单'!C42</f>
        <v/>
      </c>
      <c r="D42" s="78" t="str">
        <f ca="1">+'（运营）采购订单'!D42</f>
        <v/>
      </c>
      <c r="E42" s="78" t="str">
        <f ca="1">+'（运营）采购订单'!E42</f>
        <v/>
      </c>
      <c r="F42" s="78">
        <f ca="1">+'（运营）采购订单'!J42</f>
        <v>0</v>
      </c>
      <c r="G42" s="78" t="str">
        <f ca="1">+'（运营）采购订单'!F42</f>
        <v/>
      </c>
      <c r="H42" s="79" t="str">
        <f ca="1">+'（运营）采购订单'!G42</f>
        <v/>
      </c>
      <c r="I42" s="78" t="str">
        <f ca="1">+'（运营）采购订单'!H42</f>
        <v>蓝绿</v>
      </c>
      <c r="J42" s="78" t="str">
        <f>+'（运营）采购订单'!I42</f>
        <v>M</v>
      </c>
      <c r="K42" s="83"/>
      <c r="L42" s="83"/>
      <c r="M42" s="83"/>
      <c r="N42" s="83"/>
      <c r="O42" s="85">
        <f t="shared" si="1"/>
        <v>0</v>
      </c>
      <c r="P42" s="86">
        <f ca="1" t="shared" si="5"/>
        <v>0</v>
      </c>
      <c r="Q42" s="86" t="str">
        <f ca="1" t="shared" si="6"/>
        <v/>
      </c>
    </row>
    <row r="43" s="65" customFormat="1" ht="26" hidden="1" customHeight="1" spans="1:17">
      <c r="A43" s="76" t="str">
        <f ca="1" t="shared" si="4"/>
        <v/>
      </c>
      <c r="B43" s="77" t="str">
        <f ca="1">IF(F43&gt;0,'（运营）采购订单'!B43,"")</f>
        <v/>
      </c>
      <c r="C43" s="78" t="str">
        <f ca="1">+'（运营）采购订单'!C43</f>
        <v/>
      </c>
      <c r="D43" s="78" t="str">
        <f ca="1">+'（运营）采购订单'!D43</f>
        <v/>
      </c>
      <c r="E43" s="78" t="str">
        <f ca="1">+'（运营）采购订单'!E43</f>
        <v/>
      </c>
      <c r="F43" s="78">
        <f ca="1">+'（运营）采购订单'!J43</f>
        <v>0</v>
      </c>
      <c r="G43" s="78" t="str">
        <f ca="1">+'（运营）采购订单'!F43</f>
        <v/>
      </c>
      <c r="H43" s="79" t="str">
        <f ca="1">+'（运营）采购订单'!G43</f>
        <v/>
      </c>
      <c r="I43" s="78" t="str">
        <f ca="1">+'（运营）采购订单'!H43</f>
        <v>蓝绿</v>
      </c>
      <c r="J43" s="78" t="str">
        <f>+'（运营）采购订单'!I43</f>
        <v>L</v>
      </c>
      <c r="K43" s="83"/>
      <c r="L43" s="83"/>
      <c r="M43" s="83"/>
      <c r="N43" s="83"/>
      <c r="O43" s="85">
        <f t="shared" si="1"/>
        <v>0</v>
      </c>
      <c r="P43" s="86">
        <f ca="1" t="shared" si="5"/>
        <v>0</v>
      </c>
      <c r="Q43" s="86" t="str">
        <f ca="1" t="shared" si="6"/>
        <v/>
      </c>
    </row>
    <row r="44" s="65" customFormat="1" ht="26" customHeight="1" spans="1:17">
      <c r="A44" s="76">
        <f ca="1" t="shared" si="4"/>
        <v>0</v>
      </c>
      <c r="B44" s="77" t="str">
        <f ca="1">IF(F44&gt;0,'（运营）采购订单'!B44,"")</f>
        <v>PO231124TZ811</v>
      </c>
      <c r="C44" s="78" t="str">
        <f ca="1">+'（运营）采购订单'!C44</f>
        <v>TZ811</v>
      </c>
      <c r="D44" s="78" t="str">
        <f ca="1">+'（运营）采购订单'!D44</f>
        <v>TZ811-Light Green-XL</v>
      </c>
      <c r="E44" s="78" t="str">
        <f ca="1">+'（运营）采购订单'!E44</f>
        <v>剑邑布行</v>
      </c>
      <c r="F44" s="78">
        <f ca="1">+'（运营）采购订单'!J44</f>
        <v>30</v>
      </c>
      <c r="G44" s="78" t="str">
        <f ca="1">+'（运营）采购订单'!F44</f>
        <v>丝光棉</v>
      </c>
      <c r="H44" s="79" t="str">
        <f ca="1">+'（运营）采购订单'!G44</f>
        <v>蓝绿 213#</v>
      </c>
      <c r="I44" s="78" t="str">
        <f ca="1">+'（运营）采购订单'!H44</f>
        <v>蓝绿</v>
      </c>
      <c r="J44" s="78" t="str">
        <f>+'（运营）采购订单'!I44</f>
        <v>XL</v>
      </c>
      <c r="K44" s="83"/>
      <c r="L44" s="83"/>
      <c r="M44" s="83"/>
      <c r="N44" s="83"/>
      <c r="O44" s="85">
        <f t="shared" si="1"/>
        <v>0</v>
      </c>
      <c r="P44" s="86">
        <f ca="1" t="shared" si="5"/>
        <v>30</v>
      </c>
      <c r="Q44" s="86" t="str">
        <f ca="1" t="shared" si="6"/>
        <v>少交</v>
      </c>
    </row>
    <row r="45" s="65" customFormat="1" ht="26" customHeight="1" spans="1:17">
      <c r="A45" s="76" t="str">
        <f ca="1" t="shared" si="4"/>
        <v/>
      </c>
      <c r="B45" s="77" t="str">
        <f ca="1">IF(F45&gt;0,'（运营）采购订单'!B45,"")</f>
        <v/>
      </c>
      <c r="C45" s="78" t="str">
        <f ca="1">+'（运营）采购订单'!C45</f>
        <v/>
      </c>
      <c r="D45" s="78" t="str">
        <f ca="1">+'（运营）采购订单'!D45</f>
        <v/>
      </c>
      <c r="E45" s="78" t="str">
        <f ca="1">+'（运营）采购订单'!E45</f>
        <v/>
      </c>
      <c r="F45" s="78">
        <f ca="1">+'（运营）采购订单'!J45</f>
        <v>0</v>
      </c>
      <c r="G45" s="78" t="str">
        <f ca="1">+'（运营）采购订单'!F45</f>
        <v/>
      </c>
      <c r="H45" s="79" t="str">
        <f ca="1">+'（运营）采购订单'!G45</f>
        <v/>
      </c>
      <c r="I45" s="78" t="str">
        <f ca="1">+'（运营）采购订单'!H45</f>
        <v>蓝绿</v>
      </c>
      <c r="J45" s="78" t="str">
        <f>+'（运营）采购订单'!I45</f>
        <v>2XL</v>
      </c>
      <c r="K45" s="83"/>
      <c r="L45" s="84"/>
      <c r="M45" s="83"/>
      <c r="N45" s="83"/>
      <c r="O45" s="85">
        <f t="shared" si="1"/>
        <v>0</v>
      </c>
      <c r="P45" s="86">
        <f ca="1" t="shared" si="5"/>
        <v>0</v>
      </c>
      <c r="Q45" s="86" t="str">
        <f ca="1" t="shared" si="6"/>
        <v/>
      </c>
    </row>
    <row r="46" s="65" customFormat="1" ht="26" customHeight="1" spans="1:17">
      <c r="A46" s="76">
        <f ca="1" t="shared" si="4"/>
        <v>0</v>
      </c>
      <c r="B46" s="77" t="str">
        <f ca="1">IF(F46&gt;0,'（运营）采购订单'!B46,"")</f>
        <v>PO231124TZ811</v>
      </c>
      <c r="C46" s="78" t="str">
        <f ca="1">+'（运营）采购订单'!C46</f>
        <v>TZ811</v>
      </c>
      <c r="D46" s="78" t="str">
        <f ca="1">+'（运营）采购订单'!D46</f>
        <v>TZ811-Light Green-3XL</v>
      </c>
      <c r="E46" s="78" t="str">
        <f ca="1">+'（运营）采购订单'!E46</f>
        <v>剑邑布行</v>
      </c>
      <c r="F46" s="78">
        <f ca="1">+'（运营）采购订单'!J46</f>
        <v>60</v>
      </c>
      <c r="G46" s="78" t="str">
        <f ca="1">+'（运营）采购订单'!F46</f>
        <v>丝光棉</v>
      </c>
      <c r="H46" s="79" t="str">
        <f ca="1">+'（运营）采购订单'!G46</f>
        <v>蓝绿 213#</v>
      </c>
      <c r="I46" s="78" t="str">
        <f ca="1">+'（运营）采购订单'!H46</f>
        <v>蓝绿</v>
      </c>
      <c r="J46" s="78" t="str">
        <f>+'（运营）采购订单'!I46</f>
        <v>3XL</v>
      </c>
      <c r="K46" s="83"/>
      <c r="L46" s="84"/>
      <c r="M46" s="83"/>
      <c r="N46" s="83"/>
      <c r="O46" s="85">
        <f t="shared" si="1"/>
        <v>0</v>
      </c>
      <c r="P46" s="86">
        <f ca="1" t="shared" si="5"/>
        <v>60</v>
      </c>
      <c r="Q46" s="86" t="str">
        <f ca="1" t="shared" si="6"/>
        <v>少交</v>
      </c>
    </row>
    <row r="47" s="65" customFormat="1" ht="26" customHeight="1" spans="1:17">
      <c r="A47" s="76" t="str">
        <f ca="1" t="shared" si="4"/>
        <v/>
      </c>
      <c r="B47" s="77" t="str">
        <f ca="1">IF(F47&gt;0,'（运营）采购订单'!B47,"")</f>
        <v/>
      </c>
      <c r="C47" s="78" t="str">
        <f ca="1">+'（运营）采购订单'!C47</f>
        <v/>
      </c>
      <c r="D47" s="78" t="str">
        <f ca="1">+'（运营）采购订单'!D47</f>
        <v/>
      </c>
      <c r="E47" s="78" t="str">
        <f ca="1">+'（运营）采购订单'!E47</f>
        <v/>
      </c>
      <c r="F47" s="78">
        <f ca="1">+'（运营）采购订单'!J47</f>
        <v>0</v>
      </c>
      <c r="G47" s="78" t="str">
        <f ca="1">+'（运营）采购订单'!F47</f>
        <v/>
      </c>
      <c r="H47" s="79" t="str">
        <f ca="1">+'（运营）采购订单'!G47</f>
        <v/>
      </c>
      <c r="I47" s="78" t="str">
        <f ca="1">+'（运营）采购订单'!H47</f>
        <v>蓝绿</v>
      </c>
      <c r="J47" s="78" t="str">
        <f>+'（运营）采购订单'!I47</f>
        <v>4XL</v>
      </c>
      <c r="K47" s="83"/>
      <c r="L47" s="84"/>
      <c r="M47" s="83"/>
      <c r="N47" s="83"/>
      <c r="O47" s="85">
        <f t="shared" si="1"/>
        <v>0</v>
      </c>
      <c r="P47" s="86">
        <f ca="1" t="shared" si="5"/>
        <v>0</v>
      </c>
      <c r="Q47" s="86" t="str">
        <f ca="1" t="shared" si="6"/>
        <v/>
      </c>
    </row>
    <row r="48" s="65" customFormat="1" ht="26" hidden="1" customHeight="1" spans="1:17">
      <c r="A48" s="76">
        <f ca="1" t="shared" si="4"/>
        <v>0</v>
      </c>
      <c r="B48" s="77" t="str">
        <f ca="1">IF(F48&gt;0,'（运营）采购订单'!B48,"")</f>
        <v>PO231124TZ811</v>
      </c>
      <c r="C48" s="78" t="str">
        <f ca="1">+'（运营）采购订单'!C48</f>
        <v>TZ811</v>
      </c>
      <c r="D48" s="78" t="str">
        <f ca="1">+'（运营）采购订单'!D48</f>
        <v>TZ811-Light Green-5XL</v>
      </c>
      <c r="E48" s="78" t="str">
        <f ca="1">+'（运营）采购订单'!E48</f>
        <v>剑邑布行</v>
      </c>
      <c r="F48" s="78">
        <f ca="1">+'（运营）采购订单'!J48</f>
        <v>30</v>
      </c>
      <c r="G48" s="78" t="str">
        <f ca="1">+'（运营）采购订单'!F48</f>
        <v>丝光棉</v>
      </c>
      <c r="H48" s="79" t="str">
        <f ca="1">+'（运营）采购订单'!G48</f>
        <v>蓝绿 213#</v>
      </c>
      <c r="I48" s="78" t="str">
        <f ca="1">+'（运营）采购订单'!H48</f>
        <v>蓝绿</v>
      </c>
      <c r="J48" s="78" t="str">
        <f>+'（运营）采购订单'!I48</f>
        <v>5XL</v>
      </c>
      <c r="K48" s="83"/>
      <c r="L48" s="84"/>
      <c r="M48" s="83"/>
      <c r="N48" s="83"/>
      <c r="O48" s="85">
        <f t="shared" si="1"/>
        <v>0</v>
      </c>
      <c r="P48" s="86">
        <f ca="1" t="shared" si="5"/>
        <v>30</v>
      </c>
      <c r="Q48" s="86" t="str">
        <f ca="1" t="shared" si="6"/>
        <v>少交</v>
      </c>
    </row>
    <row r="49" s="65" customFormat="1" ht="26" hidden="1" customHeight="1" spans="1:17">
      <c r="A49" s="76" t="str">
        <f ca="1" t="shared" si="4"/>
        <v/>
      </c>
      <c r="B49" s="77" t="str">
        <f ca="1">IF(F49&gt;0,'（运营）采购订单'!B49,"")</f>
        <v/>
      </c>
      <c r="C49" s="78" t="str">
        <f ca="1">+'（运营）采购订单'!C49</f>
        <v/>
      </c>
      <c r="D49" s="78" t="str">
        <f ca="1">+'（运营）采购订单'!D49</f>
        <v/>
      </c>
      <c r="E49" s="78" t="str">
        <f ca="1">+'（运营）采购订单'!E49</f>
        <v/>
      </c>
      <c r="F49" s="78">
        <f ca="1">+'（运营）采购订单'!J49</f>
        <v>0</v>
      </c>
      <c r="G49" s="78" t="str">
        <f ca="1">+'（运营）采购订单'!F49</f>
        <v/>
      </c>
      <c r="H49" s="79" t="str">
        <f ca="1">+'（运营）采购订单'!G49</f>
        <v/>
      </c>
      <c r="I49" s="78" t="str">
        <f ca="1">+'（运营）采购订单'!H49</f>
        <v>军绿</v>
      </c>
      <c r="J49" s="78" t="str">
        <f>+'（运营）采购订单'!I49</f>
        <v>XS</v>
      </c>
      <c r="K49" s="83"/>
      <c r="L49" s="84"/>
      <c r="M49" s="83"/>
      <c r="N49" s="83"/>
      <c r="O49" s="85">
        <f t="shared" si="1"/>
        <v>0</v>
      </c>
      <c r="P49" s="86">
        <f ca="1" t="shared" si="5"/>
        <v>0</v>
      </c>
      <c r="Q49" s="86" t="str">
        <f ca="1" t="shared" si="6"/>
        <v/>
      </c>
    </row>
    <row r="50" s="65" customFormat="1" ht="26" hidden="1" customHeight="1" spans="1:17">
      <c r="A50" s="76" t="str">
        <f ca="1" t="shared" si="4"/>
        <v/>
      </c>
      <c r="B50" s="77" t="str">
        <f ca="1">IF(F50&gt;0,'（运营）采购订单'!B50,"")</f>
        <v/>
      </c>
      <c r="C50" s="78" t="str">
        <f ca="1">+'（运营）采购订单'!C50</f>
        <v/>
      </c>
      <c r="D50" s="78" t="str">
        <f ca="1">+'（运营）采购订单'!D50</f>
        <v/>
      </c>
      <c r="E50" s="78" t="str">
        <f ca="1">+'（运营）采购订单'!E50</f>
        <v/>
      </c>
      <c r="F50" s="78">
        <f ca="1">+'（运营）采购订单'!J50</f>
        <v>0</v>
      </c>
      <c r="G50" s="78" t="str">
        <f ca="1">+'（运营）采购订单'!F50</f>
        <v/>
      </c>
      <c r="H50" s="79" t="str">
        <f ca="1">+'（运营）采购订单'!G50</f>
        <v/>
      </c>
      <c r="I50" s="78" t="str">
        <f ca="1">+'（运营）采购订单'!H50</f>
        <v>军绿</v>
      </c>
      <c r="J50" s="78" t="str">
        <f>+'（运营）采购订单'!I50</f>
        <v>S</v>
      </c>
      <c r="K50" s="83"/>
      <c r="L50" s="84"/>
      <c r="M50" s="83"/>
      <c r="N50" s="83"/>
      <c r="O50" s="85">
        <f t="shared" si="1"/>
        <v>0</v>
      </c>
      <c r="P50" s="86">
        <f ca="1" t="shared" si="5"/>
        <v>0</v>
      </c>
      <c r="Q50" s="86" t="str">
        <f ca="1" t="shared" si="6"/>
        <v/>
      </c>
    </row>
    <row r="51" s="65" customFormat="1" ht="26" hidden="1" customHeight="1" spans="1:17">
      <c r="A51" s="76" t="str">
        <f ca="1" t="shared" si="4"/>
        <v/>
      </c>
      <c r="B51" s="77" t="str">
        <f ca="1">IF(F51&gt;0,'（运营）采购订单'!B51,"")</f>
        <v/>
      </c>
      <c r="C51" s="78" t="str">
        <f ca="1">+'（运营）采购订单'!C51</f>
        <v/>
      </c>
      <c r="D51" s="78" t="str">
        <f ca="1">+'（运营）采购订单'!D51</f>
        <v/>
      </c>
      <c r="E51" s="78" t="str">
        <f ca="1">+'（运营）采购订单'!E51</f>
        <v/>
      </c>
      <c r="F51" s="78">
        <f ca="1">+'（运营）采购订单'!J51</f>
        <v>0</v>
      </c>
      <c r="G51" s="78" t="str">
        <f ca="1">+'（运营）采购订单'!F51</f>
        <v/>
      </c>
      <c r="H51" s="79" t="str">
        <f ca="1">+'（运营）采购订单'!G51</f>
        <v/>
      </c>
      <c r="I51" s="78" t="str">
        <f ca="1">+'（运营）采购订单'!H51</f>
        <v>军绿</v>
      </c>
      <c r="J51" s="78" t="str">
        <f>+'（运营）采购订单'!I51</f>
        <v>M</v>
      </c>
      <c r="K51" s="83"/>
      <c r="L51" s="84"/>
      <c r="M51" s="83"/>
      <c r="N51" s="83"/>
      <c r="O51" s="85">
        <f t="shared" si="1"/>
        <v>0</v>
      </c>
      <c r="P51" s="86">
        <f ca="1" t="shared" si="5"/>
        <v>0</v>
      </c>
      <c r="Q51" s="86" t="str">
        <f ca="1" t="shared" si="6"/>
        <v/>
      </c>
    </row>
    <row r="52" s="65" customFormat="1" ht="26" hidden="1" customHeight="1" spans="1:17">
      <c r="A52" s="76" t="str">
        <f ca="1" t="shared" si="4"/>
        <v/>
      </c>
      <c r="B52" s="77" t="str">
        <f ca="1">IF(F52&gt;0,'（运营）采购订单'!B52,"")</f>
        <v/>
      </c>
      <c r="C52" s="78" t="str">
        <f ca="1">+'（运营）采购订单'!C52</f>
        <v/>
      </c>
      <c r="D52" s="78" t="str">
        <f ca="1">+'（运营）采购订单'!D52</f>
        <v/>
      </c>
      <c r="E52" s="78" t="str">
        <f ca="1">+'（运营）采购订单'!E52</f>
        <v/>
      </c>
      <c r="F52" s="78">
        <f ca="1">+'（运营）采购订单'!J52</f>
        <v>0</v>
      </c>
      <c r="G52" s="78" t="str">
        <f ca="1">+'（运营）采购订单'!F52</f>
        <v/>
      </c>
      <c r="H52" s="79" t="str">
        <f ca="1">+'（运营）采购订单'!G52</f>
        <v/>
      </c>
      <c r="I52" s="78" t="str">
        <f ca="1">+'（运营）采购订单'!H52</f>
        <v>军绿</v>
      </c>
      <c r="J52" s="78" t="str">
        <f>+'（运营）采购订单'!I52</f>
        <v>L</v>
      </c>
      <c r="K52" s="83"/>
      <c r="L52" s="84"/>
      <c r="M52" s="83"/>
      <c r="N52" s="83"/>
      <c r="O52" s="85">
        <f t="shared" si="1"/>
        <v>0</v>
      </c>
      <c r="P52" s="86">
        <f ca="1" t="shared" si="5"/>
        <v>0</v>
      </c>
      <c r="Q52" s="86" t="str">
        <f ca="1" t="shared" si="6"/>
        <v/>
      </c>
    </row>
    <row r="53" s="65" customFormat="1" ht="26" hidden="1" customHeight="1" spans="1:17">
      <c r="A53" s="76" t="str">
        <f ca="1" t="shared" si="4"/>
        <v/>
      </c>
      <c r="B53" s="77" t="str">
        <f ca="1">IF(F53&gt;0,'（运营）采购订单'!B53,"")</f>
        <v/>
      </c>
      <c r="C53" s="78" t="str">
        <f ca="1">+'（运营）采购订单'!C53</f>
        <v/>
      </c>
      <c r="D53" s="78" t="str">
        <f ca="1">+'（运营）采购订单'!D53</f>
        <v/>
      </c>
      <c r="E53" s="78" t="str">
        <f ca="1">+'（运营）采购订单'!E53</f>
        <v/>
      </c>
      <c r="F53" s="78">
        <f ca="1">+'（运营）采购订单'!J53</f>
        <v>0</v>
      </c>
      <c r="G53" s="78" t="str">
        <f ca="1">+'（运营）采购订单'!F53</f>
        <v/>
      </c>
      <c r="H53" s="79" t="str">
        <f ca="1">+'（运营）采购订单'!G53</f>
        <v/>
      </c>
      <c r="I53" s="78" t="str">
        <f ca="1">+'（运营）采购订单'!H53</f>
        <v>军绿</v>
      </c>
      <c r="J53" s="78" t="str">
        <f>+'（运营）采购订单'!I53</f>
        <v>XL</v>
      </c>
      <c r="K53" s="83"/>
      <c r="L53" s="84"/>
      <c r="M53" s="83"/>
      <c r="N53" s="83"/>
      <c r="O53" s="85">
        <f t="shared" si="1"/>
        <v>0</v>
      </c>
      <c r="P53" s="86">
        <f ca="1" t="shared" si="5"/>
        <v>0</v>
      </c>
      <c r="Q53" s="86" t="str">
        <f ca="1" t="shared" si="6"/>
        <v/>
      </c>
    </row>
    <row r="54" s="65" customFormat="1" ht="26" customHeight="1" spans="1:17">
      <c r="A54" s="76">
        <f ca="1" t="shared" si="4"/>
        <v>0</v>
      </c>
      <c r="B54" s="77" t="str">
        <f ca="1">IF(F54&gt;0,'（运营）采购订单'!B54,"")</f>
        <v>PO231124TZ811</v>
      </c>
      <c r="C54" s="78" t="str">
        <f ca="1">+'（运营）采购订单'!C54</f>
        <v>TZ811</v>
      </c>
      <c r="D54" s="78" t="str">
        <f ca="1">+'（运营）采购订单'!D54</f>
        <v>TZ811-Amry Green-2XL</v>
      </c>
      <c r="E54" s="78" t="str">
        <f ca="1">+'（运营）采购订单'!E54</f>
        <v>剑邑布行</v>
      </c>
      <c r="F54" s="78">
        <f ca="1">+'（运营）采购订单'!J54</f>
        <v>120</v>
      </c>
      <c r="G54" s="78" t="str">
        <f ca="1">+'（运营）采购订单'!F54</f>
        <v>丝光棉</v>
      </c>
      <c r="H54" s="79" t="str">
        <f ca="1">+'（运营）采购订单'!G54</f>
        <v>军绿 165#</v>
      </c>
      <c r="I54" s="78" t="str">
        <f ca="1">+'（运营）采购订单'!H54</f>
        <v>军绿</v>
      </c>
      <c r="J54" s="78" t="str">
        <f>+'（运营）采购订单'!I54</f>
        <v>2XL</v>
      </c>
      <c r="K54" s="83"/>
      <c r="L54" s="84"/>
      <c r="M54" s="83"/>
      <c r="N54" s="83"/>
      <c r="O54" s="85">
        <f t="shared" si="1"/>
        <v>0</v>
      </c>
      <c r="P54" s="86">
        <f ca="1" t="shared" si="5"/>
        <v>120</v>
      </c>
      <c r="Q54" s="86" t="str">
        <f ca="1" t="shared" si="6"/>
        <v>少交</v>
      </c>
    </row>
    <row r="55" s="65" customFormat="1" ht="26" customHeight="1" spans="1:17">
      <c r="A55" s="76">
        <f ca="1" t="shared" si="4"/>
        <v>0</v>
      </c>
      <c r="B55" s="77" t="str">
        <f ca="1">IF(F55&gt;0,'（运营）采购订单'!B55,"")</f>
        <v>PO231124TZ811</v>
      </c>
      <c r="C55" s="78" t="str">
        <f ca="1">+'（运营）采购订单'!C55</f>
        <v>TZ811</v>
      </c>
      <c r="D55" s="78" t="str">
        <f ca="1">+'（运营）采购订单'!D55</f>
        <v>TZ811-Amry Green-3XL</v>
      </c>
      <c r="E55" s="78" t="str">
        <f ca="1">+'（运营）采购订单'!E55</f>
        <v>剑邑布行</v>
      </c>
      <c r="F55" s="78">
        <f ca="1">+'（运营）采购订单'!J55</f>
        <v>30</v>
      </c>
      <c r="G55" s="78" t="str">
        <f ca="1">+'（运营）采购订单'!F55</f>
        <v>丝光棉</v>
      </c>
      <c r="H55" s="79" t="str">
        <f ca="1">+'（运营）采购订单'!G55</f>
        <v>军绿 165#</v>
      </c>
      <c r="I55" s="78" t="str">
        <f ca="1">+'（运营）采购订单'!H55</f>
        <v>军绿</v>
      </c>
      <c r="J55" s="78" t="str">
        <f>+'（运营）采购订单'!I55</f>
        <v>3XL</v>
      </c>
      <c r="K55" s="83"/>
      <c r="L55" s="84"/>
      <c r="M55" s="83"/>
      <c r="N55" s="83"/>
      <c r="O55" s="85">
        <f t="shared" si="1"/>
        <v>0</v>
      </c>
      <c r="P55" s="86">
        <f ca="1" t="shared" si="5"/>
        <v>30</v>
      </c>
      <c r="Q55" s="86" t="str">
        <f ca="1" t="shared" si="6"/>
        <v>少交</v>
      </c>
    </row>
    <row r="56" s="65" customFormat="1" ht="26" customHeight="1" spans="1:17">
      <c r="A56" s="76" t="str">
        <f ca="1" t="shared" si="4"/>
        <v/>
      </c>
      <c r="B56" s="77" t="str">
        <f ca="1">IF(F56&gt;0,'（运营）采购订单'!B56,"")</f>
        <v/>
      </c>
      <c r="C56" s="78" t="str">
        <f ca="1">+'（运营）采购订单'!C56</f>
        <v/>
      </c>
      <c r="D56" s="78" t="str">
        <f ca="1">+'（运营）采购订单'!D56</f>
        <v/>
      </c>
      <c r="E56" s="78" t="str">
        <f ca="1">+'（运营）采购订单'!E56</f>
        <v/>
      </c>
      <c r="F56" s="78">
        <f ca="1">+'（运营）采购订单'!J56</f>
        <v>0</v>
      </c>
      <c r="G56" s="78" t="str">
        <f ca="1">+'（运营）采购订单'!F56</f>
        <v/>
      </c>
      <c r="H56" s="79" t="str">
        <f ca="1">+'（运营）采购订单'!G56</f>
        <v/>
      </c>
      <c r="I56" s="78" t="str">
        <f ca="1">+'（运营）采购订单'!H56</f>
        <v>军绿</v>
      </c>
      <c r="J56" s="78" t="str">
        <f>+'（运营）采购订单'!I56</f>
        <v>4XL</v>
      </c>
      <c r="K56" s="83"/>
      <c r="L56" s="84"/>
      <c r="M56" s="83"/>
      <c r="N56" s="83"/>
      <c r="O56" s="85">
        <f t="shared" si="1"/>
        <v>0</v>
      </c>
      <c r="P56" s="86">
        <f ca="1" t="shared" si="5"/>
        <v>0</v>
      </c>
      <c r="Q56" s="86" t="str">
        <f ca="1" t="shared" si="6"/>
        <v/>
      </c>
    </row>
    <row r="57" s="65" customFormat="1" ht="26" customHeight="1" spans="1:17">
      <c r="A57" s="76">
        <f ca="1" t="shared" si="4"/>
        <v>0</v>
      </c>
      <c r="B57" s="77" t="str">
        <f ca="1">IF(F57&gt;0,'（运营）采购订单'!B57,"")</f>
        <v>PO231124TZ811</v>
      </c>
      <c r="C57" s="78" t="str">
        <f ca="1">+'（运营）采购订单'!C57</f>
        <v>TZ811</v>
      </c>
      <c r="D57" s="78" t="str">
        <f ca="1">+'（运营）采购订单'!D57</f>
        <v>TZ811-Amry Green-5XL</v>
      </c>
      <c r="E57" s="78" t="str">
        <f ca="1">+'（运营）采购订单'!E57</f>
        <v>剑邑布行</v>
      </c>
      <c r="F57" s="78">
        <f ca="1">+'（运营）采购订单'!J57</f>
        <v>30</v>
      </c>
      <c r="G57" s="78" t="str">
        <f ca="1">+'（运营）采购订单'!F57</f>
        <v>丝光棉</v>
      </c>
      <c r="H57" s="79" t="str">
        <f ca="1">+'（运营）采购订单'!G57</f>
        <v>军绿 165#</v>
      </c>
      <c r="I57" s="78" t="str">
        <f ca="1">+'（运营）采购订单'!H57</f>
        <v>军绿</v>
      </c>
      <c r="J57" s="78" t="str">
        <f>+'（运营）采购订单'!I57</f>
        <v>5XL</v>
      </c>
      <c r="K57" s="83"/>
      <c r="L57" s="84"/>
      <c r="M57" s="83"/>
      <c r="N57" s="83"/>
      <c r="O57" s="85">
        <f t="shared" si="1"/>
        <v>0</v>
      </c>
      <c r="P57" s="86">
        <f ca="1" t="shared" si="5"/>
        <v>30</v>
      </c>
      <c r="Q57" s="86" t="str">
        <f ca="1" t="shared" si="6"/>
        <v>少交</v>
      </c>
    </row>
    <row r="58" s="65" customFormat="1" ht="26" hidden="1" customHeight="1" spans="1:17">
      <c r="A58" s="76" t="str">
        <f ca="1" t="shared" si="4"/>
        <v/>
      </c>
      <c r="B58" s="77" t="str">
        <f ca="1">IF(F58&gt;0,'（运营）采购订单'!B58,"")</f>
        <v/>
      </c>
      <c r="C58" s="78" t="str">
        <f ca="1">+'（运营）采购订单'!C58</f>
        <v/>
      </c>
      <c r="D58" s="78" t="str">
        <f ca="1">+'（运营）采购订单'!D58</f>
        <v/>
      </c>
      <c r="E58" s="78" t="str">
        <f ca="1">+'（运营）采购订单'!E58</f>
        <v/>
      </c>
      <c r="F58" s="78">
        <f ca="1">+'（运营）采购订单'!J58</f>
        <v>0</v>
      </c>
      <c r="G58" s="78" t="str">
        <f ca="1">+'（运营）采购订单'!F58</f>
        <v/>
      </c>
      <c r="H58" s="79" t="str">
        <f ca="1">+'（运营）采购订单'!G58</f>
        <v/>
      </c>
      <c r="I58" s="78" t="str">
        <f ca="1">+'（运营）采购订单'!H58</f>
        <v>尼罗蓝</v>
      </c>
      <c r="J58" s="78" t="str">
        <f>+'（运营）采购订单'!I58</f>
        <v>XS</v>
      </c>
      <c r="K58" s="83"/>
      <c r="L58" s="84"/>
      <c r="M58" s="83"/>
      <c r="N58" s="83"/>
      <c r="O58" s="85">
        <f t="shared" si="1"/>
        <v>0</v>
      </c>
      <c r="P58" s="86">
        <f ca="1" t="shared" si="5"/>
        <v>0</v>
      </c>
      <c r="Q58" s="86" t="str">
        <f ca="1" t="shared" si="6"/>
        <v/>
      </c>
    </row>
    <row r="59" s="65" customFormat="1" ht="26" hidden="1" customHeight="1" spans="1:17">
      <c r="A59" s="76" t="str">
        <f ca="1" t="shared" si="4"/>
        <v/>
      </c>
      <c r="B59" s="77" t="str">
        <f ca="1">IF(F59&gt;0,'（运营）采购订单'!B59,"")</f>
        <v/>
      </c>
      <c r="C59" s="78" t="str">
        <f ca="1">+'（运营）采购订单'!C59</f>
        <v/>
      </c>
      <c r="D59" s="78" t="str">
        <f ca="1">+'（运营）采购订单'!D59</f>
        <v/>
      </c>
      <c r="E59" s="78" t="str">
        <f ca="1">+'（运营）采购订单'!E59</f>
        <v/>
      </c>
      <c r="F59" s="78">
        <f ca="1">+'（运营）采购订单'!J59</f>
        <v>0</v>
      </c>
      <c r="G59" s="78" t="str">
        <f ca="1">+'（运营）采购订单'!F59</f>
        <v/>
      </c>
      <c r="H59" s="79" t="str">
        <f ca="1">+'（运营）采购订单'!G59</f>
        <v/>
      </c>
      <c r="I59" s="78" t="str">
        <f ca="1">+'（运营）采购订单'!H59</f>
        <v>尼罗蓝</v>
      </c>
      <c r="J59" s="78" t="str">
        <f>+'（运营）采购订单'!I59</f>
        <v>S</v>
      </c>
      <c r="K59" s="83"/>
      <c r="L59" s="84"/>
      <c r="M59" s="83"/>
      <c r="N59" s="83"/>
      <c r="O59" s="85">
        <f t="shared" si="1"/>
        <v>0</v>
      </c>
      <c r="P59" s="86">
        <f ca="1" t="shared" si="5"/>
        <v>0</v>
      </c>
      <c r="Q59" s="86" t="str">
        <f ca="1" t="shared" si="6"/>
        <v/>
      </c>
    </row>
    <row r="60" s="65" customFormat="1" ht="26" hidden="1" customHeight="1" spans="1:17">
      <c r="A60" s="76" t="str">
        <f ca="1" t="shared" si="4"/>
        <v/>
      </c>
      <c r="B60" s="77" t="str">
        <f ca="1">IF(F60&gt;0,'（运营）采购订单'!B60,"")</f>
        <v/>
      </c>
      <c r="C60" s="78" t="str">
        <f ca="1">+'（运营）采购订单'!C60</f>
        <v/>
      </c>
      <c r="D60" s="78" t="str">
        <f ca="1">+'（运营）采购订单'!D60</f>
        <v/>
      </c>
      <c r="E60" s="78" t="str">
        <f ca="1">+'（运营）采购订单'!E60</f>
        <v/>
      </c>
      <c r="F60" s="78">
        <f ca="1">+'（运营）采购订单'!J60</f>
        <v>0</v>
      </c>
      <c r="G60" s="78" t="str">
        <f ca="1">+'（运营）采购订单'!F60</f>
        <v/>
      </c>
      <c r="H60" s="79" t="str">
        <f ca="1">+'（运营）采购订单'!G60</f>
        <v/>
      </c>
      <c r="I60" s="78" t="str">
        <f ca="1">+'（运营）采购订单'!H60</f>
        <v>尼罗蓝</v>
      </c>
      <c r="J60" s="78" t="str">
        <f>+'（运营）采购订单'!I60</f>
        <v>M</v>
      </c>
      <c r="K60" s="83"/>
      <c r="L60" s="84"/>
      <c r="M60" s="83"/>
      <c r="N60" s="83"/>
      <c r="O60" s="85">
        <f t="shared" si="1"/>
        <v>0</v>
      </c>
      <c r="P60" s="86">
        <f ca="1" t="shared" si="5"/>
        <v>0</v>
      </c>
      <c r="Q60" s="86" t="str">
        <f ca="1" t="shared" si="6"/>
        <v/>
      </c>
    </row>
    <row r="61" s="65" customFormat="1" ht="26" hidden="1" customHeight="1" spans="1:17">
      <c r="A61" s="76" t="str">
        <f ca="1" t="shared" si="4"/>
        <v/>
      </c>
      <c r="B61" s="77" t="str">
        <f ca="1">IF(F61&gt;0,'（运营）采购订单'!B61,"")</f>
        <v/>
      </c>
      <c r="C61" s="78" t="str">
        <f ca="1">+'（运营）采购订单'!C61</f>
        <v/>
      </c>
      <c r="D61" s="78" t="str">
        <f ca="1">+'（运营）采购订单'!D61</f>
        <v/>
      </c>
      <c r="E61" s="78" t="str">
        <f ca="1">+'（运营）采购订单'!E61</f>
        <v/>
      </c>
      <c r="F61" s="78">
        <f ca="1">+'（运营）采购订单'!J61</f>
        <v>0</v>
      </c>
      <c r="G61" s="78" t="str">
        <f ca="1">+'（运营）采购订单'!F61</f>
        <v/>
      </c>
      <c r="H61" s="79" t="str">
        <f ca="1">+'（运营）采购订单'!G61</f>
        <v/>
      </c>
      <c r="I61" s="78" t="str">
        <f ca="1">+'（运营）采购订单'!H61</f>
        <v>尼罗蓝</v>
      </c>
      <c r="J61" s="78" t="str">
        <f>+'（运营）采购订单'!I61</f>
        <v>L</v>
      </c>
      <c r="K61" s="83"/>
      <c r="L61" s="84"/>
      <c r="M61" s="83"/>
      <c r="N61" s="83"/>
      <c r="O61" s="85">
        <f t="shared" si="1"/>
        <v>0</v>
      </c>
      <c r="P61" s="86">
        <f ca="1" t="shared" si="5"/>
        <v>0</v>
      </c>
      <c r="Q61" s="86" t="str">
        <f ca="1" t="shared" si="6"/>
        <v/>
      </c>
    </row>
    <row r="62" s="65" customFormat="1" ht="26" hidden="1" customHeight="1" spans="1:17">
      <c r="A62" s="76" t="str">
        <f ca="1" t="shared" si="4"/>
        <v/>
      </c>
      <c r="B62" s="77" t="str">
        <f ca="1">IF(F62&gt;0,'（运营）采购订单'!B62,"")</f>
        <v/>
      </c>
      <c r="C62" s="78" t="str">
        <f ca="1">+'（运营）采购订单'!C62</f>
        <v/>
      </c>
      <c r="D62" s="78" t="str">
        <f ca="1">+'（运营）采购订单'!D62</f>
        <v/>
      </c>
      <c r="E62" s="78" t="str">
        <f ca="1">+'（运营）采购订单'!E62</f>
        <v/>
      </c>
      <c r="F62" s="78">
        <f ca="1">+'（运营）采购订单'!J62</f>
        <v>0</v>
      </c>
      <c r="G62" s="78" t="str">
        <f ca="1">+'（运营）采购订单'!F62</f>
        <v/>
      </c>
      <c r="H62" s="79" t="str">
        <f ca="1">+'（运营）采购订单'!G62</f>
        <v/>
      </c>
      <c r="I62" s="78" t="str">
        <f ca="1">+'（运营）采购订单'!H62</f>
        <v>尼罗蓝</v>
      </c>
      <c r="J62" s="78" t="str">
        <f>+'（运营）采购订单'!I62</f>
        <v>XL</v>
      </c>
      <c r="K62" s="83"/>
      <c r="L62" s="84"/>
      <c r="M62" s="83"/>
      <c r="N62" s="83"/>
      <c r="O62" s="85">
        <f t="shared" si="1"/>
        <v>0</v>
      </c>
      <c r="P62" s="86">
        <f ca="1" t="shared" si="5"/>
        <v>0</v>
      </c>
      <c r="Q62" s="86" t="str">
        <f ca="1" t="shared" si="6"/>
        <v/>
      </c>
    </row>
    <row r="63" s="65" customFormat="1" ht="26" hidden="1" customHeight="1" spans="1:17">
      <c r="A63" s="76" t="str">
        <f ca="1" t="shared" ref="A63:A94" si="7">+IF(F63&gt;0,$Q$2,"")</f>
        <v/>
      </c>
      <c r="B63" s="77" t="str">
        <f ca="1">IF(F63&gt;0,'（运营）采购订单'!B63,"")</f>
        <v/>
      </c>
      <c r="C63" s="78" t="str">
        <f ca="1">+'（运营）采购订单'!C63</f>
        <v/>
      </c>
      <c r="D63" s="78" t="str">
        <f ca="1">+'（运营）采购订单'!D63</f>
        <v/>
      </c>
      <c r="E63" s="78" t="str">
        <f ca="1">+'（运营）采购订单'!E63</f>
        <v/>
      </c>
      <c r="F63" s="78">
        <f ca="1">+'（运营）采购订单'!J63</f>
        <v>0</v>
      </c>
      <c r="G63" s="78" t="str">
        <f ca="1">+'（运营）采购订单'!F63</f>
        <v/>
      </c>
      <c r="H63" s="79" t="str">
        <f ca="1">+'（运营）采购订单'!G63</f>
        <v/>
      </c>
      <c r="I63" s="78" t="str">
        <f>+'（运营）采购订单'!H63</f>
        <v>棕花黑</v>
      </c>
      <c r="J63" s="78" t="str">
        <f>+'（运营）采购订单'!I63</f>
        <v>2XL</v>
      </c>
      <c r="K63" s="83"/>
      <c r="L63" s="84"/>
      <c r="M63" s="83"/>
      <c r="N63" s="83"/>
      <c r="O63" s="85">
        <f t="shared" si="1"/>
        <v>0</v>
      </c>
      <c r="P63" s="86">
        <f ca="1" t="shared" si="5"/>
        <v>0</v>
      </c>
      <c r="Q63" s="86" t="str">
        <f ca="1" t="shared" si="6"/>
        <v/>
      </c>
    </row>
    <row r="64" s="65" customFormat="1" ht="26" customHeight="1" spans="1:17">
      <c r="A64" s="76">
        <f ca="1" t="shared" si="7"/>
        <v>0</v>
      </c>
      <c r="B64" s="77" t="str">
        <f ca="1">IF(F64&gt;0,'（运营）采购订单'!B64,"")</f>
        <v>PO231124TZ811</v>
      </c>
      <c r="C64" s="78" t="str">
        <f ca="1">+'（运营）采购订单'!C64</f>
        <v>TZ811</v>
      </c>
      <c r="D64" s="78" t="str">
        <f ca="1">+'（运营）采购订单'!D64</f>
        <v>TZ811-Nile Blue-3XL</v>
      </c>
      <c r="E64" s="78" t="str">
        <f ca="1">+'（运营）采购订单'!E64</f>
        <v>剑邑布行</v>
      </c>
      <c r="F64" s="78">
        <f ca="1">+'（运营）采购订单'!J64</f>
        <v>30</v>
      </c>
      <c r="G64" s="78" t="str">
        <f ca="1">+'（运营）采购订单'!F64</f>
        <v>丝光棉</v>
      </c>
      <c r="H64" s="79" t="str">
        <f ca="1">+'（运营）采购订单'!G64</f>
        <v>尼罗蓝 54#</v>
      </c>
      <c r="I64" s="78" t="str">
        <f ca="1">+'（运营）采购订单'!H64</f>
        <v>尼罗蓝</v>
      </c>
      <c r="J64" s="78" t="str">
        <f>+'（运营）采购订单'!I64</f>
        <v>3XL</v>
      </c>
      <c r="K64" s="83"/>
      <c r="L64" s="84"/>
      <c r="M64" s="83"/>
      <c r="N64" s="83"/>
      <c r="O64" s="85">
        <f t="shared" si="1"/>
        <v>0</v>
      </c>
      <c r="P64" s="86">
        <f ca="1" t="shared" si="5"/>
        <v>30</v>
      </c>
      <c r="Q64" s="86" t="str">
        <f ca="1" t="shared" si="6"/>
        <v>少交</v>
      </c>
    </row>
    <row r="65" s="65" customFormat="1" ht="26" customHeight="1" spans="1:17">
      <c r="A65" s="76" t="str">
        <f ca="1" t="shared" si="7"/>
        <v/>
      </c>
      <c r="B65" s="77" t="str">
        <f ca="1">IF(F65&gt;0,'（运营）采购订单'!B65,"")</f>
        <v/>
      </c>
      <c r="C65" s="78" t="str">
        <f ca="1">+'（运营）采购订单'!C65</f>
        <v/>
      </c>
      <c r="D65" s="78" t="str">
        <f ca="1">+'（运营）采购订单'!D65</f>
        <v/>
      </c>
      <c r="E65" s="78" t="str">
        <f ca="1">+'（运营）采购订单'!E65</f>
        <v/>
      </c>
      <c r="F65" s="78">
        <f ca="1">+'（运营）采购订单'!J65</f>
        <v>0</v>
      </c>
      <c r="G65" s="78" t="str">
        <f ca="1">+'（运营）采购订单'!F65</f>
        <v/>
      </c>
      <c r="H65" s="79" t="str">
        <f ca="1">+'（运营）采购订单'!G65</f>
        <v/>
      </c>
      <c r="I65" s="78" t="str">
        <f ca="1">+'（运营）采购订单'!H65</f>
        <v>尼罗蓝</v>
      </c>
      <c r="J65" s="78" t="str">
        <f>+'（运营）采购订单'!I65</f>
        <v>4XL</v>
      </c>
      <c r="K65" s="83"/>
      <c r="L65" s="84"/>
      <c r="M65" s="83"/>
      <c r="N65" s="83"/>
      <c r="O65" s="85">
        <f t="shared" si="1"/>
        <v>0</v>
      </c>
      <c r="P65" s="86">
        <f ca="1" t="shared" si="5"/>
        <v>0</v>
      </c>
      <c r="Q65" s="86" t="str">
        <f ca="1" t="shared" si="6"/>
        <v/>
      </c>
    </row>
    <row r="66" s="65" customFormat="1" ht="26" customHeight="1" spans="1:17">
      <c r="A66" s="76">
        <f ca="1" t="shared" si="7"/>
        <v>0</v>
      </c>
      <c r="B66" s="77" t="str">
        <f ca="1">IF(F66&gt;0,'（运营）采购订单'!B66,"")</f>
        <v>PO231124TZ811</v>
      </c>
      <c r="C66" s="78" t="str">
        <f ca="1">+'（运营）采购订单'!C66</f>
        <v>TZ811</v>
      </c>
      <c r="D66" s="78" t="str">
        <f ca="1">+'（运营）采购订单'!D66</f>
        <v>TZ811-Nile Blue-5XL</v>
      </c>
      <c r="E66" s="78" t="str">
        <f ca="1">+'（运营）采购订单'!E66</f>
        <v>剑邑布行</v>
      </c>
      <c r="F66" s="78">
        <f ca="1">+'（运营）采购订单'!J66</f>
        <v>30</v>
      </c>
      <c r="G66" s="78" t="str">
        <f ca="1">+'（运营）采购订单'!F66</f>
        <v>丝光棉</v>
      </c>
      <c r="H66" s="79" t="str">
        <f ca="1">+'（运营）采购订单'!G66</f>
        <v>尼罗蓝 54#</v>
      </c>
      <c r="I66" s="78" t="str">
        <f ca="1">+'（运营）采购订单'!H66</f>
        <v>尼罗蓝</v>
      </c>
      <c r="J66" s="78" t="str">
        <f>+'（运营）采购订单'!I66</f>
        <v>5XL</v>
      </c>
      <c r="K66" s="83"/>
      <c r="L66" s="84"/>
      <c r="M66" s="83"/>
      <c r="N66" s="83"/>
      <c r="O66" s="85">
        <f t="shared" si="1"/>
        <v>0</v>
      </c>
      <c r="P66" s="86">
        <f ca="1" t="shared" si="5"/>
        <v>30</v>
      </c>
      <c r="Q66" s="86" t="str">
        <f ca="1" t="shared" si="6"/>
        <v>少交</v>
      </c>
    </row>
    <row r="67" s="65" customFormat="1" ht="26" hidden="1" customHeight="1" spans="1:17">
      <c r="A67" s="76" t="str">
        <f ca="1" t="shared" si="7"/>
        <v/>
      </c>
      <c r="B67" s="77" t="str">
        <f ca="1">IF(F67&gt;0,'（运营）采购订单'!B67,"")</f>
        <v/>
      </c>
      <c r="C67" s="78" t="str">
        <f ca="1">+'（运营）采购订单'!C67</f>
        <v/>
      </c>
      <c r="D67" s="78" t="str">
        <f ca="1">+'（运营）采购订单'!D67</f>
        <v/>
      </c>
      <c r="E67" s="78" t="str">
        <f ca="1">+'（运营）采购订单'!E67</f>
        <v/>
      </c>
      <c r="F67" s="78">
        <f ca="1">+'（运营）采购订单'!J67</f>
        <v>0</v>
      </c>
      <c r="G67" s="78" t="str">
        <f ca="1">+'（运营）采购订单'!F67</f>
        <v/>
      </c>
      <c r="H67" s="79" t="str">
        <f ca="1">+'（运营）采购订单'!G67</f>
        <v/>
      </c>
      <c r="I67" s="78" t="str">
        <f ca="1">+'（运营）采购订单'!H67</f>
        <v>贝加蓝</v>
      </c>
      <c r="J67" s="78" t="str">
        <f>+'（运营）采购订单'!I67</f>
        <v>XS</v>
      </c>
      <c r="K67" s="83"/>
      <c r="L67" s="84"/>
      <c r="M67" s="83"/>
      <c r="N67" s="83"/>
      <c r="O67" s="85">
        <f t="shared" si="1"/>
        <v>0</v>
      </c>
      <c r="P67" s="86">
        <f ca="1" t="shared" si="5"/>
        <v>0</v>
      </c>
      <c r="Q67" s="86" t="str">
        <f ca="1" t="shared" si="6"/>
        <v/>
      </c>
    </row>
    <row r="68" s="65" customFormat="1" ht="26" hidden="1" customHeight="1" spans="1:17">
      <c r="A68" s="76" t="str">
        <f ca="1" t="shared" si="7"/>
        <v/>
      </c>
      <c r="B68" s="77" t="str">
        <f ca="1">IF(F68&gt;0,'（运营）采购订单'!B68,"")</f>
        <v/>
      </c>
      <c r="C68" s="78" t="str">
        <f ca="1">+'（运营）采购订单'!C68</f>
        <v/>
      </c>
      <c r="D68" s="78" t="str">
        <f ca="1">+'（运营）采购订单'!D68</f>
        <v/>
      </c>
      <c r="E68" s="78" t="str">
        <f ca="1">+'（运营）采购订单'!E68</f>
        <v/>
      </c>
      <c r="F68" s="78">
        <f ca="1">+'（运营）采购订单'!J68</f>
        <v>0</v>
      </c>
      <c r="G68" s="78" t="str">
        <f ca="1">+'（运营）采购订单'!F68</f>
        <v/>
      </c>
      <c r="H68" s="79" t="str">
        <f ca="1">+'（运营）采购订单'!G68</f>
        <v/>
      </c>
      <c r="I68" s="78" t="str">
        <f ca="1">+'（运营）采购订单'!H68</f>
        <v>贝加蓝</v>
      </c>
      <c r="J68" s="78" t="str">
        <f>+'（运营）采购订单'!I68</f>
        <v>S</v>
      </c>
      <c r="K68" s="83"/>
      <c r="L68" s="84"/>
      <c r="M68" s="83"/>
      <c r="N68" s="83"/>
      <c r="O68" s="85">
        <f t="shared" si="1"/>
        <v>0</v>
      </c>
      <c r="P68" s="86">
        <f ca="1" t="shared" si="5"/>
        <v>0</v>
      </c>
      <c r="Q68" s="86" t="str">
        <f ca="1" t="shared" si="6"/>
        <v/>
      </c>
    </row>
    <row r="69" s="65" customFormat="1" ht="26" hidden="1" customHeight="1" spans="1:17">
      <c r="A69" s="76" t="str">
        <f ca="1" t="shared" si="7"/>
        <v/>
      </c>
      <c r="B69" s="77" t="str">
        <f ca="1">IF(F69&gt;0,'（运营）采购订单'!B69,"")</f>
        <v/>
      </c>
      <c r="C69" s="78" t="str">
        <f ca="1">+'（运营）采购订单'!C69</f>
        <v/>
      </c>
      <c r="D69" s="78" t="str">
        <f ca="1">+'（运营）采购订单'!D69</f>
        <v/>
      </c>
      <c r="E69" s="78" t="str">
        <f ca="1">+'（运营）采购订单'!E69</f>
        <v/>
      </c>
      <c r="F69" s="78">
        <f ca="1">+'（运营）采购订单'!J69</f>
        <v>0</v>
      </c>
      <c r="G69" s="78" t="str">
        <f ca="1">+'（运营）采购订单'!F69</f>
        <v/>
      </c>
      <c r="H69" s="79" t="str">
        <f ca="1">+'（运营）采购订单'!G69</f>
        <v/>
      </c>
      <c r="I69" s="78" t="str">
        <f ca="1">+'（运营）采购订单'!H69</f>
        <v>贝加蓝</v>
      </c>
      <c r="J69" s="78" t="str">
        <f>+'（运营）采购订单'!I69</f>
        <v>M</v>
      </c>
      <c r="K69" s="83"/>
      <c r="L69" s="84"/>
      <c r="M69" s="83"/>
      <c r="N69" s="83"/>
      <c r="O69" s="85">
        <f t="shared" ref="O69:O132" si="8">+SUM(K69:N69)</f>
        <v>0</v>
      </c>
      <c r="P69" s="86">
        <f ca="1" t="shared" ref="P69:P100" si="9">+F69-O69</f>
        <v>0</v>
      </c>
      <c r="Q69" s="86" t="str">
        <f ca="1" t="shared" ref="Q69:Q100" si="10">+IF(P69&gt;0,"少交",IF(P69=0,"","多交"))</f>
        <v/>
      </c>
    </row>
    <row r="70" s="65" customFormat="1" ht="26" hidden="1" customHeight="1" spans="1:17">
      <c r="A70" s="76" t="str">
        <f ca="1" t="shared" si="7"/>
        <v/>
      </c>
      <c r="B70" s="77" t="str">
        <f ca="1">IF(F70&gt;0,'（运营）采购订单'!B70,"")</f>
        <v/>
      </c>
      <c r="C70" s="78" t="str">
        <f ca="1">+'（运营）采购订单'!C70</f>
        <v/>
      </c>
      <c r="D70" s="78" t="str">
        <f ca="1">+'（运营）采购订单'!D70</f>
        <v/>
      </c>
      <c r="E70" s="78" t="str">
        <f ca="1">+'（运营）采购订单'!E70</f>
        <v/>
      </c>
      <c r="F70" s="78">
        <f ca="1">+'（运营）采购订单'!J70</f>
        <v>0</v>
      </c>
      <c r="G70" s="78" t="str">
        <f ca="1">+'（运营）采购订单'!F70</f>
        <v/>
      </c>
      <c r="H70" s="79" t="str">
        <f ca="1">+'（运营）采购订单'!G70</f>
        <v/>
      </c>
      <c r="I70" s="78" t="str">
        <f ca="1">+'（运营）采购订单'!H70</f>
        <v>贝加蓝</v>
      </c>
      <c r="J70" s="78" t="str">
        <f>+'（运营）采购订单'!I70</f>
        <v>L</v>
      </c>
      <c r="K70" s="83"/>
      <c r="L70" s="84"/>
      <c r="M70" s="83"/>
      <c r="N70" s="83"/>
      <c r="O70" s="85">
        <f t="shared" si="8"/>
        <v>0</v>
      </c>
      <c r="P70" s="86">
        <f ca="1" t="shared" si="9"/>
        <v>0</v>
      </c>
      <c r="Q70" s="86" t="str">
        <f ca="1" t="shared" si="10"/>
        <v/>
      </c>
    </row>
    <row r="71" s="65" customFormat="1" ht="26" customHeight="1" spans="1:17">
      <c r="A71" s="76" t="str">
        <f ca="1" t="shared" si="7"/>
        <v/>
      </c>
      <c r="B71" s="77" t="str">
        <f ca="1">IF(F71&gt;0,'（运营）采购订单'!B71,"")</f>
        <v/>
      </c>
      <c r="C71" s="78" t="str">
        <f ca="1">+'（运营）采购订单'!C71</f>
        <v/>
      </c>
      <c r="D71" s="78" t="str">
        <f ca="1">+'（运营）采购订单'!D71</f>
        <v/>
      </c>
      <c r="E71" s="78" t="str">
        <f ca="1">+'（运营）采购订单'!E71</f>
        <v/>
      </c>
      <c r="F71" s="78">
        <f ca="1">+'（运营）采购订单'!J71</f>
        <v>0</v>
      </c>
      <c r="G71" s="78" t="str">
        <f ca="1">+'（运营）采购订单'!F71</f>
        <v/>
      </c>
      <c r="H71" s="79" t="str">
        <f ca="1">+'（运营）采购订单'!G71</f>
        <v/>
      </c>
      <c r="I71" s="78" t="str">
        <f ca="1">+'（运营）采购订单'!H71</f>
        <v>贝加蓝</v>
      </c>
      <c r="J71" s="78" t="str">
        <f>+'（运营）采购订单'!I71</f>
        <v>XL</v>
      </c>
      <c r="K71" s="83"/>
      <c r="L71" s="84"/>
      <c r="M71" s="83"/>
      <c r="N71" s="83"/>
      <c r="O71" s="85">
        <f t="shared" si="8"/>
        <v>0</v>
      </c>
      <c r="P71" s="86">
        <f ca="1" t="shared" si="9"/>
        <v>0</v>
      </c>
      <c r="Q71" s="86" t="str">
        <f ca="1" t="shared" si="10"/>
        <v/>
      </c>
    </row>
    <row r="72" s="65" customFormat="1" ht="26" customHeight="1" spans="1:17">
      <c r="A72" s="76" t="str">
        <f ca="1" t="shared" si="7"/>
        <v/>
      </c>
      <c r="B72" s="77" t="str">
        <f ca="1">IF(F72&gt;0,'（运营）采购订单'!B72,"")</f>
        <v/>
      </c>
      <c r="C72" s="78" t="str">
        <f ca="1">+'（运营）采购订单'!C72</f>
        <v/>
      </c>
      <c r="D72" s="78" t="str">
        <f ca="1">+'（运营）采购订单'!D72</f>
        <v/>
      </c>
      <c r="E72" s="78" t="str">
        <f ca="1">+'（运营）采购订单'!E72</f>
        <v/>
      </c>
      <c r="F72" s="78">
        <f ca="1">+'（运营）采购订单'!J72</f>
        <v>0</v>
      </c>
      <c r="G72" s="78" t="str">
        <f ca="1">+'（运营）采购订单'!F72</f>
        <v/>
      </c>
      <c r="H72" s="79" t="str">
        <f ca="1">+'（运营）采购订单'!G72</f>
        <v/>
      </c>
      <c r="I72" s="78" t="str">
        <f ca="1">+'（运营）采购订单'!H72</f>
        <v>贝加蓝</v>
      </c>
      <c r="J72" s="78" t="str">
        <f>+'（运营）采购订单'!I72</f>
        <v>2XL</v>
      </c>
      <c r="K72" s="83"/>
      <c r="L72" s="84"/>
      <c r="M72" s="83"/>
      <c r="N72" s="83"/>
      <c r="O72" s="85">
        <f t="shared" si="8"/>
        <v>0</v>
      </c>
      <c r="P72" s="86">
        <f ca="1" t="shared" si="9"/>
        <v>0</v>
      </c>
      <c r="Q72" s="86" t="str">
        <f ca="1" t="shared" si="10"/>
        <v/>
      </c>
    </row>
    <row r="73" s="65" customFormat="1" ht="26" customHeight="1" spans="1:17">
      <c r="A73" s="76">
        <f ca="1" t="shared" si="7"/>
        <v>0</v>
      </c>
      <c r="B73" s="77" t="str">
        <f ca="1">IF(F73&gt;0,'（运营）采购订单'!B73,"")</f>
        <v>PO231124TZ811</v>
      </c>
      <c r="C73" s="78" t="str">
        <f ca="1">+'（运营）采购订单'!C73</f>
        <v>TZ811</v>
      </c>
      <c r="D73" s="78" t="str">
        <f ca="1">+'（运营）采购订单'!D73</f>
        <v>TZ811-Berga Blue-3XL</v>
      </c>
      <c r="E73" s="78" t="str">
        <f ca="1">+'（运营）采购订单'!E73</f>
        <v>剑邑布行</v>
      </c>
      <c r="F73" s="78">
        <f ca="1">+'（运营）采购订单'!J73</f>
        <v>60</v>
      </c>
      <c r="G73" s="78" t="str">
        <f ca="1">+'（运营）采购订单'!F73</f>
        <v>丝光棉</v>
      </c>
      <c r="H73" s="79" t="str">
        <f ca="1">+'（运营）采购订单'!G73</f>
        <v>贝加蓝 176#</v>
      </c>
      <c r="I73" s="78" t="str">
        <f ca="1">+'（运营）采购订单'!H73</f>
        <v>贝加蓝</v>
      </c>
      <c r="J73" s="78" t="str">
        <f>+'（运营）采购订单'!I73</f>
        <v>3XL</v>
      </c>
      <c r="K73" s="83"/>
      <c r="L73" s="84"/>
      <c r="M73" s="83"/>
      <c r="N73" s="83"/>
      <c r="O73" s="85">
        <f t="shared" si="8"/>
        <v>0</v>
      </c>
      <c r="P73" s="86">
        <f ca="1" t="shared" si="9"/>
        <v>60</v>
      </c>
      <c r="Q73" s="86" t="str">
        <f ca="1" t="shared" si="10"/>
        <v>少交</v>
      </c>
    </row>
    <row r="74" s="65" customFormat="1" ht="26" hidden="1" customHeight="1" spans="1:17">
      <c r="A74" s="76">
        <f ca="1" t="shared" si="7"/>
        <v>0</v>
      </c>
      <c r="B74" s="77" t="str">
        <f ca="1">IF(F74&gt;0,'（运营）采购订单'!B74,"")</f>
        <v>PO231124TZ811</v>
      </c>
      <c r="C74" s="78" t="str">
        <f ca="1">+'（运营）采购订单'!C74</f>
        <v>TZ811</v>
      </c>
      <c r="D74" s="78" t="str">
        <f ca="1">+'（运营）采购订单'!D74</f>
        <v>TZ811-Berga Blue-4XL</v>
      </c>
      <c r="E74" s="78" t="str">
        <f ca="1">+'（运营）采购订单'!E74</f>
        <v>剑邑布行</v>
      </c>
      <c r="F74" s="78">
        <f ca="1">+'（运营）采购订单'!J74</f>
        <v>30</v>
      </c>
      <c r="G74" s="78" t="str">
        <f ca="1">+'（运营）采购订单'!F74</f>
        <v>丝光棉</v>
      </c>
      <c r="H74" s="79" t="str">
        <f ca="1">+'（运营）采购订单'!G74</f>
        <v>贝加蓝 176#</v>
      </c>
      <c r="I74" s="78" t="str">
        <f ca="1">+'（运营）采购订单'!H74</f>
        <v>贝加蓝</v>
      </c>
      <c r="J74" s="78" t="str">
        <f>+'（运营）采购订单'!I74</f>
        <v>4XL</v>
      </c>
      <c r="K74" s="83"/>
      <c r="L74" s="84"/>
      <c r="M74" s="83"/>
      <c r="N74" s="83"/>
      <c r="O74" s="85">
        <f t="shared" si="8"/>
        <v>0</v>
      </c>
      <c r="P74" s="86">
        <f ca="1" t="shared" si="9"/>
        <v>30</v>
      </c>
      <c r="Q74" s="86" t="str">
        <f ca="1" t="shared" si="10"/>
        <v>少交</v>
      </c>
    </row>
    <row r="75" s="65" customFormat="1" ht="26" customHeight="1" spans="1:17">
      <c r="A75" s="76">
        <f ca="1" t="shared" si="7"/>
        <v>0</v>
      </c>
      <c r="B75" s="77" t="str">
        <f ca="1">IF(F75&gt;0,'（运营）采购订单'!B75,"")</f>
        <v>PO231124TZ811</v>
      </c>
      <c r="C75" s="78" t="str">
        <f ca="1">+'（运营）采购订单'!C75</f>
        <v>TZ811</v>
      </c>
      <c r="D75" s="78" t="str">
        <f ca="1">+'（运营）采购订单'!D75</f>
        <v>TZ811-Berga Blue-5XL</v>
      </c>
      <c r="E75" s="78" t="str">
        <f ca="1">+'（运营）采购订单'!E75</f>
        <v>剑邑布行</v>
      </c>
      <c r="F75" s="78">
        <f ca="1">+'（运营）采购订单'!J75</f>
        <v>30</v>
      </c>
      <c r="G75" s="78" t="str">
        <f ca="1">+'（运营）采购订单'!F75</f>
        <v>丝光棉</v>
      </c>
      <c r="H75" s="79" t="str">
        <f ca="1">+'（运营）采购订单'!G75</f>
        <v>贝加蓝 176#</v>
      </c>
      <c r="I75" s="78" t="str">
        <f ca="1">+'（运营）采购订单'!H75</f>
        <v>贝加蓝</v>
      </c>
      <c r="J75" s="78" t="str">
        <f>+'（运营）采购订单'!I75</f>
        <v>5XL</v>
      </c>
      <c r="K75" s="83"/>
      <c r="L75" s="84"/>
      <c r="M75" s="83"/>
      <c r="N75" s="83"/>
      <c r="O75" s="85">
        <f t="shared" si="8"/>
        <v>0</v>
      </c>
      <c r="P75" s="86">
        <f ca="1" t="shared" si="9"/>
        <v>30</v>
      </c>
      <c r="Q75" s="86" t="str">
        <f ca="1" t="shared" si="10"/>
        <v>少交</v>
      </c>
    </row>
    <row r="76" s="65" customFormat="1" ht="26" hidden="1" customHeight="1" spans="1:17">
      <c r="A76" s="76" t="str">
        <f ca="1" t="shared" si="7"/>
        <v/>
      </c>
      <c r="B76" s="77" t="str">
        <f ca="1">IF(F76&gt;0,'（运营）采购订单'!B76,"")</f>
        <v/>
      </c>
      <c r="C76" s="78" t="str">
        <f ca="1">+'（运营）采购订单'!C76</f>
        <v/>
      </c>
      <c r="D76" s="78" t="str">
        <f ca="1">+'（运营）采购订单'!D76</f>
        <v/>
      </c>
      <c r="E76" s="78" t="str">
        <f ca="1">+'（运营）采购订单'!E76</f>
        <v/>
      </c>
      <c r="F76" s="78">
        <f ca="1">+'（运营）采购订单'!J76</f>
        <v>0</v>
      </c>
      <c r="G76" s="78" t="str">
        <f ca="1">+'（运营）采购订单'!F76</f>
        <v/>
      </c>
      <c r="H76" s="79" t="str">
        <f ca="1">+'（运营）采购订单'!G76</f>
        <v/>
      </c>
      <c r="I76" s="78" t="str">
        <f ca="1">+'（运营）采购订单'!H76</f>
        <v>大红</v>
      </c>
      <c r="J76" s="78" t="str">
        <f>+'（运营）采购订单'!I76</f>
        <v>XS</v>
      </c>
      <c r="K76" s="83"/>
      <c r="L76" s="84"/>
      <c r="M76" s="83"/>
      <c r="N76" s="83"/>
      <c r="O76" s="85">
        <f t="shared" si="8"/>
        <v>0</v>
      </c>
      <c r="P76" s="86">
        <f ca="1" t="shared" si="9"/>
        <v>0</v>
      </c>
      <c r="Q76" s="86" t="str">
        <f ca="1" t="shared" si="10"/>
        <v/>
      </c>
    </row>
    <row r="77" s="65" customFormat="1" ht="26" hidden="1" customHeight="1" spans="1:17">
      <c r="A77" s="76" t="str">
        <f ca="1" t="shared" si="7"/>
        <v/>
      </c>
      <c r="B77" s="77" t="str">
        <f ca="1">IF(F77&gt;0,'（运营）采购订单'!B77,"")</f>
        <v/>
      </c>
      <c r="C77" s="78" t="str">
        <f ca="1">+'（运营）采购订单'!C77</f>
        <v/>
      </c>
      <c r="D77" s="78" t="str">
        <f ca="1">+'（运营）采购订单'!D77</f>
        <v/>
      </c>
      <c r="E77" s="78" t="str">
        <f ca="1">+'（运营）采购订单'!E77</f>
        <v/>
      </c>
      <c r="F77" s="78">
        <f ca="1">+'（运营）采购订单'!J77</f>
        <v>0</v>
      </c>
      <c r="G77" s="78" t="str">
        <f ca="1">+'（运营）采购订单'!F77</f>
        <v/>
      </c>
      <c r="H77" s="79" t="str">
        <f ca="1">+'（运营）采购订单'!G77</f>
        <v/>
      </c>
      <c r="I77" s="78" t="str">
        <f ca="1">+'（运营）采购订单'!H77</f>
        <v>大红</v>
      </c>
      <c r="J77" s="78" t="str">
        <f>+'（运营）采购订单'!I77</f>
        <v>S</v>
      </c>
      <c r="K77" s="83"/>
      <c r="L77" s="84"/>
      <c r="M77" s="83"/>
      <c r="N77" s="83"/>
      <c r="O77" s="85">
        <f t="shared" si="8"/>
        <v>0</v>
      </c>
      <c r="P77" s="86">
        <f ca="1" t="shared" si="9"/>
        <v>0</v>
      </c>
      <c r="Q77" s="86" t="str">
        <f ca="1" t="shared" si="10"/>
        <v/>
      </c>
    </row>
    <row r="78" s="65" customFormat="1" ht="26" hidden="1" customHeight="1" spans="1:17">
      <c r="A78" s="76" t="str">
        <f ca="1" t="shared" si="7"/>
        <v/>
      </c>
      <c r="B78" s="77" t="str">
        <f ca="1">IF(F78&gt;0,'（运营）采购订单'!B78,"")</f>
        <v/>
      </c>
      <c r="C78" s="78" t="str">
        <f ca="1">+'（运营）采购订单'!C78</f>
        <v/>
      </c>
      <c r="D78" s="78" t="str">
        <f ca="1">+'（运营）采购订单'!D78</f>
        <v/>
      </c>
      <c r="E78" s="78" t="str">
        <f ca="1">+'（运营）采购订单'!E78</f>
        <v/>
      </c>
      <c r="F78" s="78">
        <f ca="1">+'（运营）采购订单'!J78</f>
        <v>0</v>
      </c>
      <c r="G78" s="78" t="str">
        <f ca="1">+'（运营）采购订单'!F78</f>
        <v/>
      </c>
      <c r="H78" s="79" t="str">
        <f ca="1">+'（运营）采购订单'!G78</f>
        <v/>
      </c>
      <c r="I78" s="78" t="str">
        <f ca="1">+'（运营）采购订单'!H78</f>
        <v>大红</v>
      </c>
      <c r="J78" s="78" t="str">
        <f>+'（运营）采购订单'!I78</f>
        <v>M</v>
      </c>
      <c r="K78" s="83"/>
      <c r="L78" s="84"/>
      <c r="M78" s="83"/>
      <c r="N78" s="83"/>
      <c r="O78" s="85">
        <f t="shared" si="8"/>
        <v>0</v>
      </c>
      <c r="P78" s="86">
        <f ca="1" t="shared" si="9"/>
        <v>0</v>
      </c>
      <c r="Q78" s="86" t="str">
        <f ca="1" t="shared" si="10"/>
        <v/>
      </c>
    </row>
    <row r="79" s="65" customFormat="1" ht="26" hidden="1" customHeight="1" spans="1:17">
      <c r="A79" s="76" t="str">
        <f ca="1" t="shared" si="7"/>
        <v/>
      </c>
      <c r="B79" s="77" t="str">
        <f ca="1">IF(F79&gt;0,'（运营）采购订单'!B79,"")</f>
        <v/>
      </c>
      <c r="C79" s="78" t="str">
        <f ca="1">+'（运营）采购订单'!C79</f>
        <v/>
      </c>
      <c r="D79" s="78" t="str">
        <f ca="1">+'（运营）采购订单'!D79</f>
        <v/>
      </c>
      <c r="E79" s="78" t="str">
        <f ca="1">+'（运营）采购订单'!E79</f>
        <v/>
      </c>
      <c r="F79" s="78">
        <f ca="1">+'（运营）采购订单'!J79</f>
        <v>0</v>
      </c>
      <c r="G79" s="78" t="str">
        <f ca="1">+'（运营）采购订单'!F79</f>
        <v/>
      </c>
      <c r="H79" s="79" t="str">
        <f ca="1">+'（运营）采购订单'!G79</f>
        <v/>
      </c>
      <c r="I79" s="78" t="str">
        <f ca="1">+'（运营）采购订单'!H79</f>
        <v>大红</v>
      </c>
      <c r="J79" s="78" t="str">
        <f>+'（运营）采购订单'!I79</f>
        <v>L</v>
      </c>
      <c r="K79" s="83"/>
      <c r="L79" s="84"/>
      <c r="M79" s="83"/>
      <c r="N79" s="83"/>
      <c r="O79" s="85">
        <f t="shared" si="8"/>
        <v>0</v>
      </c>
      <c r="P79" s="86">
        <f ca="1" t="shared" si="9"/>
        <v>0</v>
      </c>
      <c r="Q79" s="86" t="str">
        <f ca="1" t="shared" si="10"/>
        <v/>
      </c>
    </row>
    <row r="80" s="65" customFormat="1" ht="26" customHeight="1" spans="1:17">
      <c r="A80" s="76">
        <f ca="1" t="shared" si="7"/>
        <v>0</v>
      </c>
      <c r="B80" s="77" t="str">
        <f ca="1">IF(F80&gt;0,'（运营）采购订单'!B80,"")</f>
        <v>PO231124TZ811</v>
      </c>
      <c r="C80" s="78" t="str">
        <f ca="1">+'（运营）采购订单'!C80</f>
        <v>TZ811</v>
      </c>
      <c r="D80" s="78" t="str">
        <f ca="1">+'（运营）采购订单'!D80</f>
        <v>TZ811-Big Red-XL</v>
      </c>
      <c r="E80" s="78" t="str">
        <f ca="1">+'（运营）采购订单'!E80</f>
        <v>剑邑布行</v>
      </c>
      <c r="F80" s="78">
        <f ca="1">+'（运营）采购订单'!J80</f>
        <v>60</v>
      </c>
      <c r="G80" s="78" t="str">
        <f ca="1">+'（运营）采购订单'!F80</f>
        <v>丝光棉</v>
      </c>
      <c r="H80" s="79" t="str">
        <f ca="1">+'（运营）采购订单'!G80</f>
        <v>大红 190#</v>
      </c>
      <c r="I80" s="78" t="str">
        <f ca="1">+'（运营）采购订单'!H80</f>
        <v>大红</v>
      </c>
      <c r="J80" s="78" t="str">
        <f>+'（运营）采购订单'!I80</f>
        <v>XL</v>
      </c>
      <c r="K80" s="83"/>
      <c r="L80" s="84"/>
      <c r="M80" s="83"/>
      <c r="N80" s="83"/>
      <c r="O80" s="85">
        <f t="shared" si="8"/>
        <v>0</v>
      </c>
      <c r="P80" s="86">
        <f ca="1" t="shared" si="9"/>
        <v>60</v>
      </c>
      <c r="Q80" s="86" t="str">
        <f ca="1" t="shared" si="10"/>
        <v>少交</v>
      </c>
    </row>
    <row r="81" s="65" customFormat="1" ht="26" customHeight="1" spans="1:17">
      <c r="A81" s="76">
        <f ca="1" t="shared" si="7"/>
        <v>0</v>
      </c>
      <c r="B81" s="77" t="str">
        <f ca="1">IF(F81&gt;0,'（运营）采购订单'!B81,"")</f>
        <v>PO231124TZ811</v>
      </c>
      <c r="C81" s="78" t="str">
        <f ca="1">+'（运营）采购订单'!C81</f>
        <v>TZ811</v>
      </c>
      <c r="D81" s="78" t="str">
        <f ca="1">+'（运营）采购订单'!D81</f>
        <v>TZ811-Big Red-2XL</v>
      </c>
      <c r="E81" s="78" t="str">
        <f ca="1">+'（运营）采购订单'!E81</f>
        <v>剑邑布行</v>
      </c>
      <c r="F81" s="78">
        <f ca="1">+'（运营）采购订单'!J81</f>
        <v>120</v>
      </c>
      <c r="G81" s="78" t="str">
        <f ca="1">+'（运营）采购订单'!F81</f>
        <v>丝光棉</v>
      </c>
      <c r="H81" s="79" t="str">
        <f ca="1">+'（运营）采购订单'!G81</f>
        <v>大红 190#</v>
      </c>
      <c r="I81" s="78" t="str">
        <f ca="1">+'（运营）采购订单'!H81</f>
        <v>大红</v>
      </c>
      <c r="J81" s="78" t="str">
        <f>+'（运营）采购订单'!I81</f>
        <v>2XL</v>
      </c>
      <c r="K81" s="83"/>
      <c r="L81" s="84"/>
      <c r="M81" s="83"/>
      <c r="N81" s="83"/>
      <c r="O81" s="85">
        <f t="shared" si="8"/>
        <v>0</v>
      </c>
      <c r="P81" s="86">
        <f ca="1" t="shared" si="9"/>
        <v>120</v>
      </c>
      <c r="Q81" s="86" t="str">
        <f ca="1" t="shared" si="10"/>
        <v>少交</v>
      </c>
    </row>
    <row r="82" s="65" customFormat="1" ht="26" customHeight="1" spans="1:17">
      <c r="A82" s="76">
        <f ca="1" t="shared" si="7"/>
        <v>0</v>
      </c>
      <c r="B82" s="77" t="str">
        <f ca="1">IF(F82&gt;0,'（运营）采购订单'!B82,"")</f>
        <v>PO231124TZ811</v>
      </c>
      <c r="C82" s="78" t="str">
        <f ca="1">+'（运营）采购订单'!C82</f>
        <v>TZ811</v>
      </c>
      <c r="D82" s="78" t="str">
        <f ca="1">+'（运营）采购订单'!D82</f>
        <v>TZ811-Big Red-3XL</v>
      </c>
      <c r="E82" s="78" t="str">
        <f ca="1">+'（运营）采购订单'!E82</f>
        <v>剑邑布行</v>
      </c>
      <c r="F82" s="78">
        <f ca="1">+'（运营）采购订单'!J82</f>
        <v>120</v>
      </c>
      <c r="G82" s="78" t="str">
        <f ca="1">+'（运营）采购订单'!F82</f>
        <v>丝光棉</v>
      </c>
      <c r="H82" s="79" t="str">
        <f ca="1">+'（运营）采购订单'!G82</f>
        <v>大红 190#</v>
      </c>
      <c r="I82" s="78" t="str">
        <f ca="1">+'（运营）采购订单'!H82</f>
        <v>大红</v>
      </c>
      <c r="J82" s="78" t="str">
        <f>+'（运营）采购订单'!I82</f>
        <v>3XL</v>
      </c>
      <c r="K82" s="83"/>
      <c r="L82" s="84"/>
      <c r="M82" s="83"/>
      <c r="N82" s="83"/>
      <c r="O82" s="85">
        <f t="shared" si="8"/>
        <v>0</v>
      </c>
      <c r="P82" s="86">
        <f ca="1" t="shared" si="9"/>
        <v>120</v>
      </c>
      <c r="Q82" s="86" t="str">
        <f ca="1" t="shared" si="10"/>
        <v>少交</v>
      </c>
    </row>
    <row r="83" s="65" customFormat="1" ht="26" hidden="1" customHeight="1" spans="1:17">
      <c r="A83" s="76">
        <f ca="1" t="shared" si="7"/>
        <v>0</v>
      </c>
      <c r="B83" s="77" t="str">
        <f ca="1">IF(F83&gt;0,'（运营）采购订单'!B83,"")</f>
        <v>PO231124TZ811</v>
      </c>
      <c r="C83" s="78" t="str">
        <f ca="1">+'（运营）采购订单'!C83</f>
        <v>TZ811</v>
      </c>
      <c r="D83" s="78" t="str">
        <f ca="1">+'（运营）采购订单'!D83</f>
        <v>TZ811-Big Red-4XL</v>
      </c>
      <c r="E83" s="78" t="str">
        <f ca="1">+'（运营）采购订单'!E83</f>
        <v>剑邑布行</v>
      </c>
      <c r="F83" s="78">
        <f ca="1">+'（运营）采购订单'!J83</f>
        <v>60</v>
      </c>
      <c r="G83" s="78" t="str">
        <f ca="1">+'（运营）采购订单'!F83</f>
        <v>丝光棉</v>
      </c>
      <c r="H83" s="79" t="str">
        <f ca="1">+'（运营）采购订单'!G83</f>
        <v>大红 190#</v>
      </c>
      <c r="I83" s="78" t="str">
        <f ca="1">+'（运营）采购订单'!H83</f>
        <v>大红</v>
      </c>
      <c r="J83" s="78" t="str">
        <f>+'（运营）采购订单'!I83</f>
        <v>4XL</v>
      </c>
      <c r="K83" s="83"/>
      <c r="L83" s="84"/>
      <c r="M83" s="83"/>
      <c r="N83" s="83"/>
      <c r="O83" s="85">
        <f t="shared" si="8"/>
        <v>0</v>
      </c>
      <c r="P83" s="86">
        <f ca="1" t="shared" si="9"/>
        <v>60</v>
      </c>
      <c r="Q83" s="86" t="str">
        <f ca="1" t="shared" si="10"/>
        <v>少交</v>
      </c>
    </row>
    <row r="84" s="65" customFormat="1" ht="26" customHeight="1" spans="1:17">
      <c r="A84" s="76">
        <f ca="1" t="shared" si="7"/>
        <v>0</v>
      </c>
      <c r="B84" s="77" t="str">
        <f ca="1">IF(F84&gt;0,'（运营）采购订单'!B84,"")</f>
        <v>PO231124TZ811</v>
      </c>
      <c r="C84" s="78" t="str">
        <f ca="1">+'（运营）采购订单'!C84</f>
        <v>TZ811</v>
      </c>
      <c r="D84" s="78" t="str">
        <f ca="1">+'（运营）采购订单'!D84</f>
        <v>TZ811-Big Red-5XL</v>
      </c>
      <c r="E84" s="78" t="str">
        <f ca="1">+'（运营）采购订单'!E84</f>
        <v>剑邑布行</v>
      </c>
      <c r="F84" s="78">
        <f ca="1">+'（运营）采购订单'!J84</f>
        <v>60</v>
      </c>
      <c r="G84" s="78" t="str">
        <f ca="1">+'（运营）采购订单'!F84</f>
        <v>丝光棉</v>
      </c>
      <c r="H84" s="79" t="str">
        <f ca="1">+'（运营）采购订单'!G84</f>
        <v>大红 190#</v>
      </c>
      <c r="I84" s="78" t="str">
        <f ca="1">+'（运营）采购订单'!H84</f>
        <v>大红</v>
      </c>
      <c r="J84" s="78" t="str">
        <f>+'（运营）采购订单'!I84</f>
        <v>5XL</v>
      </c>
      <c r="K84" s="83"/>
      <c r="L84" s="84"/>
      <c r="M84" s="83"/>
      <c r="N84" s="83"/>
      <c r="O84" s="85">
        <f t="shared" si="8"/>
        <v>0</v>
      </c>
      <c r="P84" s="86">
        <f ca="1" t="shared" si="9"/>
        <v>60</v>
      </c>
      <c r="Q84" s="86" t="str">
        <f ca="1" t="shared" si="10"/>
        <v>少交</v>
      </c>
    </row>
    <row r="85" s="65" customFormat="1" ht="26" hidden="1" customHeight="1" spans="1:17">
      <c r="A85" s="76" t="str">
        <f ca="1" t="shared" si="7"/>
        <v/>
      </c>
      <c r="B85" s="77" t="str">
        <f ca="1">IF(F85&gt;0,'（运营）采购订单'!B85,"")</f>
        <v/>
      </c>
      <c r="C85" s="78" t="str">
        <f ca="1">+'（运营）采购订单'!C85</f>
        <v/>
      </c>
      <c r="D85" s="78" t="str">
        <f ca="1">+'（运营）采购订单'!D85</f>
        <v/>
      </c>
      <c r="E85" s="78" t="str">
        <f ca="1">+'（运营）采购订单'!E85</f>
        <v/>
      </c>
      <c r="F85" s="78">
        <f ca="1">+'（运营）采购订单'!J85</f>
        <v>0</v>
      </c>
      <c r="G85" s="78" t="str">
        <f ca="1">+'（运营）采购订单'!F85</f>
        <v/>
      </c>
      <c r="H85" s="79" t="str">
        <f ca="1">+'（运营）采购订单'!G85</f>
        <v/>
      </c>
      <c r="I85" s="78" t="str">
        <f ca="1">+'（运营）采购订单'!H85</f>
        <v>紫灰</v>
      </c>
      <c r="J85" s="78" t="str">
        <f>+'（运营）采购订单'!I85</f>
        <v>XS</v>
      </c>
      <c r="K85" s="83"/>
      <c r="L85" s="84"/>
      <c r="M85" s="83"/>
      <c r="N85" s="83"/>
      <c r="O85" s="85">
        <f t="shared" si="8"/>
        <v>0</v>
      </c>
      <c r="P85" s="86">
        <f ca="1" t="shared" si="9"/>
        <v>0</v>
      </c>
      <c r="Q85" s="86" t="str">
        <f ca="1" t="shared" si="10"/>
        <v/>
      </c>
    </row>
    <row r="86" s="65" customFormat="1" ht="26" hidden="1" customHeight="1" spans="1:17">
      <c r="A86" s="76" t="str">
        <f ca="1" t="shared" si="7"/>
        <v/>
      </c>
      <c r="B86" s="77" t="str">
        <f ca="1">IF(F86&gt;0,'（运营）采购订单'!B86,"")</f>
        <v/>
      </c>
      <c r="C86" s="78" t="str">
        <f ca="1">+'（运营）采购订单'!C86</f>
        <v/>
      </c>
      <c r="D86" s="78" t="str">
        <f ca="1">+'（运营）采购订单'!D86</f>
        <v/>
      </c>
      <c r="E86" s="78" t="str">
        <f ca="1">+'（运营）采购订单'!E86</f>
        <v/>
      </c>
      <c r="F86" s="78">
        <f ca="1">+'（运营）采购订单'!J86</f>
        <v>0</v>
      </c>
      <c r="G86" s="78" t="str">
        <f ca="1">+'（运营）采购订单'!F86</f>
        <v/>
      </c>
      <c r="H86" s="79" t="str">
        <f ca="1">+'（运营）采购订单'!G86</f>
        <v/>
      </c>
      <c r="I86" s="78" t="str">
        <f ca="1">+'（运营）采购订单'!H86</f>
        <v>紫灰</v>
      </c>
      <c r="J86" s="78" t="str">
        <f>+'（运营）采购订单'!I86</f>
        <v>S</v>
      </c>
      <c r="K86" s="83"/>
      <c r="L86" s="84"/>
      <c r="M86" s="83"/>
      <c r="N86" s="83"/>
      <c r="O86" s="85">
        <f t="shared" si="8"/>
        <v>0</v>
      </c>
      <c r="P86" s="86">
        <f ca="1" t="shared" si="9"/>
        <v>0</v>
      </c>
      <c r="Q86" s="86" t="str">
        <f ca="1" t="shared" si="10"/>
        <v/>
      </c>
    </row>
    <row r="87" s="65" customFormat="1" ht="26" hidden="1" customHeight="1" spans="1:17">
      <c r="A87" s="76" t="str">
        <f ca="1" t="shared" si="7"/>
        <v/>
      </c>
      <c r="B87" s="77" t="str">
        <f ca="1">IF(F87&gt;0,'（运营）采购订单'!B87,"")</f>
        <v/>
      </c>
      <c r="C87" s="78" t="str">
        <f ca="1">+'（运营）采购订单'!C87</f>
        <v/>
      </c>
      <c r="D87" s="78" t="str">
        <f ca="1">+'（运营）采购订单'!D87</f>
        <v/>
      </c>
      <c r="E87" s="78" t="str">
        <f ca="1">+'（运营）采购订单'!E87</f>
        <v/>
      </c>
      <c r="F87" s="78">
        <f ca="1">+'（运营）采购订单'!J87</f>
        <v>0</v>
      </c>
      <c r="G87" s="78" t="str">
        <f ca="1">+'（运营）采购订单'!F87</f>
        <v/>
      </c>
      <c r="H87" s="79" t="str">
        <f ca="1">+'（运营）采购订单'!G87</f>
        <v/>
      </c>
      <c r="I87" s="78" t="str">
        <f ca="1">+'（运营）采购订单'!H87</f>
        <v>紫灰</v>
      </c>
      <c r="J87" s="78" t="str">
        <f>+'（运营）采购订单'!I87</f>
        <v>M</v>
      </c>
      <c r="K87" s="83"/>
      <c r="L87" s="84"/>
      <c r="M87" s="83"/>
      <c r="N87" s="83"/>
      <c r="O87" s="85">
        <f t="shared" si="8"/>
        <v>0</v>
      </c>
      <c r="P87" s="86">
        <f ca="1" t="shared" si="9"/>
        <v>0</v>
      </c>
      <c r="Q87" s="86" t="str">
        <f ca="1" t="shared" si="10"/>
        <v/>
      </c>
    </row>
    <row r="88" s="65" customFormat="1" ht="26" hidden="1" customHeight="1" spans="1:17">
      <c r="A88" s="76" t="str">
        <f ca="1" t="shared" si="7"/>
        <v/>
      </c>
      <c r="B88" s="77" t="str">
        <f ca="1">IF(F88&gt;0,'（运营）采购订单'!B88,"")</f>
        <v/>
      </c>
      <c r="C88" s="78" t="str">
        <f ca="1">+'（运营）采购订单'!C88</f>
        <v/>
      </c>
      <c r="D88" s="78" t="str">
        <f ca="1">+'（运营）采购订单'!D88</f>
        <v/>
      </c>
      <c r="E88" s="78" t="str">
        <f ca="1">+'（运营）采购订单'!E88</f>
        <v/>
      </c>
      <c r="F88" s="78">
        <f ca="1">+'（运营）采购订单'!J88</f>
        <v>0</v>
      </c>
      <c r="G88" s="78" t="str">
        <f ca="1">+'（运营）采购订单'!F88</f>
        <v/>
      </c>
      <c r="H88" s="79" t="str">
        <f ca="1">+'（运营）采购订单'!G88</f>
        <v/>
      </c>
      <c r="I88" s="78" t="str">
        <f ca="1">+'（运营）采购订单'!H88</f>
        <v>紫灰</v>
      </c>
      <c r="J88" s="78" t="str">
        <f>+'（运营）采购订单'!I88</f>
        <v>L</v>
      </c>
      <c r="K88" s="83"/>
      <c r="L88" s="84"/>
      <c r="M88" s="83"/>
      <c r="N88" s="83"/>
      <c r="O88" s="85">
        <f t="shared" si="8"/>
        <v>0</v>
      </c>
      <c r="P88" s="86">
        <f ca="1" t="shared" si="9"/>
        <v>0</v>
      </c>
      <c r="Q88" s="86" t="str">
        <f ca="1" t="shared" si="10"/>
        <v/>
      </c>
    </row>
    <row r="89" s="65" customFormat="1" ht="26" hidden="1" customHeight="1" spans="1:17">
      <c r="A89" s="76">
        <f ca="1" t="shared" si="7"/>
        <v>0</v>
      </c>
      <c r="B89" s="77" t="str">
        <f ca="1">IF(F89&gt;0,'（运营）采购订单'!B89,"")</f>
        <v>PO231124TZ811</v>
      </c>
      <c r="C89" s="78" t="str">
        <f ca="1">+'（运营）采购订单'!C89</f>
        <v>TZ811</v>
      </c>
      <c r="D89" s="78" t="str">
        <f ca="1">+'（运营）采购订单'!D89</f>
        <v>TZ811-Purple Grey-XL</v>
      </c>
      <c r="E89" s="78" t="str">
        <f ca="1">+'（运营）采购订单'!E89</f>
        <v>剑邑布行</v>
      </c>
      <c r="F89" s="78">
        <f ca="1">+'（运营）采购订单'!J89</f>
        <v>60</v>
      </c>
      <c r="G89" s="78" t="str">
        <f ca="1">+'（运营）采购订单'!F89</f>
        <v>丝光棉</v>
      </c>
      <c r="H89" s="79" t="str">
        <f ca="1">+'（运营）采购订单'!G89</f>
        <v>紫灰 195#</v>
      </c>
      <c r="I89" s="78" t="str">
        <f ca="1">+'（运营）采购订单'!H89</f>
        <v>紫灰</v>
      </c>
      <c r="J89" s="78" t="str">
        <f>+'（运营）采购订单'!I89</f>
        <v>XL</v>
      </c>
      <c r="K89" s="83"/>
      <c r="L89" s="84"/>
      <c r="M89" s="83"/>
      <c r="N89" s="83"/>
      <c r="O89" s="85">
        <f t="shared" si="8"/>
        <v>0</v>
      </c>
      <c r="P89" s="86">
        <f ca="1" t="shared" si="9"/>
        <v>60</v>
      </c>
      <c r="Q89" s="86" t="str">
        <f ca="1" t="shared" si="10"/>
        <v>少交</v>
      </c>
    </row>
    <row r="90" s="65" customFormat="1" ht="26" customHeight="1" spans="1:17">
      <c r="A90" s="76">
        <f ca="1" t="shared" si="7"/>
        <v>0</v>
      </c>
      <c r="B90" s="77" t="str">
        <f ca="1">IF(F90&gt;0,'（运营）采购订单'!B90,"")</f>
        <v>PO231124TZ811</v>
      </c>
      <c r="C90" s="78" t="str">
        <f ca="1">+'（运营）采购订单'!C90</f>
        <v>TZ811</v>
      </c>
      <c r="D90" s="78" t="str">
        <f ca="1">+'（运营）采购订单'!D90</f>
        <v>TZ811-Purple Grey-2XL</v>
      </c>
      <c r="E90" s="78" t="str">
        <f ca="1">+'（运营）采购订单'!E90</f>
        <v>剑邑布行</v>
      </c>
      <c r="F90" s="78">
        <f ca="1">+'（运营）采购订单'!J90</f>
        <v>120</v>
      </c>
      <c r="G90" s="78" t="str">
        <f ca="1">+'（运营）采购订单'!F90</f>
        <v>丝光棉</v>
      </c>
      <c r="H90" s="79" t="str">
        <f ca="1">+'（运营）采购订单'!G90</f>
        <v>紫灰 195#</v>
      </c>
      <c r="I90" s="78" t="str">
        <f ca="1">+'（运营）采购订单'!H90</f>
        <v>紫灰</v>
      </c>
      <c r="J90" s="78" t="str">
        <f>+'（运营）采购订单'!I90</f>
        <v>2XL</v>
      </c>
      <c r="K90" s="83"/>
      <c r="L90" s="84"/>
      <c r="M90" s="83"/>
      <c r="N90" s="83"/>
      <c r="O90" s="85">
        <f t="shared" si="8"/>
        <v>0</v>
      </c>
      <c r="P90" s="86">
        <f ca="1" t="shared" si="9"/>
        <v>120</v>
      </c>
      <c r="Q90" s="86" t="str">
        <f ca="1" t="shared" si="10"/>
        <v>少交</v>
      </c>
    </row>
    <row r="91" s="65" customFormat="1" ht="26" customHeight="1" spans="1:17">
      <c r="A91" s="76">
        <f ca="1" t="shared" si="7"/>
        <v>0</v>
      </c>
      <c r="B91" s="77" t="str">
        <f ca="1">IF(F91&gt;0,'（运营）采购订单'!B91,"")</f>
        <v>PO231124TZ811</v>
      </c>
      <c r="C91" s="78" t="str">
        <f ca="1">+'（运营）采购订单'!C91</f>
        <v>TZ811</v>
      </c>
      <c r="D91" s="78" t="str">
        <f ca="1">+'（运营）采购订单'!D91</f>
        <v>TZ811-Purple Grey-3XL</v>
      </c>
      <c r="E91" s="78" t="str">
        <f ca="1">+'（运营）采购订单'!E91</f>
        <v>剑邑布行</v>
      </c>
      <c r="F91" s="78">
        <f ca="1">+'（运营）采购订单'!J91</f>
        <v>120</v>
      </c>
      <c r="G91" s="78" t="str">
        <f ca="1">+'（运营）采购订单'!F91</f>
        <v>丝光棉</v>
      </c>
      <c r="H91" s="79" t="str">
        <f ca="1">+'（运营）采购订单'!G91</f>
        <v>紫灰 195#</v>
      </c>
      <c r="I91" s="78" t="str">
        <f ca="1">+'（运营）采购订单'!H91</f>
        <v>紫灰</v>
      </c>
      <c r="J91" s="78" t="str">
        <f>+'（运营）采购订单'!I91</f>
        <v>3XL</v>
      </c>
      <c r="K91" s="83"/>
      <c r="L91" s="84"/>
      <c r="M91" s="83"/>
      <c r="N91" s="83"/>
      <c r="O91" s="85">
        <f t="shared" si="8"/>
        <v>0</v>
      </c>
      <c r="P91" s="86">
        <f ca="1" t="shared" si="9"/>
        <v>120</v>
      </c>
      <c r="Q91" s="86" t="str">
        <f ca="1" t="shared" si="10"/>
        <v>少交</v>
      </c>
    </row>
    <row r="92" s="65" customFormat="1" ht="26" customHeight="1" spans="1:17">
      <c r="A92" s="76">
        <f ca="1" t="shared" si="7"/>
        <v>0</v>
      </c>
      <c r="B92" s="77" t="str">
        <f ca="1">IF(F92&gt;0,'（运营）采购订单'!B92,"")</f>
        <v>PO231124TZ811</v>
      </c>
      <c r="C92" s="78" t="str">
        <f ca="1">+'（运营）采购订单'!C92</f>
        <v>TZ811</v>
      </c>
      <c r="D92" s="78" t="str">
        <f ca="1">+'（运营）采购订单'!D92</f>
        <v>TZ811-Purple Grey-4XL</v>
      </c>
      <c r="E92" s="78" t="str">
        <f ca="1">+'（运营）采购订单'!E92</f>
        <v>剑邑布行</v>
      </c>
      <c r="F92" s="78">
        <f ca="1">+'（运营）采购订单'!J92</f>
        <v>60</v>
      </c>
      <c r="G92" s="78" t="str">
        <f ca="1">+'（运营）采购订单'!F92</f>
        <v>丝光棉</v>
      </c>
      <c r="H92" s="79" t="str">
        <f ca="1">+'（运营）采购订单'!G92</f>
        <v>紫灰 195#</v>
      </c>
      <c r="I92" s="78" t="str">
        <f ca="1">+'（运营）采购订单'!H92</f>
        <v>紫灰</v>
      </c>
      <c r="J92" s="78" t="str">
        <f>+'（运营）采购订单'!I92</f>
        <v>4XL</v>
      </c>
      <c r="K92" s="83"/>
      <c r="L92" s="84"/>
      <c r="M92" s="83"/>
      <c r="N92" s="83"/>
      <c r="O92" s="85">
        <f t="shared" si="8"/>
        <v>0</v>
      </c>
      <c r="P92" s="86">
        <f ca="1" t="shared" si="9"/>
        <v>60</v>
      </c>
      <c r="Q92" s="86" t="str">
        <f ca="1" t="shared" si="10"/>
        <v>少交</v>
      </c>
    </row>
    <row r="93" s="65" customFormat="1" ht="26" hidden="1" customHeight="1" spans="1:17">
      <c r="A93" s="76">
        <f ca="1" t="shared" si="7"/>
        <v>0</v>
      </c>
      <c r="B93" s="77" t="str">
        <f ca="1">IF(F93&gt;0,'（运营）采购订单'!B93,"")</f>
        <v>PO231124TZ811</v>
      </c>
      <c r="C93" s="78" t="str">
        <f ca="1">+'（运营）采购订单'!C93</f>
        <v>TZ811</v>
      </c>
      <c r="D93" s="78" t="str">
        <f ca="1">+'（运营）采购订单'!D93</f>
        <v>TZ811-Purple Grey-5XL</v>
      </c>
      <c r="E93" s="78" t="str">
        <f ca="1">+'（运营）采购订单'!E93</f>
        <v>剑邑布行</v>
      </c>
      <c r="F93" s="78">
        <f ca="1">+'（运营）采购订单'!J93</f>
        <v>60</v>
      </c>
      <c r="G93" s="78" t="str">
        <f ca="1">+'（运营）采购订单'!F93</f>
        <v>丝光棉</v>
      </c>
      <c r="H93" s="79" t="str">
        <f ca="1">+'（运营）采购订单'!G93</f>
        <v>紫灰 195#</v>
      </c>
      <c r="I93" s="78" t="str">
        <f ca="1">+'（运营）采购订单'!H93</f>
        <v>紫灰</v>
      </c>
      <c r="J93" s="78" t="str">
        <f>+'（运营）采购订单'!I93</f>
        <v>5XL</v>
      </c>
      <c r="K93" s="83"/>
      <c r="L93" s="84"/>
      <c r="M93" s="83"/>
      <c r="N93" s="83"/>
      <c r="O93" s="85">
        <f t="shared" si="8"/>
        <v>0</v>
      </c>
      <c r="P93" s="86">
        <f ca="1" t="shared" si="9"/>
        <v>60</v>
      </c>
      <c r="Q93" s="86" t="str">
        <f ca="1" t="shared" si="10"/>
        <v>少交</v>
      </c>
    </row>
    <row r="94" s="65" customFormat="1" ht="26" hidden="1" customHeight="1" spans="1:17">
      <c r="A94" s="76" t="str">
        <f ca="1" t="shared" si="7"/>
        <v/>
      </c>
      <c r="B94" s="77" t="str">
        <f ca="1">IF(F94&gt;0,'（运营）采购订单'!B94,"")</f>
        <v/>
      </c>
      <c r="C94" s="78" t="str">
        <f ca="1">+'（运营）采购订单'!C94</f>
        <v/>
      </c>
      <c r="D94" s="78" t="str">
        <f ca="1">+'（运营）采购订单'!D94</f>
        <v/>
      </c>
      <c r="E94" s="78" t="str">
        <f ca="1">+'（运营）采购订单'!E94</f>
        <v/>
      </c>
      <c r="F94" s="78">
        <f ca="1">+'（运营）采购订单'!J94</f>
        <v>0</v>
      </c>
      <c r="G94" s="78" t="str">
        <f ca="1">+'（运营）采购订单'!F94</f>
        <v/>
      </c>
      <c r="H94" s="79" t="str">
        <f ca="1">+'（运营）采购订单'!G94</f>
        <v/>
      </c>
      <c r="I94" s="78">
        <f ca="1">+'（运营）采购订单'!H94</f>
        <v>0</v>
      </c>
      <c r="J94" s="78" t="str">
        <f>+'（运营）采购订单'!I94</f>
        <v>XS</v>
      </c>
      <c r="K94" s="83"/>
      <c r="L94" s="84"/>
      <c r="M94" s="83"/>
      <c r="N94" s="83"/>
      <c r="O94" s="85">
        <f t="shared" si="8"/>
        <v>0</v>
      </c>
      <c r="P94" s="86">
        <f ca="1" t="shared" si="9"/>
        <v>0</v>
      </c>
      <c r="Q94" s="86" t="str">
        <f ca="1" t="shared" si="10"/>
        <v/>
      </c>
    </row>
    <row r="95" s="65" customFormat="1" ht="26" hidden="1" customHeight="1" spans="1:17">
      <c r="A95" s="76" t="str">
        <f ca="1" t="shared" ref="A95:A126" si="11">+IF(F95&gt;0,$Q$2,"")</f>
        <v/>
      </c>
      <c r="B95" s="77" t="str">
        <f ca="1">IF(F95&gt;0,'（运营）采购订单'!B95,"")</f>
        <v/>
      </c>
      <c r="C95" s="78" t="str">
        <f ca="1">+'（运营）采购订单'!C95</f>
        <v/>
      </c>
      <c r="D95" s="78" t="str">
        <f ca="1">+'（运营）采购订单'!D95</f>
        <v/>
      </c>
      <c r="E95" s="78" t="str">
        <f ca="1">+'（运营）采购订单'!E95</f>
        <v/>
      </c>
      <c r="F95" s="78">
        <f ca="1">+'（运营）采购订单'!J95</f>
        <v>0</v>
      </c>
      <c r="G95" s="78" t="str">
        <f ca="1">+'（运营）采购订单'!F95</f>
        <v/>
      </c>
      <c r="H95" s="79" t="str">
        <f ca="1">+'（运营）采购订单'!G95</f>
        <v/>
      </c>
      <c r="I95" s="78">
        <f ca="1">+'（运营）采购订单'!H95</f>
        <v>0</v>
      </c>
      <c r="J95" s="78" t="str">
        <f>+'（运营）采购订单'!I95</f>
        <v>S</v>
      </c>
      <c r="K95" s="83"/>
      <c r="L95" s="84"/>
      <c r="M95" s="83"/>
      <c r="N95" s="83"/>
      <c r="O95" s="85">
        <f t="shared" si="8"/>
        <v>0</v>
      </c>
      <c r="P95" s="86">
        <f ca="1" t="shared" si="9"/>
        <v>0</v>
      </c>
      <c r="Q95" s="86" t="str">
        <f ca="1" t="shared" si="10"/>
        <v/>
      </c>
    </row>
    <row r="96" s="65" customFormat="1" ht="26" hidden="1" customHeight="1" spans="1:17">
      <c r="A96" s="76" t="str">
        <f ca="1" t="shared" si="11"/>
        <v/>
      </c>
      <c r="B96" s="77" t="str">
        <f ca="1">IF(F96&gt;0,'（运营）采购订单'!B96,"")</f>
        <v/>
      </c>
      <c r="C96" s="78" t="str">
        <f ca="1">+'（运营）采购订单'!C96</f>
        <v/>
      </c>
      <c r="D96" s="78" t="str">
        <f ca="1">+'（运营）采购订单'!D96</f>
        <v/>
      </c>
      <c r="E96" s="78" t="str">
        <f ca="1">+'（运营）采购订单'!E96</f>
        <v/>
      </c>
      <c r="F96" s="78">
        <f ca="1">+'（运营）采购订单'!J96</f>
        <v>0</v>
      </c>
      <c r="G96" s="78" t="str">
        <f ca="1">+'（运营）采购订单'!F96</f>
        <v/>
      </c>
      <c r="H96" s="79" t="str">
        <f ca="1">+'（运营）采购订单'!G96</f>
        <v/>
      </c>
      <c r="I96" s="78">
        <f ca="1">+'（运营）采购订单'!H96</f>
        <v>0</v>
      </c>
      <c r="J96" s="78" t="str">
        <f>+'（运营）采购订单'!I96</f>
        <v>M</v>
      </c>
      <c r="K96" s="83"/>
      <c r="L96" s="84"/>
      <c r="M96" s="83"/>
      <c r="N96" s="83"/>
      <c r="O96" s="85">
        <f t="shared" si="8"/>
        <v>0</v>
      </c>
      <c r="P96" s="86">
        <f ca="1" t="shared" si="9"/>
        <v>0</v>
      </c>
      <c r="Q96" s="86" t="str">
        <f ca="1" t="shared" si="10"/>
        <v/>
      </c>
    </row>
    <row r="97" s="65" customFormat="1" ht="26" hidden="1" customHeight="1" spans="1:17">
      <c r="A97" s="76" t="str">
        <f ca="1" t="shared" si="11"/>
        <v/>
      </c>
      <c r="B97" s="77" t="str">
        <f ca="1">IF(F97&gt;0,'（运营）采购订单'!B97,"")</f>
        <v/>
      </c>
      <c r="C97" s="78" t="str">
        <f ca="1">+'（运营）采购订单'!C97</f>
        <v/>
      </c>
      <c r="D97" s="78" t="str">
        <f ca="1">+'（运营）采购订单'!D97</f>
        <v/>
      </c>
      <c r="E97" s="78" t="str">
        <f ca="1">+'（运营）采购订单'!E97</f>
        <v/>
      </c>
      <c r="F97" s="78">
        <f ca="1">+'（运营）采购订单'!J97</f>
        <v>0</v>
      </c>
      <c r="G97" s="78" t="str">
        <f ca="1">+'（运营）采购订单'!F97</f>
        <v/>
      </c>
      <c r="H97" s="79" t="str">
        <f ca="1">+'（运营）采购订单'!G97</f>
        <v/>
      </c>
      <c r="I97" s="78">
        <f ca="1">+'（运营）采购订单'!H97</f>
        <v>0</v>
      </c>
      <c r="J97" s="78" t="str">
        <f>+'（运营）采购订单'!I97</f>
        <v>L</v>
      </c>
      <c r="K97" s="83"/>
      <c r="L97" s="84"/>
      <c r="M97" s="83"/>
      <c r="N97" s="83"/>
      <c r="O97" s="85">
        <f t="shared" si="8"/>
        <v>0</v>
      </c>
      <c r="P97" s="86">
        <f ca="1" t="shared" si="9"/>
        <v>0</v>
      </c>
      <c r="Q97" s="86" t="str">
        <f ca="1" t="shared" si="10"/>
        <v/>
      </c>
    </row>
    <row r="98" s="65" customFormat="1" ht="26" hidden="1" customHeight="1" spans="1:17">
      <c r="A98" s="76" t="str">
        <f ca="1" t="shared" si="11"/>
        <v/>
      </c>
      <c r="B98" s="77" t="str">
        <f ca="1">IF(F98&gt;0,'（运营）采购订单'!B98,"")</f>
        <v/>
      </c>
      <c r="C98" s="78" t="str">
        <f ca="1">+'（运营）采购订单'!C98</f>
        <v/>
      </c>
      <c r="D98" s="78" t="str">
        <f ca="1">+'（运营）采购订单'!D98</f>
        <v/>
      </c>
      <c r="E98" s="78" t="str">
        <f ca="1">+'（运营）采购订单'!E98</f>
        <v/>
      </c>
      <c r="F98" s="78">
        <f ca="1">+'（运营）采购订单'!J98</f>
        <v>0</v>
      </c>
      <c r="G98" s="78" t="str">
        <f ca="1">+'（运营）采购订单'!F98</f>
        <v/>
      </c>
      <c r="H98" s="79" t="str">
        <f ca="1">+'（运营）采购订单'!G98</f>
        <v/>
      </c>
      <c r="I98" s="78">
        <f ca="1">+'（运营）采购订单'!H98</f>
        <v>0</v>
      </c>
      <c r="J98" s="78" t="str">
        <f>+'（运营）采购订单'!I98</f>
        <v>XL</v>
      </c>
      <c r="K98" s="83"/>
      <c r="L98" s="84"/>
      <c r="M98" s="83"/>
      <c r="N98" s="83"/>
      <c r="O98" s="85">
        <f t="shared" si="8"/>
        <v>0</v>
      </c>
      <c r="P98" s="86">
        <f ca="1" t="shared" si="9"/>
        <v>0</v>
      </c>
      <c r="Q98" s="86" t="str">
        <f ca="1" t="shared" si="10"/>
        <v/>
      </c>
    </row>
    <row r="99" s="65" customFormat="1" ht="26" customHeight="1" spans="1:17">
      <c r="A99" s="76" t="str">
        <f ca="1" t="shared" si="11"/>
        <v/>
      </c>
      <c r="B99" s="77" t="str">
        <f ca="1">IF(F99&gt;0,'（运营）采购订单'!B99,"")</f>
        <v/>
      </c>
      <c r="C99" s="78" t="str">
        <f ca="1">+'（运营）采购订单'!C99</f>
        <v/>
      </c>
      <c r="D99" s="78" t="str">
        <f ca="1">+'（运营）采购订单'!D99</f>
        <v/>
      </c>
      <c r="E99" s="78" t="str">
        <f ca="1">+'（运营）采购订单'!E99</f>
        <v/>
      </c>
      <c r="F99" s="78">
        <f ca="1">+'（运营）采购订单'!J99</f>
        <v>0</v>
      </c>
      <c r="G99" s="78" t="str">
        <f ca="1">+'（运营）采购订单'!F99</f>
        <v/>
      </c>
      <c r="H99" s="79" t="str">
        <f ca="1">+'（运营）采购订单'!G99</f>
        <v/>
      </c>
      <c r="I99" s="78">
        <f ca="1">+'（运营）采购订单'!H99</f>
        <v>0</v>
      </c>
      <c r="J99" s="78" t="str">
        <f>+'（运营）采购订单'!I99</f>
        <v>2XL</v>
      </c>
      <c r="K99" s="83"/>
      <c r="L99" s="84"/>
      <c r="M99" s="83"/>
      <c r="N99" s="83"/>
      <c r="O99" s="85">
        <f t="shared" si="8"/>
        <v>0</v>
      </c>
      <c r="P99" s="86">
        <f ca="1" t="shared" si="9"/>
        <v>0</v>
      </c>
      <c r="Q99" s="86" t="str">
        <f ca="1" t="shared" si="10"/>
        <v/>
      </c>
    </row>
    <row r="100" s="65" customFormat="1" ht="26" hidden="1" customHeight="1" spans="1:17">
      <c r="A100" s="76" t="str">
        <f ca="1" t="shared" si="11"/>
        <v/>
      </c>
      <c r="B100" s="77" t="str">
        <f ca="1">IF(F100&gt;0,'（运营）采购订单'!B100,"")</f>
        <v/>
      </c>
      <c r="C100" s="78" t="str">
        <f ca="1">+'（运营）采购订单'!C100</f>
        <v/>
      </c>
      <c r="D100" s="78" t="str">
        <f ca="1">+'（运营）采购订单'!D100</f>
        <v/>
      </c>
      <c r="E100" s="78" t="str">
        <f ca="1">+'（运营）采购订单'!E100</f>
        <v/>
      </c>
      <c r="F100" s="78">
        <f ca="1">+'（运营）采购订单'!J100</f>
        <v>0</v>
      </c>
      <c r="G100" s="78" t="str">
        <f ca="1">+'（运营）采购订单'!F100</f>
        <v/>
      </c>
      <c r="H100" s="79" t="str">
        <f ca="1">+'（运营）采购订单'!G100</f>
        <v/>
      </c>
      <c r="I100" s="78">
        <f ca="1">+'（运营）采购订单'!H100</f>
        <v>0</v>
      </c>
      <c r="J100" s="78" t="str">
        <f>+'（运营）采购订单'!I100</f>
        <v>3XL</v>
      </c>
      <c r="K100" s="83"/>
      <c r="L100" s="84"/>
      <c r="M100" s="83"/>
      <c r="N100" s="83"/>
      <c r="O100" s="85">
        <f t="shared" si="8"/>
        <v>0</v>
      </c>
      <c r="P100" s="86">
        <f ca="1" t="shared" si="9"/>
        <v>0</v>
      </c>
      <c r="Q100" s="86" t="str">
        <f ca="1" t="shared" si="10"/>
        <v/>
      </c>
    </row>
    <row r="101" s="65" customFormat="1" ht="26" customHeight="1" spans="1:17">
      <c r="A101" s="76" t="str">
        <f ca="1" t="shared" si="11"/>
        <v/>
      </c>
      <c r="B101" s="77" t="str">
        <f ca="1">IF(F101&gt;0,'（运营）采购订单'!B101,"")</f>
        <v/>
      </c>
      <c r="C101" s="78" t="str">
        <f ca="1">+'（运营）采购订单'!C101</f>
        <v/>
      </c>
      <c r="D101" s="78" t="str">
        <f ca="1">+'（运营）采购订单'!D101</f>
        <v/>
      </c>
      <c r="E101" s="78" t="str">
        <f ca="1">+'（运营）采购订单'!E101</f>
        <v/>
      </c>
      <c r="F101" s="78">
        <f ca="1">+'（运营）采购订单'!J101</f>
        <v>0</v>
      </c>
      <c r="G101" s="78" t="str">
        <f ca="1">+'（运营）采购订单'!F101</f>
        <v/>
      </c>
      <c r="H101" s="79" t="str">
        <f ca="1">+'（运营）采购订单'!G101</f>
        <v/>
      </c>
      <c r="I101" s="78">
        <f ca="1">+'（运营）采购订单'!H101</f>
        <v>0</v>
      </c>
      <c r="J101" s="78" t="str">
        <f>+'（运营）采购订单'!I101</f>
        <v>4XL</v>
      </c>
      <c r="K101" s="83"/>
      <c r="L101" s="84"/>
      <c r="M101" s="83"/>
      <c r="N101" s="83"/>
      <c r="O101" s="85">
        <f t="shared" si="8"/>
        <v>0</v>
      </c>
      <c r="P101" s="86">
        <f ca="1" t="shared" ref="P101:P132" si="12">+F101-O101</f>
        <v>0</v>
      </c>
      <c r="Q101" s="86" t="str">
        <f ca="1" t="shared" ref="Q101:Q132" si="13">+IF(P101&gt;0,"少交",IF(P101=0,"","多交"))</f>
        <v/>
      </c>
    </row>
    <row r="102" s="65" customFormat="1" ht="26" customHeight="1" spans="1:17">
      <c r="A102" s="76" t="str">
        <f ca="1" t="shared" si="11"/>
        <v/>
      </c>
      <c r="B102" s="77" t="str">
        <f ca="1">IF(F102&gt;0,'（运营）采购订单'!B102,"")</f>
        <v/>
      </c>
      <c r="C102" s="78" t="str">
        <f ca="1">+'（运营）采购订单'!C102</f>
        <v/>
      </c>
      <c r="D102" s="78" t="str">
        <f ca="1">+'（运营）采购订单'!D102</f>
        <v/>
      </c>
      <c r="E102" s="78" t="str">
        <f ca="1">+'（运营）采购订单'!E102</f>
        <v/>
      </c>
      <c r="F102" s="78">
        <f ca="1">+'（运营）采购订单'!J102</f>
        <v>0</v>
      </c>
      <c r="G102" s="78" t="str">
        <f ca="1">+'（运营）采购订单'!F102</f>
        <v/>
      </c>
      <c r="H102" s="79" t="str">
        <f ca="1">+'（运营）采购订单'!G102</f>
        <v/>
      </c>
      <c r="I102" s="78">
        <f ca="1">+'（运营）采购订单'!H102</f>
        <v>0</v>
      </c>
      <c r="J102" s="78" t="str">
        <f>+'（运营）采购订单'!I102</f>
        <v>5XL</v>
      </c>
      <c r="K102" s="83"/>
      <c r="L102" s="84"/>
      <c r="M102" s="83"/>
      <c r="N102" s="83"/>
      <c r="O102" s="85">
        <f t="shared" si="8"/>
        <v>0</v>
      </c>
      <c r="P102" s="86">
        <f ca="1" t="shared" si="12"/>
        <v>0</v>
      </c>
      <c r="Q102" s="86" t="str">
        <f ca="1" t="shared" si="13"/>
        <v/>
      </c>
    </row>
    <row r="103" s="65" customFormat="1" ht="26" hidden="1" customHeight="1" spans="1:17">
      <c r="A103" s="76" t="str">
        <f ca="1" t="shared" si="11"/>
        <v/>
      </c>
      <c r="B103" s="77" t="str">
        <f ca="1">IF(F103&gt;0,'（运营）采购订单'!B103,"")</f>
        <v/>
      </c>
      <c r="C103" s="78" t="str">
        <f ca="1">+'（运营）采购订单'!C103</f>
        <v/>
      </c>
      <c r="D103" s="78" t="str">
        <f ca="1">+'（运营）采购订单'!D103</f>
        <v/>
      </c>
      <c r="E103" s="78" t="str">
        <f ca="1">+'（运营）采购订单'!E103</f>
        <v/>
      </c>
      <c r="F103" s="78">
        <f ca="1">+'（运营）采购订单'!J103</f>
        <v>0</v>
      </c>
      <c r="G103" s="78" t="str">
        <f ca="1">+'（运营）采购订单'!F103</f>
        <v/>
      </c>
      <c r="H103" s="79" t="str">
        <f ca="1">+'（运营）采购订单'!G103</f>
        <v/>
      </c>
      <c r="I103" s="78">
        <f ca="1">+'（运营）采购订单'!H103</f>
        <v>0</v>
      </c>
      <c r="J103" s="78" t="str">
        <f>+'（运营）采购订单'!I103</f>
        <v>XS</v>
      </c>
      <c r="K103" s="83"/>
      <c r="L103" s="84"/>
      <c r="M103" s="83"/>
      <c r="N103" s="83"/>
      <c r="O103" s="85">
        <f t="shared" si="8"/>
        <v>0</v>
      </c>
      <c r="P103" s="86">
        <f ca="1" t="shared" si="12"/>
        <v>0</v>
      </c>
      <c r="Q103" s="86" t="str">
        <f ca="1" t="shared" si="13"/>
        <v/>
      </c>
    </row>
    <row r="104" s="65" customFormat="1" ht="26" hidden="1" customHeight="1" spans="1:17">
      <c r="A104" s="76" t="str">
        <f ca="1" t="shared" si="11"/>
        <v/>
      </c>
      <c r="B104" s="77" t="str">
        <f ca="1">IF(F104&gt;0,'（运营）采购订单'!B104,"")</f>
        <v/>
      </c>
      <c r="C104" s="78" t="str">
        <f ca="1">+'（运营）采购订单'!C104</f>
        <v/>
      </c>
      <c r="D104" s="78" t="str">
        <f ca="1">+'（运营）采购订单'!D104</f>
        <v/>
      </c>
      <c r="E104" s="78" t="str">
        <f ca="1">+'（运营）采购订单'!E104</f>
        <v/>
      </c>
      <c r="F104" s="78">
        <f ca="1">+'（运营）采购订单'!J104</f>
        <v>0</v>
      </c>
      <c r="G104" s="78" t="str">
        <f ca="1">+'（运营）采购订单'!F104</f>
        <v/>
      </c>
      <c r="H104" s="79" t="str">
        <f ca="1">+'（运营）采购订单'!G104</f>
        <v/>
      </c>
      <c r="I104" s="78">
        <f>+'（运营）采购订单'!H104</f>
        <v>0</v>
      </c>
      <c r="J104" s="78" t="str">
        <f>+'（运营）采购订单'!I104</f>
        <v>S</v>
      </c>
      <c r="K104" s="83"/>
      <c r="L104" s="84"/>
      <c r="M104" s="83"/>
      <c r="N104" s="83"/>
      <c r="O104" s="85">
        <f t="shared" si="8"/>
        <v>0</v>
      </c>
      <c r="P104" s="86">
        <f ca="1" t="shared" si="12"/>
        <v>0</v>
      </c>
      <c r="Q104" s="86" t="str">
        <f ca="1" t="shared" si="13"/>
        <v/>
      </c>
    </row>
    <row r="105" s="65" customFormat="1" ht="26" hidden="1" customHeight="1" spans="1:17">
      <c r="A105" s="76" t="str">
        <f ca="1" t="shared" si="11"/>
        <v/>
      </c>
      <c r="B105" s="77" t="str">
        <f ca="1">IF(F105&gt;0,'（运营）采购订单'!B105,"")</f>
        <v/>
      </c>
      <c r="C105" s="78" t="str">
        <f ca="1">+'（运营）采购订单'!C105</f>
        <v/>
      </c>
      <c r="D105" s="78" t="str">
        <f ca="1">+'（运营）采购订单'!D105</f>
        <v/>
      </c>
      <c r="E105" s="78" t="str">
        <f ca="1">+'（运营）采购订单'!E105</f>
        <v/>
      </c>
      <c r="F105" s="78">
        <f ca="1">+'（运营）采购订单'!J105</f>
        <v>0</v>
      </c>
      <c r="G105" s="78" t="str">
        <f ca="1">+'（运营）采购订单'!F105</f>
        <v/>
      </c>
      <c r="H105" s="79" t="str">
        <f ca="1">+'（运营）采购订单'!G105</f>
        <v/>
      </c>
      <c r="I105" s="78">
        <f>+'（运营）采购订单'!H105</f>
        <v>0</v>
      </c>
      <c r="J105" s="78" t="str">
        <f>+'（运营）采购订单'!I105</f>
        <v>M</v>
      </c>
      <c r="K105" s="83"/>
      <c r="L105" s="84"/>
      <c r="M105" s="83"/>
      <c r="N105" s="83"/>
      <c r="O105" s="85">
        <f t="shared" si="8"/>
        <v>0</v>
      </c>
      <c r="P105" s="86">
        <f ca="1" t="shared" si="12"/>
        <v>0</v>
      </c>
      <c r="Q105" s="86" t="str">
        <f ca="1" t="shared" si="13"/>
        <v/>
      </c>
    </row>
    <row r="106" s="65" customFormat="1" ht="26" hidden="1" customHeight="1" spans="1:17">
      <c r="A106" s="76" t="str">
        <f ca="1" t="shared" si="11"/>
        <v/>
      </c>
      <c r="B106" s="77" t="str">
        <f ca="1">IF(F106&gt;0,'（运营）采购订单'!B106,"")</f>
        <v/>
      </c>
      <c r="C106" s="78" t="str">
        <f ca="1">+'（运营）采购订单'!C106</f>
        <v/>
      </c>
      <c r="D106" s="78" t="str">
        <f ca="1">+'（运营）采购订单'!D106</f>
        <v/>
      </c>
      <c r="E106" s="78" t="str">
        <f ca="1">+'（运营）采购订单'!E106</f>
        <v/>
      </c>
      <c r="F106" s="78">
        <f ca="1">+'（运营）采购订单'!J106</f>
        <v>0</v>
      </c>
      <c r="G106" s="78" t="str">
        <f ca="1">+'（运营）采购订单'!F106</f>
        <v/>
      </c>
      <c r="H106" s="79" t="str">
        <f ca="1">+'（运营）采购订单'!G106</f>
        <v/>
      </c>
      <c r="I106" s="78">
        <f>+'（运营）采购订单'!H106</f>
        <v>0</v>
      </c>
      <c r="J106" s="78" t="str">
        <f>+'（运营）采购订单'!I106</f>
        <v>L</v>
      </c>
      <c r="K106" s="83"/>
      <c r="L106" s="84"/>
      <c r="M106" s="83"/>
      <c r="N106" s="83"/>
      <c r="O106" s="85">
        <f t="shared" si="8"/>
        <v>0</v>
      </c>
      <c r="P106" s="86">
        <f ca="1" t="shared" si="12"/>
        <v>0</v>
      </c>
      <c r="Q106" s="86" t="str">
        <f ca="1" t="shared" si="13"/>
        <v/>
      </c>
    </row>
    <row r="107" s="65" customFormat="1" ht="26" customHeight="1" spans="1:17">
      <c r="A107" s="76" t="str">
        <f ca="1" t="shared" si="11"/>
        <v/>
      </c>
      <c r="B107" s="77" t="str">
        <f ca="1">IF(F107&gt;0,'（运营）采购订单'!B107,"")</f>
        <v/>
      </c>
      <c r="C107" s="78" t="str">
        <f ca="1">+'（运营）采购订单'!C107</f>
        <v/>
      </c>
      <c r="D107" s="78" t="str">
        <f ca="1">+'（运营）采购订单'!D107</f>
        <v/>
      </c>
      <c r="E107" s="78" t="str">
        <f ca="1">+'（运营）采购订单'!E107</f>
        <v/>
      </c>
      <c r="F107" s="78">
        <f ca="1">+'（运营）采购订单'!J107</f>
        <v>0</v>
      </c>
      <c r="G107" s="78" t="str">
        <f ca="1">+'（运营）采购订单'!F107</f>
        <v/>
      </c>
      <c r="H107" s="79" t="str">
        <f ca="1">+'（运营）采购订单'!G107</f>
        <v/>
      </c>
      <c r="I107" s="78">
        <f ca="1">+'（运营）采购订单'!H107</f>
        <v>0</v>
      </c>
      <c r="J107" s="78" t="str">
        <f>+'（运营）采购订单'!I107</f>
        <v>XL</v>
      </c>
      <c r="K107" s="83"/>
      <c r="L107" s="84"/>
      <c r="M107" s="83"/>
      <c r="N107" s="83"/>
      <c r="O107" s="85">
        <f t="shared" si="8"/>
        <v>0</v>
      </c>
      <c r="P107" s="86">
        <f ca="1" t="shared" si="12"/>
        <v>0</v>
      </c>
      <c r="Q107" s="86" t="str">
        <f ca="1" t="shared" si="13"/>
        <v/>
      </c>
    </row>
    <row r="108" s="65" customFormat="1" ht="26" customHeight="1" spans="1:17">
      <c r="A108" s="76" t="str">
        <f ca="1" t="shared" si="11"/>
        <v/>
      </c>
      <c r="B108" s="77" t="str">
        <f ca="1">IF(F108&gt;0,'（运营）采购订单'!B108,"")</f>
        <v/>
      </c>
      <c r="C108" s="78" t="str">
        <f ca="1">+'（运营）采购订单'!C108</f>
        <v/>
      </c>
      <c r="D108" s="78" t="str">
        <f ca="1">+'（运营）采购订单'!D108</f>
        <v/>
      </c>
      <c r="E108" s="78" t="str">
        <f ca="1">+'（运营）采购订单'!E108</f>
        <v/>
      </c>
      <c r="F108" s="78">
        <f ca="1">+'（运营）采购订单'!J108</f>
        <v>0</v>
      </c>
      <c r="G108" s="78" t="str">
        <f ca="1">+'（运营）采购订单'!F108</f>
        <v/>
      </c>
      <c r="H108" s="79" t="str">
        <f ca="1">+'（运营）采购订单'!G108</f>
        <v/>
      </c>
      <c r="I108" s="78">
        <f ca="1">+'（运营）采购订单'!H108</f>
        <v>0</v>
      </c>
      <c r="J108" s="78" t="str">
        <f>+'（运营）采购订单'!I108</f>
        <v>2XL</v>
      </c>
      <c r="K108" s="83"/>
      <c r="L108" s="84"/>
      <c r="M108" s="83"/>
      <c r="N108" s="83"/>
      <c r="O108" s="85">
        <f t="shared" si="8"/>
        <v>0</v>
      </c>
      <c r="P108" s="86">
        <f ca="1" t="shared" si="12"/>
        <v>0</v>
      </c>
      <c r="Q108" s="86" t="str">
        <f ca="1" t="shared" si="13"/>
        <v/>
      </c>
    </row>
    <row r="109" s="65" customFormat="1" ht="26" customHeight="1" spans="1:17">
      <c r="A109" s="76" t="str">
        <f ca="1" t="shared" si="11"/>
        <v/>
      </c>
      <c r="B109" s="77" t="str">
        <f ca="1">IF(F109&gt;0,'（运营）采购订单'!B109,"")</f>
        <v/>
      </c>
      <c r="C109" s="78" t="str">
        <f ca="1">+'（运营）采购订单'!C109</f>
        <v/>
      </c>
      <c r="D109" s="78" t="str">
        <f ca="1">+'（运营）采购订单'!D109</f>
        <v/>
      </c>
      <c r="E109" s="78" t="str">
        <f ca="1">+'（运营）采购订单'!E109</f>
        <v/>
      </c>
      <c r="F109" s="78">
        <f ca="1">+'（运营）采购订单'!J109</f>
        <v>0</v>
      </c>
      <c r="G109" s="78" t="str">
        <f ca="1">+'（运营）采购订单'!F109</f>
        <v/>
      </c>
      <c r="H109" s="79" t="str">
        <f ca="1">+'（运营）采购订单'!G109</f>
        <v/>
      </c>
      <c r="I109" s="78">
        <f ca="1">+'（运营）采购订单'!H109</f>
        <v>0</v>
      </c>
      <c r="J109" s="78" t="str">
        <f>+'（运营）采购订单'!I109</f>
        <v>3XL</v>
      </c>
      <c r="K109" s="83"/>
      <c r="L109" s="84"/>
      <c r="M109" s="83"/>
      <c r="N109" s="83"/>
      <c r="O109" s="85">
        <f t="shared" si="8"/>
        <v>0</v>
      </c>
      <c r="P109" s="86">
        <f ca="1" t="shared" si="12"/>
        <v>0</v>
      </c>
      <c r="Q109" s="86" t="str">
        <f ca="1" t="shared" si="13"/>
        <v/>
      </c>
    </row>
    <row r="110" s="65" customFormat="1" ht="26" customHeight="1" spans="1:17">
      <c r="A110" s="76" t="str">
        <f ca="1" t="shared" si="11"/>
        <v/>
      </c>
      <c r="B110" s="77" t="str">
        <f ca="1">IF(F110&gt;0,'（运营）采购订单'!B110,"")</f>
        <v/>
      </c>
      <c r="C110" s="78" t="str">
        <f ca="1">+'（运营）采购订单'!C110</f>
        <v/>
      </c>
      <c r="D110" s="78" t="str">
        <f ca="1">+'（运营）采购订单'!D110</f>
        <v/>
      </c>
      <c r="E110" s="78" t="str">
        <f ca="1">+'（运营）采购订单'!E110</f>
        <v/>
      </c>
      <c r="F110" s="78">
        <f ca="1">+'（运营）采购订单'!J110</f>
        <v>0</v>
      </c>
      <c r="G110" s="78" t="str">
        <f ca="1">+'（运营）采购订单'!F110</f>
        <v/>
      </c>
      <c r="H110" s="79" t="str">
        <f ca="1">+'（运营）采购订单'!G110</f>
        <v/>
      </c>
      <c r="I110" s="78">
        <f ca="1">+'（运营）采购订单'!H110</f>
        <v>0</v>
      </c>
      <c r="J110" s="78" t="str">
        <f>+'（运营）采购订单'!I110</f>
        <v>4XL</v>
      </c>
      <c r="K110" s="83"/>
      <c r="L110" s="84"/>
      <c r="M110" s="83"/>
      <c r="N110" s="83"/>
      <c r="O110" s="85">
        <f t="shared" si="8"/>
        <v>0</v>
      </c>
      <c r="P110" s="86">
        <f ca="1" t="shared" si="12"/>
        <v>0</v>
      </c>
      <c r="Q110" s="86" t="str">
        <f ca="1" t="shared" si="13"/>
        <v/>
      </c>
    </row>
    <row r="111" s="65" customFormat="1" ht="26" hidden="1" customHeight="1" spans="1:17">
      <c r="A111" s="76" t="str">
        <f ca="1" t="shared" si="11"/>
        <v/>
      </c>
      <c r="B111" s="77" t="str">
        <f ca="1">IF(F111&gt;0,'（运营）采购订单'!B111,"")</f>
        <v/>
      </c>
      <c r="C111" s="78" t="str">
        <f ca="1">+'（运营）采购订单'!C111</f>
        <v/>
      </c>
      <c r="D111" s="78" t="str">
        <f ca="1">+'（运营）采购订单'!D111</f>
        <v/>
      </c>
      <c r="E111" s="78" t="str">
        <f ca="1">+'（运营）采购订单'!E111</f>
        <v/>
      </c>
      <c r="F111" s="78">
        <f ca="1">+'（运营）采购订单'!J111</f>
        <v>0</v>
      </c>
      <c r="G111" s="78" t="str">
        <f ca="1">+'（运营）采购订单'!F111</f>
        <v/>
      </c>
      <c r="H111" s="79" t="str">
        <f ca="1">+'（运营）采购订单'!G111</f>
        <v/>
      </c>
      <c r="I111" s="78">
        <f ca="1">+'（运营）采购订单'!H111</f>
        <v>0</v>
      </c>
      <c r="J111" s="78" t="str">
        <f>+'（运营）采购订单'!I111</f>
        <v>5XL</v>
      </c>
      <c r="K111" s="83"/>
      <c r="L111" s="84"/>
      <c r="M111" s="83"/>
      <c r="N111" s="83"/>
      <c r="O111" s="85">
        <f t="shared" si="8"/>
        <v>0</v>
      </c>
      <c r="P111" s="86">
        <f ca="1" t="shared" si="12"/>
        <v>0</v>
      </c>
      <c r="Q111" s="86" t="str">
        <f ca="1" t="shared" si="13"/>
        <v/>
      </c>
    </row>
    <row r="112" s="65" customFormat="1" ht="26" hidden="1" customHeight="1" spans="1:17">
      <c r="A112" s="76" t="str">
        <f ca="1" t="shared" si="11"/>
        <v/>
      </c>
      <c r="B112" s="77" t="str">
        <f ca="1">IF(F112&gt;0,'（运营）采购订单'!B112,"")</f>
        <v/>
      </c>
      <c r="C112" s="78" t="str">
        <f ca="1">+'（运营）采购订单'!C112</f>
        <v/>
      </c>
      <c r="D112" s="78" t="str">
        <f ca="1">+'（运营）采购订单'!D112</f>
        <v/>
      </c>
      <c r="E112" s="78" t="str">
        <f ca="1">+'（运营）采购订单'!E112</f>
        <v/>
      </c>
      <c r="F112" s="78">
        <f ca="1">+'（运营）采购订单'!J112</f>
        <v>0</v>
      </c>
      <c r="G112" s="78" t="str">
        <f ca="1">+'（运营）采购订单'!F112</f>
        <v/>
      </c>
      <c r="H112" s="79" t="str">
        <f ca="1">+'（运营）采购订单'!G112</f>
        <v/>
      </c>
      <c r="I112" s="78">
        <f>+'（运营）采购订单'!H112</f>
        <v>0</v>
      </c>
      <c r="J112" s="78" t="str">
        <f>+'（运营）采购订单'!I112</f>
        <v>XS</v>
      </c>
      <c r="K112" s="83"/>
      <c r="L112" s="84"/>
      <c r="M112" s="83"/>
      <c r="N112" s="83"/>
      <c r="O112" s="85">
        <f t="shared" si="8"/>
        <v>0</v>
      </c>
      <c r="P112" s="86">
        <f ca="1" t="shared" si="12"/>
        <v>0</v>
      </c>
      <c r="Q112" s="86" t="str">
        <f ca="1" t="shared" si="13"/>
        <v/>
      </c>
    </row>
    <row r="113" s="65" customFormat="1" ht="26" hidden="1" customHeight="1" spans="1:17">
      <c r="A113" s="76" t="str">
        <f ca="1" t="shared" si="11"/>
        <v/>
      </c>
      <c r="B113" s="77" t="str">
        <f ca="1">IF(F113&gt;0,'（运营）采购订单'!B113,"")</f>
        <v/>
      </c>
      <c r="C113" s="78" t="str">
        <f ca="1">+'（运营）采购订单'!C113</f>
        <v/>
      </c>
      <c r="D113" s="78" t="str">
        <f ca="1">+'（运营）采购订单'!D113</f>
        <v/>
      </c>
      <c r="E113" s="78" t="str">
        <f ca="1">+'（运营）采购订单'!E113</f>
        <v/>
      </c>
      <c r="F113" s="78">
        <f ca="1">+'（运营）采购订单'!J113</f>
        <v>0</v>
      </c>
      <c r="G113" s="78" t="str">
        <f ca="1">+'（运营）采购订单'!F113</f>
        <v/>
      </c>
      <c r="H113" s="79" t="str">
        <f ca="1">+'（运营）采购订单'!G113</f>
        <v/>
      </c>
      <c r="I113" s="78">
        <f>+'（运营）采购订单'!H113</f>
        <v>0</v>
      </c>
      <c r="J113" s="78" t="str">
        <f>+'（运营）采购订单'!I113</f>
        <v>S</v>
      </c>
      <c r="K113" s="83"/>
      <c r="L113" s="84"/>
      <c r="M113" s="83"/>
      <c r="N113" s="83"/>
      <c r="O113" s="85">
        <f t="shared" si="8"/>
        <v>0</v>
      </c>
      <c r="P113" s="86">
        <f ca="1" t="shared" si="12"/>
        <v>0</v>
      </c>
      <c r="Q113" s="86" t="str">
        <f ca="1" t="shared" si="13"/>
        <v/>
      </c>
    </row>
    <row r="114" s="65" customFormat="1" ht="26" hidden="1" customHeight="1" spans="1:17">
      <c r="A114" s="76" t="str">
        <f ca="1" t="shared" si="11"/>
        <v/>
      </c>
      <c r="B114" s="77" t="str">
        <f ca="1">IF(F114&gt;0,'（运营）采购订单'!B114,"")</f>
        <v/>
      </c>
      <c r="C114" s="78" t="str">
        <f ca="1">+'（运营）采购订单'!C114</f>
        <v/>
      </c>
      <c r="D114" s="78" t="str">
        <f ca="1">+'（运营）采购订单'!D114</f>
        <v/>
      </c>
      <c r="E114" s="78" t="str">
        <f ca="1">+'（运营）采购订单'!E114</f>
        <v/>
      </c>
      <c r="F114" s="78">
        <f ca="1">+'（运营）采购订单'!J114</f>
        <v>0</v>
      </c>
      <c r="G114" s="78" t="str">
        <f ca="1">+'（运营）采购订单'!F114</f>
        <v/>
      </c>
      <c r="H114" s="79" t="str">
        <f ca="1">+'（运营）采购订单'!G114</f>
        <v/>
      </c>
      <c r="I114" s="78">
        <f>+'（运营）采购订单'!H114</f>
        <v>0</v>
      </c>
      <c r="J114" s="78" t="str">
        <f>+'（运营）采购订单'!I114</f>
        <v>M</v>
      </c>
      <c r="K114" s="83"/>
      <c r="L114" s="84"/>
      <c r="M114" s="83"/>
      <c r="N114" s="83"/>
      <c r="O114" s="85">
        <f t="shared" si="8"/>
        <v>0</v>
      </c>
      <c r="P114" s="86">
        <f ca="1" t="shared" si="12"/>
        <v>0</v>
      </c>
      <c r="Q114" s="86" t="str">
        <f ca="1" t="shared" si="13"/>
        <v/>
      </c>
    </row>
    <row r="115" s="65" customFormat="1" ht="26" hidden="1" customHeight="1" spans="1:17">
      <c r="A115" s="76" t="str">
        <f ca="1" t="shared" si="11"/>
        <v/>
      </c>
      <c r="B115" s="77" t="str">
        <f ca="1">IF(F115&gt;0,'（运营）采购订单'!B115,"")</f>
        <v/>
      </c>
      <c r="C115" s="78" t="str">
        <f ca="1">+'（运营）采购订单'!C115</f>
        <v/>
      </c>
      <c r="D115" s="78" t="str">
        <f ca="1">+'（运营）采购订单'!D115</f>
        <v/>
      </c>
      <c r="E115" s="78" t="str">
        <f ca="1">+'（运营）采购订单'!E115</f>
        <v/>
      </c>
      <c r="F115" s="78">
        <f ca="1">+'（运营）采购订单'!J115</f>
        <v>0</v>
      </c>
      <c r="G115" s="78" t="str">
        <f ca="1">+'（运营）采购订单'!F115</f>
        <v/>
      </c>
      <c r="H115" s="79" t="str">
        <f ca="1">+'（运营）采购订单'!G115</f>
        <v/>
      </c>
      <c r="I115" s="78">
        <f ca="1">+'（运营）采购订单'!H115</f>
        <v>0</v>
      </c>
      <c r="J115" s="78" t="str">
        <f>+'（运营）采购订单'!I115</f>
        <v>L</v>
      </c>
      <c r="K115" s="83"/>
      <c r="L115" s="84"/>
      <c r="M115" s="83"/>
      <c r="N115" s="83"/>
      <c r="O115" s="85">
        <f t="shared" si="8"/>
        <v>0</v>
      </c>
      <c r="P115" s="86">
        <f ca="1" t="shared" si="12"/>
        <v>0</v>
      </c>
      <c r="Q115" s="86" t="str">
        <f ca="1" t="shared" si="13"/>
        <v/>
      </c>
    </row>
    <row r="116" s="65" customFormat="1" ht="26" customHeight="1" spans="1:17">
      <c r="A116" s="76" t="str">
        <f ca="1" t="shared" si="11"/>
        <v/>
      </c>
      <c r="B116" s="77" t="str">
        <f ca="1">IF(F116&gt;0,'（运营）采购订单'!B116,"")</f>
        <v/>
      </c>
      <c r="C116" s="78" t="str">
        <f ca="1">+'（运营）采购订单'!C116</f>
        <v/>
      </c>
      <c r="D116" s="78" t="str">
        <f ca="1">+'（运营）采购订单'!D116</f>
        <v/>
      </c>
      <c r="E116" s="78" t="str">
        <f ca="1">+'（运营）采购订单'!E116</f>
        <v/>
      </c>
      <c r="F116" s="78">
        <f ca="1">+'（运营）采购订单'!J116</f>
        <v>0</v>
      </c>
      <c r="G116" s="78" t="str">
        <f ca="1">+'（运营）采购订单'!F116</f>
        <v/>
      </c>
      <c r="H116" s="79" t="str">
        <f ca="1">+'（运营）采购订单'!G116</f>
        <v/>
      </c>
      <c r="I116" s="78">
        <f ca="1">+'（运营）采购订单'!H116</f>
        <v>0</v>
      </c>
      <c r="J116" s="78" t="str">
        <f>+'（运营）采购订单'!I116</f>
        <v>XL</v>
      </c>
      <c r="K116" s="83"/>
      <c r="L116" s="84"/>
      <c r="M116" s="83"/>
      <c r="N116" s="83"/>
      <c r="O116" s="85">
        <f t="shared" si="8"/>
        <v>0</v>
      </c>
      <c r="P116" s="86">
        <f ca="1" t="shared" si="12"/>
        <v>0</v>
      </c>
      <c r="Q116" s="86" t="str">
        <f ca="1" t="shared" si="13"/>
        <v/>
      </c>
    </row>
    <row r="117" s="65" customFormat="1" ht="26" hidden="1" customHeight="1" spans="1:17">
      <c r="A117" s="76" t="str">
        <f ca="1" t="shared" si="11"/>
        <v/>
      </c>
      <c r="B117" s="77" t="str">
        <f ca="1">IF(F117&gt;0,'（运营）采购订单'!B117,"")</f>
        <v/>
      </c>
      <c r="C117" s="78" t="str">
        <f ca="1">+'（运营）采购订单'!C117</f>
        <v/>
      </c>
      <c r="D117" s="78" t="str">
        <f ca="1">+'（运营）采购订单'!D117</f>
        <v/>
      </c>
      <c r="E117" s="78" t="str">
        <f ca="1">+'（运营）采购订单'!E117</f>
        <v/>
      </c>
      <c r="F117" s="78">
        <f ca="1">+'（运营）采购订单'!J117</f>
        <v>0</v>
      </c>
      <c r="G117" s="78" t="str">
        <f ca="1">+'（运营）采购订单'!F117</f>
        <v/>
      </c>
      <c r="H117" s="79" t="str">
        <f ca="1">+'（运营）采购订单'!G117</f>
        <v/>
      </c>
      <c r="I117" s="78">
        <f ca="1">+'（运营）采购订单'!H117</f>
        <v>0</v>
      </c>
      <c r="J117" s="78" t="str">
        <f>+'（运营）采购订单'!I117</f>
        <v>2XL</v>
      </c>
      <c r="K117" s="83"/>
      <c r="L117" s="84"/>
      <c r="M117" s="83"/>
      <c r="N117" s="83"/>
      <c r="O117" s="85">
        <f t="shared" si="8"/>
        <v>0</v>
      </c>
      <c r="P117" s="86">
        <f ca="1" t="shared" si="12"/>
        <v>0</v>
      </c>
      <c r="Q117" s="86" t="str">
        <f ca="1" t="shared" si="13"/>
        <v/>
      </c>
    </row>
    <row r="118" s="65" customFormat="1" ht="26" customHeight="1" spans="1:17">
      <c r="A118" s="76" t="str">
        <f ca="1" t="shared" si="11"/>
        <v/>
      </c>
      <c r="B118" s="77" t="str">
        <f ca="1">IF(F118&gt;0,'（运营）采购订单'!B118,"")</f>
        <v/>
      </c>
      <c r="C118" s="78" t="str">
        <f ca="1">+'（运营）采购订单'!C118</f>
        <v/>
      </c>
      <c r="D118" s="78" t="str">
        <f ca="1">+'（运营）采购订单'!D118</f>
        <v/>
      </c>
      <c r="E118" s="78" t="str">
        <f ca="1">+'（运营）采购订单'!E118</f>
        <v/>
      </c>
      <c r="F118" s="78">
        <f ca="1">+'（运营）采购订单'!J118</f>
        <v>0</v>
      </c>
      <c r="G118" s="78" t="str">
        <f ca="1">+'（运营）采购订单'!F118</f>
        <v/>
      </c>
      <c r="H118" s="79" t="str">
        <f ca="1">+'（运营）采购订单'!G118</f>
        <v/>
      </c>
      <c r="I118" s="78">
        <f ca="1">+'（运营）采购订单'!H118</f>
        <v>0</v>
      </c>
      <c r="J118" s="78" t="str">
        <f>+'（运营）采购订单'!I118</f>
        <v>3XL</v>
      </c>
      <c r="K118" s="83"/>
      <c r="L118" s="84"/>
      <c r="M118" s="83"/>
      <c r="N118" s="83"/>
      <c r="O118" s="85">
        <f t="shared" si="8"/>
        <v>0</v>
      </c>
      <c r="P118" s="86">
        <f ca="1" t="shared" si="12"/>
        <v>0</v>
      </c>
      <c r="Q118" s="86" t="str">
        <f ca="1" t="shared" si="13"/>
        <v/>
      </c>
    </row>
    <row r="119" s="65" customFormat="1" ht="26" hidden="1" customHeight="1" spans="1:17">
      <c r="A119" s="76" t="str">
        <f ca="1" t="shared" si="11"/>
        <v/>
      </c>
      <c r="B119" s="77" t="str">
        <f ca="1">IF(F119&gt;0,'（运营）采购订单'!B119,"")</f>
        <v/>
      </c>
      <c r="C119" s="78" t="str">
        <f ca="1">+'（运营）采购订单'!C119</f>
        <v/>
      </c>
      <c r="D119" s="78" t="str">
        <f ca="1">+'（运营）采购订单'!D119</f>
        <v/>
      </c>
      <c r="E119" s="78" t="str">
        <f ca="1">+'（运营）采购订单'!E119</f>
        <v/>
      </c>
      <c r="F119" s="78">
        <f ca="1">+'（运营）采购订单'!J119</f>
        <v>0</v>
      </c>
      <c r="G119" s="78" t="str">
        <f ca="1">+'（运营）采购订单'!F119</f>
        <v/>
      </c>
      <c r="H119" s="79" t="str">
        <f ca="1">+'（运营）采购订单'!G119</f>
        <v/>
      </c>
      <c r="I119" s="78">
        <f ca="1">+'（运营）采购订单'!H119</f>
        <v>0</v>
      </c>
      <c r="J119" s="78" t="str">
        <f>+'（运营）采购订单'!I119</f>
        <v>4XL</v>
      </c>
      <c r="K119" s="83"/>
      <c r="L119" s="84"/>
      <c r="M119" s="83"/>
      <c r="N119" s="83"/>
      <c r="O119" s="85">
        <f t="shared" si="8"/>
        <v>0</v>
      </c>
      <c r="P119" s="86">
        <f ca="1" t="shared" si="12"/>
        <v>0</v>
      </c>
      <c r="Q119" s="86" t="str">
        <f ca="1" t="shared" si="13"/>
        <v/>
      </c>
    </row>
    <row r="120" s="65" customFormat="1" ht="26" customHeight="1" spans="1:17">
      <c r="A120" s="76" t="str">
        <f ca="1" t="shared" si="11"/>
        <v/>
      </c>
      <c r="B120" s="77" t="str">
        <f ca="1">IF(F120&gt;0,'（运营）采购订单'!B120,"")</f>
        <v/>
      </c>
      <c r="C120" s="78" t="str">
        <f ca="1">+'（运营）采购订单'!C120</f>
        <v/>
      </c>
      <c r="D120" s="78" t="str">
        <f ca="1">+'（运营）采购订单'!D120</f>
        <v/>
      </c>
      <c r="E120" s="78" t="str">
        <f ca="1">+'（运营）采购订单'!E120</f>
        <v/>
      </c>
      <c r="F120" s="78">
        <f ca="1">+'（运营）采购订单'!J120</f>
        <v>0</v>
      </c>
      <c r="G120" s="78" t="str">
        <f ca="1">+'（运营）采购订单'!F120</f>
        <v/>
      </c>
      <c r="H120" s="79" t="str">
        <f ca="1">+'（运营）采购订单'!G120</f>
        <v/>
      </c>
      <c r="I120" s="78">
        <f ca="1">+'（运营）采购订单'!H120</f>
        <v>0</v>
      </c>
      <c r="J120" s="78" t="str">
        <f>+'（运营）采购订单'!I120</f>
        <v>5XL</v>
      </c>
      <c r="K120" s="83"/>
      <c r="L120" s="84"/>
      <c r="M120" s="83"/>
      <c r="N120" s="83"/>
      <c r="O120" s="85">
        <f t="shared" si="8"/>
        <v>0</v>
      </c>
      <c r="P120" s="86">
        <f ca="1" t="shared" si="12"/>
        <v>0</v>
      </c>
      <c r="Q120" s="86" t="str">
        <f ca="1" t="shared" si="13"/>
        <v/>
      </c>
    </row>
    <row r="121" s="65" customFormat="1" ht="26" hidden="1" customHeight="1" spans="1:17">
      <c r="A121" s="76" t="str">
        <f ca="1" t="shared" si="11"/>
        <v/>
      </c>
      <c r="B121" s="77" t="str">
        <f ca="1">IF(F121&gt;0,'（运营）采购订单'!B121,"")</f>
        <v/>
      </c>
      <c r="C121" s="78" t="str">
        <f ca="1">+'（运营）采购订单'!C121</f>
        <v/>
      </c>
      <c r="D121" s="78" t="str">
        <f ca="1">+'（运营）采购订单'!D121</f>
        <v/>
      </c>
      <c r="E121" s="78" t="str">
        <f ca="1">+'（运营）采购订单'!E121</f>
        <v/>
      </c>
      <c r="F121" s="78">
        <f ca="1">+'（运营）采购订单'!J121</f>
        <v>0</v>
      </c>
      <c r="G121" s="78" t="str">
        <f ca="1">+'（运营）采购订单'!F121</f>
        <v/>
      </c>
      <c r="H121" s="79" t="str">
        <f ca="1">+'（运营）采购订单'!G121</f>
        <v/>
      </c>
      <c r="I121" s="78">
        <f>+'（运营）采购订单'!H121</f>
        <v>0</v>
      </c>
      <c r="J121" s="78" t="str">
        <f>+'（运营）采购订单'!I121</f>
        <v>XS</v>
      </c>
      <c r="K121" s="83"/>
      <c r="L121" s="84"/>
      <c r="M121" s="83"/>
      <c r="N121" s="83"/>
      <c r="O121" s="85">
        <f t="shared" si="8"/>
        <v>0</v>
      </c>
      <c r="P121" s="86">
        <f ca="1" t="shared" si="12"/>
        <v>0</v>
      </c>
      <c r="Q121" s="86" t="str">
        <f ca="1" t="shared" si="13"/>
        <v/>
      </c>
    </row>
    <row r="122" s="65" customFormat="1" ht="26" hidden="1" customHeight="1" spans="1:17">
      <c r="A122" s="76" t="str">
        <f ca="1" t="shared" si="11"/>
        <v/>
      </c>
      <c r="B122" s="77" t="str">
        <f ca="1">IF(F122&gt;0,'（运营）采购订单'!B122,"")</f>
        <v/>
      </c>
      <c r="C122" s="78" t="str">
        <f ca="1">+'（运营）采购订单'!C122</f>
        <v/>
      </c>
      <c r="D122" s="78" t="str">
        <f ca="1">+'（运营）采购订单'!D122</f>
        <v/>
      </c>
      <c r="E122" s="78" t="str">
        <f ca="1">+'（运营）采购订单'!E122</f>
        <v/>
      </c>
      <c r="F122" s="78">
        <f ca="1">+'（运营）采购订单'!J122</f>
        <v>0</v>
      </c>
      <c r="G122" s="78" t="str">
        <f ca="1">+'（运营）采购订单'!F122</f>
        <v/>
      </c>
      <c r="H122" s="79" t="str">
        <f ca="1">+'（运营）采购订单'!G122</f>
        <v/>
      </c>
      <c r="I122" s="78">
        <f>+'（运营）采购订单'!H122</f>
        <v>0</v>
      </c>
      <c r="J122" s="78" t="str">
        <f>+'（运营）采购订单'!I122</f>
        <v>S</v>
      </c>
      <c r="K122" s="83"/>
      <c r="L122" s="84"/>
      <c r="M122" s="83"/>
      <c r="N122" s="83"/>
      <c r="O122" s="85">
        <f t="shared" si="8"/>
        <v>0</v>
      </c>
      <c r="P122" s="86">
        <f ca="1" t="shared" si="12"/>
        <v>0</v>
      </c>
      <c r="Q122" s="86" t="str">
        <f ca="1" t="shared" si="13"/>
        <v/>
      </c>
    </row>
    <row r="123" s="65" customFormat="1" ht="26" hidden="1" customHeight="1" spans="1:17">
      <c r="A123" s="76" t="str">
        <f ca="1" t="shared" si="11"/>
        <v/>
      </c>
      <c r="B123" s="77" t="str">
        <f ca="1">IF(F123&gt;0,'（运营）采购订单'!B123,"")</f>
        <v/>
      </c>
      <c r="C123" s="78" t="str">
        <f ca="1">+'（运营）采购订单'!C123</f>
        <v/>
      </c>
      <c r="D123" s="78" t="str">
        <f ca="1">+'（运营）采购订单'!D123</f>
        <v/>
      </c>
      <c r="E123" s="78" t="str">
        <f ca="1">+'（运营）采购订单'!E123</f>
        <v/>
      </c>
      <c r="F123" s="78">
        <f ca="1">+'（运营）采购订单'!J123</f>
        <v>0</v>
      </c>
      <c r="G123" s="78" t="str">
        <f ca="1">+'（运营）采购订单'!F123</f>
        <v/>
      </c>
      <c r="H123" s="79" t="str">
        <f ca="1">+'（运营）采购订单'!G123</f>
        <v/>
      </c>
      <c r="I123" s="78">
        <f>+'（运营）采购订单'!H123</f>
        <v>0</v>
      </c>
      <c r="J123" s="78" t="str">
        <f>+'（运营）采购订单'!I123</f>
        <v>M</v>
      </c>
      <c r="K123" s="83"/>
      <c r="L123" s="84"/>
      <c r="M123" s="83"/>
      <c r="N123" s="83"/>
      <c r="O123" s="85">
        <f t="shared" si="8"/>
        <v>0</v>
      </c>
      <c r="P123" s="86">
        <f ca="1" t="shared" si="12"/>
        <v>0</v>
      </c>
      <c r="Q123" s="86" t="str">
        <f ca="1" t="shared" si="13"/>
        <v/>
      </c>
    </row>
    <row r="124" s="65" customFormat="1" ht="26" hidden="1" customHeight="1" spans="1:17">
      <c r="A124" s="76" t="str">
        <f ca="1" t="shared" si="11"/>
        <v/>
      </c>
      <c r="B124" s="77" t="str">
        <f ca="1">IF(F124&gt;0,'（运营）采购订单'!B124,"")</f>
        <v/>
      </c>
      <c r="C124" s="78" t="str">
        <f ca="1">+'（运营）采购订单'!C124</f>
        <v/>
      </c>
      <c r="D124" s="78" t="str">
        <f ca="1">+'（运营）采购订单'!D124</f>
        <v/>
      </c>
      <c r="E124" s="78" t="str">
        <f ca="1">+'（运营）采购订单'!E124</f>
        <v/>
      </c>
      <c r="F124" s="78">
        <f ca="1">+'（运营）采购订单'!J124</f>
        <v>0</v>
      </c>
      <c r="G124" s="78" t="str">
        <f ca="1">+'（运营）采购订单'!F124</f>
        <v/>
      </c>
      <c r="H124" s="79" t="str">
        <f ca="1">+'（运营）采购订单'!G124</f>
        <v/>
      </c>
      <c r="I124" s="78">
        <f>+'（运营）采购订单'!H124</f>
        <v>0</v>
      </c>
      <c r="J124" s="78" t="str">
        <f>+'（运营）采购订单'!I124</f>
        <v>L</v>
      </c>
      <c r="K124" s="83"/>
      <c r="L124" s="84"/>
      <c r="M124" s="83"/>
      <c r="N124" s="83"/>
      <c r="O124" s="85">
        <f t="shared" si="8"/>
        <v>0</v>
      </c>
      <c r="P124" s="86">
        <f ca="1" t="shared" si="12"/>
        <v>0</v>
      </c>
      <c r="Q124" s="86" t="str">
        <f ca="1" t="shared" si="13"/>
        <v/>
      </c>
    </row>
    <row r="125" s="65" customFormat="1" ht="26" hidden="1" customHeight="1" spans="1:17">
      <c r="A125" s="76" t="str">
        <f ca="1" t="shared" si="11"/>
        <v/>
      </c>
      <c r="B125" s="77" t="str">
        <f ca="1">IF(F125&gt;0,'（运营）采购订单'!B125,"")</f>
        <v/>
      </c>
      <c r="C125" s="78" t="str">
        <f ca="1">+'（运营）采购订单'!C125</f>
        <v/>
      </c>
      <c r="D125" s="78" t="str">
        <f ca="1">+'（运营）采购订单'!D125</f>
        <v/>
      </c>
      <c r="E125" s="78" t="str">
        <f ca="1">+'（运营）采购订单'!E125</f>
        <v/>
      </c>
      <c r="F125" s="78">
        <f ca="1">+'（运营）采购订单'!J125</f>
        <v>0</v>
      </c>
      <c r="G125" s="78" t="str">
        <f ca="1">+'（运营）采购订单'!F125</f>
        <v/>
      </c>
      <c r="H125" s="79" t="str">
        <f ca="1">+'（运营）采购订单'!G125</f>
        <v/>
      </c>
      <c r="I125" s="78">
        <f ca="1">+'（运营）采购订单'!H125</f>
        <v>0</v>
      </c>
      <c r="J125" s="78" t="str">
        <f>+'（运营）采购订单'!I125</f>
        <v>XL</v>
      </c>
      <c r="K125" s="83"/>
      <c r="L125" s="84"/>
      <c r="M125" s="83"/>
      <c r="N125" s="83"/>
      <c r="O125" s="85">
        <f t="shared" si="8"/>
        <v>0</v>
      </c>
      <c r="P125" s="86">
        <f ca="1" t="shared" si="12"/>
        <v>0</v>
      </c>
      <c r="Q125" s="86" t="str">
        <f ca="1" t="shared" si="13"/>
        <v/>
      </c>
    </row>
    <row r="126" s="65" customFormat="1" ht="26" customHeight="1" spans="1:17">
      <c r="A126" s="76" t="str">
        <f ca="1" t="shared" si="11"/>
        <v/>
      </c>
      <c r="B126" s="77" t="str">
        <f ca="1">IF(F126&gt;0,'（运营）采购订单'!B126,"")</f>
        <v/>
      </c>
      <c r="C126" s="78" t="str">
        <f ca="1">+'（运营）采购订单'!C126</f>
        <v/>
      </c>
      <c r="D126" s="78" t="str">
        <f ca="1">+'（运营）采购订单'!D126</f>
        <v/>
      </c>
      <c r="E126" s="78" t="str">
        <f ca="1">+'（运营）采购订单'!E126</f>
        <v/>
      </c>
      <c r="F126" s="78">
        <f ca="1">+'（运营）采购订单'!J126</f>
        <v>0</v>
      </c>
      <c r="G126" s="78" t="str">
        <f ca="1">+'（运营）采购订单'!F126</f>
        <v/>
      </c>
      <c r="H126" s="79" t="str">
        <f ca="1">+'（运营）采购订单'!G126</f>
        <v/>
      </c>
      <c r="I126" s="78">
        <f ca="1">+'（运营）采购订单'!H126</f>
        <v>0</v>
      </c>
      <c r="J126" s="78" t="str">
        <f>+'（运营）采购订单'!I126</f>
        <v>2XL</v>
      </c>
      <c r="K126" s="83"/>
      <c r="L126" s="84"/>
      <c r="M126" s="83"/>
      <c r="N126" s="83"/>
      <c r="O126" s="85">
        <f t="shared" si="8"/>
        <v>0</v>
      </c>
      <c r="P126" s="86">
        <f ca="1" t="shared" si="12"/>
        <v>0</v>
      </c>
      <c r="Q126" s="86" t="str">
        <f ca="1" t="shared" si="13"/>
        <v/>
      </c>
    </row>
    <row r="127" s="65" customFormat="1" ht="26" hidden="1" customHeight="1" spans="1:17">
      <c r="A127" s="76" t="str">
        <f ca="1" t="shared" ref="A127:A158" si="14">+IF(F127&gt;0,$Q$2,"")</f>
        <v/>
      </c>
      <c r="B127" s="77" t="str">
        <f ca="1">IF(F127&gt;0,'（运营）采购订单'!B127,"")</f>
        <v/>
      </c>
      <c r="C127" s="78" t="str">
        <f ca="1">+'（运营）采购订单'!C127</f>
        <v/>
      </c>
      <c r="D127" s="78" t="str">
        <f ca="1">+'（运营）采购订单'!D127</f>
        <v/>
      </c>
      <c r="E127" s="78" t="str">
        <f ca="1">+'（运营）采购订单'!E127</f>
        <v/>
      </c>
      <c r="F127" s="78">
        <f ca="1">+'（运营）采购订单'!J127</f>
        <v>0</v>
      </c>
      <c r="G127" s="78" t="str">
        <f ca="1">+'（运营）采购订单'!F127</f>
        <v/>
      </c>
      <c r="H127" s="79" t="str">
        <f ca="1">+'（运营）采购订单'!G127</f>
        <v/>
      </c>
      <c r="I127" s="78">
        <f ca="1">+'（运营）采购订单'!H127</f>
        <v>0</v>
      </c>
      <c r="J127" s="78" t="str">
        <f>+'（运营）采购订单'!I127</f>
        <v>3XL</v>
      </c>
      <c r="K127" s="83"/>
      <c r="L127" s="84"/>
      <c r="M127" s="83"/>
      <c r="N127" s="83"/>
      <c r="O127" s="85">
        <f t="shared" si="8"/>
        <v>0</v>
      </c>
      <c r="P127" s="86">
        <f ca="1" t="shared" si="12"/>
        <v>0</v>
      </c>
      <c r="Q127" s="86" t="str">
        <f ca="1" t="shared" si="13"/>
        <v/>
      </c>
    </row>
    <row r="128" s="65" customFormat="1" ht="26" customHeight="1" spans="1:17">
      <c r="A128" s="76" t="str">
        <f ca="1" t="shared" si="14"/>
        <v/>
      </c>
      <c r="B128" s="77" t="str">
        <f ca="1">IF(F128&gt;0,'（运营）采购订单'!B128,"")</f>
        <v/>
      </c>
      <c r="C128" s="78" t="str">
        <f ca="1">+'（运营）采购订单'!C128</f>
        <v/>
      </c>
      <c r="D128" s="78" t="str">
        <f ca="1">+'（运营）采购订单'!D128</f>
        <v/>
      </c>
      <c r="E128" s="78" t="str">
        <f ca="1">+'（运营）采购订单'!E128</f>
        <v/>
      </c>
      <c r="F128" s="78">
        <f ca="1">+'（运营）采购订单'!J128</f>
        <v>0</v>
      </c>
      <c r="G128" s="78" t="str">
        <f ca="1">+'（运营）采购订单'!F128</f>
        <v/>
      </c>
      <c r="H128" s="79" t="str">
        <f ca="1">+'（运营）采购订单'!G128</f>
        <v/>
      </c>
      <c r="I128" s="78">
        <f ca="1">+'（运营）采购订单'!H128</f>
        <v>0</v>
      </c>
      <c r="J128" s="78" t="str">
        <f>+'（运营）采购订单'!I128</f>
        <v>4XL</v>
      </c>
      <c r="K128" s="83"/>
      <c r="L128" s="84"/>
      <c r="M128" s="83"/>
      <c r="N128" s="83"/>
      <c r="O128" s="85">
        <f t="shared" si="8"/>
        <v>0</v>
      </c>
      <c r="P128" s="86">
        <f ca="1" t="shared" si="12"/>
        <v>0</v>
      </c>
      <c r="Q128" s="86" t="str">
        <f ca="1" t="shared" si="13"/>
        <v/>
      </c>
    </row>
    <row r="129" s="65" customFormat="1" ht="26" customHeight="1" spans="1:17">
      <c r="A129" s="76" t="str">
        <f ca="1" t="shared" si="14"/>
        <v/>
      </c>
      <c r="B129" s="77" t="str">
        <f ca="1">IF(F129&gt;0,'（运营）采购订单'!B129,"")</f>
        <v/>
      </c>
      <c r="C129" s="78" t="str">
        <f ca="1">+'（运营）采购订单'!C129</f>
        <v/>
      </c>
      <c r="D129" s="78" t="str">
        <f ca="1">+'（运营）采购订单'!D129</f>
        <v/>
      </c>
      <c r="E129" s="78" t="str">
        <f ca="1">+'（运营）采购订单'!E129</f>
        <v/>
      </c>
      <c r="F129" s="78">
        <f ca="1">+'（运营）采购订单'!J129</f>
        <v>0</v>
      </c>
      <c r="G129" s="78" t="str">
        <f ca="1">+'（运营）采购订单'!F129</f>
        <v/>
      </c>
      <c r="H129" s="79" t="str">
        <f ca="1">+'（运营）采购订单'!G129</f>
        <v/>
      </c>
      <c r="I129" s="78">
        <f ca="1">+'（运营）采购订单'!H129</f>
        <v>0</v>
      </c>
      <c r="J129" s="78" t="str">
        <f>+'（运营）采购订单'!I129</f>
        <v>5XL</v>
      </c>
      <c r="K129" s="83"/>
      <c r="L129" s="84"/>
      <c r="M129" s="83"/>
      <c r="N129" s="83"/>
      <c r="O129" s="85">
        <f t="shared" si="8"/>
        <v>0</v>
      </c>
      <c r="P129" s="86">
        <f ca="1" t="shared" si="12"/>
        <v>0</v>
      </c>
      <c r="Q129" s="86" t="str">
        <f ca="1" t="shared" si="13"/>
        <v/>
      </c>
    </row>
    <row r="130" s="65" customFormat="1" ht="26" hidden="1" customHeight="1" spans="1:17">
      <c r="A130" s="76" t="str">
        <f ca="1" t="shared" si="14"/>
        <v/>
      </c>
      <c r="B130" s="77" t="str">
        <f ca="1">IF(F130&gt;0,'（运营）采购订单'!B130,"")</f>
        <v/>
      </c>
      <c r="C130" s="78" t="str">
        <f ca="1">+'（运营）采购订单'!C130</f>
        <v/>
      </c>
      <c r="D130" s="78" t="str">
        <f ca="1">+'（运营）采购订单'!D130</f>
        <v/>
      </c>
      <c r="E130" s="78" t="str">
        <f ca="1">+'（运营）采购订单'!E130</f>
        <v/>
      </c>
      <c r="F130" s="78">
        <f ca="1">+'（运营）采购订单'!J130</f>
        <v>0</v>
      </c>
      <c r="G130" s="78" t="str">
        <f ca="1">+'（运营）采购订单'!F130</f>
        <v/>
      </c>
      <c r="H130" s="79" t="str">
        <f ca="1">+'（运营）采购订单'!G130</f>
        <v/>
      </c>
      <c r="I130" s="78">
        <f>+'（运营）采购订单'!H130</f>
        <v>0</v>
      </c>
      <c r="J130" s="78" t="str">
        <f>+'（运营）采购订单'!I130</f>
        <v>XS</v>
      </c>
      <c r="K130" s="83"/>
      <c r="L130" s="84"/>
      <c r="M130" s="83"/>
      <c r="N130" s="83"/>
      <c r="O130" s="85">
        <f t="shared" si="8"/>
        <v>0</v>
      </c>
      <c r="P130" s="86">
        <f ca="1" t="shared" si="12"/>
        <v>0</v>
      </c>
      <c r="Q130" s="86" t="str">
        <f ca="1" t="shared" si="13"/>
        <v/>
      </c>
    </row>
    <row r="131" s="65" customFormat="1" ht="26" hidden="1" customHeight="1" spans="1:17">
      <c r="A131" s="76" t="str">
        <f ca="1" t="shared" si="14"/>
        <v/>
      </c>
      <c r="B131" s="77" t="str">
        <f ca="1">IF(F131&gt;0,'（运营）采购订单'!B131,"")</f>
        <v/>
      </c>
      <c r="C131" s="78" t="str">
        <f ca="1">+'（运营）采购订单'!C131</f>
        <v/>
      </c>
      <c r="D131" s="78" t="str">
        <f ca="1">+'（运营）采购订单'!D131</f>
        <v/>
      </c>
      <c r="E131" s="78" t="str">
        <f ca="1">+'（运营）采购订单'!E131</f>
        <v/>
      </c>
      <c r="F131" s="78">
        <f ca="1">+'（运营）采购订单'!J131</f>
        <v>0</v>
      </c>
      <c r="G131" s="78" t="str">
        <f ca="1">+'（运营）采购订单'!F131</f>
        <v/>
      </c>
      <c r="H131" s="79" t="str">
        <f ca="1">+'（运营）采购订单'!G131</f>
        <v/>
      </c>
      <c r="I131" s="78">
        <f>+'（运营）采购订单'!H131</f>
        <v>0</v>
      </c>
      <c r="J131" s="78" t="str">
        <f>+'（运营）采购订单'!I131</f>
        <v>S</v>
      </c>
      <c r="K131" s="83"/>
      <c r="L131" s="84"/>
      <c r="M131" s="83"/>
      <c r="N131" s="83"/>
      <c r="O131" s="85">
        <f t="shared" si="8"/>
        <v>0</v>
      </c>
      <c r="P131" s="86">
        <f ca="1" t="shared" si="12"/>
        <v>0</v>
      </c>
      <c r="Q131" s="86" t="str">
        <f ca="1" t="shared" si="13"/>
        <v/>
      </c>
    </row>
    <row r="132" s="65" customFormat="1" ht="26" hidden="1" customHeight="1" spans="1:17">
      <c r="A132" s="76" t="str">
        <f ca="1" t="shared" si="14"/>
        <v/>
      </c>
      <c r="B132" s="77" t="str">
        <f ca="1">IF(F132&gt;0,'（运营）采购订单'!B132,"")</f>
        <v/>
      </c>
      <c r="C132" s="78" t="str">
        <f ca="1">+'（运营）采购订单'!C132</f>
        <v/>
      </c>
      <c r="D132" s="78" t="str">
        <f ca="1">+'（运营）采购订单'!D132</f>
        <v/>
      </c>
      <c r="E132" s="78" t="str">
        <f ca="1">+'（运营）采购订单'!E132</f>
        <v/>
      </c>
      <c r="F132" s="78">
        <f ca="1">+'（运营）采购订单'!J132</f>
        <v>0</v>
      </c>
      <c r="G132" s="78" t="str">
        <f ca="1">+'（运营）采购订单'!F132</f>
        <v/>
      </c>
      <c r="H132" s="79" t="str">
        <f ca="1">+'（运营）采购订单'!G132</f>
        <v/>
      </c>
      <c r="I132" s="78">
        <f>+'（运营）采购订单'!H132</f>
        <v>0</v>
      </c>
      <c r="J132" s="78" t="str">
        <f>+'（运营）采购订单'!I132</f>
        <v>M</v>
      </c>
      <c r="K132" s="83"/>
      <c r="L132" s="84"/>
      <c r="M132" s="83"/>
      <c r="N132" s="83"/>
      <c r="O132" s="85">
        <f t="shared" si="8"/>
        <v>0</v>
      </c>
      <c r="P132" s="86">
        <f ca="1" t="shared" si="12"/>
        <v>0</v>
      </c>
      <c r="Q132" s="86" t="str">
        <f ca="1" t="shared" si="13"/>
        <v/>
      </c>
    </row>
    <row r="133" s="65" customFormat="1" ht="26" hidden="1" customHeight="1" spans="1:17">
      <c r="A133" s="76" t="str">
        <f ca="1" t="shared" si="14"/>
        <v/>
      </c>
      <c r="B133" s="77" t="str">
        <f ca="1">IF(F133&gt;0,'（运营）采购订单'!B133,"")</f>
        <v/>
      </c>
      <c r="C133" s="78" t="str">
        <f ca="1">+'（运营）采购订单'!C133</f>
        <v/>
      </c>
      <c r="D133" s="78" t="str">
        <f ca="1">+'（运营）采购订单'!D133</f>
        <v/>
      </c>
      <c r="E133" s="78" t="str">
        <f ca="1">+'（运营）采购订单'!E133</f>
        <v/>
      </c>
      <c r="F133" s="78">
        <f ca="1">+'（运营）采购订单'!J133</f>
        <v>0</v>
      </c>
      <c r="G133" s="78" t="str">
        <f ca="1">+'（运营）采购订单'!F133</f>
        <v/>
      </c>
      <c r="H133" s="79" t="str">
        <f ca="1">+'（运营）采购订单'!G133</f>
        <v/>
      </c>
      <c r="I133" s="78">
        <f>+'（运营）采购订单'!H133</f>
        <v>0</v>
      </c>
      <c r="J133" s="78" t="str">
        <f>+'（运营）采购订单'!I133</f>
        <v>L</v>
      </c>
      <c r="K133" s="83"/>
      <c r="L133" s="84"/>
      <c r="M133" s="83"/>
      <c r="N133" s="83"/>
      <c r="O133" s="85">
        <f t="shared" ref="O133:O196" si="15">+SUM(K133:N133)</f>
        <v>0</v>
      </c>
      <c r="P133" s="86">
        <f ca="1" t="shared" ref="P133:P164" si="16">+F133-O133</f>
        <v>0</v>
      </c>
      <c r="Q133" s="86" t="str">
        <f ca="1" t="shared" ref="Q133:Q164" si="17">+IF(P133&gt;0,"少交",IF(P133=0,"","多交"))</f>
        <v/>
      </c>
    </row>
    <row r="134" s="65" customFormat="1" ht="26" customHeight="1" spans="1:17">
      <c r="A134" s="76" t="str">
        <f ca="1" t="shared" si="14"/>
        <v/>
      </c>
      <c r="B134" s="77" t="str">
        <f ca="1">IF(F134&gt;0,'（运营）采购订单'!B134,"")</f>
        <v/>
      </c>
      <c r="C134" s="78" t="str">
        <f ca="1">+'（运营）采购订单'!C134</f>
        <v/>
      </c>
      <c r="D134" s="78" t="str">
        <f ca="1">+'（运营）采购订单'!D134</f>
        <v/>
      </c>
      <c r="E134" s="78" t="str">
        <f ca="1">+'（运营）采购订单'!E134</f>
        <v/>
      </c>
      <c r="F134" s="78">
        <f ca="1">+'（运营）采购订单'!J134</f>
        <v>0</v>
      </c>
      <c r="G134" s="78" t="str">
        <f ca="1">+'（运营）采购订单'!F134</f>
        <v/>
      </c>
      <c r="H134" s="79" t="str">
        <f ca="1">+'（运营）采购订单'!G134</f>
        <v/>
      </c>
      <c r="I134" s="78">
        <f ca="1">+'（运营）采购订单'!H134</f>
        <v>0</v>
      </c>
      <c r="J134" s="78" t="str">
        <f>+'（运营）采购订单'!I134</f>
        <v>XL</v>
      </c>
      <c r="K134" s="83"/>
      <c r="L134" s="84"/>
      <c r="M134" s="83"/>
      <c r="N134" s="83"/>
      <c r="O134" s="85">
        <f t="shared" si="15"/>
        <v>0</v>
      </c>
      <c r="P134" s="86">
        <f ca="1" t="shared" si="16"/>
        <v>0</v>
      </c>
      <c r="Q134" s="86" t="str">
        <f ca="1" t="shared" si="17"/>
        <v/>
      </c>
    </row>
    <row r="135" s="65" customFormat="1" ht="26" customHeight="1" spans="1:17">
      <c r="A135" s="76" t="str">
        <f ca="1" t="shared" si="14"/>
        <v/>
      </c>
      <c r="B135" s="77" t="str">
        <f ca="1">IF(F135&gt;0,'（运营）采购订单'!B135,"")</f>
        <v/>
      </c>
      <c r="C135" s="78" t="str">
        <f ca="1">+'（运营）采购订单'!C135</f>
        <v/>
      </c>
      <c r="D135" s="78" t="str">
        <f ca="1">+'（运营）采购订单'!D135</f>
        <v/>
      </c>
      <c r="E135" s="78" t="str">
        <f ca="1">+'（运营）采购订单'!E135</f>
        <v/>
      </c>
      <c r="F135" s="78">
        <f ca="1">+'（运营）采购订单'!J135</f>
        <v>0</v>
      </c>
      <c r="G135" s="78" t="str">
        <f ca="1">+'（运营）采购订单'!F135</f>
        <v/>
      </c>
      <c r="H135" s="79" t="str">
        <f ca="1">+'（运营）采购订单'!G135</f>
        <v/>
      </c>
      <c r="I135" s="78">
        <f ca="1">+'（运营）采购订单'!H135</f>
        <v>0</v>
      </c>
      <c r="J135" s="78" t="str">
        <f>+'（运营）采购订单'!I135</f>
        <v>2XL</v>
      </c>
      <c r="K135" s="83"/>
      <c r="L135" s="84"/>
      <c r="M135" s="83"/>
      <c r="N135" s="83"/>
      <c r="O135" s="85">
        <f t="shared" si="15"/>
        <v>0</v>
      </c>
      <c r="P135" s="86">
        <f ca="1" t="shared" si="16"/>
        <v>0</v>
      </c>
      <c r="Q135" s="86" t="str">
        <f ca="1" t="shared" si="17"/>
        <v/>
      </c>
    </row>
    <row r="136" s="65" customFormat="1" ht="26" customHeight="1" spans="1:17">
      <c r="A136" s="76" t="str">
        <f ca="1" t="shared" si="14"/>
        <v/>
      </c>
      <c r="B136" s="77" t="str">
        <f ca="1">IF(F136&gt;0,'（运营）采购订单'!B136,"")</f>
        <v/>
      </c>
      <c r="C136" s="78" t="str">
        <f ca="1">+'（运营）采购订单'!C136</f>
        <v/>
      </c>
      <c r="D136" s="78" t="str">
        <f ca="1">+'（运营）采购订单'!D136</f>
        <v/>
      </c>
      <c r="E136" s="78" t="str">
        <f ca="1">+'（运营）采购订单'!E136</f>
        <v/>
      </c>
      <c r="F136" s="78">
        <f ca="1">+'（运营）采购订单'!J136</f>
        <v>0</v>
      </c>
      <c r="G136" s="78" t="str">
        <f ca="1">+'（运营）采购订单'!F136</f>
        <v/>
      </c>
      <c r="H136" s="79" t="str">
        <f ca="1">+'（运营）采购订单'!G136</f>
        <v/>
      </c>
      <c r="I136" s="78">
        <f ca="1">+'（运营）采购订单'!H136</f>
        <v>0</v>
      </c>
      <c r="J136" s="78" t="str">
        <f>+'（运营）采购订单'!I136</f>
        <v>3XL</v>
      </c>
      <c r="K136" s="83"/>
      <c r="L136" s="84"/>
      <c r="M136" s="83"/>
      <c r="N136" s="83"/>
      <c r="O136" s="85">
        <f t="shared" si="15"/>
        <v>0</v>
      </c>
      <c r="P136" s="86">
        <f ca="1" t="shared" si="16"/>
        <v>0</v>
      </c>
      <c r="Q136" s="86" t="str">
        <f ca="1" t="shared" si="17"/>
        <v/>
      </c>
    </row>
    <row r="137" s="65" customFormat="1" ht="26" customHeight="1" spans="1:17">
      <c r="A137" s="76" t="str">
        <f ca="1" t="shared" si="14"/>
        <v/>
      </c>
      <c r="B137" s="77" t="str">
        <f ca="1">IF(F137&gt;0,'（运营）采购订单'!B137,"")</f>
        <v/>
      </c>
      <c r="C137" s="78" t="str">
        <f ca="1">+'（运营）采购订单'!C137</f>
        <v/>
      </c>
      <c r="D137" s="78" t="str">
        <f ca="1">+'（运营）采购订单'!D137</f>
        <v/>
      </c>
      <c r="E137" s="78" t="str">
        <f ca="1">+'（运营）采购订单'!E137</f>
        <v/>
      </c>
      <c r="F137" s="78">
        <f ca="1">+'（运营）采购订单'!J137</f>
        <v>0</v>
      </c>
      <c r="G137" s="78" t="str">
        <f ca="1">+'（运营）采购订单'!F137</f>
        <v/>
      </c>
      <c r="H137" s="79" t="str">
        <f ca="1">+'（运营）采购订单'!G137</f>
        <v/>
      </c>
      <c r="I137" s="78">
        <f ca="1">+'（运营）采购订单'!H137</f>
        <v>0</v>
      </c>
      <c r="J137" s="78" t="str">
        <f>+'（运营）采购订单'!I137</f>
        <v>4XL</v>
      </c>
      <c r="K137" s="83"/>
      <c r="L137" s="84"/>
      <c r="M137" s="83"/>
      <c r="N137" s="83"/>
      <c r="O137" s="85">
        <f t="shared" si="15"/>
        <v>0</v>
      </c>
      <c r="P137" s="86">
        <f ca="1" t="shared" si="16"/>
        <v>0</v>
      </c>
      <c r="Q137" s="86" t="str">
        <f ca="1" t="shared" si="17"/>
        <v/>
      </c>
    </row>
    <row r="138" s="65" customFormat="1" ht="26" customHeight="1" spans="1:17">
      <c r="A138" s="76" t="str">
        <f ca="1" t="shared" si="14"/>
        <v/>
      </c>
      <c r="B138" s="77" t="str">
        <f ca="1">IF(F138&gt;0,'（运营）采购订单'!B138,"")</f>
        <v/>
      </c>
      <c r="C138" s="78" t="str">
        <f ca="1">+'（运营）采购订单'!C138</f>
        <v/>
      </c>
      <c r="D138" s="78" t="str">
        <f ca="1">+'（运营）采购订单'!D138</f>
        <v/>
      </c>
      <c r="E138" s="78" t="str">
        <f ca="1">+'（运营）采购订单'!E138</f>
        <v/>
      </c>
      <c r="F138" s="78">
        <f ca="1">+'（运营）采购订单'!J138</f>
        <v>0</v>
      </c>
      <c r="G138" s="78" t="str">
        <f ca="1">+'（运营）采购订单'!F138</f>
        <v/>
      </c>
      <c r="H138" s="79" t="str">
        <f ca="1">+'（运营）采购订单'!G138</f>
        <v/>
      </c>
      <c r="I138" s="78">
        <f ca="1">+'（运营）采购订单'!H138</f>
        <v>0</v>
      </c>
      <c r="J138" s="78" t="str">
        <f>+'（运营）采购订单'!I138</f>
        <v>5XL</v>
      </c>
      <c r="K138" s="83"/>
      <c r="L138" s="84"/>
      <c r="M138" s="83"/>
      <c r="N138" s="83"/>
      <c r="O138" s="85">
        <f t="shared" si="15"/>
        <v>0</v>
      </c>
      <c r="P138" s="86">
        <f ca="1" t="shared" si="16"/>
        <v>0</v>
      </c>
      <c r="Q138" s="86" t="str">
        <f ca="1" t="shared" si="17"/>
        <v/>
      </c>
    </row>
    <row r="139" s="65" customFormat="1" ht="26" hidden="1" customHeight="1" spans="1:17">
      <c r="A139" s="76" t="str">
        <f ca="1" t="shared" si="14"/>
        <v/>
      </c>
      <c r="B139" s="77" t="str">
        <f ca="1">IF(F139&gt;0,'（运营）采购订单'!B139,"")</f>
        <v/>
      </c>
      <c r="C139" s="78" t="str">
        <f ca="1">+'（运营）采购订单'!C139</f>
        <v/>
      </c>
      <c r="D139" s="78" t="str">
        <f ca="1">+'（运营）采购订单'!D139</f>
        <v/>
      </c>
      <c r="E139" s="78" t="str">
        <f ca="1">+'（运营）采购订单'!E139</f>
        <v/>
      </c>
      <c r="F139" s="78">
        <f ca="1">+'（运营）采购订单'!J139</f>
        <v>0</v>
      </c>
      <c r="G139" s="78" t="str">
        <f ca="1">+'（运营）采购订单'!F139</f>
        <v/>
      </c>
      <c r="H139" s="79" t="str">
        <f ca="1">+'（运营）采购订单'!G139</f>
        <v/>
      </c>
      <c r="I139" s="78">
        <f>+'（运营）采购订单'!H139</f>
        <v>0</v>
      </c>
      <c r="J139" s="78" t="str">
        <f>+'（运营）采购订单'!I139</f>
        <v>XS</v>
      </c>
      <c r="K139" s="83"/>
      <c r="L139" s="84"/>
      <c r="M139" s="83"/>
      <c r="N139" s="83"/>
      <c r="O139" s="85">
        <f t="shared" si="15"/>
        <v>0</v>
      </c>
      <c r="P139" s="86">
        <f ca="1" t="shared" si="16"/>
        <v>0</v>
      </c>
      <c r="Q139" s="86" t="str">
        <f ca="1" t="shared" si="17"/>
        <v/>
      </c>
    </row>
    <row r="140" s="65" customFormat="1" ht="26" hidden="1" customHeight="1" spans="1:17">
      <c r="A140" s="76" t="str">
        <f ca="1" t="shared" si="14"/>
        <v/>
      </c>
      <c r="B140" s="77" t="str">
        <f ca="1">IF(F140&gt;0,'（运营）采购订单'!B140,"")</f>
        <v/>
      </c>
      <c r="C140" s="78" t="str">
        <f ca="1">+'（运营）采购订单'!C140</f>
        <v/>
      </c>
      <c r="D140" s="78" t="str">
        <f ca="1">+'（运营）采购订单'!D140</f>
        <v/>
      </c>
      <c r="E140" s="78" t="str">
        <f ca="1">+'（运营）采购订单'!E140</f>
        <v/>
      </c>
      <c r="F140" s="78">
        <f ca="1">+'（运营）采购订单'!J140</f>
        <v>0</v>
      </c>
      <c r="G140" s="78" t="str">
        <f ca="1">+'（运营）采购订单'!F140</f>
        <v/>
      </c>
      <c r="H140" s="79" t="str">
        <f ca="1">+'（运营）采购订单'!G140</f>
        <v/>
      </c>
      <c r="I140" s="78">
        <f>+'（运营）采购订单'!H140</f>
        <v>0</v>
      </c>
      <c r="J140" s="78" t="str">
        <f>+'（运营）采购订单'!I140</f>
        <v>S</v>
      </c>
      <c r="K140" s="83"/>
      <c r="L140" s="84"/>
      <c r="M140" s="83"/>
      <c r="N140" s="83"/>
      <c r="O140" s="85">
        <f t="shared" si="15"/>
        <v>0</v>
      </c>
      <c r="P140" s="86">
        <f ca="1" t="shared" si="16"/>
        <v>0</v>
      </c>
      <c r="Q140" s="86" t="str">
        <f ca="1" t="shared" si="17"/>
        <v/>
      </c>
    </row>
    <row r="141" s="65" customFormat="1" ht="26" hidden="1" customHeight="1" spans="1:17">
      <c r="A141" s="76" t="str">
        <f ca="1" t="shared" si="14"/>
        <v/>
      </c>
      <c r="B141" s="77" t="str">
        <f ca="1">IF(F141&gt;0,'（运营）采购订单'!B141,"")</f>
        <v/>
      </c>
      <c r="C141" s="78" t="str">
        <f ca="1">+'（运营）采购订单'!C141</f>
        <v/>
      </c>
      <c r="D141" s="78" t="str">
        <f ca="1">+'（运营）采购订单'!D141</f>
        <v/>
      </c>
      <c r="E141" s="78" t="str">
        <f ca="1">+'（运营）采购订单'!E141</f>
        <v/>
      </c>
      <c r="F141" s="78">
        <f ca="1">+'（运营）采购订单'!J141</f>
        <v>0</v>
      </c>
      <c r="G141" s="78" t="str">
        <f ca="1">+'（运营）采购订单'!F141</f>
        <v/>
      </c>
      <c r="H141" s="79" t="str">
        <f ca="1">+'（运营）采购订单'!G141</f>
        <v/>
      </c>
      <c r="I141" s="78">
        <f>+'（运营）采购订单'!H141</f>
        <v>0</v>
      </c>
      <c r="J141" s="78" t="str">
        <f>+'（运营）采购订单'!I141</f>
        <v>M</v>
      </c>
      <c r="K141" s="83"/>
      <c r="L141" s="84"/>
      <c r="M141" s="83"/>
      <c r="N141" s="83"/>
      <c r="O141" s="85">
        <f t="shared" si="15"/>
        <v>0</v>
      </c>
      <c r="P141" s="86">
        <f ca="1" t="shared" si="16"/>
        <v>0</v>
      </c>
      <c r="Q141" s="86" t="str">
        <f ca="1" t="shared" si="17"/>
        <v/>
      </c>
    </row>
    <row r="142" s="65" customFormat="1" ht="26" hidden="1" customHeight="1" spans="1:17">
      <c r="A142" s="76" t="str">
        <f ca="1" t="shared" si="14"/>
        <v/>
      </c>
      <c r="B142" s="77" t="str">
        <f ca="1">IF(F142&gt;0,'（运营）采购订单'!B142,"")</f>
        <v/>
      </c>
      <c r="C142" s="78" t="str">
        <f ca="1">+'（运营）采购订单'!C142</f>
        <v/>
      </c>
      <c r="D142" s="78" t="str">
        <f ca="1">+'（运营）采购订单'!D142</f>
        <v/>
      </c>
      <c r="E142" s="78" t="str">
        <f ca="1">+'（运营）采购订单'!E142</f>
        <v/>
      </c>
      <c r="F142" s="78">
        <f ca="1">+'（运营）采购订单'!J142</f>
        <v>0</v>
      </c>
      <c r="G142" s="78" t="str">
        <f ca="1">+'（运营）采购订单'!F142</f>
        <v/>
      </c>
      <c r="H142" s="79" t="str">
        <f ca="1">+'（运营）采购订单'!G142</f>
        <v/>
      </c>
      <c r="I142" s="78">
        <f>+'（运营）采购订单'!H142</f>
        <v>0</v>
      </c>
      <c r="J142" s="78" t="str">
        <f>+'（运营）采购订单'!I142</f>
        <v>L</v>
      </c>
      <c r="K142" s="83"/>
      <c r="L142" s="84"/>
      <c r="M142" s="83"/>
      <c r="N142" s="83"/>
      <c r="O142" s="85">
        <f t="shared" si="15"/>
        <v>0</v>
      </c>
      <c r="P142" s="86">
        <f ca="1" t="shared" si="16"/>
        <v>0</v>
      </c>
      <c r="Q142" s="86" t="str">
        <f ca="1" t="shared" si="17"/>
        <v/>
      </c>
    </row>
    <row r="143" s="65" customFormat="1" ht="26" hidden="1" customHeight="1" spans="1:17">
      <c r="A143" s="76" t="str">
        <f ca="1" t="shared" si="14"/>
        <v/>
      </c>
      <c r="B143" s="77" t="str">
        <f ca="1">IF(F143&gt;0,'（运营）采购订单'!B143,"")</f>
        <v/>
      </c>
      <c r="C143" s="78" t="str">
        <f ca="1">+'（运营）采购订单'!C143</f>
        <v/>
      </c>
      <c r="D143" s="78" t="str">
        <f ca="1">+'（运营）采购订单'!D143</f>
        <v/>
      </c>
      <c r="E143" s="78" t="str">
        <f ca="1">+'（运营）采购订单'!E143</f>
        <v/>
      </c>
      <c r="F143" s="78">
        <f ca="1">+'（运营）采购订单'!J143</f>
        <v>0</v>
      </c>
      <c r="G143" s="78" t="str">
        <f ca="1">+'（运营）采购订单'!F143</f>
        <v/>
      </c>
      <c r="H143" s="79" t="str">
        <f ca="1">+'（运营）采购订单'!G143</f>
        <v/>
      </c>
      <c r="I143" s="78">
        <f>+'（运营）采购订单'!H143</f>
        <v>0</v>
      </c>
      <c r="J143" s="78" t="str">
        <f>+'（运营）采购订单'!I143</f>
        <v>XL</v>
      </c>
      <c r="K143" s="83"/>
      <c r="L143" s="84"/>
      <c r="M143" s="83"/>
      <c r="N143" s="83"/>
      <c r="O143" s="85">
        <f t="shared" si="15"/>
        <v>0</v>
      </c>
      <c r="P143" s="86">
        <f ca="1" t="shared" si="16"/>
        <v>0</v>
      </c>
      <c r="Q143" s="86" t="str">
        <f ca="1" t="shared" si="17"/>
        <v/>
      </c>
    </row>
    <row r="144" s="65" customFormat="1" ht="26" customHeight="1" spans="1:17">
      <c r="A144" s="76" t="str">
        <f ca="1" t="shared" si="14"/>
        <v/>
      </c>
      <c r="B144" s="77" t="str">
        <f ca="1">IF(F144&gt;0,'（运营）采购订单'!B144,"")</f>
        <v/>
      </c>
      <c r="C144" s="78" t="str">
        <f ca="1">+'（运营）采购订单'!C144</f>
        <v/>
      </c>
      <c r="D144" s="78" t="str">
        <f ca="1">+'（运营）采购订单'!D144</f>
        <v/>
      </c>
      <c r="E144" s="78" t="str">
        <f ca="1">+'（运营）采购订单'!E144</f>
        <v/>
      </c>
      <c r="F144" s="78">
        <f ca="1">+'（运营）采购订单'!J144</f>
        <v>0</v>
      </c>
      <c r="G144" s="78" t="str">
        <f ca="1">+'（运营）采购订单'!F144</f>
        <v/>
      </c>
      <c r="H144" s="79" t="str">
        <f ca="1">+'（运营）采购订单'!G144</f>
        <v/>
      </c>
      <c r="I144" s="78">
        <f ca="1">+'（运营）采购订单'!H144</f>
        <v>0</v>
      </c>
      <c r="J144" s="78" t="str">
        <f>+'（运营）采购订单'!I144</f>
        <v>2XL</v>
      </c>
      <c r="K144" s="83"/>
      <c r="L144" s="84"/>
      <c r="M144" s="83"/>
      <c r="N144" s="83"/>
      <c r="O144" s="85">
        <f t="shared" si="15"/>
        <v>0</v>
      </c>
      <c r="P144" s="86">
        <f ca="1" t="shared" si="16"/>
        <v>0</v>
      </c>
      <c r="Q144" s="86" t="str">
        <f ca="1" t="shared" si="17"/>
        <v/>
      </c>
    </row>
    <row r="145" s="65" customFormat="1" ht="26" customHeight="1" spans="1:17">
      <c r="A145" s="76" t="str">
        <f ca="1" t="shared" si="14"/>
        <v/>
      </c>
      <c r="B145" s="77" t="str">
        <f ca="1">IF(F145&gt;0,'（运营）采购订单'!B145,"")</f>
        <v/>
      </c>
      <c r="C145" s="78" t="str">
        <f ca="1">+'（运营）采购订单'!C145</f>
        <v/>
      </c>
      <c r="D145" s="78" t="str">
        <f ca="1">+'（运营）采购订单'!D145</f>
        <v/>
      </c>
      <c r="E145" s="78" t="str">
        <f ca="1">+'（运营）采购订单'!E145</f>
        <v/>
      </c>
      <c r="F145" s="78">
        <f ca="1">+'（运营）采购订单'!J145</f>
        <v>0</v>
      </c>
      <c r="G145" s="78" t="str">
        <f ca="1">+'（运营）采购订单'!F145</f>
        <v/>
      </c>
      <c r="H145" s="79" t="str">
        <f ca="1">+'（运营）采购订单'!G145</f>
        <v/>
      </c>
      <c r="I145" s="78">
        <f ca="1">+'（运营）采购订单'!H145</f>
        <v>0</v>
      </c>
      <c r="J145" s="78" t="str">
        <f>+'（运营）采购订单'!I145</f>
        <v>3XL</v>
      </c>
      <c r="K145" s="83"/>
      <c r="L145" s="84"/>
      <c r="M145" s="83"/>
      <c r="N145" s="83"/>
      <c r="O145" s="85">
        <f t="shared" si="15"/>
        <v>0</v>
      </c>
      <c r="P145" s="86">
        <f ca="1" t="shared" si="16"/>
        <v>0</v>
      </c>
      <c r="Q145" s="86" t="str">
        <f ca="1" t="shared" si="17"/>
        <v/>
      </c>
    </row>
    <row r="146" s="65" customFormat="1" ht="26" hidden="1" customHeight="1" spans="1:17">
      <c r="A146" s="76" t="str">
        <f ca="1" t="shared" si="14"/>
        <v/>
      </c>
      <c r="B146" s="77" t="str">
        <f ca="1">IF(F146&gt;0,'（运营）采购订单'!B146,"")</f>
        <v/>
      </c>
      <c r="C146" s="78" t="str">
        <f ca="1">+'（运营）采购订单'!C146</f>
        <v/>
      </c>
      <c r="D146" s="78" t="str">
        <f ca="1">+'（运营）采购订单'!D146</f>
        <v/>
      </c>
      <c r="E146" s="78" t="str">
        <f ca="1">+'（运营）采购订单'!E146</f>
        <v/>
      </c>
      <c r="F146" s="78">
        <f ca="1">+'（运营）采购订单'!J146</f>
        <v>0</v>
      </c>
      <c r="G146" s="78" t="str">
        <f ca="1">+'（运营）采购订单'!F146</f>
        <v/>
      </c>
      <c r="H146" s="79" t="str">
        <f ca="1">+'（运营）采购订单'!G146</f>
        <v/>
      </c>
      <c r="I146" s="78">
        <f>+'（运营）采购订单'!H146</f>
        <v>0</v>
      </c>
      <c r="J146" s="78" t="str">
        <f>+'（运营）采购订单'!I146</f>
        <v>4XL</v>
      </c>
      <c r="K146" s="83"/>
      <c r="L146" s="84"/>
      <c r="M146" s="83"/>
      <c r="N146" s="83"/>
      <c r="O146" s="85">
        <f t="shared" si="15"/>
        <v>0</v>
      </c>
      <c r="P146" s="86">
        <f ca="1" t="shared" si="16"/>
        <v>0</v>
      </c>
      <c r="Q146" s="86" t="str">
        <f ca="1" t="shared" si="17"/>
        <v/>
      </c>
    </row>
    <row r="147" s="65" customFormat="1" ht="26" customHeight="1" spans="1:17">
      <c r="A147" s="76" t="str">
        <f ca="1" t="shared" si="14"/>
        <v/>
      </c>
      <c r="B147" s="77" t="str">
        <f ca="1">IF(F147&gt;0,'（运营）采购订单'!B147,"")</f>
        <v/>
      </c>
      <c r="C147" s="78" t="str">
        <f ca="1">+'（运营）采购订单'!C147</f>
        <v/>
      </c>
      <c r="D147" s="78" t="str">
        <f ca="1">+'（运营）采购订单'!D147</f>
        <v/>
      </c>
      <c r="E147" s="78" t="str">
        <f ca="1">+'（运营）采购订单'!E147</f>
        <v/>
      </c>
      <c r="F147" s="78">
        <f ca="1">+'（运营）采购订单'!J147</f>
        <v>0</v>
      </c>
      <c r="G147" s="78" t="str">
        <f ca="1">+'（运营）采购订单'!F147</f>
        <v/>
      </c>
      <c r="H147" s="79" t="str">
        <f ca="1">+'（运营）采购订单'!G147</f>
        <v/>
      </c>
      <c r="I147" s="78">
        <f ca="1">+'（运营）采购订单'!H147</f>
        <v>0</v>
      </c>
      <c r="J147" s="78" t="str">
        <f>+'（运营）采购订单'!I147</f>
        <v>5XL</v>
      </c>
      <c r="K147" s="83"/>
      <c r="L147" s="84"/>
      <c r="M147" s="83"/>
      <c r="N147" s="83"/>
      <c r="O147" s="85">
        <f t="shared" si="15"/>
        <v>0</v>
      </c>
      <c r="P147" s="86">
        <f ca="1" t="shared" si="16"/>
        <v>0</v>
      </c>
      <c r="Q147" s="86" t="str">
        <f ca="1" t="shared" si="17"/>
        <v/>
      </c>
    </row>
    <row r="148" s="65" customFormat="1" ht="26" hidden="1" customHeight="1" spans="1:17">
      <c r="A148" s="76" t="str">
        <f ca="1" t="shared" si="14"/>
        <v/>
      </c>
      <c r="B148" s="77" t="str">
        <f ca="1">IF(F148&gt;0,'（运营）采购订单'!B148,"")</f>
        <v/>
      </c>
      <c r="C148" s="78" t="str">
        <f ca="1">+'（运营）采购订单'!C148</f>
        <v/>
      </c>
      <c r="D148" s="78" t="str">
        <f ca="1">+'（运营）采购订单'!D148</f>
        <v/>
      </c>
      <c r="E148" s="78" t="str">
        <f ca="1">+'（运营）采购订单'!E148</f>
        <v/>
      </c>
      <c r="F148" s="78">
        <f ca="1">+'（运营）采购订单'!J148</f>
        <v>0</v>
      </c>
      <c r="G148" s="78" t="str">
        <f ca="1">+'（运营）采购订单'!F148</f>
        <v/>
      </c>
      <c r="H148" s="79" t="str">
        <f ca="1">+'（运营）采购订单'!G148</f>
        <v/>
      </c>
      <c r="I148" s="78">
        <f>+'（运营）采购订单'!H148</f>
        <v>0</v>
      </c>
      <c r="J148" s="78" t="str">
        <f>+'（运营）采购订单'!I148</f>
        <v>XS</v>
      </c>
      <c r="K148" s="83"/>
      <c r="L148" s="84"/>
      <c r="M148" s="83"/>
      <c r="N148" s="83"/>
      <c r="O148" s="85">
        <f t="shared" si="15"/>
        <v>0</v>
      </c>
      <c r="P148" s="86">
        <f ca="1" t="shared" si="16"/>
        <v>0</v>
      </c>
      <c r="Q148" s="86" t="str">
        <f ca="1" t="shared" si="17"/>
        <v/>
      </c>
    </row>
    <row r="149" s="65" customFormat="1" ht="26" hidden="1" customHeight="1" spans="1:17">
      <c r="A149" s="76" t="str">
        <f ca="1" t="shared" si="14"/>
        <v/>
      </c>
      <c r="B149" s="77" t="str">
        <f ca="1">IF(F149&gt;0,'（运营）采购订单'!B149,"")</f>
        <v/>
      </c>
      <c r="C149" s="78" t="str">
        <f ca="1">+'（运营）采购订单'!C149</f>
        <v/>
      </c>
      <c r="D149" s="78" t="str">
        <f ca="1">+'（运营）采购订单'!D149</f>
        <v/>
      </c>
      <c r="E149" s="78" t="str">
        <f ca="1">+'（运营）采购订单'!E149</f>
        <v/>
      </c>
      <c r="F149" s="78">
        <f ca="1">+'（运营）采购订单'!J149</f>
        <v>0</v>
      </c>
      <c r="G149" s="78" t="str">
        <f ca="1">+'（运营）采购订单'!F149</f>
        <v/>
      </c>
      <c r="H149" s="79" t="str">
        <f ca="1">+'（运营）采购订单'!G149</f>
        <v/>
      </c>
      <c r="I149" s="78">
        <f>+'（运营）采购订单'!H149</f>
        <v>0</v>
      </c>
      <c r="J149" s="78" t="str">
        <f>+'（运营）采购订单'!I149</f>
        <v>S</v>
      </c>
      <c r="K149" s="83"/>
      <c r="L149" s="84"/>
      <c r="M149" s="83"/>
      <c r="N149" s="83"/>
      <c r="O149" s="85">
        <f t="shared" si="15"/>
        <v>0</v>
      </c>
      <c r="P149" s="86">
        <f ca="1" t="shared" si="16"/>
        <v>0</v>
      </c>
      <c r="Q149" s="86" t="str">
        <f ca="1" t="shared" si="17"/>
        <v/>
      </c>
    </row>
    <row r="150" s="65" customFormat="1" ht="26" hidden="1" customHeight="1" spans="1:17">
      <c r="A150" s="76" t="str">
        <f ca="1" t="shared" si="14"/>
        <v/>
      </c>
      <c r="B150" s="77" t="str">
        <f ca="1">IF(F150&gt;0,'（运营）采购订单'!B150,"")</f>
        <v/>
      </c>
      <c r="C150" s="78" t="str">
        <f ca="1">+'（运营）采购订单'!C150</f>
        <v/>
      </c>
      <c r="D150" s="78" t="str">
        <f ca="1">+'（运营）采购订单'!D150</f>
        <v/>
      </c>
      <c r="E150" s="78" t="str">
        <f ca="1">+'（运营）采购订单'!E150</f>
        <v/>
      </c>
      <c r="F150" s="78">
        <f ca="1">+'（运营）采购订单'!J150</f>
        <v>0</v>
      </c>
      <c r="G150" s="78" t="str">
        <f ca="1">+'（运营）采购订单'!F150</f>
        <v/>
      </c>
      <c r="H150" s="79" t="str">
        <f ca="1">+'（运营）采购订单'!G150</f>
        <v/>
      </c>
      <c r="I150" s="78">
        <f>+'（运营）采购订单'!H150</f>
        <v>0</v>
      </c>
      <c r="J150" s="78" t="str">
        <f>+'（运营）采购订单'!I150</f>
        <v>M</v>
      </c>
      <c r="K150" s="83"/>
      <c r="L150" s="84"/>
      <c r="M150" s="83"/>
      <c r="N150" s="83"/>
      <c r="O150" s="85">
        <f t="shared" si="15"/>
        <v>0</v>
      </c>
      <c r="P150" s="86">
        <f ca="1" t="shared" si="16"/>
        <v>0</v>
      </c>
      <c r="Q150" s="86" t="str">
        <f ca="1" t="shared" si="17"/>
        <v/>
      </c>
    </row>
    <row r="151" s="65" customFormat="1" ht="26" hidden="1" customHeight="1" spans="1:17">
      <c r="A151" s="76" t="str">
        <f ca="1" t="shared" si="14"/>
        <v/>
      </c>
      <c r="B151" s="77" t="str">
        <f ca="1">IF(F151&gt;0,'（运营）采购订单'!B151,"")</f>
        <v/>
      </c>
      <c r="C151" s="78" t="str">
        <f ca="1">+'（运营）采购订单'!C151</f>
        <v/>
      </c>
      <c r="D151" s="78" t="str">
        <f ca="1">+'（运营）采购订单'!D151</f>
        <v/>
      </c>
      <c r="E151" s="78" t="str">
        <f ca="1">+'（运营）采购订单'!E151</f>
        <v/>
      </c>
      <c r="F151" s="78">
        <f ca="1">+'（运营）采购订单'!J151</f>
        <v>0</v>
      </c>
      <c r="G151" s="78" t="str">
        <f ca="1">+'（运营）采购订单'!F151</f>
        <v/>
      </c>
      <c r="H151" s="79" t="str">
        <f ca="1">+'（运营）采购订单'!G151</f>
        <v/>
      </c>
      <c r="I151" s="78">
        <f>+'（运营）采购订单'!H151</f>
        <v>0</v>
      </c>
      <c r="J151" s="78" t="str">
        <f>+'（运营）采购订单'!I151</f>
        <v>L</v>
      </c>
      <c r="K151" s="83"/>
      <c r="L151" s="84"/>
      <c r="M151" s="83"/>
      <c r="N151" s="83"/>
      <c r="O151" s="85">
        <f t="shared" si="15"/>
        <v>0</v>
      </c>
      <c r="P151" s="86">
        <f ca="1" t="shared" si="16"/>
        <v>0</v>
      </c>
      <c r="Q151" s="86" t="str">
        <f ca="1" t="shared" si="17"/>
        <v/>
      </c>
    </row>
    <row r="152" s="65" customFormat="1" ht="26" hidden="1" customHeight="1" spans="1:17">
      <c r="A152" s="76" t="str">
        <f ca="1" t="shared" si="14"/>
        <v/>
      </c>
      <c r="B152" s="77" t="str">
        <f ca="1">IF(F152&gt;0,'（运营）采购订单'!B152,"")</f>
        <v/>
      </c>
      <c r="C152" s="78" t="str">
        <f ca="1">+'（运营）采购订单'!C152</f>
        <v/>
      </c>
      <c r="D152" s="78" t="str">
        <f ca="1">+'（运营）采购订单'!D152</f>
        <v/>
      </c>
      <c r="E152" s="78" t="str">
        <f ca="1">+'（运营）采购订单'!E152</f>
        <v/>
      </c>
      <c r="F152" s="78">
        <f ca="1">+'（运营）采购订单'!J152</f>
        <v>0</v>
      </c>
      <c r="G152" s="78" t="str">
        <f ca="1">+'（运营）采购订单'!F152</f>
        <v/>
      </c>
      <c r="H152" s="79" t="str">
        <f ca="1">+'（运营）采购订单'!G152</f>
        <v/>
      </c>
      <c r="I152" s="78">
        <f>+'（运营）采购订单'!H152</f>
        <v>0</v>
      </c>
      <c r="J152" s="78" t="str">
        <f>+'（运营）采购订单'!I152</f>
        <v>XL</v>
      </c>
      <c r="K152" s="83"/>
      <c r="L152" s="84"/>
      <c r="M152" s="83"/>
      <c r="N152" s="83"/>
      <c r="O152" s="85">
        <f t="shared" si="15"/>
        <v>0</v>
      </c>
      <c r="P152" s="86">
        <f ca="1" t="shared" si="16"/>
        <v>0</v>
      </c>
      <c r="Q152" s="86" t="str">
        <f ca="1" t="shared" si="17"/>
        <v/>
      </c>
    </row>
    <row r="153" s="65" customFormat="1" ht="26" hidden="1" customHeight="1" spans="1:17">
      <c r="A153" s="76" t="str">
        <f ca="1" t="shared" si="14"/>
        <v/>
      </c>
      <c r="B153" s="77" t="str">
        <f ca="1">IF(F153&gt;0,'（运营）采购订单'!B153,"")</f>
        <v/>
      </c>
      <c r="C153" s="78" t="str">
        <f ca="1">+'（运营）采购订单'!C153</f>
        <v/>
      </c>
      <c r="D153" s="78" t="str">
        <f ca="1">+'（运营）采购订单'!D153</f>
        <v/>
      </c>
      <c r="E153" s="78" t="str">
        <f ca="1">+'（运营）采购订单'!E153</f>
        <v/>
      </c>
      <c r="F153" s="78">
        <f ca="1">+'（运营）采购订单'!J153</f>
        <v>0</v>
      </c>
      <c r="G153" s="78" t="str">
        <f ca="1">+'（运营）采购订单'!F153</f>
        <v/>
      </c>
      <c r="H153" s="79" t="str">
        <f ca="1">+'（运营）采购订单'!G153</f>
        <v/>
      </c>
      <c r="I153" s="78">
        <f>+'（运营）采购订单'!H153</f>
        <v>0</v>
      </c>
      <c r="J153" s="78" t="str">
        <f>+'（运营）采购订单'!I153</f>
        <v>2XL</v>
      </c>
      <c r="K153" s="83"/>
      <c r="L153" s="84"/>
      <c r="M153" s="83"/>
      <c r="N153" s="83"/>
      <c r="O153" s="85">
        <f t="shared" si="15"/>
        <v>0</v>
      </c>
      <c r="P153" s="86">
        <f ca="1" t="shared" si="16"/>
        <v>0</v>
      </c>
      <c r="Q153" s="86" t="str">
        <f ca="1" t="shared" si="17"/>
        <v/>
      </c>
    </row>
    <row r="154" s="65" customFormat="1" ht="26" customHeight="1" spans="1:17">
      <c r="A154" s="76" t="str">
        <f ca="1" t="shared" si="14"/>
        <v/>
      </c>
      <c r="B154" s="77" t="str">
        <f ca="1">IF(F154&gt;0,'（运营）采购订单'!B154,"")</f>
        <v/>
      </c>
      <c r="C154" s="78" t="str">
        <f ca="1">+'（运营）采购订单'!C154</f>
        <v/>
      </c>
      <c r="D154" s="78" t="str">
        <f ca="1">+'（运营）采购订单'!D154</f>
        <v/>
      </c>
      <c r="E154" s="78" t="str">
        <f ca="1">+'（运营）采购订单'!E154</f>
        <v/>
      </c>
      <c r="F154" s="78">
        <f ca="1">+'（运营）采购订单'!J154</f>
        <v>0</v>
      </c>
      <c r="G154" s="78" t="str">
        <f ca="1">+'（运营）采购订单'!F154</f>
        <v/>
      </c>
      <c r="H154" s="79" t="str">
        <f ca="1">+'（运营）采购订单'!G154</f>
        <v/>
      </c>
      <c r="I154" s="78">
        <f ca="1">+'（运营）采购订单'!H154</f>
        <v>0</v>
      </c>
      <c r="J154" s="78" t="str">
        <f>+'（运营）采购订单'!I154</f>
        <v>3XL</v>
      </c>
      <c r="K154" s="83"/>
      <c r="L154" s="84"/>
      <c r="M154" s="83"/>
      <c r="N154" s="83"/>
      <c r="O154" s="85">
        <f t="shared" si="15"/>
        <v>0</v>
      </c>
      <c r="P154" s="86">
        <f ca="1" t="shared" si="16"/>
        <v>0</v>
      </c>
      <c r="Q154" s="86" t="str">
        <f ca="1" t="shared" si="17"/>
        <v/>
      </c>
    </row>
    <row r="155" s="65" customFormat="1" ht="26" hidden="1" customHeight="1" spans="1:17">
      <c r="A155" s="76" t="str">
        <f ca="1" t="shared" si="14"/>
        <v/>
      </c>
      <c r="B155" s="77" t="str">
        <f ca="1">IF(F155&gt;0,'（运营）采购订单'!B155,"")</f>
        <v/>
      </c>
      <c r="C155" s="78" t="str">
        <f ca="1">+'（运营）采购订单'!C155</f>
        <v/>
      </c>
      <c r="D155" s="78" t="str">
        <f ca="1">+'（运营）采购订单'!D155</f>
        <v/>
      </c>
      <c r="E155" s="78" t="str">
        <f ca="1">+'（运营）采购订单'!E155</f>
        <v/>
      </c>
      <c r="F155" s="78">
        <f ca="1">+'（运营）采购订单'!J155</f>
        <v>0</v>
      </c>
      <c r="G155" s="78" t="str">
        <f ca="1">+'（运营）采购订单'!F155</f>
        <v/>
      </c>
      <c r="H155" s="79" t="str">
        <f ca="1">+'（运营）采购订单'!G155</f>
        <v/>
      </c>
      <c r="I155" s="78">
        <f>+'（运营）采购订单'!H155</f>
        <v>0</v>
      </c>
      <c r="J155" s="78" t="str">
        <f>+'（运营）采购订单'!I155</f>
        <v>4XL</v>
      </c>
      <c r="K155" s="83"/>
      <c r="L155" s="84"/>
      <c r="M155" s="83"/>
      <c r="N155" s="83"/>
      <c r="O155" s="85">
        <f t="shared" si="15"/>
        <v>0</v>
      </c>
      <c r="P155" s="86">
        <f ca="1" t="shared" si="16"/>
        <v>0</v>
      </c>
      <c r="Q155" s="86" t="str">
        <f ca="1" t="shared" si="17"/>
        <v/>
      </c>
    </row>
    <row r="156" s="65" customFormat="1" ht="26" customHeight="1" spans="1:17">
      <c r="A156" s="76" t="str">
        <f ca="1" t="shared" si="14"/>
        <v/>
      </c>
      <c r="B156" s="77" t="str">
        <f ca="1">IF(F156&gt;0,'（运营）采购订单'!B156,"")</f>
        <v/>
      </c>
      <c r="C156" s="78" t="str">
        <f ca="1">+'（运营）采购订单'!C156</f>
        <v/>
      </c>
      <c r="D156" s="78" t="str">
        <f ca="1">+'（运营）采购订单'!D156</f>
        <v/>
      </c>
      <c r="E156" s="78" t="str">
        <f ca="1">+'（运营）采购订单'!E156</f>
        <v/>
      </c>
      <c r="F156" s="78">
        <f ca="1">+'（运营）采购订单'!J156</f>
        <v>0</v>
      </c>
      <c r="G156" s="78" t="str">
        <f ca="1">+'（运营）采购订单'!F156</f>
        <v/>
      </c>
      <c r="H156" s="79" t="str">
        <f ca="1">+'（运营）采购订单'!G156</f>
        <v/>
      </c>
      <c r="I156" s="78">
        <f ca="1">+'（运营）采购订单'!H156</f>
        <v>0</v>
      </c>
      <c r="J156" s="78" t="str">
        <f>+'（运营）采购订单'!I156</f>
        <v>5XL</v>
      </c>
      <c r="K156" s="83"/>
      <c r="L156" s="84"/>
      <c r="M156" s="83"/>
      <c r="N156" s="83"/>
      <c r="O156" s="85">
        <f t="shared" si="15"/>
        <v>0</v>
      </c>
      <c r="P156" s="86">
        <f ca="1" t="shared" si="16"/>
        <v>0</v>
      </c>
      <c r="Q156" s="86" t="str">
        <f ca="1" t="shared" si="17"/>
        <v/>
      </c>
    </row>
    <row r="157" s="65" customFormat="1" ht="26" hidden="1" customHeight="1" spans="1:17">
      <c r="A157" s="76" t="str">
        <f ca="1" t="shared" si="14"/>
        <v/>
      </c>
      <c r="B157" s="77" t="str">
        <f ca="1">IF(F157&gt;0,'（运营）采购订单'!B157,"")</f>
        <v/>
      </c>
      <c r="C157" s="78" t="str">
        <f ca="1">+'（运营）采购订单'!C157</f>
        <v/>
      </c>
      <c r="D157" s="78" t="str">
        <f ca="1">+'（运营）采购订单'!D157</f>
        <v/>
      </c>
      <c r="E157" s="78" t="str">
        <f ca="1">+'（运营）采购订单'!E157</f>
        <v/>
      </c>
      <c r="F157" s="78">
        <f ca="1">+'（运营）采购订单'!J157</f>
        <v>0</v>
      </c>
      <c r="G157" s="78" t="str">
        <f ca="1">+'（运营）采购订单'!F157</f>
        <v/>
      </c>
      <c r="H157" s="79" t="str">
        <f ca="1">+'（运营）采购订单'!G157</f>
        <v/>
      </c>
      <c r="I157" s="78">
        <f>+'（运营）采购订单'!H157</f>
        <v>0</v>
      </c>
      <c r="J157" s="78" t="str">
        <f>+'（运营）采购订单'!I157</f>
        <v>XS</v>
      </c>
      <c r="K157" s="83"/>
      <c r="L157" s="84"/>
      <c r="M157" s="83"/>
      <c r="N157" s="83"/>
      <c r="O157" s="85">
        <f t="shared" si="15"/>
        <v>0</v>
      </c>
      <c r="P157" s="86">
        <f ca="1" t="shared" si="16"/>
        <v>0</v>
      </c>
      <c r="Q157" s="86" t="str">
        <f ca="1" t="shared" si="17"/>
        <v/>
      </c>
    </row>
    <row r="158" s="65" customFormat="1" ht="26" hidden="1" customHeight="1" spans="1:17">
      <c r="A158" s="76" t="str">
        <f ca="1" t="shared" si="14"/>
        <v/>
      </c>
      <c r="B158" s="77" t="str">
        <f ca="1">IF(F158&gt;0,'（运营）采购订单'!B158,"")</f>
        <v/>
      </c>
      <c r="C158" s="78" t="str">
        <f ca="1">+'（运营）采购订单'!C158</f>
        <v/>
      </c>
      <c r="D158" s="78" t="str">
        <f ca="1">+'（运营）采购订单'!D158</f>
        <v/>
      </c>
      <c r="E158" s="78" t="str">
        <f ca="1">+'（运营）采购订单'!E158</f>
        <v/>
      </c>
      <c r="F158" s="78">
        <f ca="1">+'（运营）采购订单'!J158</f>
        <v>0</v>
      </c>
      <c r="G158" s="78" t="str">
        <f ca="1">+'（运营）采购订单'!F158</f>
        <v/>
      </c>
      <c r="H158" s="79" t="str">
        <f ca="1">+'（运营）采购订单'!G158</f>
        <v/>
      </c>
      <c r="I158" s="78">
        <f>+'（运营）采购订单'!H158</f>
        <v>0</v>
      </c>
      <c r="J158" s="78" t="str">
        <f>+'（运营）采购订单'!I158</f>
        <v>S</v>
      </c>
      <c r="K158" s="83"/>
      <c r="L158" s="84"/>
      <c r="M158" s="83"/>
      <c r="N158" s="83"/>
      <c r="O158" s="85">
        <f t="shared" si="15"/>
        <v>0</v>
      </c>
      <c r="P158" s="86">
        <f ca="1" t="shared" si="16"/>
        <v>0</v>
      </c>
      <c r="Q158" s="86" t="str">
        <f ca="1" t="shared" si="17"/>
        <v/>
      </c>
    </row>
    <row r="159" s="65" customFormat="1" ht="26" hidden="1" customHeight="1" spans="1:17">
      <c r="A159" s="76" t="str">
        <f ca="1" t="shared" ref="A159:A192" si="18">+IF(F159&gt;0,$Q$2,"")</f>
        <v/>
      </c>
      <c r="B159" s="77" t="str">
        <f ca="1">IF(F159&gt;0,'（运营）采购订单'!B159,"")</f>
        <v/>
      </c>
      <c r="C159" s="78" t="str">
        <f ca="1">+'（运营）采购订单'!C159</f>
        <v/>
      </c>
      <c r="D159" s="78" t="str">
        <f ca="1">+'（运营）采购订单'!D159</f>
        <v/>
      </c>
      <c r="E159" s="78" t="str">
        <f ca="1">+'（运营）采购订单'!E159</f>
        <v/>
      </c>
      <c r="F159" s="78">
        <f ca="1">+'（运营）采购订单'!J159</f>
        <v>0</v>
      </c>
      <c r="G159" s="78" t="str">
        <f ca="1">+'（运营）采购订单'!F159</f>
        <v/>
      </c>
      <c r="H159" s="79" t="str">
        <f ca="1">+'（运营）采购订单'!G159</f>
        <v/>
      </c>
      <c r="I159" s="78">
        <f>+'（运营）采购订单'!H159</f>
        <v>0</v>
      </c>
      <c r="J159" s="78" t="str">
        <f>+'（运营）采购订单'!I159</f>
        <v>M</v>
      </c>
      <c r="K159" s="83"/>
      <c r="L159" s="84"/>
      <c r="M159" s="83"/>
      <c r="N159" s="83"/>
      <c r="O159" s="85">
        <f t="shared" si="15"/>
        <v>0</v>
      </c>
      <c r="P159" s="86">
        <f ca="1" t="shared" si="16"/>
        <v>0</v>
      </c>
      <c r="Q159" s="86" t="str">
        <f ca="1" t="shared" si="17"/>
        <v/>
      </c>
    </row>
    <row r="160" s="65" customFormat="1" ht="26" hidden="1" customHeight="1" spans="1:17">
      <c r="A160" s="76" t="str">
        <f ca="1" t="shared" si="18"/>
        <v/>
      </c>
      <c r="B160" s="77" t="str">
        <f ca="1">IF(F160&gt;0,'（运营）采购订单'!B160,"")</f>
        <v/>
      </c>
      <c r="C160" s="78" t="str">
        <f ca="1">+'（运营）采购订单'!C160</f>
        <v/>
      </c>
      <c r="D160" s="78" t="str">
        <f ca="1">+'（运营）采购订单'!D160</f>
        <v/>
      </c>
      <c r="E160" s="78" t="str">
        <f ca="1">+'（运营）采购订单'!E160</f>
        <v/>
      </c>
      <c r="F160" s="78">
        <f ca="1">+'（运营）采购订单'!J160</f>
        <v>0</v>
      </c>
      <c r="G160" s="78" t="str">
        <f ca="1">+'（运营）采购订单'!F160</f>
        <v/>
      </c>
      <c r="H160" s="79" t="str">
        <f ca="1">+'（运营）采购订单'!G160</f>
        <v/>
      </c>
      <c r="I160" s="78">
        <f>+'（运营）采购订单'!H160</f>
        <v>0</v>
      </c>
      <c r="J160" s="78" t="str">
        <f>+'（运营）采购订单'!I160</f>
        <v>L</v>
      </c>
      <c r="K160" s="83"/>
      <c r="L160" s="84"/>
      <c r="M160" s="83"/>
      <c r="N160" s="83"/>
      <c r="O160" s="85">
        <f t="shared" si="15"/>
        <v>0</v>
      </c>
      <c r="P160" s="86">
        <f ca="1" t="shared" si="16"/>
        <v>0</v>
      </c>
      <c r="Q160" s="86" t="str">
        <f ca="1" t="shared" si="17"/>
        <v/>
      </c>
    </row>
    <row r="161" s="65" customFormat="1" ht="26" customHeight="1" spans="1:17">
      <c r="A161" s="76" t="str">
        <f ca="1" t="shared" si="18"/>
        <v/>
      </c>
      <c r="B161" s="77" t="str">
        <f ca="1">IF(F161&gt;0,'（运营）采购订单'!B161,"")</f>
        <v/>
      </c>
      <c r="C161" s="78" t="str">
        <f ca="1">+'（运营）采购订单'!C161</f>
        <v/>
      </c>
      <c r="D161" s="78" t="str">
        <f ca="1">+'（运营）采购订单'!D161</f>
        <v/>
      </c>
      <c r="E161" s="78" t="str">
        <f ca="1">+'（运营）采购订单'!E161</f>
        <v/>
      </c>
      <c r="F161" s="78">
        <f ca="1">+'（运营）采购订单'!J161</f>
        <v>0</v>
      </c>
      <c r="G161" s="78" t="str">
        <f ca="1">+'（运营）采购订单'!F161</f>
        <v/>
      </c>
      <c r="H161" s="79" t="str">
        <f ca="1">+'（运营）采购订单'!G161</f>
        <v/>
      </c>
      <c r="I161" s="78">
        <f ca="1">+'（运营）采购订单'!H161</f>
        <v>0</v>
      </c>
      <c r="J161" s="78" t="str">
        <f>+'（运营）采购订单'!I161</f>
        <v>XL</v>
      </c>
      <c r="K161" s="83"/>
      <c r="L161" s="84"/>
      <c r="M161" s="83"/>
      <c r="N161" s="83"/>
      <c r="O161" s="85">
        <f t="shared" si="15"/>
        <v>0</v>
      </c>
      <c r="P161" s="86">
        <f ca="1" t="shared" si="16"/>
        <v>0</v>
      </c>
      <c r="Q161" s="86" t="str">
        <f ca="1" t="shared" si="17"/>
        <v/>
      </c>
    </row>
    <row r="162" s="65" customFormat="1" ht="26" customHeight="1" spans="1:17">
      <c r="A162" s="76" t="str">
        <f ca="1" t="shared" si="18"/>
        <v/>
      </c>
      <c r="B162" s="77" t="str">
        <f ca="1">IF(F162&gt;0,'（运营）采购订单'!B162,"")</f>
        <v/>
      </c>
      <c r="C162" s="78" t="str">
        <f ca="1">+'（运营）采购订单'!C162</f>
        <v/>
      </c>
      <c r="D162" s="78" t="str">
        <f ca="1">+'（运营）采购订单'!D162</f>
        <v/>
      </c>
      <c r="E162" s="78" t="str">
        <f ca="1">+'（运营）采购订单'!E162</f>
        <v/>
      </c>
      <c r="F162" s="78">
        <f ca="1">+'（运营）采购订单'!J162</f>
        <v>0</v>
      </c>
      <c r="G162" s="78" t="str">
        <f ca="1">+'（运营）采购订单'!F162</f>
        <v/>
      </c>
      <c r="H162" s="79" t="str">
        <f ca="1">+'（运营）采购订单'!G162</f>
        <v/>
      </c>
      <c r="I162" s="78">
        <f ca="1">+'（运营）采购订单'!H162</f>
        <v>0</v>
      </c>
      <c r="J162" s="78" t="str">
        <f>+'（运营）采购订单'!I162</f>
        <v>2XL</v>
      </c>
      <c r="K162" s="83"/>
      <c r="L162" s="84"/>
      <c r="M162" s="83"/>
      <c r="N162" s="83"/>
      <c r="O162" s="85">
        <f t="shared" si="15"/>
        <v>0</v>
      </c>
      <c r="P162" s="86">
        <f ca="1" t="shared" si="16"/>
        <v>0</v>
      </c>
      <c r="Q162" s="86" t="str">
        <f ca="1" t="shared" si="17"/>
        <v/>
      </c>
    </row>
    <row r="163" s="65" customFormat="1" ht="26" customHeight="1" spans="1:17">
      <c r="A163" s="76" t="str">
        <f ca="1" t="shared" si="18"/>
        <v/>
      </c>
      <c r="B163" s="77" t="str">
        <f ca="1">IF(F163&gt;0,'（运营）采购订单'!B163,"")</f>
        <v/>
      </c>
      <c r="C163" s="78" t="str">
        <f ca="1">+'（运营）采购订单'!C163</f>
        <v/>
      </c>
      <c r="D163" s="78" t="str">
        <f ca="1">+'（运营）采购订单'!D163</f>
        <v/>
      </c>
      <c r="E163" s="78" t="str">
        <f ca="1">+'（运营）采购订单'!E163</f>
        <v/>
      </c>
      <c r="F163" s="78">
        <f ca="1">+'（运营）采购订单'!J163</f>
        <v>0</v>
      </c>
      <c r="G163" s="78" t="str">
        <f ca="1">+'（运营）采购订单'!F163</f>
        <v/>
      </c>
      <c r="H163" s="79" t="str">
        <f ca="1">+'（运营）采购订单'!G163</f>
        <v/>
      </c>
      <c r="I163" s="78">
        <f ca="1">+'（运营）采购订单'!H163</f>
        <v>0</v>
      </c>
      <c r="J163" s="78" t="str">
        <f>+'（运营）采购订单'!I163</f>
        <v>3XL</v>
      </c>
      <c r="K163" s="83"/>
      <c r="L163" s="84"/>
      <c r="M163" s="83"/>
      <c r="N163" s="83"/>
      <c r="O163" s="85">
        <f t="shared" si="15"/>
        <v>0</v>
      </c>
      <c r="P163" s="86">
        <f ca="1" t="shared" si="16"/>
        <v>0</v>
      </c>
      <c r="Q163" s="86" t="str">
        <f ca="1" t="shared" si="17"/>
        <v/>
      </c>
    </row>
    <row r="164" s="65" customFormat="1" ht="26" customHeight="1" spans="1:17">
      <c r="A164" s="76" t="str">
        <f ca="1" t="shared" si="18"/>
        <v/>
      </c>
      <c r="B164" s="77" t="str">
        <f ca="1">IF(F164&gt;0,'（运营）采购订单'!B164,"")</f>
        <v/>
      </c>
      <c r="C164" s="78" t="str">
        <f ca="1">+'（运营）采购订单'!C164</f>
        <v/>
      </c>
      <c r="D164" s="78" t="str">
        <f ca="1">+'（运营）采购订单'!D164</f>
        <v/>
      </c>
      <c r="E164" s="78" t="str">
        <f ca="1">+'（运营）采购订单'!E164</f>
        <v/>
      </c>
      <c r="F164" s="78">
        <f ca="1">+'（运营）采购订单'!J164</f>
        <v>0</v>
      </c>
      <c r="G164" s="78" t="str">
        <f ca="1">+'（运营）采购订单'!F164</f>
        <v/>
      </c>
      <c r="H164" s="79" t="str">
        <f ca="1">+'（运营）采购订单'!G164</f>
        <v/>
      </c>
      <c r="I164" s="78">
        <f ca="1">+'（运营）采购订单'!H164</f>
        <v>0</v>
      </c>
      <c r="J164" s="78" t="str">
        <f>+'（运营）采购订单'!I164</f>
        <v>4XL</v>
      </c>
      <c r="K164" s="83"/>
      <c r="L164" s="84"/>
      <c r="M164" s="83"/>
      <c r="N164" s="83"/>
      <c r="O164" s="85">
        <f t="shared" si="15"/>
        <v>0</v>
      </c>
      <c r="P164" s="86">
        <f ca="1" t="shared" si="16"/>
        <v>0</v>
      </c>
      <c r="Q164" s="86" t="str">
        <f ca="1" t="shared" si="17"/>
        <v/>
      </c>
    </row>
    <row r="165" s="65" customFormat="1" ht="26" customHeight="1" spans="1:17">
      <c r="A165" s="76" t="str">
        <f ca="1" t="shared" si="18"/>
        <v/>
      </c>
      <c r="B165" s="77" t="str">
        <f ca="1">IF(F165&gt;0,'（运营）采购订单'!B165,"")</f>
        <v/>
      </c>
      <c r="C165" s="78" t="str">
        <f ca="1">+'（运营）采购订单'!C165</f>
        <v/>
      </c>
      <c r="D165" s="78" t="str">
        <f ca="1">+'（运营）采购订单'!D165</f>
        <v/>
      </c>
      <c r="E165" s="78" t="str">
        <f ca="1">+'（运营）采购订单'!E165</f>
        <v/>
      </c>
      <c r="F165" s="78">
        <f ca="1">+'（运营）采购订单'!J165</f>
        <v>0</v>
      </c>
      <c r="G165" s="78" t="str">
        <f ca="1">+'（运营）采购订单'!F165</f>
        <v/>
      </c>
      <c r="H165" s="79" t="str">
        <f ca="1">+'（运营）采购订单'!G165</f>
        <v/>
      </c>
      <c r="I165" s="78">
        <f ca="1">+'（运营）采购订单'!H165</f>
        <v>0</v>
      </c>
      <c r="J165" s="78" t="str">
        <f>+'（运营）采购订单'!I165</f>
        <v>5XL</v>
      </c>
      <c r="K165" s="83"/>
      <c r="L165" s="84"/>
      <c r="M165" s="83"/>
      <c r="N165" s="83"/>
      <c r="O165" s="85">
        <f t="shared" si="15"/>
        <v>0</v>
      </c>
      <c r="P165" s="86">
        <f ca="1" t="shared" ref="P165:P192" si="19">+F165-O165</f>
        <v>0</v>
      </c>
      <c r="Q165" s="86" t="str">
        <f ca="1" t="shared" ref="Q165:Q192" si="20">+IF(P165&gt;0,"少交",IF(P165=0,"","多交"))</f>
        <v/>
      </c>
    </row>
    <row r="166" s="65" customFormat="1" ht="26" hidden="1" customHeight="1" spans="1:17">
      <c r="A166" s="76" t="str">
        <f ca="1" t="shared" si="18"/>
        <v/>
      </c>
      <c r="B166" s="77" t="str">
        <f ca="1">IF(F166&gt;0,'（运营）采购订单'!B166,"")</f>
        <v/>
      </c>
      <c r="C166" s="78" t="str">
        <f ca="1">+'（运营）采购订单'!C166</f>
        <v/>
      </c>
      <c r="D166" s="78" t="str">
        <f ca="1">+'（运营）采购订单'!D166</f>
        <v/>
      </c>
      <c r="E166" s="78" t="str">
        <f ca="1">+'（运营）采购订单'!E166</f>
        <v/>
      </c>
      <c r="F166" s="78">
        <f ca="1">+'（运营）采购订单'!J166</f>
        <v>0</v>
      </c>
      <c r="G166" s="78" t="str">
        <f ca="1">+'（运营）采购订单'!F166</f>
        <v/>
      </c>
      <c r="H166" s="79" t="str">
        <f ca="1">+'（运营）采购订单'!G166</f>
        <v/>
      </c>
      <c r="I166" s="78">
        <f>+'（运营）采购订单'!H166</f>
        <v>0</v>
      </c>
      <c r="J166" s="78" t="str">
        <f>+'（运营）采购订单'!I166</f>
        <v>XS</v>
      </c>
      <c r="K166" s="83"/>
      <c r="L166" s="84"/>
      <c r="M166" s="83"/>
      <c r="N166" s="83"/>
      <c r="O166" s="85">
        <f t="shared" si="15"/>
        <v>0</v>
      </c>
      <c r="P166" s="86">
        <f ca="1" t="shared" si="19"/>
        <v>0</v>
      </c>
      <c r="Q166" s="86" t="str">
        <f ca="1" t="shared" si="20"/>
        <v/>
      </c>
    </row>
    <row r="167" s="65" customFormat="1" ht="26" hidden="1" customHeight="1" spans="1:17">
      <c r="A167" s="76" t="str">
        <f ca="1" t="shared" si="18"/>
        <v/>
      </c>
      <c r="B167" s="77" t="str">
        <f ca="1">IF(F167&gt;0,'（运营）采购订单'!B167,"")</f>
        <v/>
      </c>
      <c r="C167" s="78" t="str">
        <f ca="1">+'（运营）采购订单'!C167</f>
        <v/>
      </c>
      <c r="D167" s="78" t="str">
        <f ca="1">+'（运营）采购订单'!D167</f>
        <v/>
      </c>
      <c r="E167" s="78" t="str">
        <f ca="1">+'（运营）采购订单'!E167</f>
        <v/>
      </c>
      <c r="F167" s="78">
        <f ca="1">+'（运营）采购订单'!J167</f>
        <v>0</v>
      </c>
      <c r="G167" s="78" t="str">
        <f ca="1">+'（运营）采购订单'!F167</f>
        <v/>
      </c>
      <c r="H167" s="79" t="str">
        <f ca="1">+'（运营）采购订单'!G167</f>
        <v/>
      </c>
      <c r="I167" s="78">
        <f>+'（运营）采购订单'!H167</f>
        <v>0</v>
      </c>
      <c r="J167" s="78" t="str">
        <f>+'（运营）采购订单'!I167</f>
        <v>S</v>
      </c>
      <c r="K167" s="83"/>
      <c r="L167" s="84"/>
      <c r="M167" s="83"/>
      <c r="N167" s="83"/>
      <c r="O167" s="85">
        <f t="shared" si="15"/>
        <v>0</v>
      </c>
      <c r="P167" s="86">
        <f ca="1" t="shared" si="19"/>
        <v>0</v>
      </c>
      <c r="Q167" s="86" t="str">
        <f ca="1" t="shared" si="20"/>
        <v/>
      </c>
    </row>
    <row r="168" s="65" customFormat="1" ht="26" hidden="1" customHeight="1" spans="1:17">
      <c r="A168" s="76" t="str">
        <f ca="1" t="shared" si="18"/>
        <v/>
      </c>
      <c r="B168" s="77" t="str">
        <f ca="1">IF(F168&gt;0,'（运营）采购订单'!B168,"")</f>
        <v/>
      </c>
      <c r="C168" s="78" t="str">
        <f ca="1">+'（运营）采购订单'!C168</f>
        <v/>
      </c>
      <c r="D168" s="78" t="str">
        <f ca="1">+'（运营）采购订单'!D168</f>
        <v/>
      </c>
      <c r="E168" s="78" t="str">
        <f ca="1">+'（运营）采购订单'!E168</f>
        <v/>
      </c>
      <c r="F168" s="78">
        <f ca="1">+'（运营）采购订单'!J168</f>
        <v>0</v>
      </c>
      <c r="G168" s="78" t="str">
        <f ca="1">+'（运营）采购订单'!F168</f>
        <v/>
      </c>
      <c r="H168" s="79" t="str">
        <f ca="1">+'（运营）采购订单'!G168</f>
        <v/>
      </c>
      <c r="I168" s="78">
        <f>+'（运营）采购订单'!H168</f>
        <v>0</v>
      </c>
      <c r="J168" s="78" t="str">
        <f>+'（运营）采购订单'!I168</f>
        <v>M</v>
      </c>
      <c r="K168" s="83"/>
      <c r="L168" s="84"/>
      <c r="M168" s="83"/>
      <c r="N168" s="83"/>
      <c r="O168" s="85">
        <f t="shared" si="15"/>
        <v>0</v>
      </c>
      <c r="P168" s="86">
        <f ca="1" t="shared" si="19"/>
        <v>0</v>
      </c>
      <c r="Q168" s="86" t="str">
        <f ca="1" t="shared" si="20"/>
        <v/>
      </c>
    </row>
    <row r="169" s="65" customFormat="1" ht="26" hidden="1" customHeight="1" spans="1:17">
      <c r="A169" s="76" t="str">
        <f ca="1" t="shared" si="18"/>
        <v/>
      </c>
      <c r="B169" s="77" t="str">
        <f ca="1">IF(F169&gt;0,'（运营）采购订单'!B169,"")</f>
        <v/>
      </c>
      <c r="C169" s="78" t="str">
        <f ca="1">+'（运营）采购订单'!C169</f>
        <v/>
      </c>
      <c r="D169" s="78" t="str">
        <f ca="1">+'（运营）采购订单'!D169</f>
        <v/>
      </c>
      <c r="E169" s="78" t="str">
        <f ca="1">+'（运营）采购订单'!E169</f>
        <v/>
      </c>
      <c r="F169" s="78">
        <f ca="1">+'（运营）采购订单'!J169</f>
        <v>0</v>
      </c>
      <c r="G169" s="78" t="str">
        <f ca="1">+'（运营）采购订单'!F169</f>
        <v/>
      </c>
      <c r="H169" s="79" t="str">
        <f ca="1">+'（运营）采购订单'!G169</f>
        <v/>
      </c>
      <c r="I169" s="78">
        <f>+'（运营）采购订单'!H169</f>
        <v>0</v>
      </c>
      <c r="J169" s="78" t="str">
        <f>+'（运营）采购订单'!I169</f>
        <v>L</v>
      </c>
      <c r="K169" s="83"/>
      <c r="L169" s="84"/>
      <c r="M169" s="83"/>
      <c r="N169" s="83"/>
      <c r="O169" s="85">
        <f t="shared" si="15"/>
        <v>0</v>
      </c>
      <c r="P169" s="86">
        <f ca="1" t="shared" si="19"/>
        <v>0</v>
      </c>
      <c r="Q169" s="86" t="str">
        <f ca="1" t="shared" si="20"/>
        <v/>
      </c>
    </row>
    <row r="170" s="65" customFormat="1" ht="26" customHeight="1" spans="1:17">
      <c r="A170" s="76" t="str">
        <f ca="1" t="shared" si="18"/>
        <v/>
      </c>
      <c r="B170" s="77" t="str">
        <f ca="1">IF(F170&gt;0,'（运营）采购订单'!B170,"")</f>
        <v/>
      </c>
      <c r="C170" s="78" t="str">
        <f ca="1">+'（运营）采购订单'!C170</f>
        <v/>
      </c>
      <c r="D170" s="78" t="str">
        <f ca="1">+'（运营）采购订单'!D170</f>
        <v/>
      </c>
      <c r="E170" s="78" t="str">
        <f ca="1">+'（运营）采购订单'!E170</f>
        <v/>
      </c>
      <c r="F170" s="78">
        <f ca="1">+'（运营）采购订单'!J170</f>
        <v>0</v>
      </c>
      <c r="G170" s="78" t="str">
        <f ca="1">+'（运营）采购订单'!F170</f>
        <v/>
      </c>
      <c r="H170" s="79" t="str">
        <f ca="1">+'（运营）采购订单'!G170</f>
        <v/>
      </c>
      <c r="I170" s="78">
        <f ca="1">+'（运营）采购订单'!H170</f>
        <v>0</v>
      </c>
      <c r="J170" s="78" t="str">
        <f>+'（运营）采购订单'!I170</f>
        <v>XL</v>
      </c>
      <c r="K170" s="83"/>
      <c r="L170" s="84"/>
      <c r="M170" s="83"/>
      <c r="N170" s="83"/>
      <c r="O170" s="85">
        <f t="shared" si="15"/>
        <v>0</v>
      </c>
      <c r="P170" s="86">
        <f ca="1" t="shared" si="19"/>
        <v>0</v>
      </c>
      <c r="Q170" s="86" t="str">
        <f ca="1" t="shared" si="20"/>
        <v/>
      </c>
    </row>
    <row r="171" s="65" customFormat="1" ht="26" customHeight="1" spans="1:17">
      <c r="A171" s="76" t="str">
        <f ca="1" t="shared" si="18"/>
        <v/>
      </c>
      <c r="B171" s="77" t="str">
        <f ca="1">IF(F171&gt;0,'（运营）采购订单'!B171,"")</f>
        <v/>
      </c>
      <c r="C171" s="78" t="str">
        <f ca="1">+'（运营）采购订单'!C171</f>
        <v/>
      </c>
      <c r="D171" s="78" t="str">
        <f ca="1">+'（运营）采购订单'!D171</f>
        <v/>
      </c>
      <c r="E171" s="78" t="str">
        <f ca="1">+'（运营）采购订单'!E171</f>
        <v/>
      </c>
      <c r="F171" s="78">
        <f ca="1">+'（运营）采购订单'!J171</f>
        <v>0</v>
      </c>
      <c r="G171" s="78" t="str">
        <f ca="1">+'（运营）采购订单'!F171</f>
        <v/>
      </c>
      <c r="H171" s="79" t="str">
        <f ca="1">+'（运营）采购订单'!G171</f>
        <v/>
      </c>
      <c r="I171" s="78">
        <f ca="1">+'（运营）采购订单'!H171</f>
        <v>0</v>
      </c>
      <c r="J171" s="78" t="str">
        <f>+'（运营）采购订单'!I171</f>
        <v>2XL</v>
      </c>
      <c r="K171" s="83"/>
      <c r="L171" s="84"/>
      <c r="M171" s="83"/>
      <c r="N171" s="83"/>
      <c r="O171" s="85">
        <f t="shared" si="15"/>
        <v>0</v>
      </c>
      <c r="P171" s="86">
        <f ca="1" t="shared" si="19"/>
        <v>0</v>
      </c>
      <c r="Q171" s="86" t="str">
        <f ca="1" t="shared" si="20"/>
        <v/>
      </c>
    </row>
    <row r="172" s="65" customFormat="1" ht="26" customHeight="1" spans="1:17">
      <c r="A172" s="76" t="str">
        <f ca="1" t="shared" si="18"/>
        <v/>
      </c>
      <c r="B172" s="77" t="str">
        <f ca="1">IF(F172&gt;0,'（运营）采购订单'!B172,"")</f>
        <v/>
      </c>
      <c r="C172" s="78" t="str">
        <f ca="1">+'（运营）采购订单'!C172</f>
        <v/>
      </c>
      <c r="D172" s="78" t="str">
        <f ca="1">+'（运营）采购订单'!D172</f>
        <v/>
      </c>
      <c r="E172" s="78" t="str">
        <f ca="1">+'（运营）采购订单'!E172</f>
        <v/>
      </c>
      <c r="F172" s="78">
        <f ca="1">+'（运营）采购订单'!J172</f>
        <v>0</v>
      </c>
      <c r="G172" s="78" t="str">
        <f ca="1">+'（运营）采购订单'!F172</f>
        <v/>
      </c>
      <c r="H172" s="79" t="str">
        <f ca="1">+'（运营）采购订单'!G172</f>
        <v/>
      </c>
      <c r="I172" s="78">
        <f ca="1">+'（运营）采购订单'!H172</f>
        <v>0</v>
      </c>
      <c r="J172" s="78" t="str">
        <f>+'（运营）采购订单'!I172</f>
        <v>3XL</v>
      </c>
      <c r="K172" s="83"/>
      <c r="L172" s="84"/>
      <c r="M172" s="83"/>
      <c r="N172" s="83"/>
      <c r="O172" s="85">
        <f t="shared" si="15"/>
        <v>0</v>
      </c>
      <c r="P172" s="86">
        <f ca="1" t="shared" si="19"/>
        <v>0</v>
      </c>
      <c r="Q172" s="86" t="str">
        <f ca="1" t="shared" si="20"/>
        <v/>
      </c>
    </row>
    <row r="173" s="65" customFormat="1" ht="26" customHeight="1" spans="1:17">
      <c r="A173" s="76" t="str">
        <f ca="1" t="shared" si="18"/>
        <v/>
      </c>
      <c r="B173" s="77" t="str">
        <f ca="1">IF(F173&gt;0,'（运营）采购订单'!B173,"")</f>
        <v/>
      </c>
      <c r="C173" s="78" t="str">
        <f ca="1">+'（运营）采购订单'!C173</f>
        <v/>
      </c>
      <c r="D173" s="78" t="str">
        <f ca="1">+'（运营）采购订单'!D173</f>
        <v/>
      </c>
      <c r="E173" s="78" t="str">
        <f ca="1">+'（运营）采购订单'!E173</f>
        <v/>
      </c>
      <c r="F173" s="78">
        <f ca="1">+'（运营）采购订单'!J173</f>
        <v>0</v>
      </c>
      <c r="G173" s="78" t="str">
        <f ca="1">+'（运营）采购订单'!F173</f>
        <v/>
      </c>
      <c r="H173" s="79" t="str">
        <f ca="1">+'（运营）采购订单'!G173</f>
        <v/>
      </c>
      <c r="I173" s="78">
        <f ca="1">+'（运营）采购订单'!H173</f>
        <v>0</v>
      </c>
      <c r="J173" s="78" t="str">
        <f>+'（运营）采购订单'!I173</f>
        <v>4XL</v>
      </c>
      <c r="K173" s="83"/>
      <c r="L173" s="84"/>
      <c r="M173" s="83"/>
      <c r="N173" s="83"/>
      <c r="O173" s="85">
        <f t="shared" si="15"/>
        <v>0</v>
      </c>
      <c r="P173" s="86">
        <f ca="1" t="shared" si="19"/>
        <v>0</v>
      </c>
      <c r="Q173" s="86" t="str">
        <f ca="1" t="shared" si="20"/>
        <v/>
      </c>
    </row>
    <row r="174" s="65" customFormat="1" ht="26" customHeight="1" spans="1:17">
      <c r="A174" s="76" t="str">
        <f ca="1" t="shared" si="18"/>
        <v/>
      </c>
      <c r="B174" s="77" t="str">
        <f ca="1">IF(F174&gt;0,'（运营）采购订单'!B174,"")</f>
        <v/>
      </c>
      <c r="C174" s="78" t="str">
        <f ca="1">+'（运营）采购订单'!C174</f>
        <v/>
      </c>
      <c r="D174" s="78" t="str">
        <f ca="1">+'（运营）采购订单'!D174</f>
        <v/>
      </c>
      <c r="E174" s="78" t="str">
        <f ca="1">+'（运营）采购订单'!E174</f>
        <v/>
      </c>
      <c r="F174" s="78">
        <f ca="1">+'（运营）采购订单'!J174</f>
        <v>0</v>
      </c>
      <c r="G174" s="78" t="str">
        <f ca="1">+'（运营）采购订单'!F174</f>
        <v/>
      </c>
      <c r="H174" s="79" t="str">
        <f ca="1">+'（运营）采购订单'!G174</f>
        <v/>
      </c>
      <c r="I174" s="78">
        <f ca="1">+'（运营）采购订单'!H174</f>
        <v>0</v>
      </c>
      <c r="J174" s="78" t="str">
        <f>+'（运营）采购订单'!I174</f>
        <v>5XL</v>
      </c>
      <c r="K174" s="83"/>
      <c r="L174" s="84"/>
      <c r="M174" s="83"/>
      <c r="N174" s="83"/>
      <c r="O174" s="85">
        <f t="shared" si="15"/>
        <v>0</v>
      </c>
      <c r="P174" s="86">
        <f ca="1" t="shared" si="19"/>
        <v>0</v>
      </c>
      <c r="Q174" s="86" t="str">
        <f ca="1" t="shared" si="20"/>
        <v/>
      </c>
    </row>
    <row r="175" s="65" customFormat="1" ht="26" hidden="1" customHeight="1" spans="1:17">
      <c r="A175" s="76" t="str">
        <f ca="1" t="shared" si="18"/>
        <v/>
      </c>
      <c r="B175" s="77" t="str">
        <f ca="1">IF(F175&gt;0,'（运营）采购订单'!B175,"")</f>
        <v/>
      </c>
      <c r="C175" s="78" t="str">
        <f ca="1">+'（运营）采购订单'!C175</f>
        <v/>
      </c>
      <c r="D175" s="78" t="str">
        <f ca="1">+'（运营）采购订单'!D175</f>
        <v/>
      </c>
      <c r="E175" s="78" t="str">
        <f ca="1">+'（运营）采购订单'!E175</f>
        <v/>
      </c>
      <c r="F175" s="78">
        <f ca="1">+'（运营）采购订单'!J175</f>
        <v>0</v>
      </c>
      <c r="G175" s="78" t="str">
        <f ca="1">+'（运营）采购订单'!F175</f>
        <v/>
      </c>
      <c r="H175" s="79" t="str">
        <f ca="1">+'（运营）采购订单'!G175</f>
        <v/>
      </c>
      <c r="I175" s="78">
        <f>+'（运营）采购订单'!H175</f>
        <v>0</v>
      </c>
      <c r="J175" s="78" t="str">
        <f>+'（运营）采购订单'!I175</f>
        <v>XS</v>
      </c>
      <c r="K175" s="83"/>
      <c r="L175" s="84"/>
      <c r="M175" s="83"/>
      <c r="N175" s="83"/>
      <c r="O175" s="85">
        <f t="shared" si="15"/>
        <v>0</v>
      </c>
      <c r="P175" s="86">
        <f ca="1" t="shared" si="19"/>
        <v>0</v>
      </c>
      <c r="Q175" s="86" t="str">
        <f ca="1" t="shared" si="20"/>
        <v/>
      </c>
    </row>
    <row r="176" s="65" customFormat="1" ht="26" hidden="1" customHeight="1" spans="1:17">
      <c r="A176" s="76" t="str">
        <f ca="1" t="shared" si="18"/>
        <v/>
      </c>
      <c r="B176" s="77" t="str">
        <f ca="1">IF(F176&gt;0,'（运营）采购订单'!B176,"")</f>
        <v/>
      </c>
      <c r="C176" s="78" t="str">
        <f ca="1">+'（运营）采购订单'!C176</f>
        <v/>
      </c>
      <c r="D176" s="78" t="str">
        <f ca="1">+'（运营）采购订单'!D176</f>
        <v/>
      </c>
      <c r="E176" s="78" t="str">
        <f ca="1">+'（运营）采购订单'!E176</f>
        <v/>
      </c>
      <c r="F176" s="78">
        <f ca="1">+'（运营）采购订单'!J176</f>
        <v>0</v>
      </c>
      <c r="G176" s="78" t="str">
        <f ca="1">+'（运营）采购订单'!F176</f>
        <v/>
      </c>
      <c r="H176" s="79" t="str">
        <f ca="1">+'（运营）采购订单'!G176</f>
        <v/>
      </c>
      <c r="I176" s="78">
        <f>+'（运营）采购订单'!H176</f>
        <v>0</v>
      </c>
      <c r="J176" s="78" t="str">
        <f>+'（运营）采购订单'!I176</f>
        <v>S</v>
      </c>
      <c r="K176" s="83"/>
      <c r="L176" s="84"/>
      <c r="M176" s="83"/>
      <c r="N176" s="83"/>
      <c r="O176" s="85">
        <f t="shared" si="15"/>
        <v>0</v>
      </c>
      <c r="P176" s="86">
        <f ca="1" t="shared" si="19"/>
        <v>0</v>
      </c>
      <c r="Q176" s="86" t="str">
        <f ca="1" t="shared" si="20"/>
        <v/>
      </c>
    </row>
    <row r="177" s="65" customFormat="1" ht="26" hidden="1" customHeight="1" spans="1:17">
      <c r="A177" s="76" t="str">
        <f ca="1" t="shared" si="18"/>
        <v/>
      </c>
      <c r="B177" s="77" t="str">
        <f ca="1">IF(F177&gt;0,'（运营）采购订单'!B177,"")</f>
        <v/>
      </c>
      <c r="C177" s="78" t="str">
        <f ca="1">+'（运营）采购订单'!C177</f>
        <v/>
      </c>
      <c r="D177" s="78" t="str">
        <f ca="1">+'（运营）采购订单'!D177</f>
        <v/>
      </c>
      <c r="E177" s="78" t="str">
        <f ca="1">+'（运营）采购订单'!E177</f>
        <v/>
      </c>
      <c r="F177" s="78">
        <f ca="1">+'（运营）采购订单'!J177</f>
        <v>0</v>
      </c>
      <c r="G177" s="78" t="str">
        <f ca="1">+'（运营）采购订单'!F177</f>
        <v/>
      </c>
      <c r="H177" s="79" t="str">
        <f ca="1">+'（运营）采购订单'!G177</f>
        <v/>
      </c>
      <c r="I177" s="78">
        <f>+'（运营）采购订单'!H177</f>
        <v>0</v>
      </c>
      <c r="J177" s="78" t="str">
        <f>+'（运营）采购订单'!I177</f>
        <v>M</v>
      </c>
      <c r="K177" s="83"/>
      <c r="L177" s="84"/>
      <c r="M177" s="83"/>
      <c r="N177" s="83"/>
      <c r="O177" s="85">
        <f t="shared" si="15"/>
        <v>0</v>
      </c>
      <c r="P177" s="86">
        <f ca="1" t="shared" si="19"/>
        <v>0</v>
      </c>
      <c r="Q177" s="86" t="str">
        <f ca="1" t="shared" si="20"/>
        <v/>
      </c>
    </row>
    <row r="178" s="65" customFormat="1" ht="26" hidden="1" customHeight="1" spans="1:17">
      <c r="A178" s="76" t="str">
        <f ca="1" t="shared" si="18"/>
        <v/>
      </c>
      <c r="B178" s="77" t="str">
        <f ca="1">IF(F178&gt;0,'（运营）采购订单'!B178,"")</f>
        <v/>
      </c>
      <c r="C178" s="78" t="str">
        <f ca="1">+'（运营）采购订单'!C178</f>
        <v/>
      </c>
      <c r="D178" s="78" t="str">
        <f ca="1">+'（运营）采购订单'!D178</f>
        <v/>
      </c>
      <c r="E178" s="78" t="str">
        <f ca="1">+'（运营）采购订单'!E178</f>
        <v/>
      </c>
      <c r="F178" s="78">
        <f ca="1">+'（运营）采购订单'!J178</f>
        <v>0</v>
      </c>
      <c r="G178" s="78" t="str">
        <f ca="1">+'（运营）采购订单'!F178</f>
        <v/>
      </c>
      <c r="H178" s="79" t="str">
        <f ca="1">+'（运营）采购订单'!G178</f>
        <v/>
      </c>
      <c r="I178" s="78">
        <f>+'（运营）采购订单'!H178</f>
        <v>0</v>
      </c>
      <c r="J178" s="78" t="str">
        <f>+'（运营）采购订单'!I178</f>
        <v>L</v>
      </c>
      <c r="K178" s="83"/>
      <c r="L178" s="84"/>
      <c r="M178" s="83"/>
      <c r="N178" s="83"/>
      <c r="O178" s="85">
        <f t="shared" si="15"/>
        <v>0</v>
      </c>
      <c r="P178" s="86">
        <f ca="1" t="shared" si="19"/>
        <v>0</v>
      </c>
      <c r="Q178" s="86" t="str">
        <f ca="1" t="shared" si="20"/>
        <v/>
      </c>
    </row>
    <row r="179" s="65" customFormat="1" ht="26" customHeight="1" spans="1:17">
      <c r="A179" s="76" t="str">
        <f ca="1" t="shared" si="18"/>
        <v/>
      </c>
      <c r="B179" s="77" t="str">
        <f ca="1">IF(F179&gt;0,'（运营）采购订单'!B179,"")</f>
        <v/>
      </c>
      <c r="C179" s="78" t="str">
        <f ca="1">+'（运营）采购订单'!C179</f>
        <v/>
      </c>
      <c r="D179" s="78" t="str">
        <f ca="1">+'（运营）采购订单'!D179</f>
        <v/>
      </c>
      <c r="E179" s="78" t="str">
        <f ca="1">+'（运营）采购订单'!E179</f>
        <v/>
      </c>
      <c r="F179" s="78">
        <f ca="1">+'（运营）采购订单'!J179</f>
        <v>0</v>
      </c>
      <c r="G179" s="78" t="str">
        <f ca="1">+'（运营）采购订单'!F179</f>
        <v/>
      </c>
      <c r="H179" s="79" t="str">
        <f ca="1">+'（运营）采购订单'!G179</f>
        <v/>
      </c>
      <c r="I179" s="78">
        <f ca="1">+'（运营）采购订单'!H179</f>
        <v>0</v>
      </c>
      <c r="J179" s="78" t="str">
        <f>+'（运营）采购订单'!I179</f>
        <v>XL</v>
      </c>
      <c r="K179" s="83"/>
      <c r="L179" s="84"/>
      <c r="M179" s="83"/>
      <c r="N179" s="83"/>
      <c r="O179" s="85">
        <f t="shared" si="15"/>
        <v>0</v>
      </c>
      <c r="P179" s="86">
        <f ca="1" t="shared" si="19"/>
        <v>0</v>
      </c>
      <c r="Q179" s="86" t="str">
        <f ca="1" t="shared" si="20"/>
        <v/>
      </c>
    </row>
    <row r="180" s="65" customFormat="1" ht="26" hidden="1" customHeight="1" spans="1:17">
      <c r="A180" s="76" t="str">
        <f ca="1" t="shared" si="18"/>
        <v/>
      </c>
      <c r="B180" s="77" t="str">
        <f ca="1">IF(F180&gt;0,'（运营）采购订单'!B180,"")</f>
        <v/>
      </c>
      <c r="C180" s="78" t="str">
        <f ca="1">+'（运营）采购订单'!C180</f>
        <v/>
      </c>
      <c r="D180" s="78" t="str">
        <f ca="1">+'（运营）采购订单'!D180</f>
        <v/>
      </c>
      <c r="E180" s="78" t="str">
        <f ca="1">+'（运营）采购订单'!E180</f>
        <v/>
      </c>
      <c r="F180" s="78">
        <f ca="1">+'（运营）采购订单'!J180</f>
        <v>0</v>
      </c>
      <c r="G180" s="78" t="str">
        <f ca="1">+'（运营）采购订单'!F180</f>
        <v/>
      </c>
      <c r="H180" s="79" t="str">
        <f ca="1">+'（运营）采购订单'!G180</f>
        <v/>
      </c>
      <c r="I180" s="78">
        <f>+'（运营）采购订单'!H180</f>
        <v>0</v>
      </c>
      <c r="J180" s="78" t="str">
        <f>+'（运营）采购订单'!I180</f>
        <v>2XL</v>
      </c>
      <c r="K180" s="83"/>
      <c r="L180" s="84"/>
      <c r="M180" s="83"/>
      <c r="N180" s="83"/>
      <c r="O180" s="85">
        <f t="shared" si="15"/>
        <v>0</v>
      </c>
      <c r="P180" s="86">
        <f ca="1" t="shared" si="19"/>
        <v>0</v>
      </c>
      <c r="Q180" s="86" t="str">
        <f ca="1" t="shared" si="20"/>
        <v/>
      </c>
    </row>
    <row r="181" s="65" customFormat="1" ht="26" customHeight="1" spans="1:17">
      <c r="A181" s="76" t="str">
        <f ca="1" t="shared" si="18"/>
        <v/>
      </c>
      <c r="B181" s="77" t="str">
        <f ca="1">IF(F181&gt;0,'（运营）采购订单'!B181,"")</f>
        <v/>
      </c>
      <c r="C181" s="78" t="str">
        <f ca="1">+'（运营）采购订单'!C181</f>
        <v/>
      </c>
      <c r="D181" s="78" t="str">
        <f ca="1">+'（运营）采购订单'!D181</f>
        <v/>
      </c>
      <c r="E181" s="78" t="str">
        <f ca="1">+'（运营）采购订单'!E181</f>
        <v/>
      </c>
      <c r="F181" s="78">
        <f ca="1">+'（运营）采购订单'!J181</f>
        <v>0</v>
      </c>
      <c r="G181" s="78" t="str">
        <f ca="1">+'（运营）采购订单'!F181</f>
        <v/>
      </c>
      <c r="H181" s="79" t="str">
        <f ca="1">+'（运营）采购订单'!G181</f>
        <v/>
      </c>
      <c r="I181" s="78">
        <f ca="1">+'（运营）采购订单'!H181</f>
        <v>0</v>
      </c>
      <c r="J181" s="78" t="str">
        <f>+'（运营）采购订单'!I181</f>
        <v>3XL</v>
      </c>
      <c r="K181" s="83"/>
      <c r="L181" s="84"/>
      <c r="M181" s="83"/>
      <c r="N181" s="83"/>
      <c r="O181" s="85">
        <f t="shared" si="15"/>
        <v>0</v>
      </c>
      <c r="P181" s="86">
        <f ca="1" t="shared" si="19"/>
        <v>0</v>
      </c>
      <c r="Q181" s="86" t="str">
        <f ca="1" t="shared" si="20"/>
        <v/>
      </c>
    </row>
    <row r="182" s="65" customFormat="1" ht="26" customHeight="1" spans="1:17">
      <c r="A182" s="76" t="str">
        <f ca="1" t="shared" si="18"/>
        <v/>
      </c>
      <c r="B182" s="77" t="str">
        <f ca="1">IF(F182&gt;0,'（运营）采购订单'!B182,"")</f>
        <v/>
      </c>
      <c r="C182" s="78" t="str">
        <f ca="1">+'（运营）采购订单'!C182</f>
        <v/>
      </c>
      <c r="D182" s="78" t="str">
        <f ca="1">+'（运营）采购订单'!D182</f>
        <v/>
      </c>
      <c r="E182" s="78" t="str">
        <f ca="1">+'（运营）采购订单'!E182</f>
        <v/>
      </c>
      <c r="F182" s="78">
        <f ca="1">+'（运营）采购订单'!J182</f>
        <v>0</v>
      </c>
      <c r="G182" s="78" t="str">
        <f ca="1">+'（运营）采购订单'!F182</f>
        <v/>
      </c>
      <c r="H182" s="79" t="str">
        <f ca="1">+'（运营）采购订单'!G182</f>
        <v/>
      </c>
      <c r="I182" s="78">
        <f ca="1">+'（运营）采购订单'!H182</f>
        <v>0</v>
      </c>
      <c r="J182" s="78" t="str">
        <f>+'（运营）采购订单'!I182</f>
        <v>4XL</v>
      </c>
      <c r="K182" s="83"/>
      <c r="L182" s="84"/>
      <c r="M182" s="83"/>
      <c r="N182" s="83"/>
      <c r="O182" s="85">
        <f t="shared" si="15"/>
        <v>0</v>
      </c>
      <c r="P182" s="86">
        <f ca="1" t="shared" si="19"/>
        <v>0</v>
      </c>
      <c r="Q182" s="86" t="str">
        <f ca="1" t="shared" si="20"/>
        <v/>
      </c>
    </row>
    <row r="183" s="65" customFormat="1" ht="26" customHeight="1" spans="1:17">
      <c r="A183" s="76" t="str">
        <f ca="1" t="shared" si="18"/>
        <v/>
      </c>
      <c r="B183" s="77" t="str">
        <f ca="1">IF(F183&gt;0,'（运营）采购订单'!B183,"")</f>
        <v/>
      </c>
      <c r="C183" s="78" t="str">
        <f ca="1">+'（运营）采购订单'!C183</f>
        <v/>
      </c>
      <c r="D183" s="78" t="str">
        <f ca="1">+'（运营）采购订单'!D183</f>
        <v/>
      </c>
      <c r="E183" s="78" t="str">
        <f ca="1">+'（运营）采购订单'!E183</f>
        <v/>
      </c>
      <c r="F183" s="78">
        <f ca="1">+'（运营）采购订单'!J183</f>
        <v>0</v>
      </c>
      <c r="G183" s="78" t="str">
        <f ca="1">+'（运营）采购订单'!F183</f>
        <v/>
      </c>
      <c r="H183" s="79" t="str">
        <f ca="1">+'（运营）采购订单'!G183</f>
        <v/>
      </c>
      <c r="I183" s="78">
        <f ca="1">+'（运营）采购订单'!H183</f>
        <v>0</v>
      </c>
      <c r="J183" s="78" t="str">
        <f>+'（运营）采购订单'!I183</f>
        <v>5XL</v>
      </c>
      <c r="K183" s="83"/>
      <c r="L183" s="84"/>
      <c r="M183" s="83"/>
      <c r="N183" s="83"/>
      <c r="O183" s="85">
        <f t="shared" si="15"/>
        <v>0</v>
      </c>
      <c r="P183" s="86">
        <f ca="1" t="shared" si="19"/>
        <v>0</v>
      </c>
      <c r="Q183" s="86" t="str">
        <f ca="1" t="shared" si="20"/>
        <v/>
      </c>
    </row>
    <row r="184" s="65" customFormat="1" ht="26" hidden="1" customHeight="1" spans="1:17">
      <c r="A184" s="76" t="str">
        <f ca="1" t="shared" si="18"/>
        <v/>
      </c>
      <c r="B184" s="77" t="str">
        <f ca="1">IF(F184&gt;0,'（运营）采购订单'!B184,"")</f>
        <v/>
      </c>
      <c r="C184" s="78" t="str">
        <f ca="1">+'（运营）采购订单'!C184</f>
        <v/>
      </c>
      <c r="D184" s="78" t="str">
        <f ca="1">+'（运营）采购订单'!D184</f>
        <v/>
      </c>
      <c r="E184" s="78" t="str">
        <f ca="1">+'（运营）采购订单'!E184</f>
        <v/>
      </c>
      <c r="F184" s="78">
        <f ca="1">+'（运营）采购订单'!J184</f>
        <v>0</v>
      </c>
      <c r="G184" s="78" t="str">
        <f ca="1">+'（运营）采购订单'!F184</f>
        <v/>
      </c>
      <c r="H184" s="79" t="str">
        <f ca="1">+'（运营）采购订单'!G184</f>
        <v/>
      </c>
      <c r="I184" s="78">
        <f>+'（运营）采购订单'!H184</f>
        <v>0</v>
      </c>
      <c r="J184" s="78" t="str">
        <f>+'（运营）采购订单'!I184</f>
        <v>XS</v>
      </c>
      <c r="K184" s="83"/>
      <c r="L184" s="84"/>
      <c r="M184" s="83"/>
      <c r="N184" s="83"/>
      <c r="O184" s="85">
        <f t="shared" si="15"/>
        <v>0</v>
      </c>
      <c r="P184" s="86">
        <f ca="1" t="shared" si="19"/>
        <v>0</v>
      </c>
      <c r="Q184" s="86" t="str">
        <f ca="1" t="shared" si="20"/>
        <v/>
      </c>
    </row>
    <row r="185" s="65" customFormat="1" ht="26" hidden="1" customHeight="1" spans="1:17">
      <c r="A185" s="76" t="str">
        <f ca="1" t="shared" si="18"/>
        <v/>
      </c>
      <c r="B185" s="77" t="str">
        <f ca="1">IF(F185&gt;0,'（运营）采购订单'!B185,"")</f>
        <v/>
      </c>
      <c r="C185" s="78" t="str">
        <f ca="1">+'（运营）采购订单'!C185</f>
        <v/>
      </c>
      <c r="D185" s="78" t="str">
        <f ca="1">+'（运营）采购订单'!D185</f>
        <v/>
      </c>
      <c r="E185" s="78" t="str">
        <f ca="1">+'（运营）采购订单'!E185</f>
        <v/>
      </c>
      <c r="F185" s="78">
        <f ca="1">+'（运营）采购订单'!J185</f>
        <v>0</v>
      </c>
      <c r="G185" s="78" t="str">
        <f ca="1">+'（运营）采购订单'!F185</f>
        <v/>
      </c>
      <c r="H185" s="79" t="str">
        <f ca="1">+'（运营）采购订单'!G185</f>
        <v/>
      </c>
      <c r="I185" s="78">
        <f>+'（运营）采购订单'!H185</f>
        <v>0</v>
      </c>
      <c r="J185" s="78" t="str">
        <f>+'（运营）采购订单'!I185</f>
        <v>S</v>
      </c>
      <c r="K185" s="83"/>
      <c r="L185" s="84"/>
      <c r="M185" s="83"/>
      <c r="N185" s="83"/>
      <c r="O185" s="85">
        <f t="shared" si="15"/>
        <v>0</v>
      </c>
      <c r="P185" s="86">
        <f ca="1" t="shared" si="19"/>
        <v>0</v>
      </c>
      <c r="Q185" s="86" t="str">
        <f ca="1" t="shared" si="20"/>
        <v/>
      </c>
    </row>
    <row r="186" s="65" customFormat="1" ht="26" hidden="1" customHeight="1" spans="1:17">
      <c r="A186" s="76" t="str">
        <f ca="1" t="shared" si="18"/>
        <v/>
      </c>
      <c r="B186" s="77" t="str">
        <f ca="1">IF(F186&gt;0,'（运营）采购订单'!B186,"")</f>
        <v/>
      </c>
      <c r="C186" s="78" t="str">
        <f ca="1">+'（运营）采购订单'!C186</f>
        <v/>
      </c>
      <c r="D186" s="78" t="str">
        <f ca="1">+'（运营）采购订单'!D186</f>
        <v/>
      </c>
      <c r="E186" s="78" t="str">
        <f ca="1">+'（运营）采购订单'!E186</f>
        <v/>
      </c>
      <c r="F186" s="78">
        <f ca="1">+'（运营）采购订单'!J186</f>
        <v>0</v>
      </c>
      <c r="G186" s="78" t="str">
        <f ca="1">+'（运营）采购订单'!F186</f>
        <v/>
      </c>
      <c r="H186" s="79" t="str">
        <f ca="1">+'（运营）采购订单'!G186</f>
        <v/>
      </c>
      <c r="I186" s="78">
        <f>+'（运营）采购订单'!H186</f>
        <v>0</v>
      </c>
      <c r="J186" s="78" t="str">
        <f>+'（运营）采购订单'!I186</f>
        <v>M</v>
      </c>
      <c r="K186" s="83"/>
      <c r="L186" s="84"/>
      <c r="M186" s="83"/>
      <c r="N186" s="83"/>
      <c r="O186" s="85">
        <f t="shared" si="15"/>
        <v>0</v>
      </c>
      <c r="P186" s="86">
        <f ca="1" t="shared" si="19"/>
        <v>0</v>
      </c>
      <c r="Q186" s="86" t="str">
        <f ca="1" t="shared" si="20"/>
        <v/>
      </c>
    </row>
    <row r="187" s="65" customFormat="1" ht="26" hidden="1" customHeight="1" spans="1:17">
      <c r="A187" s="76" t="str">
        <f ca="1" t="shared" si="18"/>
        <v/>
      </c>
      <c r="B187" s="77" t="str">
        <f ca="1">IF(F187&gt;0,'（运营）采购订单'!B187,"")</f>
        <v/>
      </c>
      <c r="C187" s="78" t="str">
        <f ca="1">+'（运营）采购订单'!C187</f>
        <v/>
      </c>
      <c r="D187" s="78" t="str">
        <f ca="1">+'（运营）采购订单'!D187</f>
        <v/>
      </c>
      <c r="E187" s="78" t="str">
        <f ca="1">+'（运营）采购订单'!E187</f>
        <v/>
      </c>
      <c r="F187" s="78">
        <f ca="1">+'（运营）采购订单'!J187</f>
        <v>0</v>
      </c>
      <c r="G187" s="78" t="str">
        <f ca="1">+'（运营）采购订单'!F187</f>
        <v/>
      </c>
      <c r="H187" s="79" t="str">
        <f ca="1">+'（运营）采购订单'!G187</f>
        <v/>
      </c>
      <c r="I187" s="78">
        <f>+'（运营）采购订单'!H187</f>
        <v>0</v>
      </c>
      <c r="J187" s="78" t="str">
        <f>+'（运营）采购订单'!I187</f>
        <v>L</v>
      </c>
      <c r="K187" s="83"/>
      <c r="L187" s="84"/>
      <c r="M187" s="83"/>
      <c r="N187" s="83"/>
      <c r="O187" s="85">
        <f t="shared" si="15"/>
        <v>0</v>
      </c>
      <c r="P187" s="86">
        <f ca="1" t="shared" si="19"/>
        <v>0</v>
      </c>
      <c r="Q187" s="86" t="str">
        <f ca="1" t="shared" si="20"/>
        <v/>
      </c>
    </row>
    <row r="188" s="65" customFormat="1" ht="26" customHeight="1" spans="1:17">
      <c r="A188" s="76" t="str">
        <f ca="1" t="shared" si="18"/>
        <v/>
      </c>
      <c r="B188" s="77" t="str">
        <f ca="1">IF(F188&gt;0,'（运营）采购订单'!B188,"")</f>
        <v/>
      </c>
      <c r="C188" s="78" t="str">
        <f ca="1">+'（运营）采购订单'!C188</f>
        <v/>
      </c>
      <c r="D188" s="78" t="str">
        <f ca="1">+'（运营）采购订单'!D188</f>
        <v/>
      </c>
      <c r="E188" s="78" t="str">
        <f ca="1">+'（运营）采购订单'!E188</f>
        <v/>
      </c>
      <c r="F188" s="78">
        <f ca="1">+'（运营）采购订单'!J188</f>
        <v>0</v>
      </c>
      <c r="G188" s="78" t="str">
        <f ca="1">+'（运营）采购订单'!F188</f>
        <v/>
      </c>
      <c r="H188" s="79" t="str">
        <f ca="1">+'（运营）采购订单'!G188</f>
        <v/>
      </c>
      <c r="I188" s="78">
        <f ca="1">+'（运营）采购订单'!H188</f>
        <v>0</v>
      </c>
      <c r="J188" s="78" t="str">
        <f>+'（运营）采购订单'!I188</f>
        <v>XL</v>
      </c>
      <c r="K188" s="83"/>
      <c r="L188" s="84"/>
      <c r="M188" s="83"/>
      <c r="N188" s="83"/>
      <c r="O188" s="85">
        <f t="shared" si="15"/>
        <v>0</v>
      </c>
      <c r="P188" s="86">
        <f ca="1" t="shared" si="19"/>
        <v>0</v>
      </c>
      <c r="Q188" s="86" t="str">
        <f ca="1" t="shared" si="20"/>
        <v/>
      </c>
    </row>
    <row r="189" s="65" customFormat="1" ht="26" customHeight="1" spans="1:17">
      <c r="A189" s="76" t="str">
        <f ca="1" t="shared" si="18"/>
        <v/>
      </c>
      <c r="B189" s="77" t="str">
        <f ca="1">IF(F189&gt;0,'（运营）采购订单'!B189,"")</f>
        <v/>
      </c>
      <c r="C189" s="78" t="str">
        <f ca="1">+'（运营）采购订单'!C189</f>
        <v/>
      </c>
      <c r="D189" s="78" t="str">
        <f ca="1">+'（运营）采购订单'!D189</f>
        <v/>
      </c>
      <c r="E189" s="78" t="str">
        <f ca="1">+'（运营）采购订单'!E189</f>
        <v/>
      </c>
      <c r="F189" s="78">
        <f ca="1">+'（运营）采购订单'!J189</f>
        <v>0</v>
      </c>
      <c r="G189" s="78" t="str">
        <f ca="1">+'（运营）采购订单'!F189</f>
        <v/>
      </c>
      <c r="H189" s="79" t="str">
        <f ca="1">+'（运营）采购订单'!G189</f>
        <v/>
      </c>
      <c r="I189" s="78">
        <f ca="1">+'（运营）采购订单'!H189</f>
        <v>0</v>
      </c>
      <c r="J189" s="78" t="str">
        <f>+'（运营）采购订单'!I189</f>
        <v>2XL</v>
      </c>
      <c r="K189" s="83"/>
      <c r="L189" s="84"/>
      <c r="M189" s="83"/>
      <c r="N189" s="83"/>
      <c r="O189" s="85">
        <f t="shared" si="15"/>
        <v>0</v>
      </c>
      <c r="P189" s="86">
        <f ca="1" t="shared" si="19"/>
        <v>0</v>
      </c>
      <c r="Q189" s="86" t="str">
        <f ca="1" t="shared" si="20"/>
        <v/>
      </c>
    </row>
    <row r="190" s="65" customFormat="1" ht="26" customHeight="1" spans="1:17">
      <c r="A190" s="76" t="str">
        <f ca="1" t="shared" si="18"/>
        <v/>
      </c>
      <c r="B190" s="77" t="str">
        <f ca="1">IF(F190&gt;0,'（运营）采购订单'!B190,"")</f>
        <v/>
      </c>
      <c r="C190" s="78" t="str">
        <f ca="1">+'（运营）采购订单'!C190</f>
        <v/>
      </c>
      <c r="D190" s="78" t="str">
        <f ca="1">+'（运营）采购订单'!D190</f>
        <v/>
      </c>
      <c r="E190" s="78" t="str">
        <f ca="1">+'（运营）采购订单'!E190</f>
        <v/>
      </c>
      <c r="F190" s="78">
        <f ca="1">+'（运营）采购订单'!J190</f>
        <v>0</v>
      </c>
      <c r="G190" s="78" t="str">
        <f ca="1">+'（运营）采购订单'!F190</f>
        <v/>
      </c>
      <c r="H190" s="79" t="str">
        <f ca="1">+'（运营）采购订单'!G190</f>
        <v/>
      </c>
      <c r="I190" s="78">
        <f ca="1">+'（运营）采购订单'!H190</f>
        <v>0</v>
      </c>
      <c r="J190" s="78" t="str">
        <f>+'（运营）采购订单'!I190</f>
        <v>3XL</v>
      </c>
      <c r="K190" s="83"/>
      <c r="L190" s="84"/>
      <c r="M190" s="83"/>
      <c r="N190" s="83"/>
      <c r="O190" s="85">
        <f t="shared" si="15"/>
        <v>0</v>
      </c>
      <c r="P190" s="86">
        <f ca="1" t="shared" ref="P190:P253" si="21">+F190-O190</f>
        <v>0</v>
      </c>
      <c r="Q190" s="86" t="str">
        <f ca="1" t="shared" si="20"/>
        <v/>
      </c>
    </row>
    <row r="191" s="65" customFormat="1" ht="26" customHeight="1" spans="1:17">
      <c r="A191" s="76" t="str">
        <f ca="1" t="shared" si="18"/>
        <v/>
      </c>
      <c r="B191" s="77" t="str">
        <f ca="1">IF(F191&gt;0,'（运营）采购订单'!B191,"")</f>
        <v/>
      </c>
      <c r="C191" s="78" t="str">
        <f ca="1">+'（运营）采购订单'!C191</f>
        <v/>
      </c>
      <c r="D191" s="78" t="str">
        <f ca="1">+'（运营）采购订单'!D191</f>
        <v/>
      </c>
      <c r="E191" s="78" t="str">
        <f ca="1">+'（运营）采购订单'!E191</f>
        <v/>
      </c>
      <c r="F191" s="78">
        <f ca="1">+'（运营）采购订单'!J191</f>
        <v>0</v>
      </c>
      <c r="G191" s="78" t="str">
        <f ca="1">+'（运营）采购订单'!F191</f>
        <v/>
      </c>
      <c r="H191" s="79" t="str">
        <f ca="1">+'（运营）采购订单'!G191</f>
        <v/>
      </c>
      <c r="I191" s="78">
        <f ca="1">+'（运营）采购订单'!H191</f>
        <v>0</v>
      </c>
      <c r="J191" s="78" t="str">
        <f>+'（运营）采购订单'!I191</f>
        <v>4XL</v>
      </c>
      <c r="K191" s="83"/>
      <c r="L191" s="84"/>
      <c r="M191" s="83"/>
      <c r="N191" s="83"/>
      <c r="O191" s="85">
        <f t="shared" si="15"/>
        <v>0</v>
      </c>
      <c r="P191" s="86">
        <f ca="1" t="shared" si="21"/>
        <v>0</v>
      </c>
      <c r="Q191" s="86" t="str">
        <f ca="1" t="shared" si="20"/>
        <v/>
      </c>
    </row>
    <row r="192" s="65" customFormat="1" ht="26" hidden="1" customHeight="1" spans="1:17">
      <c r="A192" s="76"/>
      <c r="B192" s="77" t="str">
        <f ca="1">IF(F192&gt;0,'（运营）采购订单'!B192,"")</f>
        <v/>
      </c>
      <c r="C192" s="78" t="str">
        <f ca="1">+'（运营）采购订单'!C192</f>
        <v/>
      </c>
      <c r="D192" s="78" t="str">
        <f ca="1">+'（运营）采购订单'!D192</f>
        <v/>
      </c>
      <c r="E192" s="78" t="str">
        <f ca="1">+'（运营）采购订单'!E192</f>
        <v/>
      </c>
      <c r="F192" s="78">
        <f ca="1">+'（运营）采购订单'!J192</f>
        <v>0</v>
      </c>
      <c r="G192" s="78" t="str">
        <f ca="1">+'（运营）采购订单'!F192</f>
        <v/>
      </c>
      <c r="H192" s="79" t="str">
        <f ca="1">+'（运营）采购订单'!G192</f>
        <v/>
      </c>
      <c r="I192" s="78">
        <f>+'（运营）采购订单'!H192</f>
        <v>0</v>
      </c>
      <c r="J192" s="78" t="str">
        <f>+'（运营）采购订单'!I192</f>
        <v>5XL</v>
      </c>
      <c r="K192" s="83"/>
      <c r="L192" s="84"/>
      <c r="M192" s="83"/>
      <c r="N192" s="83"/>
      <c r="O192" s="85">
        <f t="shared" si="15"/>
        <v>0</v>
      </c>
      <c r="P192" s="86">
        <f ca="1" t="shared" si="21"/>
        <v>0</v>
      </c>
      <c r="Q192" s="86"/>
    </row>
    <row r="193" s="65" customFormat="1" ht="26" hidden="1" customHeight="1" spans="1:17">
      <c r="A193" s="76"/>
      <c r="B193" s="77" t="str">
        <f ca="1">IF(F193&gt;0,'（运营）采购订单'!B193,"")</f>
        <v/>
      </c>
      <c r="C193" s="78" t="str">
        <f ca="1">+'（运营）采购订单'!C193</f>
        <v/>
      </c>
      <c r="D193" s="78" t="str">
        <f ca="1">+'（运营）采购订单'!D193</f>
        <v/>
      </c>
      <c r="E193" s="78" t="str">
        <f ca="1">+'（运营）采购订单'!E193</f>
        <v/>
      </c>
      <c r="F193" s="78">
        <f ca="1">+'（运营）采购订单'!J193</f>
        <v>0</v>
      </c>
      <c r="G193" s="78" t="str">
        <f ca="1">+'（运营）采购订单'!F193</f>
        <v/>
      </c>
      <c r="H193" s="79" t="str">
        <f ca="1">+'（运营）采购订单'!G193</f>
        <v/>
      </c>
      <c r="I193" s="78">
        <f>+'（运营）采购订单'!H193</f>
        <v>0</v>
      </c>
      <c r="J193" s="78" t="str">
        <f>+'（运营）采购订单'!I193</f>
        <v>XS</v>
      </c>
      <c r="K193" s="83"/>
      <c r="L193" s="84"/>
      <c r="M193" s="83"/>
      <c r="N193" s="83"/>
      <c r="O193" s="85">
        <f t="shared" si="15"/>
        <v>0</v>
      </c>
      <c r="P193" s="86">
        <f ca="1" t="shared" si="21"/>
        <v>0</v>
      </c>
      <c r="Q193" s="86"/>
    </row>
    <row r="194" s="65" customFormat="1" ht="26" hidden="1" customHeight="1" spans="1:17">
      <c r="A194" s="76"/>
      <c r="B194" s="77" t="str">
        <f ca="1">IF(F194&gt;0,'（运营）采购订单'!B194,"")</f>
        <v/>
      </c>
      <c r="C194" s="78" t="str">
        <f ca="1">+'（运营）采购订单'!C194</f>
        <v/>
      </c>
      <c r="D194" s="78" t="str">
        <f ca="1">+'（运营）采购订单'!D194</f>
        <v/>
      </c>
      <c r="E194" s="78" t="str">
        <f ca="1">+'（运营）采购订单'!E194</f>
        <v/>
      </c>
      <c r="F194" s="78">
        <f ca="1">+'（运营）采购订单'!J194</f>
        <v>0</v>
      </c>
      <c r="G194" s="78" t="str">
        <f ca="1">+'（运营）采购订单'!F194</f>
        <v/>
      </c>
      <c r="H194" s="79" t="str">
        <f ca="1">+'（运营）采购订单'!G194</f>
        <v/>
      </c>
      <c r="I194" s="78">
        <f>+'（运营）采购订单'!H194</f>
        <v>0</v>
      </c>
      <c r="J194" s="78" t="str">
        <f>+'（运营）采购订单'!I194</f>
        <v>S</v>
      </c>
      <c r="K194" s="83"/>
      <c r="L194" s="84"/>
      <c r="M194" s="83"/>
      <c r="N194" s="83"/>
      <c r="O194" s="85">
        <f t="shared" si="15"/>
        <v>0</v>
      </c>
      <c r="P194" s="86">
        <f ca="1" t="shared" si="21"/>
        <v>0</v>
      </c>
      <c r="Q194" s="86"/>
    </row>
    <row r="195" s="65" customFormat="1" ht="26" hidden="1" customHeight="1" spans="1:17">
      <c r="A195" s="76"/>
      <c r="B195" s="77" t="str">
        <f ca="1">IF(F195&gt;0,'（运营）采购订单'!B195,"")</f>
        <v/>
      </c>
      <c r="C195" s="78" t="str">
        <f ca="1">+'（运营）采购订单'!C195</f>
        <v/>
      </c>
      <c r="D195" s="78" t="str">
        <f ca="1">+'（运营）采购订单'!D195</f>
        <v/>
      </c>
      <c r="E195" s="78" t="str">
        <f ca="1">+'（运营）采购订单'!E195</f>
        <v/>
      </c>
      <c r="F195" s="78">
        <f ca="1">+'（运营）采购订单'!J195</f>
        <v>0</v>
      </c>
      <c r="G195" s="78" t="str">
        <f ca="1">+'（运营）采购订单'!F195</f>
        <v/>
      </c>
      <c r="H195" s="79" t="str">
        <f ca="1">+'（运营）采购订单'!G195</f>
        <v/>
      </c>
      <c r="I195" s="78">
        <f>+'（运营）采购订单'!H195</f>
        <v>0</v>
      </c>
      <c r="J195" s="78" t="str">
        <f>+'（运营）采购订单'!I195</f>
        <v>M</v>
      </c>
      <c r="K195" s="83"/>
      <c r="L195" s="84"/>
      <c r="M195" s="83"/>
      <c r="N195" s="83"/>
      <c r="O195" s="85">
        <f t="shared" si="15"/>
        <v>0</v>
      </c>
      <c r="P195" s="86">
        <f ca="1" t="shared" si="21"/>
        <v>0</v>
      </c>
      <c r="Q195" s="86"/>
    </row>
    <row r="196" s="65" customFormat="1" ht="26" hidden="1" customHeight="1" spans="1:17">
      <c r="A196" s="76"/>
      <c r="B196" s="77" t="str">
        <f ca="1">IF(F196&gt;0,'（运营）采购订单'!B196,"")</f>
        <v/>
      </c>
      <c r="C196" s="78" t="str">
        <f ca="1">+'（运营）采购订单'!C196</f>
        <v/>
      </c>
      <c r="D196" s="78" t="str">
        <f ca="1">+'（运营）采购订单'!D196</f>
        <v/>
      </c>
      <c r="E196" s="78" t="str">
        <f ca="1">+'（运营）采购订单'!E196</f>
        <v/>
      </c>
      <c r="F196" s="78">
        <f ca="1">+'（运营）采购订单'!J196</f>
        <v>0</v>
      </c>
      <c r="G196" s="78" t="str">
        <f ca="1">+'（运营）采购订单'!F196</f>
        <v/>
      </c>
      <c r="H196" s="79" t="str">
        <f ca="1">+'（运营）采购订单'!G196</f>
        <v/>
      </c>
      <c r="I196" s="78">
        <f>+'（运营）采购订单'!H196</f>
        <v>0</v>
      </c>
      <c r="J196" s="78" t="str">
        <f>+'（运营）采购订单'!I196</f>
        <v>L</v>
      </c>
      <c r="K196" s="83"/>
      <c r="L196" s="84"/>
      <c r="M196" s="83"/>
      <c r="N196" s="83"/>
      <c r="O196" s="85">
        <f t="shared" si="15"/>
        <v>0</v>
      </c>
      <c r="P196" s="86">
        <f ca="1" t="shared" si="21"/>
        <v>0</v>
      </c>
      <c r="Q196" s="86"/>
    </row>
    <row r="197" s="65" customFormat="1" ht="26" hidden="1" customHeight="1" spans="1:17">
      <c r="A197" s="76"/>
      <c r="B197" s="77" t="str">
        <f ca="1">IF(F197&gt;0,'（运营）采购订单'!B197,"")</f>
        <v/>
      </c>
      <c r="C197" s="78" t="str">
        <f ca="1">+'（运营）采购订单'!C197</f>
        <v/>
      </c>
      <c r="D197" s="78" t="str">
        <f ca="1">+'（运营）采购订单'!D197</f>
        <v/>
      </c>
      <c r="E197" s="78" t="str">
        <f ca="1">+'（运营）采购订单'!E197</f>
        <v/>
      </c>
      <c r="F197" s="78">
        <f ca="1">+'（运营）采购订单'!J197</f>
        <v>0</v>
      </c>
      <c r="G197" s="78" t="str">
        <f ca="1">+'（运营）采购订单'!F197</f>
        <v/>
      </c>
      <c r="H197" s="79" t="str">
        <f ca="1">+'（运营）采购订单'!G197</f>
        <v/>
      </c>
      <c r="I197" s="78">
        <f>+'（运营）采购订单'!H197</f>
        <v>0</v>
      </c>
      <c r="J197" s="78" t="str">
        <f>+'（运营）采购订单'!I197</f>
        <v>XL</v>
      </c>
      <c r="K197" s="83"/>
      <c r="L197" s="84"/>
      <c r="M197" s="83"/>
      <c r="N197" s="83"/>
      <c r="O197" s="85">
        <f t="shared" ref="O197:O260" si="22">+SUM(K197:N197)</f>
        <v>0</v>
      </c>
      <c r="P197" s="86">
        <f ca="1" t="shared" si="21"/>
        <v>0</v>
      </c>
      <c r="Q197" s="86"/>
    </row>
    <row r="198" s="65" customFormat="1" ht="26" hidden="1" customHeight="1" spans="1:17">
      <c r="A198" s="76"/>
      <c r="B198" s="77" t="str">
        <f ca="1">IF(F198&gt;0,'（运营）采购订单'!B198,"")</f>
        <v/>
      </c>
      <c r="C198" s="78" t="str">
        <f ca="1">+'（运营）采购订单'!C198</f>
        <v/>
      </c>
      <c r="D198" s="78" t="str">
        <f ca="1">+'（运营）采购订单'!D198</f>
        <v/>
      </c>
      <c r="E198" s="78" t="str">
        <f ca="1">+'（运营）采购订单'!E198</f>
        <v/>
      </c>
      <c r="F198" s="78">
        <f ca="1">+'（运营）采购订单'!J198</f>
        <v>0</v>
      </c>
      <c r="G198" s="78" t="str">
        <f ca="1">+'（运营）采购订单'!F198</f>
        <v/>
      </c>
      <c r="H198" s="79" t="str">
        <f ca="1">+'（运营）采购订单'!G198</f>
        <v/>
      </c>
      <c r="I198" s="78">
        <f>+'（运营）采购订单'!H198</f>
        <v>0</v>
      </c>
      <c r="J198" s="78" t="str">
        <f>+'（运营）采购订单'!I198</f>
        <v>2XL</v>
      </c>
      <c r="K198" s="83"/>
      <c r="L198" s="84"/>
      <c r="M198" s="83"/>
      <c r="N198" s="83"/>
      <c r="O198" s="85">
        <f t="shared" si="22"/>
        <v>0</v>
      </c>
      <c r="P198" s="86">
        <f ca="1" t="shared" si="21"/>
        <v>0</v>
      </c>
      <c r="Q198" s="86"/>
    </row>
    <row r="199" s="65" customFormat="1" ht="26" customHeight="1" spans="1:17">
      <c r="A199" s="76"/>
      <c r="B199" s="77" t="str">
        <f ca="1">IF(F199&gt;0,'（运营）采购订单'!B199,"")</f>
        <v/>
      </c>
      <c r="C199" s="78" t="str">
        <f ca="1">+'（运营）采购订单'!C199</f>
        <v/>
      </c>
      <c r="D199" s="78" t="str">
        <f ca="1">+'（运营）采购订单'!D199</f>
        <v/>
      </c>
      <c r="E199" s="78" t="str">
        <f ca="1">+'（运营）采购订单'!E199</f>
        <v/>
      </c>
      <c r="F199" s="78">
        <f ca="1">+'（运营）采购订单'!J199</f>
        <v>0</v>
      </c>
      <c r="G199" s="78" t="str">
        <f ca="1">+'（运营）采购订单'!F199</f>
        <v/>
      </c>
      <c r="H199" s="79" t="str">
        <f ca="1">+'（运营）采购订单'!G199</f>
        <v/>
      </c>
      <c r="I199" s="78">
        <f ca="1">+'（运营）采购订单'!H199</f>
        <v>0</v>
      </c>
      <c r="J199" s="78" t="str">
        <f>+'（运营）采购订单'!I199</f>
        <v>3XL</v>
      </c>
      <c r="K199" s="83"/>
      <c r="L199" s="84"/>
      <c r="M199" s="83"/>
      <c r="N199" s="83"/>
      <c r="O199" s="85">
        <f t="shared" si="22"/>
        <v>0</v>
      </c>
      <c r="P199" s="86">
        <f ca="1" t="shared" si="21"/>
        <v>0</v>
      </c>
      <c r="Q199" s="86"/>
    </row>
    <row r="200" s="65" customFormat="1" ht="26" hidden="1" customHeight="1" spans="1:17">
      <c r="A200" s="76"/>
      <c r="B200" s="77" t="str">
        <f ca="1">IF(F200&gt;0,'（运营）采购订单'!B200,"")</f>
        <v/>
      </c>
      <c r="C200" s="78" t="str">
        <f ca="1">+'（运营）采购订单'!C200</f>
        <v/>
      </c>
      <c r="D200" s="78" t="str">
        <f ca="1">+'（运营）采购订单'!D200</f>
        <v/>
      </c>
      <c r="E200" s="78" t="str">
        <f ca="1">+'（运营）采购订单'!E200</f>
        <v/>
      </c>
      <c r="F200" s="78">
        <f ca="1">+'（运营）采购订单'!J200</f>
        <v>0</v>
      </c>
      <c r="G200" s="78" t="str">
        <f ca="1">+'（运营）采购订单'!F200</f>
        <v/>
      </c>
      <c r="H200" s="79" t="str">
        <f ca="1">+'（运营）采购订单'!G200</f>
        <v/>
      </c>
      <c r="I200" s="78">
        <f>+'（运营）采购订单'!H200</f>
        <v>0</v>
      </c>
      <c r="J200" s="78" t="str">
        <f>+'（运营）采购订单'!I200</f>
        <v>4XL</v>
      </c>
      <c r="K200" s="83"/>
      <c r="L200" s="84"/>
      <c r="M200" s="83"/>
      <c r="N200" s="83"/>
      <c r="O200" s="85">
        <f t="shared" si="22"/>
        <v>0</v>
      </c>
      <c r="P200" s="86">
        <f ca="1" t="shared" si="21"/>
        <v>0</v>
      </c>
      <c r="Q200" s="86"/>
    </row>
    <row r="201" s="65" customFormat="1" ht="26" customHeight="1" spans="1:17">
      <c r="A201" s="76"/>
      <c r="B201" s="77" t="str">
        <f ca="1">IF(F201&gt;0,'（运营）采购订单'!B201,"")</f>
        <v/>
      </c>
      <c r="C201" s="78" t="str">
        <f ca="1">+'（运营）采购订单'!C201</f>
        <v/>
      </c>
      <c r="D201" s="78" t="str">
        <f ca="1">+'（运营）采购订单'!D201</f>
        <v/>
      </c>
      <c r="E201" s="78" t="str">
        <f ca="1">+'（运营）采购订单'!E201</f>
        <v/>
      </c>
      <c r="F201" s="78">
        <f ca="1">+'（运营）采购订单'!J201</f>
        <v>0</v>
      </c>
      <c r="G201" s="78" t="str">
        <f ca="1">+'（运营）采购订单'!F201</f>
        <v/>
      </c>
      <c r="H201" s="79" t="str">
        <f ca="1">+'（运营）采购订单'!G201</f>
        <v/>
      </c>
      <c r="I201" s="78">
        <f ca="1">+'（运营）采购订单'!H201</f>
        <v>0</v>
      </c>
      <c r="J201" s="78" t="str">
        <f>+'（运营）采购订单'!I201</f>
        <v>5XL</v>
      </c>
      <c r="K201" s="83"/>
      <c r="L201" s="84"/>
      <c r="M201" s="83"/>
      <c r="N201" s="83"/>
      <c r="O201" s="85">
        <f t="shared" si="22"/>
        <v>0</v>
      </c>
      <c r="P201" s="86">
        <f ca="1" t="shared" si="21"/>
        <v>0</v>
      </c>
      <c r="Q201" s="86"/>
    </row>
    <row r="202" s="65" customFormat="1" ht="26" hidden="1" customHeight="1" spans="1:17">
      <c r="A202" s="76"/>
      <c r="B202" s="77" t="str">
        <f ca="1">IF(F202&gt;0,'（运营）采购订单'!B202,"")</f>
        <v/>
      </c>
      <c r="C202" s="78" t="str">
        <f ca="1">+'（运营）采购订单'!C202</f>
        <v/>
      </c>
      <c r="D202" s="78" t="str">
        <f ca="1">+'（运营）采购订单'!D202</f>
        <v/>
      </c>
      <c r="E202" s="78" t="str">
        <f ca="1">+'（运营）采购订单'!E202</f>
        <v/>
      </c>
      <c r="F202" s="78">
        <f ca="1">+'（运营）采购订单'!J202</f>
        <v>0</v>
      </c>
      <c r="G202" s="78" t="str">
        <f ca="1">+'（运营）采购订单'!F202</f>
        <v/>
      </c>
      <c r="H202" s="79" t="str">
        <f ca="1">+'（运营）采购订单'!G202</f>
        <v/>
      </c>
      <c r="I202" s="78">
        <f>+'（运营）采购订单'!H202</f>
        <v>0</v>
      </c>
      <c r="J202" s="78" t="str">
        <f>+'（运营）采购订单'!I202</f>
        <v>XS</v>
      </c>
      <c r="K202" s="83"/>
      <c r="L202" s="84"/>
      <c r="M202" s="83"/>
      <c r="N202" s="83"/>
      <c r="O202" s="85">
        <f t="shared" si="22"/>
        <v>0</v>
      </c>
      <c r="P202" s="86">
        <f ca="1" t="shared" si="21"/>
        <v>0</v>
      </c>
      <c r="Q202" s="86"/>
    </row>
    <row r="203" s="65" customFormat="1" ht="26" hidden="1" customHeight="1" spans="1:17">
      <c r="A203" s="76"/>
      <c r="B203" s="77" t="str">
        <f ca="1">IF(F203&gt;0,'（运营）采购订单'!B203,"")</f>
        <v/>
      </c>
      <c r="C203" s="78" t="str">
        <f ca="1">+'（运营）采购订单'!C203</f>
        <v/>
      </c>
      <c r="D203" s="78" t="str">
        <f ca="1">+'（运营）采购订单'!D203</f>
        <v/>
      </c>
      <c r="E203" s="78" t="str">
        <f ca="1">+'（运营）采购订单'!E203</f>
        <v/>
      </c>
      <c r="F203" s="78">
        <f ca="1">+'（运营）采购订单'!J203</f>
        <v>0</v>
      </c>
      <c r="G203" s="78" t="str">
        <f ca="1">+'（运营）采购订单'!F203</f>
        <v/>
      </c>
      <c r="H203" s="79" t="str">
        <f ca="1">+'（运营）采购订单'!G203</f>
        <v/>
      </c>
      <c r="I203" s="78">
        <f>+'（运营）采购订单'!H203</f>
        <v>0</v>
      </c>
      <c r="J203" s="78" t="str">
        <f>+'（运营）采购订单'!I203</f>
        <v>S</v>
      </c>
      <c r="K203" s="83"/>
      <c r="L203" s="84"/>
      <c r="M203" s="83"/>
      <c r="N203" s="83"/>
      <c r="O203" s="85">
        <f t="shared" si="22"/>
        <v>0</v>
      </c>
      <c r="P203" s="86">
        <f ca="1" t="shared" si="21"/>
        <v>0</v>
      </c>
      <c r="Q203" s="86"/>
    </row>
    <row r="204" s="65" customFormat="1" ht="26" hidden="1" customHeight="1" spans="1:17">
      <c r="A204" s="76"/>
      <c r="B204" s="77" t="str">
        <f ca="1">IF(F204&gt;0,'（运营）采购订单'!B204,"")</f>
        <v/>
      </c>
      <c r="C204" s="78" t="str">
        <f ca="1">+'（运营）采购订单'!C204</f>
        <v/>
      </c>
      <c r="D204" s="78" t="str">
        <f ca="1">+'（运营）采购订单'!D204</f>
        <v/>
      </c>
      <c r="E204" s="78" t="str">
        <f ca="1">+'（运营）采购订单'!E204</f>
        <v/>
      </c>
      <c r="F204" s="78">
        <f ca="1">+'（运营）采购订单'!J204</f>
        <v>0</v>
      </c>
      <c r="G204" s="78" t="str">
        <f ca="1">+'（运营）采购订单'!F204</f>
        <v/>
      </c>
      <c r="H204" s="79" t="str">
        <f ca="1">+'（运营）采购订单'!G204</f>
        <v/>
      </c>
      <c r="I204" s="78">
        <f>+'（运营）采购订单'!H204</f>
        <v>0</v>
      </c>
      <c r="J204" s="78" t="str">
        <f>+'（运营）采购订单'!I204</f>
        <v>M</v>
      </c>
      <c r="K204" s="83"/>
      <c r="L204" s="84"/>
      <c r="M204" s="83"/>
      <c r="N204" s="83"/>
      <c r="O204" s="85">
        <f t="shared" si="22"/>
        <v>0</v>
      </c>
      <c r="P204" s="86">
        <f ca="1" t="shared" si="21"/>
        <v>0</v>
      </c>
      <c r="Q204" s="86"/>
    </row>
    <row r="205" s="65" customFormat="1" ht="26" hidden="1" customHeight="1" spans="1:17">
      <c r="A205" s="76"/>
      <c r="B205" s="77" t="str">
        <f ca="1">IF(F205&gt;0,'（运营）采购订单'!B205,"")</f>
        <v/>
      </c>
      <c r="C205" s="78" t="str">
        <f ca="1">+'（运营）采购订单'!C205</f>
        <v/>
      </c>
      <c r="D205" s="78" t="str">
        <f ca="1">+'（运营）采购订单'!D205</f>
        <v/>
      </c>
      <c r="E205" s="78" t="str">
        <f ca="1">+'（运营）采购订单'!E205</f>
        <v/>
      </c>
      <c r="F205" s="78">
        <f ca="1">+'（运营）采购订单'!J205</f>
        <v>0</v>
      </c>
      <c r="G205" s="78" t="str">
        <f ca="1">+'（运营）采购订单'!F205</f>
        <v/>
      </c>
      <c r="H205" s="79" t="str">
        <f ca="1">+'（运营）采购订单'!G205</f>
        <v/>
      </c>
      <c r="I205" s="78">
        <f>+'（运营）采购订单'!H205</f>
        <v>0</v>
      </c>
      <c r="J205" s="78" t="str">
        <f>+'（运营）采购订单'!I205</f>
        <v>L</v>
      </c>
      <c r="K205" s="83"/>
      <c r="L205" s="84"/>
      <c r="M205" s="83"/>
      <c r="N205" s="83"/>
      <c r="O205" s="85">
        <f t="shared" si="22"/>
        <v>0</v>
      </c>
      <c r="P205" s="86">
        <f ca="1" t="shared" si="21"/>
        <v>0</v>
      </c>
      <c r="Q205" s="86"/>
    </row>
    <row r="206" s="65" customFormat="1" ht="26" hidden="1" customHeight="1" spans="1:17">
      <c r="A206" s="76"/>
      <c r="B206" s="77" t="str">
        <f ca="1">IF(F206&gt;0,'（运营）采购订单'!B206,"")</f>
        <v/>
      </c>
      <c r="C206" s="78" t="str">
        <f ca="1">+'（运营）采购订单'!C206</f>
        <v/>
      </c>
      <c r="D206" s="78" t="str">
        <f ca="1">+'（运营）采购订单'!D206</f>
        <v/>
      </c>
      <c r="E206" s="78" t="str">
        <f ca="1">+'（运营）采购订单'!E206</f>
        <v/>
      </c>
      <c r="F206" s="78">
        <f ca="1">+'（运营）采购订单'!J206</f>
        <v>0</v>
      </c>
      <c r="G206" s="78" t="str">
        <f ca="1">+'（运营）采购订单'!F206</f>
        <v/>
      </c>
      <c r="H206" s="79" t="str">
        <f ca="1">+'（运营）采购订单'!G206</f>
        <v/>
      </c>
      <c r="I206" s="78">
        <f>+'（运营）采购订单'!H206</f>
        <v>0</v>
      </c>
      <c r="J206" s="78" t="str">
        <f>+'（运营）采购订单'!I206</f>
        <v>XL</v>
      </c>
      <c r="K206" s="83"/>
      <c r="L206" s="84"/>
      <c r="M206" s="83"/>
      <c r="N206" s="83"/>
      <c r="O206" s="85">
        <f t="shared" si="22"/>
        <v>0</v>
      </c>
      <c r="P206" s="86">
        <f ca="1" t="shared" si="21"/>
        <v>0</v>
      </c>
      <c r="Q206" s="86"/>
    </row>
    <row r="207" s="65" customFormat="1" ht="26" hidden="1" customHeight="1" spans="1:17">
      <c r="A207" s="76"/>
      <c r="B207" s="77" t="str">
        <f ca="1">IF(F207&gt;0,'（运营）采购订单'!B207,"")</f>
        <v/>
      </c>
      <c r="C207" s="78" t="str">
        <f ca="1">+'（运营）采购订单'!C207</f>
        <v/>
      </c>
      <c r="D207" s="78" t="str">
        <f ca="1">+'（运营）采购订单'!D207</f>
        <v/>
      </c>
      <c r="E207" s="78" t="str">
        <f ca="1">+'（运营）采购订单'!E207</f>
        <v/>
      </c>
      <c r="F207" s="78">
        <f ca="1">+'（运营）采购订单'!J207</f>
        <v>0</v>
      </c>
      <c r="G207" s="78" t="str">
        <f ca="1">+'（运营）采购订单'!F207</f>
        <v/>
      </c>
      <c r="H207" s="79" t="str">
        <f ca="1">+'（运营）采购订单'!G207</f>
        <v/>
      </c>
      <c r="I207" s="78">
        <f>+'（运营）采购订单'!H207</f>
        <v>0</v>
      </c>
      <c r="J207" s="78" t="str">
        <f>+'（运营）采购订单'!I207</f>
        <v>2XL</v>
      </c>
      <c r="K207" s="83"/>
      <c r="L207" s="84"/>
      <c r="M207" s="83"/>
      <c r="N207" s="83"/>
      <c r="O207" s="85">
        <f t="shared" si="22"/>
        <v>0</v>
      </c>
      <c r="P207" s="86">
        <f ca="1" t="shared" si="21"/>
        <v>0</v>
      </c>
      <c r="Q207" s="86"/>
    </row>
    <row r="208" s="65" customFormat="1" ht="26" customHeight="1" spans="1:17">
      <c r="A208" s="76"/>
      <c r="B208" s="77" t="str">
        <f ca="1">IF(F208&gt;0,'（运营）采购订单'!B208,"")</f>
        <v/>
      </c>
      <c r="C208" s="78" t="str">
        <f ca="1">+'（运营）采购订单'!C208</f>
        <v/>
      </c>
      <c r="D208" s="78" t="str">
        <f ca="1">+'（运营）采购订单'!D208</f>
        <v/>
      </c>
      <c r="E208" s="78" t="str">
        <f ca="1">+'（运营）采购订单'!E208</f>
        <v/>
      </c>
      <c r="F208" s="78">
        <f ca="1">+'（运营）采购订单'!J208</f>
        <v>0</v>
      </c>
      <c r="G208" s="78" t="str">
        <f ca="1">+'（运营）采购订单'!F208</f>
        <v/>
      </c>
      <c r="H208" s="79" t="str">
        <f ca="1">+'（运营）采购订单'!G208</f>
        <v/>
      </c>
      <c r="I208" s="78">
        <f ca="1">+'（运营）采购订单'!H208</f>
        <v>0</v>
      </c>
      <c r="J208" s="78" t="str">
        <f>+'（运营）采购订单'!I208</f>
        <v>3XL</v>
      </c>
      <c r="K208" s="83"/>
      <c r="L208" s="84"/>
      <c r="M208" s="83"/>
      <c r="N208" s="83"/>
      <c r="O208" s="85">
        <f t="shared" si="22"/>
        <v>0</v>
      </c>
      <c r="P208" s="86">
        <f ca="1" t="shared" si="21"/>
        <v>0</v>
      </c>
      <c r="Q208" s="86"/>
    </row>
    <row r="209" s="65" customFormat="1" ht="26" customHeight="1" spans="1:17">
      <c r="A209" s="76"/>
      <c r="B209" s="77" t="str">
        <f ca="1">IF(F209&gt;0,'（运营）采购订单'!B209,"")</f>
        <v/>
      </c>
      <c r="C209" s="78" t="str">
        <f ca="1">+'（运营）采购订单'!C209</f>
        <v/>
      </c>
      <c r="D209" s="78" t="str">
        <f ca="1">+'（运营）采购订单'!D209</f>
        <v/>
      </c>
      <c r="E209" s="78" t="str">
        <f ca="1">+'（运营）采购订单'!E209</f>
        <v/>
      </c>
      <c r="F209" s="78">
        <f ca="1">+'（运营）采购订单'!J209</f>
        <v>0</v>
      </c>
      <c r="G209" s="78" t="str">
        <f ca="1">+'（运营）采购订单'!F209</f>
        <v/>
      </c>
      <c r="H209" s="79" t="str">
        <f ca="1">+'（运营）采购订单'!G209</f>
        <v/>
      </c>
      <c r="I209" s="78">
        <f ca="1">+'（运营）采购订单'!H209</f>
        <v>0</v>
      </c>
      <c r="J209" s="78" t="str">
        <f>+'（运营）采购订单'!I209</f>
        <v>4XL</v>
      </c>
      <c r="K209" s="83"/>
      <c r="L209" s="84"/>
      <c r="M209" s="83"/>
      <c r="N209" s="83"/>
      <c r="O209" s="85">
        <f t="shared" si="22"/>
        <v>0</v>
      </c>
      <c r="P209" s="86">
        <f ca="1" t="shared" si="21"/>
        <v>0</v>
      </c>
      <c r="Q209" s="86"/>
    </row>
    <row r="210" s="65" customFormat="1" ht="26" customHeight="1" spans="1:17">
      <c r="A210" s="76"/>
      <c r="B210" s="77" t="str">
        <f ca="1">IF(F210&gt;0,'（运营）采购订单'!B210,"")</f>
        <v/>
      </c>
      <c r="C210" s="78" t="str">
        <f ca="1">+'（运营）采购订单'!C210</f>
        <v/>
      </c>
      <c r="D210" s="78" t="str">
        <f ca="1">+'（运营）采购订单'!D210</f>
        <v/>
      </c>
      <c r="E210" s="78" t="str">
        <f ca="1">+'（运营）采购订单'!E210</f>
        <v/>
      </c>
      <c r="F210" s="78">
        <f ca="1">+'（运营）采购订单'!J210</f>
        <v>0</v>
      </c>
      <c r="G210" s="78" t="str">
        <f ca="1">+'（运营）采购订单'!F210</f>
        <v/>
      </c>
      <c r="H210" s="79" t="str">
        <f ca="1">+'（运营）采购订单'!G210</f>
        <v/>
      </c>
      <c r="I210" s="78">
        <f ca="1">+'（运营）采购订单'!H210</f>
        <v>0</v>
      </c>
      <c r="J210" s="78" t="str">
        <f>+'（运营）采购订单'!I210</f>
        <v>5XL</v>
      </c>
      <c r="K210" s="83"/>
      <c r="L210" s="84"/>
      <c r="M210" s="83"/>
      <c r="N210" s="83"/>
      <c r="O210" s="85">
        <f t="shared" si="22"/>
        <v>0</v>
      </c>
      <c r="P210" s="86">
        <f ca="1" t="shared" si="21"/>
        <v>0</v>
      </c>
      <c r="Q210" s="86"/>
    </row>
    <row r="211" s="65" customFormat="1" ht="26" hidden="1" customHeight="1" spans="1:17">
      <c r="A211" s="76"/>
      <c r="B211" s="77" t="str">
        <f ca="1">IF(F211&gt;0,'（运营）采购订单'!B211,"")</f>
        <v/>
      </c>
      <c r="C211" s="78" t="str">
        <f ca="1">+'（运营）采购订单'!C211</f>
        <v/>
      </c>
      <c r="D211" s="78" t="str">
        <f ca="1">+'（运营）采购订单'!D211</f>
        <v/>
      </c>
      <c r="E211" s="78" t="str">
        <f ca="1">+'（运营）采购订单'!E211</f>
        <v/>
      </c>
      <c r="F211" s="78">
        <f ca="1">+'（运营）采购订单'!J211</f>
        <v>0</v>
      </c>
      <c r="G211" s="78" t="str">
        <f ca="1">+'（运营）采购订单'!F211</f>
        <v/>
      </c>
      <c r="H211" s="79" t="str">
        <f ca="1">+'（运营）采购订单'!G211</f>
        <v/>
      </c>
      <c r="I211" s="78">
        <f>+'（运营）采购订单'!H211</f>
        <v>0</v>
      </c>
      <c r="J211" s="78" t="str">
        <f>+'（运营）采购订单'!I211</f>
        <v>XS</v>
      </c>
      <c r="K211" s="83"/>
      <c r="L211" s="84"/>
      <c r="M211" s="83"/>
      <c r="N211" s="83"/>
      <c r="O211" s="85">
        <f t="shared" si="22"/>
        <v>0</v>
      </c>
      <c r="P211" s="86">
        <f ca="1" t="shared" si="21"/>
        <v>0</v>
      </c>
      <c r="Q211" s="86"/>
    </row>
    <row r="212" s="65" customFormat="1" ht="26" hidden="1" customHeight="1" spans="1:17">
      <c r="A212" s="76"/>
      <c r="B212" s="77" t="str">
        <f ca="1">IF(F212&gt;0,'（运营）采购订单'!B212,"")</f>
        <v/>
      </c>
      <c r="C212" s="78" t="str">
        <f ca="1">+'（运营）采购订单'!C212</f>
        <v/>
      </c>
      <c r="D212" s="78" t="str">
        <f ca="1">+'（运营）采购订单'!D212</f>
        <v/>
      </c>
      <c r="E212" s="78" t="str">
        <f ca="1">+'（运营）采购订单'!E212</f>
        <v/>
      </c>
      <c r="F212" s="78">
        <f ca="1">+'（运营）采购订单'!J212</f>
        <v>0</v>
      </c>
      <c r="G212" s="78" t="str">
        <f ca="1">+'（运营）采购订单'!F212</f>
        <v/>
      </c>
      <c r="H212" s="79" t="str">
        <f ca="1">+'（运营）采购订单'!G212</f>
        <v/>
      </c>
      <c r="I212" s="78">
        <f>+'（运营）采购订单'!H212</f>
        <v>0</v>
      </c>
      <c r="J212" s="78" t="str">
        <f>+'（运营）采购订单'!I212</f>
        <v>S</v>
      </c>
      <c r="K212" s="83"/>
      <c r="L212" s="84"/>
      <c r="M212" s="83"/>
      <c r="N212" s="83"/>
      <c r="O212" s="85">
        <f t="shared" si="22"/>
        <v>0</v>
      </c>
      <c r="P212" s="86">
        <f ca="1" t="shared" si="21"/>
        <v>0</v>
      </c>
      <c r="Q212" s="86"/>
    </row>
    <row r="213" s="65" customFormat="1" ht="26" hidden="1" customHeight="1" spans="1:17">
      <c r="A213" s="76"/>
      <c r="B213" s="77" t="str">
        <f ca="1">IF(F213&gt;0,'（运营）采购订单'!B213,"")</f>
        <v/>
      </c>
      <c r="C213" s="78" t="str">
        <f ca="1">+'（运营）采购订单'!C213</f>
        <v/>
      </c>
      <c r="D213" s="78" t="str">
        <f ca="1">+'（运营）采购订单'!D213</f>
        <v/>
      </c>
      <c r="E213" s="78" t="str">
        <f ca="1">+'（运营）采购订单'!E213</f>
        <v/>
      </c>
      <c r="F213" s="78">
        <f ca="1">+'（运营）采购订单'!J213</f>
        <v>0</v>
      </c>
      <c r="G213" s="78" t="str">
        <f ca="1">+'（运营）采购订单'!F213</f>
        <v/>
      </c>
      <c r="H213" s="79" t="str">
        <f ca="1">+'（运营）采购订单'!G213</f>
        <v/>
      </c>
      <c r="I213" s="78">
        <f>+'（运营）采购订单'!H213</f>
        <v>0</v>
      </c>
      <c r="J213" s="78" t="str">
        <f>+'（运营）采购订单'!I213</f>
        <v>M</v>
      </c>
      <c r="K213" s="83"/>
      <c r="L213" s="84"/>
      <c r="M213" s="83"/>
      <c r="N213" s="83"/>
      <c r="O213" s="85">
        <f t="shared" si="22"/>
        <v>0</v>
      </c>
      <c r="P213" s="86">
        <f ca="1" t="shared" si="21"/>
        <v>0</v>
      </c>
      <c r="Q213" s="86"/>
    </row>
    <row r="214" s="65" customFormat="1" ht="26" hidden="1" customHeight="1" spans="1:17">
      <c r="A214" s="76"/>
      <c r="B214" s="77" t="str">
        <f ca="1">IF(F214&gt;0,'（运营）采购订单'!B214,"")</f>
        <v/>
      </c>
      <c r="C214" s="78" t="str">
        <f ca="1">+'（运营）采购订单'!C214</f>
        <v/>
      </c>
      <c r="D214" s="78" t="str">
        <f ca="1">+'（运营）采购订单'!D214</f>
        <v/>
      </c>
      <c r="E214" s="78" t="str">
        <f ca="1">+'（运营）采购订单'!E214</f>
        <v/>
      </c>
      <c r="F214" s="78">
        <f ca="1">+'（运营）采购订单'!J214</f>
        <v>0</v>
      </c>
      <c r="G214" s="78" t="str">
        <f ca="1">+'（运营）采购订单'!F214</f>
        <v/>
      </c>
      <c r="H214" s="79" t="str">
        <f ca="1">+'（运营）采购订单'!G214</f>
        <v/>
      </c>
      <c r="I214" s="78">
        <f>+'（运营）采购订单'!H214</f>
        <v>0</v>
      </c>
      <c r="J214" s="78" t="str">
        <f>+'（运营）采购订单'!I214</f>
        <v>L</v>
      </c>
      <c r="K214" s="83"/>
      <c r="L214" s="84"/>
      <c r="M214" s="83"/>
      <c r="N214" s="83"/>
      <c r="O214" s="85">
        <f t="shared" si="22"/>
        <v>0</v>
      </c>
      <c r="P214" s="86">
        <f ca="1" t="shared" si="21"/>
        <v>0</v>
      </c>
      <c r="Q214" s="86"/>
    </row>
    <row r="215" s="65" customFormat="1" ht="26" customHeight="1" spans="1:17">
      <c r="A215" s="76"/>
      <c r="B215" s="77" t="str">
        <f ca="1">IF(F215&gt;0,'（运营）采购订单'!B215,"")</f>
        <v/>
      </c>
      <c r="C215" s="78" t="str">
        <f ca="1">+'（运营）采购订单'!C215</f>
        <v/>
      </c>
      <c r="D215" s="78" t="str">
        <f ca="1">+'（运营）采购订单'!D215</f>
        <v/>
      </c>
      <c r="E215" s="78" t="str">
        <f ca="1">+'（运营）采购订单'!E215</f>
        <v/>
      </c>
      <c r="F215" s="78">
        <f ca="1">+'（运营）采购订单'!J215</f>
        <v>0</v>
      </c>
      <c r="G215" s="78" t="str">
        <f ca="1">+'（运营）采购订单'!F215</f>
        <v/>
      </c>
      <c r="H215" s="79" t="str">
        <f ca="1">+'（运营）采购订单'!G215</f>
        <v/>
      </c>
      <c r="I215" s="78">
        <f ca="1">+'（运营）采购订单'!H215</f>
        <v>0</v>
      </c>
      <c r="J215" s="78" t="str">
        <f>+'（运营）采购订单'!I215</f>
        <v>XL</v>
      </c>
      <c r="K215" s="83"/>
      <c r="L215" s="84"/>
      <c r="M215" s="83"/>
      <c r="N215" s="83"/>
      <c r="O215" s="85">
        <f t="shared" si="22"/>
        <v>0</v>
      </c>
      <c r="P215" s="86">
        <f ca="1" t="shared" si="21"/>
        <v>0</v>
      </c>
      <c r="Q215" s="86"/>
    </row>
    <row r="216" s="65" customFormat="1" ht="26" customHeight="1" spans="1:17">
      <c r="A216" s="76"/>
      <c r="B216" s="77" t="str">
        <f ca="1">IF(F216&gt;0,'（运营）采购订单'!B216,"")</f>
        <v/>
      </c>
      <c r="C216" s="78" t="str">
        <f ca="1">+'（运营）采购订单'!C216</f>
        <v/>
      </c>
      <c r="D216" s="78" t="str">
        <f ca="1">+'（运营）采购订单'!D216</f>
        <v/>
      </c>
      <c r="E216" s="78" t="str">
        <f ca="1">+'（运营）采购订单'!E216</f>
        <v/>
      </c>
      <c r="F216" s="78">
        <f ca="1">+'（运营）采购订单'!J216</f>
        <v>0</v>
      </c>
      <c r="G216" s="78" t="str">
        <f ca="1">+'（运营）采购订单'!F216</f>
        <v/>
      </c>
      <c r="H216" s="79" t="str">
        <f ca="1">+'（运营）采购订单'!G216</f>
        <v/>
      </c>
      <c r="I216" s="78">
        <f ca="1">+'（运营）采购订单'!H216</f>
        <v>0</v>
      </c>
      <c r="J216" s="78" t="str">
        <f>+'（运营）采购订单'!I216</f>
        <v>2XL</v>
      </c>
      <c r="K216" s="83"/>
      <c r="L216" s="84"/>
      <c r="M216" s="83"/>
      <c r="N216" s="83"/>
      <c r="O216" s="85">
        <f t="shared" si="22"/>
        <v>0</v>
      </c>
      <c r="P216" s="86">
        <f ca="1" t="shared" si="21"/>
        <v>0</v>
      </c>
      <c r="Q216" s="86"/>
    </row>
    <row r="217" s="65" customFormat="1" ht="26" customHeight="1" spans="1:17">
      <c r="A217" s="76"/>
      <c r="B217" s="77" t="str">
        <f ca="1">IF(F217&gt;0,'（运营）采购订单'!B217,"")</f>
        <v/>
      </c>
      <c r="C217" s="78" t="str">
        <f ca="1">+'（运营）采购订单'!C217</f>
        <v/>
      </c>
      <c r="D217" s="78" t="str">
        <f ca="1">+'（运营）采购订单'!D217</f>
        <v/>
      </c>
      <c r="E217" s="78" t="str">
        <f ca="1">+'（运营）采购订单'!E217</f>
        <v/>
      </c>
      <c r="F217" s="78">
        <f ca="1">+'（运营）采购订单'!J217</f>
        <v>0</v>
      </c>
      <c r="G217" s="78" t="str">
        <f ca="1">+'（运营）采购订单'!F217</f>
        <v/>
      </c>
      <c r="H217" s="79" t="str">
        <f ca="1">+'（运营）采购订单'!G217</f>
        <v/>
      </c>
      <c r="I217" s="78">
        <f ca="1">+'（运营）采购订单'!H217</f>
        <v>0</v>
      </c>
      <c r="J217" s="78" t="str">
        <f>+'（运营）采购订单'!I217</f>
        <v>3XL</v>
      </c>
      <c r="K217" s="83"/>
      <c r="L217" s="84"/>
      <c r="M217" s="83"/>
      <c r="N217" s="83"/>
      <c r="O217" s="85">
        <f t="shared" si="22"/>
        <v>0</v>
      </c>
      <c r="P217" s="86">
        <f ca="1" t="shared" si="21"/>
        <v>0</v>
      </c>
      <c r="Q217" s="86"/>
    </row>
    <row r="218" s="65" customFormat="1" ht="26" customHeight="1" spans="1:17">
      <c r="A218" s="76"/>
      <c r="B218" s="77" t="str">
        <f ca="1">IF(F218&gt;0,'（运营）采购订单'!B218,"")</f>
        <v/>
      </c>
      <c r="C218" s="78" t="str">
        <f ca="1">+'（运营）采购订单'!C218</f>
        <v/>
      </c>
      <c r="D218" s="78" t="str">
        <f ca="1">+'（运营）采购订单'!D218</f>
        <v/>
      </c>
      <c r="E218" s="78" t="str">
        <f ca="1">+'（运营）采购订单'!E218</f>
        <v/>
      </c>
      <c r="F218" s="78">
        <f ca="1">+'（运营）采购订单'!J218</f>
        <v>0</v>
      </c>
      <c r="G218" s="78" t="str">
        <f ca="1">+'（运营）采购订单'!F218</f>
        <v/>
      </c>
      <c r="H218" s="79" t="str">
        <f ca="1">+'（运营）采购订单'!G218</f>
        <v/>
      </c>
      <c r="I218" s="78">
        <f ca="1">+'（运营）采购订单'!H218</f>
        <v>0</v>
      </c>
      <c r="J218" s="78" t="str">
        <f>+'（运营）采购订单'!I218</f>
        <v>4XL</v>
      </c>
      <c r="K218" s="83"/>
      <c r="L218" s="84"/>
      <c r="M218" s="83"/>
      <c r="N218" s="83"/>
      <c r="O218" s="85">
        <f t="shared" si="22"/>
        <v>0</v>
      </c>
      <c r="P218" s="86">
        <f ca="1" t="shared" si="21"/>
        <v>0</v>
      </c>
      <c r="Q218" s="86"/>
    </row>
    <row r="219" s="65" customFormat="1" ht="26" customHeight="1" spans="1:17">
      <c r="A219" s="76"/>
      <c r="B219" s="77" t="str">
        <f ca="1">IF(F219&gt;0,'（运营）采购订单'!B219,"")</f>
        <v/>
      </c>
      <c r="C219" s="78" t="str">
        <f ca="1">+'（运营）采购订单'!C219</f>
        <v/>
      </c>
      <c r="D219" s="78" t="str">
        <f ca="1">+'（运营）采购订单'!D219</f>
        <v/>
      </c>
      <c r="E219" s="78" t="str">
        <f ca="1">+'（运营）采购订单'!E219</f>
        <v/>
      </c>
      <c r="F219" s="78">
        <f ca="1">+'（运营）采购订单'!J219</f>
        <v>0</v>
      </c>
      <c r="G219" s="78" t="str">
        <f ca="1">+'（运营）采购订单'!F219</f>
        <v/>
      </c>
      <c r="H219" s="79" t="str">
        <f ca="1">+'（运营）采购订单'!G219</f>
        <v/>
      </c>
      <c r="I219" s="78">
        <f ca="1">+'（运营）采购订单'!H219</f>
        <v>0</v>
      </c>
      <c r="J219" s="78" t="str">
        <f>+'（运营）采购订单'!I219</f>
        <v>5XL</v>
      </c>
      <c r="K219" s="83"/>
      <c r="L219" s="84"/>
      <c r="M219" s="83"/>
      <c r="N219" s="83"/>
      <c r="O219" s="85">
        <f t="shared" si="22"/>
        <v>0</v>
      </c>
      <c r="P219" s="86">
        <f ca="1" t="shared" si="21"/>
        <v>0</v>
      </c>
      <c r="Q219" s="86"/>
    </row>
    <row r="220" s="65" customFormat="1" ht="26" hidden="1" customHeight="1" spans="1:17">
      <c r="A220" s="76"/>
      <c r="B220" s="77" t="str">
        <f ca="1">IF(F220&gt;0,'（运营）采购订单'!B220,"")</f>
        <v/>
      </c>
      <c r="C220" s="78" t="str">
        <f ca="1">+'（运营）采购订单'!C220</f>
        <v/>
      </c>
      <c r="D220" s="78" t="str">
        <f ca="1">+'（运营）采购订单'!D220</f>
        <v/>
      </c>
      <c r="E220" s="78" t="str">
        <f ca="1">+'（运营）采购订单'!E220</f>
        <v/>
      </c>
      <c r="F220" s="78">
        <f ca="1">+'（运营）采购订单'!J220</f>
        <v>0</v>
      </c>
      <c r="G220" s="78" t="str">
        <f ca="1">+'（运营）采购订单'!F220</f>
        <v/>
      </c>
      <c r="H220" s="79" t="str">
        <f ca="1">+'（运营）采购订单'!G220</f>
        <v/>
      </c>
      <c r="I220" s="78">
        <f>+'（运营）采购订单'!H220</f>
        <v>0</v>
      </c>
      <c r="J220" s="78" t="str">
        <f>+'（运营）采购订单'!I220</f>
        <v>XS</v>
      </c>
      <c r="K220" s="83"/>
      <c r="L220" s="84"/>
      <c r="M220" s="83"/>
      <c r="N220" s="83"/>
      <c r="O220" s="85">
        <f t="shared" si="22"/>
        <v>0</v>
      </c>
      <c r="P220" s="86">
        <f ca="1" t="shared" si="21"/>
        <v>0</v>
      </c>
      <c r="Q220" s="86"/>
    </row>
    <row r="221" s="65" customFormat="1" ht="26" hidden="1" customHeight="1" spans="1:17">
      <c r="A221" s="76"/>
      <c r="B221" s="77" t="str">
        <f ca="1">IF(F221&gt;0,'（运营）采购订单'!B221,"")</f>
        <v/>
      </c>
      <c r="C221" s="78" t="str">
        <f ca="1">+'（运营）采购订单'!C221</f>
        <v/>
      </c>
      <c r="D221" s="78" t="str">
        <f ca="1">+'（运营）采购订单'!D221</f>
        <v/>
      </c>
      <c r="E221" s="78" t="str">
        <f ca="1">+'（运营）采购订单'!E221</f>
        <v/>
      </c>
      <c r="F221" s="78">
        <f ca="1">+'（运营）采购订单'!J221</f>
        <v>0</v>
      </c>
      <c r="G221" s="78" t="str">
        <f ca="1">+'（运营）采购订单'!F221</f>
        <v/>
      </c>
      <c r="H221" s="79" t="str">
        <f ca="1">+'（运营）采购订单'!G221</f>
        <v/>
      </c>
      <c r="I221" s="78">
        <f>+'（运营）采购订单'!H221</f>
        <v>0</v>
      </c>
      <c r="J221" s="78" t="str">
        <f>+'（运营）采购订单'!I221</f>
        <v>S</v>
      </c>
      <c r="K221" s="83"/>
      <c r="L221" s="84"/>
      <c r="M221" s="83"/>
      <c r="N221" s="83"/>
      <c r="O221" s="85">
        <f t="shared" si="22"/>
        <v>0</v>
      </c>
      <c r="P221" s="86">
        <f ca="1" t="shared" si="21"/>
        <v>0</v>
      </c>
      <c r="Q221" s="86"/>
    </row>
    <row r="222" s="65" customFormat="1" ht="26" hidden="1" customHeight="1" spans="1:17">
      <c r="A222" s="76"/>
      <c r="B222" s="77" t="str">
        <f ca="1">IF(F222&gt;0,'（运营）采购订单'!B222,"")</f>
        <v/>
      </c>
      <c r="C222" s="78" t="str">
        <f ca="1">+'（运营）采购订单'!C222</f>
        <v/>
      </c>
      <c r="D222" s="78" t="str">
        <f ca="1">+'（运营）采购订单'!D222</f>
        <v/>
      </c>
      <c r="E222" s="78" t="str">
        <f ca="1">+'（运营）采购订单'!E222</f>
        <v/>
      </c>
      <c r="F222" s="78">
        <f ca="1">+'（运营）采购订单'!J222</f>
        <v>0</v>
      </c>
      <c r="G222" s="78" t="str">
        <f ca="1">+'（运营）采购订单'!F222</f>
        <v/>
      </c>
      <c r="H222" s="79" t="str">
        <f ca="1">+'（运营）采购订单'!G222</f>
        <v/>
      </c>
      <c r="I222" s="78">
        <f>+'（运营）采购订单'!H222</f>
        <v>0</v>
      </c>
      <c r="J222" s="78" t="str">
        <f>+'（运营）采购订单'!I222</f>
        <v>M</v>
      </c>
      <c r="K222" s="83"/>
      <c r="L222" s="84"/>
      <c r="M222" s="83"/>
      <c r="N222" s="83"/>
      <c r="O222" s="85">
        <f t="shared" si="22"/>
        <v>0</v>
      </c>
      <c r="P222" s="86">
        <f ca="1" t="shared" si="21"/>
        <v>0</v>
      </c>
      <c r="Q222" s="86"/>
    </row>
    <row r="223" s="65" customFormat="1" ht="26" hidden="1" customHeight="1" spans="1:17">
      <c r="A223" s="76"/>
      <c r="B223" s="77" t="str">
        <f ca="1">IF(F223&gt;0,'（运营）采购订单'!B223,"")</f>
        <v/>
      </c>
      <c r="C223" s="78" t="str">
        <f ca="1">+'（运营）采购订单'!C223</f>
        <v/>
      </c>
      <c r="D223" s="78" t="str">
        <f ca="1">+'（运营）采购订单'!D223</f>
        <v/>
      </c>
      <c r="E223" s="78" t="str">
        <f ca="1">+'（运营）采购订单'!E223</f>
        <v/>
      </c>
      <c r="F223" s="78">
        <f ca="1">+'（运营）采购订单'!J223</f>
        <v>0</v>
      </c>
      <c r="G223" s="78" t="str">
        <f ca="1">+'（运营）采购订单'!F223</f>
        <v/>
      </c>
      <c r="H223" s="79" t="str">
        <f ca="1">+'（运营）采购订单'!G223</f>
        <v/>
      </c>
      <c r="I223" s="78">
        <f>+'（运营）采购订单'!H223</f>
        <v>0</v>
      </c>
      <c r="J223" s="78" t="str">
        <f>+'（运营）采购订单'!I223</f>
        <v>L</v>
      </c>
      <c r="K223" s="83"/>
      <c r="L223" s="84"/>
      <c r="M223" s="83"/>
      <c r="N223" s="83"/>
      <c r="O223" s="85">
        <f t="shared" si="22"/>
        <v>0</v>
      </c>
      <c r="P223" s="86">
        <f ca="1" t="shared" si="21"/>
        <v>0</v>
      </c>
      <c r="Q223" s="86"/>
    </row>
    <row r="224" s="65" customFormat="1" ht="26" customHeight="1" spans="1:17">
      <c r="A224" s="76"/>
      <c r="B224" s="77" t="str">
        <f ca="1">IF(F224&gt;0,'（运营）采购订单'!B224,"")</f>
        <v/>
      </c>
      <c r="C224" s="78" t="str">
        <f ca="1">+'（运营）采购订单'!C224</f>
        <v/>
      </c>
      <c r="D224" s="78" t="str">
        <f ca="1">+'（运营）采购订单'!D224</f>
        <v/>
      </c>
      <c r="E224" s="78" t="str">
        <f ca="1">+'（运营）采购订单'!E224</f>
        <v/>
      </c>
      <c r="F224" s="78">
        <f ca="1">+'（运营）采购订单'!J224</f>
        <v>0</v>
      </c>
      <c r="G224" s="78" t="str">
        <f ca="1">+'（运营）采购订单'!F224</f>
        <v/>
      </c>
      <c r="H224" s="79" t="str">
        <f ca="1">+'（运营）采购订单'!G224</f>
        <v/>
      </c>
      <c r="I224" s="78">
        <f ca="1">+'（运营）采购订单'!H224</f>
        <v>0</v>
      </c>
      <c r="J224" s="78" t="str">
        <f>+'（运营）采购订单'!I224</f>
        <v>XL</v>
      </c>
      <c r="K224" s="83"/>
      <c r="L224" s="84"/>
      <c r="M224" s="83"/>
      <c r="N224" s="83"/>
      <c r="O224" s="85">
        <f t="shared" si="22"/>
        <v>0</v>
      </c>
      <c r="P224" s="86">
        <f ca="1" t="shared" si="21"/>
        <v>0</v>
      </c>
      <c r="Q224" s="86"/>
    </row>
    <row r="225" s="65" customFormat="1" ht="26" customHeight="1" spans="1:17">
      <c r="A225" s="76"/>
      <c r="B225" s="77" t="str">
        <f ca="1">IF(F225&gt;0,'（运营）采购订单'!B225,"")</f>
        <v/>
      </c>
      <c r="C225" s="78" t="str">
        <f ca="1">+'（运营）采购订单'!C225</f>
        <v/>
      </c>
      <c r="D225" s="78" t="str">
        <f ca="1">+'（运营）采购订单'!D225</f>
        <v/>
      </c>
      <c r="E225" s="78" t="str">
        <f ca="1">+'（运营）采购订单'!E225</f>
        <v/>
      </c>
      <c r="F225" s="78">
        <f ca="1">+'（运营）采购订单'!J225</f>
        <v>0</v>
      </c>
      <c r="G225" s="78" t="str">
        <f ca="1">+'（运营）采购订单'!F225</f>
        <v/>
      </c>
      <c r="H225" s="79" t="str">
        <f ca="1">+'（运营）采购订单'!G225</f>
        <v/>
      </c>
      <c r="I225" s="78">
        <f ca="1">+'（运营）采购订单'!H225</f>
        <v>0</v>
      </c>
      <c r="J225" s="78" t="str">
        <f>+'（运营）采购订单'!I225</f>
        <v>2XL</v>
      </c>
      <c r="K225" s="83"/>
      <c r="L225" s="84"/>
      <c r="M225" s="83"/>
      <c r="N225" s="83"/>
      <c r="O225" s="85">
        <f t="shared" si="22"/>
        <v>0</v>
      </c>
      <c r="P225" s="86">
        <f ca="1" t="shared" si="21"/>
        <v>0</v>
      </c>
      <c r="Q225" s="86"/>
    </row>
    <row r="226" s="65" customFormat="1" ht="26" customHeight="1" spans="1:17">
      <c r="A226" s="76"/>
      <c r="B226" s="77" t="str">
        <f ca="1">IF(F226&gt;0,'（运营）采购订单'!B226,"")</f>
        <v/>
      </c>
      <c r="C226" s="78" t="str">
        <f ca="1">+'（运营）采购订单'!C226</f>
        <v/>
      </c>
      <c r="D226" s="78" t="str">
        <f ca="1">+'（运营）采购订单'!D226</f>
        <v/>
      </c>
      <c r="E226" s="78" t="str">
        <f ca="1">+'（运营）采购订单'!E226</f>
        <v/>
      </c>
      <c r="F226" s="78">
        <f ca="1">+'（运营）采购订单'!J226</f>
        <v>0</v>
      </c>
      <c r="G226" s="78" t="str">
        <f ca="1">+'（运营）采购订单'!F226</f>
        <v/>
      </c>
      <c r="H226" s="79" t="str">
        <f ca="1">+'（运营）采购订单'!G226</f>
        <v/>
      </c>
      <c r="I226" s="78">
        <f ca="1">+'（运营）采购订单'!H226</f>
        <v>0</v>
      </c>
      <c r="J226" s="78" t="str">
        <f>+'（运营）采购订单'!I226</f>
        <v>3XL</v>
      </c>
      <c r="K226" s="83"/>
      <c r="L226" s="84"/>
      <c r="M226" s="83"/>
      <c r="N226" s="83"/>
      <c r="O226" s="85">
        <f t="shared" si="22"/>
        <v>0</v>
      </c>
      <c r="P226" s="86">
        <f ca="1" t="shared" si="21"/>
        <v>0</v>
      </c>
      <c r="Q226" s="86"/>
    </row>
    <row r="227" s="65" customFormat="1" ht="26" customHeight="1" spans="1:17">
      <c r="A227" s="76"/>
      <c r="B227" s="77" t="str">
        <f ca="1">IF(F227&gt;0,'（运营）采购订单'!B227,"")</f>
        <v/>
      </c>
      <c r="C227" s="78" t="str">
        <f ca="1">+'（运营）采购订单'!C227</f>
        <v/>
      </c>
      <c r="D227" s="78" t="str">
        <f ca="1">+'（运营）采购订单'!D227</f>
        <v/>
      </c>
      <c r="E227" s="78" t="str">
        <f ca="1">+'（运营）采购订单'!E227</f>
        <v/>
      </c>
      <c r="F227" s="78">
        <f ca="1">+'（运营）采购订单'!J227</f>
        <v>0</v>
      </c>
      <c r="G227" s="78" t="str">
        <f ca="1">+'（运营）采购订单'!F227</f>
        <v/>
      </c>
      <c r="H227" s="79" t="str">
        <f ca="1">+'（运营）采购订单'!G227</f>
        <v/>
      </c>
      <c r="I227" s="78">
        <f ca="1">+'（运营）采购订单'!H227</f>
        <v>0</v>
      </c>
      <c r="J227" s="78" t="str">
        <f>+'（运营）采购订单'!I227</f>
        <v>4XL</v>
      </c>
      <c r="K227" s="83"/>
      <c r="L227" s="84"/>
      <c r="M227" s="83"/>
      <c r="N227" s="83"/>
      <c r="O227" s="85">
        <f t="shared" si="22"/>
        <v>0</v>
      </c>
      <c r="P227" s="86">
        <f ca="1" t="shared" si="21"/>
        <v>0</v>
      </c>
      <c r="Q227" s="86"/>
    </row>
    <row r="228" s="65" customFormat="1" ht="26" customHeight="1" spans="1:17">
      <c r="A228" s="76"/>
      <c r="B228" s="77" t="str">
        <f ca="1">IF(F228&gt;0,'（运营）采购订单'!B228,"")</f>
        <v/>
      </c>
      <c r="C228" s="78" t="str">
        <f ca="1">+'（运营）采购订单'!C228</f>
        <v/>
      </c>
      <c r="D228" s="78" t="str">
        <f ca="1">+'（运营）采购订单'!D228</f>
        <v/>
      </c>
      <c r="E228" s="78" t="str">
        <f ca="1">+'（运营）采购订单'!E228</f>
        <v/>
      </c>
      <c r="F228" s="78">
        <f ca="1">+'（运营）采购订单'!J228</f>
        <v>0</v>
      </c>
      <c r="G228" s="78" t="str">
        <f ca="1">+'（运营）采购订单'!F228</f>
        <v/>
      </c>
      <c r="H228" s="79" t="str">
        <f ca="1">+'（运营）采购订单'!G228</f>
        <v/>
      </c>
      <c r="I228" s="78">
        <f ca="1">+'（运营）采购订单'!H228</f>
        <v>0</v>
      </c>
      <c r="J228" s="78" t="str">
        <f>+'（运营）采购订单'!I228</f>
        <v>5XL</v>
      </c>
      <c r="K228" s="83"/>
      <c r="L228" s="84"/>
      <c r="M228" s="83"/>
      <c r="N228" s="83"/>
      <c r="O228" s="85">
        <f t="shared" si="22"/>
        <v>0</v>
      </c>
      <c r="P228" s="86">
        <f ca="1" t="shared" si="21"/>
        <v>0</v>
      </c>
      <c r="Q228" s="86"/>
    </row>
    <row r="229" s="65" customFormat="1" ht="26" hidden="1" customHeight="1" spans="1:17">
      <c r="A229" s="76"/>
      <c r="B229" s="77" t="str">
        <f ca="1">IF(F229&gt;0,'（运营）采购订单'!B229,"")</f>
        <v/>
      </c>
      <c r="C229" s="78" t="str">
        <f ca="1">+'（运营）采购订单'!C229</f>
        <v/>
      </c>
      <c r="D229" s="78" t="str">
        <f ca="1">+'（运营）采购订单'!D229</f>
        <v/>
      </c>
      <c r="E229" s="78" t="str">
        <f ca="1">+'（运营）采购订单'!E229</f>
        <v/>
      </c>
      <c r="F229" s="78">
        <f ca="1">+'（运营）采购订单'!J229</f>
        <v>0</v>
      </c>
      <c r="G229" s="78" t="str">
        <f ca="1">+'（运营）采购订单'!F229</f>
        <v/>
      </c>
      <c r="H229" s="79" t="str">
        <f ca="1">+'（运营）采购订单'!G229</f>
        <v/>
      </c>
      <c r="I229" s="78">
        <f>+'（运营）采购订单'!H229</f>
        <v>0</v>
      </c>
      <c r="J229" s="78" t="str">
        <f>+'（运营）采购订单'!I229</f>
        <v>XS</v>
      </c>
      <c r="K229" s="83"/>
      <c r="L229" s="84"/>
      <c r="M229" s="83"/>
      <c r="N229" s="83"/>
      <c r="O229" s="85">
        <f t="shared" si="22"/>
        <v>0</v>
      </c>
      <c r="P229" s="86">
        <f ca="1" t="shared" si="21"/>
        <v>0</v>
      </c>
      <c r="Q229" s="86"/>
    </row>
    <row r="230" s="65" customFormat="1" ht="26" hidden="1" customHeight="1" spans="1:17">
      <c r="A230" s="76"/>
      <c r="B230" s="77" t="str">
        <f ca="1">IF(F230&gt;0,'（运营）采购订单'!B230,"")</f>
        <v/>
      </c>
      <c r="C230" s="78" t="str">
        <f ca="1">+'（运营）采购订单'!C230</f>
        <v/>
      </c>
      <c r="D230" s="78" t="str">
        <f ca="1">+'（运营）采购订单'!D230</f>
        <v/>
      </c>
      <c r="E230" s="78" t="str">
        <f ca="1">+'（运营）采购订单'!E230</f>
        <v/>
      </c>
      <c r="F230" s="78">
        <f ca="1">+'（运营）采购订单'!J230</f>
        <v>0</v>
      </c>
      <c r="G230" s="78" t="str">
        <f ca="1">+'（运营）采购订单'!F230</f>
        <v/>
      </c>
      <c r="H230" s="79" t="str">
        <f ca="1">+'（运营）采购订单'!G230</f>
        <v/>
      </c>
      <c r="I230" s="78">
        <f>+'（运营）采购订单'!H230</f>
        <v>0</v>
      </c>
      <c r="J230" s="78" t="str">
        <f>+'（运营）采购订单'!I230</f>
        <v>S</v>
      </c>
      <c r="K230" s="83"/>
      <c r="L230" s="84"/>
      <c r="M230" s="83"/>
      <c r="N230" s="83"/>
      <c r="O230" s="85">
        <f t="shared" si="22"/>
        <v>0</v>
      </c>
      <c r="P230" s="86">
        <f ca="1" t="shared" si="21"/>
        <v>0</v>
      </c>
      <c r="Q230" s="86"/>
    </row>
    <row r="231" s="65" customFormat="1" ht="26" hidden="1" customHeight="1" spans="1:17">
      <c r="A231" s="76"/>
      <c r="B231" s="77" t="str">
        <f ca="1">IF(F231&gt;0,'（运营）采购订单'!B231,"")</f>
        <v/>
      </c>
      <c r="C231" s="78" t="str">
        <f ca="1">+'（运营）采购订单'!C231</f>
        <v/>
      </c>
      <c r="D231" s="78" t="str">
        <f ca="1">+'（运营）采购订单'!D231</f>
        <v/>
      </c>
      <c r="E231" s="78" t="str">
        <f ca="1">+'（运营）采购订单'!E231</f>
        <v/>
      </c>
      <c r="F231" s="78">
        <f ca="1">+'（运营）采购订单'!J231</f>
        <v>0</v>
      </c>
      <c r="G231" s="78" t="str">
        <f ca="1">+'（运营）采购订单'!F231</f>
        <v/>
      </c>
      <c r="H231" s="79" t="str">
        <f ca="1">+'（运营）采购订单'!G231</f>
        <v/>
      </c>
      <c r="I231" s="78">
        <f>+'（运营）采购订单'!H231</f>
        <v>0</v>
      </c>
      <c r="J231" s="78" t="str">
        <f>+'（运营）采购订单'!I231</f>
        <v>M</v>
      </c>
      <c r="K231" s="83"/>
      <c r="L231" s="84"/>
      <c r="M231" s="83"/>
      <c r="N231" s="83"/>
      <c r="O231" s="85">
        <f t="shared" si="22"/>
        <v>0</v>
      </c>
      <c r="P231" s="86">
        <f ca="1" t="shared" si="21"/>
        <v>0</v>
      </c>
      <c r="Q231" s="86"/>
    </row>
    <row r="232" s="65" customFormat="1" ht="26" hidden="1" customHeight="1" spans="1:17">
      <c r="A232" s="76"/>
      <c r="B232" s="77" t="str">
        <f ca="1">IF(F232&gt;0,'（运营）采购订单'!B232,"")</f>
        <v/>
      </c>
      <c r="C232" s="78" t="str">
        <f ca="1">+'（运营）采购订单'!C232</f>
        <v/>
      </c>
      <c r="D232" s="78" t="str">
        <f ca="1">+'（运营）采购订单'!D232</f>
        <v/>
      </c>
      <c r="E232" s="78" t="str">
        <f ca="1">+'（运营）采购订单'!E232</f>
        <v/>
      </c>
      <c r="F232" s="78">
        <f ca="1">+'（运营）采购订单'!J232</f>
        <v>0</v>
      </c>
      <c r="G232" s="78" t="str">
        <f ca="1">+'（运营）采购订单'!F232</f>
        <v/>
      </c>
      <c r="H232" s="79" t="str">
        <f ca="1">+'（运营）采购订单'!G232</f>
        <v/>
      </c>
      <c r="I232" s="78">
        <f>+'（运营）采购订单'!H232</f>
        <v>0</v>
      </c>
      <c r="J232" s="78" t="str">
        <f>+'（运营）采购订单'!I232</f>
        <v>L</v>
      </c>
      <c r="K232" s="83"/>
      <c r="L232" s="84"/>
      <c r="M232" s="83"/>
      <c r="N232" s="83"/>
      <c r="O232" s="85">
        <f t="shared" si="22"/>
        <v>0</v>
      </c>
      <c r="P232" s="86">
        <f ca="1" t="shared" si="21"/>
        <v>0</v>
      </c>
      <c r="Q232" s="86"/>
    </row>
    <row r="233" s="65" customFormat="1" ht="26" hidden="1" customHeight="1" spans="1:17">
      <c r="A233" s="76"/>
      <c r="B233" s="77" t="str">
        <f ca="1">IF(F233&gt;0,'（运营）采购订单'!B233,"")</f>
        <v/>
      </c>
      <c r="C233" s="78" t="str">
        <f ca="1">+'（运营）采购订单'!C233</f>
        <v/>
      </c>
      <c r="D233" s="78" t="str">
        <f ca="1">+'（运营）采购订单'!D233</f>
        <v/>
      </c>
      <c r="E233" s="78" t="str">
        <f ca="1">+'（运营）采购订单'!E233</f>
        <v/>
      </c>
      <c r="F233" s="78">
        <f ca="1">+'（运营）采购订单'!J233</f>
        <v>0</v>
      </c>
      <c r="G233" s="78" t="str">
        <f ca="1">+'（运营）采购订单'!F233</f>
        <v/>
      </c>
      <c r="H233" s="79" t="str">
        <f ca="1">+'（运营）采购订单'!G233</f>
        <v/>
      </c>
      <c r="I233" s="78">
        <f>+'（运营）采购订单'!H233</f>
        <v>0</v>
      </c>
      <c r="J233" s="78" t="str">
        <f>+'（运营）采购订单'!I233</f>
        <v>XL</v>
      </c>
      <c r="K233" s="83"/>
      <c r="L233" s="84"/>
      <c r="M233" s="83"/>
      <c r="N233" s="83"/>
      <c r="O233" s="85">
        <f t="shared" si="22"/>
        <v>0</v>
      </c>
      <c r="P233" s="86">
        <f ca="1" t="shared" si="21"/>
        <v>0</v>
      </c>
      <c r="Q233" s="86"/>
    </row>
    <row r="234" s="65" customFormat="1" ht="26" hidden="1" customHeight="1" spans="1:17">
      <c r="A234" s="76"/>
      <c r="B234" s="77" t="str">
        <f ca="1">IF(F234&gt;0,'（运营）采购订单'!B234,"")</f>
        <v/>
      </c>
      <c r="C234" s="78" t="str">
        <f ca="1">+'（运营）采购订单'!C234</f>
        <v/>
      </c>
      <c r="D234" s="78" t="str">
        <f ca="1">+'（运营）采购订单'!D234</f>
        <v/>
      </c>
      <c r="E234" s="78" t="str">
        <f ca="1">+'（运营）采购订单'!E234</f>
        <v/>
      </c>
      <c r="F234" s="78">
        <f ca="1">+'（运营）采购订单'!J234</f>
        <v>0</v>
      </c>
      <c r="G234" s="78" t="str">
        <f ca="1">+'（运营）采购订单'!F234</f>
        <v/>
      </c>
      <c r="H234" s="79" t="str">
        <f ca="1">+'（运营）采购订单'!G234</f>
        <v/>
      </c>
      <c r="I234" s="78">
        <f>+'（运营）采购订单'!H234</f>
        <v>0</v>
      </c>
      <c r="J234" s="78" t="str">
        <f>+'（运营）采购订单'!I234</f>
        <v>2XL</v>
      </c>
      <c r="K234" s="83"/>
      <c r="L234" s="84"/>
      <c r="M234" s="83"/>
      <c r="N234" s="83"/>
      <c r="O234" s="85">
        <f t="shared" si="22"/>
        <v>0</v>
      </c>
      <c r="P234" s="86">
        <f ca="1" t="shared" si="21"/>
        <v>0</v>
      </c>
      <c r="Q234" s="86"/>
    </row>
    <row r="235" s="65" customFormat="1" ht="26" hidden="1" customHeight="1" spans="1:17">
      <c r="A235" s="76"/>
      <c r="B235" s="77" t="str">
        <f ca="1">IF(F235&gt;0,'（运营）采购订单'!B235,"")</f>
        <v/>
      </c>
      <c r="C235" s="78" t="str">
        <f ca="1">+'（运营）采购订单'!C235</f>
        <v/>
      </c>
      <c r="D235" s="78" t="str">
        <f ca="1">+'（运营）采购订单'!D235</f>
        <v/>
      </c>
      <c r="E235" s="78" t="str">
        <f ca="1">+'（运营）采购订单'!E235</f>
        <v/>
      </c>
      <c r="F235" s="78">
        <f ca="1">+'（运营）采购订单'!J235</f>
        <v>0</v>
      </c>
      <c r="G235" s="78" t="str">
        <f ca="1">+'（运营）采购订单'!F235</f>
        <v/>
      </c>
      <c r="H235" s="79" t="str">
        <f ca="1">+'（运营）采购订单'!G235</f>
        <v/>
      </c>
      <c r="I235" s="78">
        <f>+'（运营）采购订单'!H235</f>
        <v>0</v>
      </c>
      <c r="J235" s="78" t="str">
        <f>+'（运营）采购订单'!I235</f>
        <v>3XL</v>
      </c>
      <c r="K235" s="83"/>
      <c r="L235" s="84"/>
      <c r="M235" s="83"/>
      <c r="N235" s="83"/>
      <c r="O235" s="85">
        <f t="shared" si="22"/>
        <v>0</v>
      </c>
      <c r="P235" s="86">
        <f ca="1" t="shared" si="21"/>
        <v>0</v>
      </c>
      <c r="Q235" s="86"/>
    </row>
    <row r="236" s="65" customFormat="1" ht="26" hidden="1" customHeight="1" spans="1:17">
      <c r="A236" s="76"/>
      <c r="B236" s="77" t="str">
        <f ca="1">IF(F236&gt;0,'（运营）采购订单'!B236,"")</f>
        <v/>
      </c>
      <c r="C236" s="78" t="str">
        <f ca="1">+'（运营）采购订单'!C236</f>
        <v/>
      </c>
      <c r="D236" s="78" t="str">
        <f ca="1">+'（运营）采购订单'!D236</f>
        <v/>
      </c>
      <c r="E236" s="78" t="str">
        <f ca="1">+'（运营）采购订单'!E236</f>
        <v/>
      </c>
      <c r="F236" s="78">
        <f ca="1">+'（运营）采购订单'!J236</f>
        <v>0</v>
      </c>
      <c r="G236" s="78" t="str">
        <f ca="1">+'（运营）采购订单'!F236</f>
        <v/>
      </c>
      <c r="H236" s="79" t="str">
        <f ca="1">+'（运营）采购订单'!G236</f>
        <v/>
      </c>
      <c r="I236" s="78">
        <f>+'（运营）采购订单'!H236</f>
        <v>0</v>
      </c>
      <c r="J236" s="78" t="str">
        <f>+'（运营）采购订单'!I236</f>
        <v>4XL</v>
      </c>
      <c r="K236" s="83"/>
      <c r="L236" s="84"/>
      <c r="M236" s="83"/>
      <c r="N236" s="83"/>
      <c r="O236" s="85">
        <f t="shared" si="22"/>
        <v>0</v>
      </c>
      <c r="P236" s="86">
        <f ca="1" t="shared" si="21"/>
        <v>0</v>
      </c>
      <c r="Q236" s="86"/>
    </row>
    <row r="237" s="65" customFormat="1" ht="26" hidden="1" customHeight="1" spans="1:17">
      <c r="A237" s="76"/>
      <c r="B237" s="77" t="str">
        <f ca="1">IF(F237&gt;0,'（运营）采购订单'!B237,"")</f>
        <v/>
      </c>
      <c r="C237" s="78" t="str">
        <f ca="1">+'（运营）采购订单'!C237</f>
        <v/>
      </c>
      <c r="D237" s="78" t="str">
        <f ca="1">+'（运营）采购订单'!D237</f>
        <v/>
      </c>
      <c r="E237" s="78" t="str">
        <f ca="1">+'（运营）采购订单'!E237</f>
        <v/>
      </c>
      <c r="F237" s="78">
        <f ca="1">+'（运营）采购订单'!J237</f>
        <v>0</v>
      </c>
      <c r="G237" s="78" t="str">
        <f ca="1">+'（运营）采购订单'!F237</f>
        <v/>
      </c>
      <c r="H237" s="79" t="str">
        <f ca="1">+'（运营）采购订单'!G237</f>
        <v/>
      </c>
      <c r="I237" s="78">
        <f>+'（运营）采购订单'!H237</f>
        <v>0</v>
      </c>
      <c r="J237" s="78" t="str">
        <f>+'（运营）采购订单'!I237</f>
        <v>5XL</v>
      </c>
      <c r="K237" s="83"/>
      <c r="L237" s="84"/>
      <c r="M237" s="83"/>
      <c r="N237" s="83"/>
      <c r="O237" s="85">
        <f t="shared" si="22"/>
        <v>0</v>
      </c>
      <c r="P237" s="86">
        <f ca="1" t="shared" si="21"/>
        <v>0</v>
      </c>
      <c r="Q237" s="86"/>
    </row>
    <row r="238" s="65" customFormat="1" ht="26" hidden="1" customHeight="1" spans="1:17">
      <c r="A238" s="76"/>
      <c r="B238" s="77" t="str">
        <f ca="1">IF(F238&gt;0,'（运营）采购订单'!B238,"")</f>
        <v/>
      </c>
      <c r="C238" s="78" t="str">
        <f ca="1">+'（运营）采购订单'!C238</f>
        <v/>
      </c>
      <c r="D238" s="78" t="str">
        <f ca="1">+'（运营）采购订单'!D238</f>
        <v/>
      </c>
      <c r="E238" s="78" t="str">
        <f ca="1">+'（运营）采购订单'!E238</f>
        <v/>
      </c>
      <c r="F238" s="78">
        <f ca="1">+'（运营）采购订单'!J238</f>
        <v>0</v>
      </c>
      <c r="G238" s="78" t="str">
        <f ca="1">+'（运营）采购订单'!F238</f>
        <v/>
      </c>
      <c r="H238" s="79" t="str">
        <f ca="1">+'（运营）采购订单'!G238</f>
        <v/>
      </c>
      <c r="I238" s="78">
        <f>+'（运营）采购订单'!H238</f>
        <v>0</v>
      </c>
      <c r="J238" s="78" t="str">
        <f>+'（运营）采购订单'!I238</f>
        <v>XS</v>
      </c>
      <c r="K238" s="83"/>
      <c r="L238" s="84"/>
      <c r="M238" s="83"/>
      <c r="N238" s="83"/>
      <c r="O238" s="85">
        <f t="shared" si="22"/>
        <v>0</v>
      </c>
      <c r="P238" s="86">
        <f ca="1" t="shared" si="21"/>
        <v>0</v>
      </c>
      <c r="Q238" s="86"/>
    </row>
    <row r="239" s="65" customFormat="1" ht="26" hidden="1" customHeight="1" spans="1:17">
      <c r="A239" s="76"/>
      <c r="B239" s="77" t="str">
        <f ca="1">IF(F239&gt;0,'（运营）采购订单'!B239,"")</f>
        <v/>
      </c>
      <c r="C239" s="78" t="str">
        <f ca="1">+'（运营）采购订单'!C239</f>
        <v/>
      </c>
      <c r="D239" s="78" t="str">
        <f ca="1">+'（运营）采购订单'!D239</f>
        <v/>
      </c>
      <c r="E239" s="78" t="str">
        <f ca="1">+'（运营）采购订单'!E239</f>
        <v/>
      </c>
      <c r="F239" s="78">
        <f ca="1">+'（运营）采购订单'!J239</f>
        <v>0</v>
      </c>
      <c r="G239" s="78" t="str">
        <f ca="1">+'（运营）采购订单'!F239</f>
        <v/>
      </c>
      <c r="H239" s="79" t="str">
        <f ca="1">+'（运营）采购订单'!G239</f>
        <v/>
      </c>
      <c r="I239" s="78">
        <f>+'（运营）采购订单'!H239</f>
        <v>0</v>
      </c>
      <c r="J239" s="78" t="str">
        <f>+'（运营）采购订单'!I239</f>
        <v>S</v>
      </c>
      <c r="K239" s="83"/>
      <c r="L239" s="84"/>
      <c r="M239" s="83"/>
      <c r="N239" s="83"/>
      <c r="O239" s="85">
        <f t="shared" si="22"/>
        <v>0</v>
      </c>
      <c r="P239" s="86">
        <f ca="1" t="shared" si="21"/>
        <v>0</v>
      </c>
      <c r="Q239" s="86"/>
    </row>
    <row r="240" s="65" customFormat="1" ht="26" hidden="1" customHeight="1" spans="1:17">
      <c r="A240" s="76"/>
      <c r="B240" s="77" t="str">
        <f ca="1">IF(F240&gt;0,'（运营）采购订单'!B240,"")</f>
        <v/>
      </c>
      <c r="C240" s="78" t="str">
        <f ca="1">+'（运营）采购订单'!C240</f>
        <v/>
      </c>
      <c r="D240" s="78" t="str">
        <f ca="1">+'（运营）采购订单'!D240</f>
        <v/>
      </c>
      <c r="E240" s="78" t="str">
        <f ca="1">+'（运营）采购订单'!E240</f>
        <v/>
      </c>
      <c r="F240" s="78">
        <f ca="1">+'（运营）采购订单'!J240</f>
        <v>0</v>
      </c>
      <c r="G240" s="78" t="str">
        <f ca="1">+'（运营）采购订单'!F240</f>
        <v/>
      </c>
      <c r="H240" s="79" t="str">
        <f ca="1">+'（运营）采购订单'!G240</f>
        <v/>
      </c>
      <c r="I240" s="78">
        <f>+'（运营）采购订单'!H240</f>
        <v>0</v>
      </c>
      <c r="J240" s="78" t="str">
        <f>+'（运营）采购订单'!I240</f>
        <v>M</v>
      </c>
      <c r="K240" s="83"/>
      <c r="L240" s="84"/>
      <c r="M240" s="83"/>
      <c r="N240" s="83"/>
      <c r="O240" s="85">
        <f t="shared" si="22"/>
        <v>0</v>
      </c>
      <c r="P240" s="86">
        <f ca="1" t="shared" si="21"/>
        <v>0</v>
      </c>
      <c r="Q240" s="86"/>
    </row>
    <row r="241" s="65" customFormat="1" ht="26" hidden="1" customHeight="1" spans="1:17">
      <c r="A241" s="76"/>
      <c r="B241" s="77" t="str">
        <f ca="1">IF(F241&gt;0,'（运营）采购订单'!B241,"")</f>
        <v/>
      </c>
      <c r="C241" s="78" t="str">
        <f ca="1">+'（运营）采购订单'!C241</f>
        <v/>
      </c>
      <c r="D241" s="78" t="str">
        <f ca="1">+'（运营）采购订单'!D241</f>
        <v/>
      </c>
      <c r="E241" s="78" t="str">
        <f ca="1">+'（运营）采购订单'!E241</f>
        <v/>
      </c>
      <c r="F241" s="78">
        <f ca="1">+'（运营）采购订单'!J241</f>
        <v>0</v>
      </c>
      <c r="G241" s="78" t="str">
        <f ca="1">+'（运营）采购订单'!F241</f>
        <v/>
      </c>
      <c r="H241" s="79" t="str">
        <f ca="1">+'（运营）采购订单'!G241</f>
        <v/>
      </c>
      <c r="I241" s="78">
        <f>+'（运营）采购订单'!H241</f>
        <v>0</v>
      </c>
      <c r="J241" s="78" t="str">
        <f>+'（运营）采购订单'!I241</f>
        <v>L</v>
      </c>
      <c r="K241" s="83"/>
      <c r="L241" s="84"/>
      <c r="M241" s="83"/>
      <c r="N241" s="83"/>
      <c r="O241" s="85">
        <f t="shared" si="22"/>
        <v>0</v>
      </c>
      <c r="P241" s="86">
        <f ca="1" t="shared" si="21"/>
        <v>0</v>
      </c>
      <c r="Q241" s="86"/>
    </row>
    <row r="242" s="65" customFormat="1" ht="26" hidden="1" customHeight="1" spans="1:17">
      <c r="A242" s="76"/>
      <c r="B242" s="77" t="str">
        <f ca="1">IF(F242&gt;0,'（运营）采购订单'!B242,"")</f>
        <v/>
      </c>
      <c r="C242" s="78" t="str">
        <f ca="1">+'（运营）采购订单'!C242</f>
        <v/>
      </c>
      <c r="D242" s="78" t="str">
        <f ca="1">+'（运营）采购订单'!D242</f>
        <v/>
      </c>
      <c r="E242" s="78" t="str">
        <f ca="1">+'（运营）采购订单'!E242</f>
        <v/>
      </c>
      <c r="F242" s="78">
        <f ca="1">+'（运营）采购订单'!J242</f>
        <v>0</v>
      </c>
      <c r="G242" s="78" t="str">
        <f ca="1">+'（运营）采购订单'!F242</f>
        <v/>
      </c>
      <c r="H242" s="79" t="str">
        <f ca="1">+'（运营）采购订单'!G242</f>
        <v/>
      </c>
      <c r="I242" s="78">
        <f>+'（运营）采购订单'!H242</f>
        <v>0</v>
      </c>
      <c r="J242" s="78" t="str">
        <f>+'（运营）采购订单'!I242</f>
        <v>XL</v>
      </c>
      <c r="K242" s="83"/>
      <c r="L242" s="84"/>
      <c r="M242" s="83"/>
      <c r="N242" s="83"/>
      <c r="O242" s="85">
        <f t="shared" si="22"/>
        <v>0</v>
      </c>
      <c r="P242" s="86">
        <f ca="1" t="shared" si="21"/>
        <v>0</v>
      </c>
      <c r="Q242" s="86"/>
    </row>
    <row r="243" s="65" customFormat="1" ht="26" hidden="1" customHeight="1" spans="1:17">
      <c r="A243" s="76"/>
      <c r="B243" s="77" t="str">
        <f ca="1">IF(F243&gt;0,'（运营）采购订单'!B243,"")</f>
        <v/>
      </c>
      <c r="C243" s="78" t="str">
        <f ca="1">+'（运营）采购订单'!C243</f>
        <v/>
      </c>
      <c r="D243" s="78" t="str">
        <f ca="1">+'（运营）采购订单'!D243</f>
        <v/>
      </c>
      <c r="E243" s="78" t="str">
        <f ca="1">+'（运营）采购订单'!E243</f>
        <v/>
      </c>
      <c r="F243" s="78">
        <f ca="1">+'（运营）采购订单'!J243</f>
        <v>0</v>
      </c>
      <c r="G243" s="78" t="str">
        <f ca="1">+'（运营）采购订单'!F243</f>
        <v/>
      </c>
      <c r="H243" s="79" t="str">
        <f ca="1">+'（运营）采购订单'!G243</f>
        <v/>
      </c>
      <c r="I243" s="78">
        <f>+'（运营）采购订单'!H243</f>
        <v>0</v>
      </c>
      <c r="J243" s="78" t="str">
        <f>+'（运营）采购订单'!I243</f>
        <v>2XL</v>
      </c>
      <c r="K243" s="83"/>
      <c r="L243" s="84"/>
      <c r="M243" s="83"/>
      <c r="N243" s="83"/>
      <c r="O243" s="85">
        <f t="shared" si="22"/>
        <v>0</v>
      </c>
      <c r="P243" s="86">
        <f ca="1" t="shared" si="21"/>
        <v>0</v>
      </c>
      <c r="Q243" s="86"/>
    </row>
    <row r="244" s="65" customFormat="1" ht="26" hidden="1" customHeight="1" spans="1:17">
      <c r="A244" s="76"/>
      <c r="B244" s="77" t="str">
        <f ca="1">IF(F244&gt;0,'（运营）采购订单'!B244,"")</f>
        <v/>
      </c>
      <c r="C244" s="78" t="str">
        <f ca="1">+'（运营）采购订单'!C244</f>
        <v/>
      </c>
      <c r="D244" s="78" t="str">
        <f ca="1">+'（运营）采购订单'!D244</f>
        <v/>
      </c>
      <c r="E244" s="78" t="str">
        <f ca="1">+'（运营）采购订单'!E244</f>
        <v/>
      </c>
      <c r="F244" s="78">
        <f ca="1">+'（运营）采购订单'!J244</f>
        <v>0</v>
      </c>
      <c r="G244" s="78" t="str">
        <f ca="1">+'（运营）采购订单'!F244</f>
        <v/>
      </c>
      <c r="H244" s="79" t="str">
        <f ca="1">+'（运营）采购订单'!G244</f>
        <v/>
      </c>
      <c r="I244" s="78">
        <f>+'（运营）采购订单'!H244</f>
        <v>0</v>
      </c>
      <c r="J244" s="78" t="str">
        <f>+'（运营）采购订单'!I244</f>
        <v>3XL</v>
      </c>
      <c r="K244" s="83"/>
      <c r="L244" s="84"/>
      <c r="M244" s="83"/>
      <c r="N244" s="83"/>
      <c r="O244" s="85">
        <f t="shared" si="22"/>
        <v>0</v>
      </c>
      <c r="P244" s="86">
        <f ca="1" t="shared" si="21"/>
        <v>0</v>
      </c>
      <c r="Q244" s="86"/>
    </row>
    <row r="245" s="65" customFormat="1" ht="26" hidden="1" customHeight="1" spans="1:17">
      <c r="A245" s="76"/>
      <c r="B245" s="77" t="str">
        <f ca="1">IF(F245&gt;0,'（运营）采购订单'!B245,"")</f>
        <v/>
      </c>
      <c r="C245" s="78" t="str">
        <f ca="1">+'（运营）采购订单'!C245</f>
        <v/>
      </c>
      <c r="D245" s="78" t="str">
        <f ca="1">+'（运营）采购订单'!D245</f>
        <v/>
      </c>
      <c r="E245" s="78" t="str">
        <f ca="1">+'（运营）采购订单'!E245</f>
        <v/>
      </c>
      <c r="F245" s="78">
        <f ca="1">+'（运营）采购订单'!J245</f>
        <v>0</v>
      </c>
      <c r="G245" s="78" t="str">
        <f ca="1">+'（运营）采购订单'!F245</f>
        <v/>
      </c>
      <c r="H245" s="79" t="str">
        <f ca="1">+'（运营）采购订单'!G245</f>
        <v/>
      </c>
      <c r="I245" s="78">
        <f>+'（运营）采购订单'!H245</f>
        <v>0</v>
      </c>
      <c r="J245" s="78" t="str">
        <f>+'（运营）采购订单'!I245</f>
        <v>4XL</v>
      </c>
      <c r="K245" s="83"/>
      <c r="L245" s="84"/>
      <c r="M245" s="83"/>
      <c r="N245" s="83"/>
      <c r="O245" s="85">
        <f t="shared" si="22"/>
        <v>0</v>
      </c>
      <c r="P245" s="86">
        <f ca="1" t="shared" si="21"/>
        <v>0</v>
      </c>
      <c r="Q245" s="86"/>
    </row>
    <row r="246" s="65" customFormat="1" ht="26" hidden="1" customHeight="1" spans="1:17">
      <c r="A246" s="76"/>
      <c r="B246" s="77" t="str">
        <f ca="1">IF(F246&gt;0,'（运营）采购订单'!B246,"")</f>
        <v/>
      </c>
      <c r="C246" s="78" t="str">
        <f ca="1">+'（运营）采购订单'!C246</f>
        <v/>
      </c>
      <c r="D246" s="78" t="str">
        <f ca="1">+'（运营）采购订单'!D246</f>
        <v/>
      </c>
      <c r="E246" s="78" t="str">
        <f ca="1">+'（运营）采购订单'!E246</f>
        <v/>
      </c>
      <c r="F246" s="78">
        <f ca="1">+'（运营）采购订单'!J246</f>
        <v>0</v>
      </c>
      <c r="G246" s="78" t="str">
        <f ca="1">+'（运营）采购订单'!F246</f>
        <v/>
      </c>
      <c r="H246" s="79" t="str">
        <f ca="1">+'（运营）采购订单'!G246</f>
        <v/>
      </c>
      <c r="I246" s="78">
        <f>+'（运营）采购订单'!H246</f>
        <v>0</v>
      </c>
      <c r="J246" s="78" t="str">
        <f>+'（运营）采购订单'!I246</f>
        <v>5XL</v>
      </c>
      <c r="K246" s="83"/>
      <c r="L246" s="84"/>
      <c r="M246" s="83"/>
      <c r="N246" s="83"/>
      <c r="O246" s="85">
        <f t="shared" si="22"/>
        <v>0</v>
      </c>
      <c r="P246" s="86">
        <f ca="1" t="shared" si="21"/>
        <v>0</v>
      </c>
      <c r="Q246" s="86"/>
    </row>
    <row r="247" s="65" customFormat="1" ht="26" hidden="1" customHeight="1" spans="1:17">
      <c r="A247" s="76"/>
      <c r="B247" s="77" t="str">
        <f ca="1">IF(F247&gt;0,'（运营）采购订单'!B247,"")</f>
        <v/>
      </c>
      <c r="C247" s="78" t="str">
        <f ca="1">+'（运营）采购订单'!C247</f>
        <v/>
      </c>
      <c r="D247" s="78" t="str">
        <f ca="1">+'（运营）采购订单'!D247</f>
        <v/>
      </c>
      <c r="E247" s="78" t="str">
        <f ca="1">+'（运营）采购订单'!E247</f>
        <v/>
      </c>
      <c r="F247" s="78">
        <f ca="1">+'（运营）采购订单'!J247</f>
        <v>0</v>
      </c>
      <c r="G247" s="78" t="str">
        <f ca="1">+'（运营）采购订单'!F247</f>
        <v/>
      </c>
      <c r="H247" s="79" t="str">
        <f ca="1">+'（运营）采购订单'!G247</f>
        <v/>
      </c>
      <c r="I247" s="78">
        <f>+'（运营）采购订单'!H247</f>
        <v>0</v>
      </c>
      <c r="J247" s="78" t="str">
        <f>+'（运营）采购订单'!I247</f>
        <v>XS</v>
      </c>
      <c r="K247" s="83"/>
      <c r="L247" s="84"/>
      <c r="M247" s="83"/>
      <c r="N247" s="83"/>
      <c r="O247" s="85">
        <f t="shared" si="22"/>
        <v>0</v>
      </c>
      <c r="P247" s="86">
        <f ca="1" t="shared" si="21"/>
        <v>0</v>
      </c>
      <c r="Q247" s="86"/>
    </row>
    <row r="248" s="65" customFormat="1" ht="26" hidden="1" customHeight="1" spans="1:17">
      <c r="A248" s="76"/>
      <c r="B248" s="77" t="str">
        <f ca="1">IF(F248&gt;0,'（运营）采购订单'!B248,"")</f>
        <v/>
      </c>
      <c r="C248" s="78" t="str">
        <f ca="1">+'（运营）采购订单'!C248</f>
        <v/>
      </c>
      <c r="D248" s="78" t="str">
        <f ca="1">+'（运营）采购订单'!D248</f>
        <v/>
      </c>
      <c r="E248" s="78" t="str">
        <f ca="1">+'（运营）采购订单'!E248</f>
        <v/>
      </c>
      <c r="F248" s="78">
        <f ca="1">+'（运营）采购订单'!J248</f>
        <v>0</v>
      </c>
      <c r="G248" s="78" t="str">
        <f ca="1">+'（运营）采购订单'!F248</f>
        <v/>
      </c>
      <c r="H248" s="79" t="str">
        <f ca="1">+'（运营）采购订单'!G248</f>
        <v/>
      </c>
      <c r="I248" s="78">
        <f>+'（运营）采购订单'!H248</f>
        <v>0</v>
      </c>
      <c r="J248" s="78" t="str">
        <f>+'（运营）采购订单'!I248</f>
        <v>S</v>
      </c>
      <c r="K248" s="83"/>
      <c r="L248" s="84"/>
      <c r="M248" s="83"/>
      <c r="N248" s="83"/>
      <c r="O248" s="85">
        <f t="shared" si="22"/>
        <v>0</v>
      </c>
      <c r="P248" s="86">
        <f ca="1" t="shared" si="21"/>
        <v>0</v>
      </c>
      <c r="Q248" s="86"/>
    </row>
    <row r="249" s="65" customFormat="1" ht="26" hidden="1" customHeight="1" spans="1:17">
      <c r="A249" s="76"/>
      <c r="B249" s="77" t="str">
        <f ca="1">IF(F249&gt;0,'（运营）采购订单'!B249,"")</f>
        <v/>
      </c>
      <c r="C249" s="78" t="str">
        <f ca="1">+'（运营）采购订单'!C249</f>
        <v/>
      </c>
      <c r="D249" s="78" t="str">
        <f ca="1">+'（运营）采购订单'!D249</f>
        <v/>
      </c>
      <c r="E249" s="78" t="str">
        <f ca="1">+'（运营）采购订单'!E249</f>
        <v/>
      </c>
      <c r="F249" s="78">
        <f ca="1">+'（运营）采购订单'!J249</f>
        <v>0</v>
      </c>
      <c r="G249" s="78" t="str">
        <f ca="1">+'（运营）采购订单'!F249</f>
        <v/>
      </c>
      <c r="H249" s="79" t="str">
        <f ca="1">+'（运营）采购订单'!G249</f>
        <v/>
      </c>
      <c r="I249" s="78">
        <f>+'（运营）采购订单'!H249</f>
        <v>0</v>
      </c>
      <c r="J249" s="78" t="str">
        <f>+'（运营）采购订单'!I249</f>
        <v>M</v>
      </c>
      <c r="K249" s="83"/>
      <c r="L249" s="84"/>
      <c r="M249" s="83"/>
      <c r="N249" s="83"/>
      <c r="O249" s="85">
        <f t="shared" si="22"/>
        <v>0</v>
      </c>
      <c r="P249" s="86">
        <f ca="1" t="shared" si="21"/>
        <v>0</v>
      </c>
      <c r="Q249" s="86"/>
    </row>
    <row r="250" s="65" customFormat="1" ht="26" hidden="1" customHeight="1" spans="1:17">
      <c r="A250" s="76"/>
      <c r="B250" s="77" t="str">
        <f ca="1">IF(F250&gt;0,'（运营）采购订单'!B250,"")</f>
        <v/>
      </c>
      <c r="C250" s="78" t="str">
        <f ca="1">+'（运营）采购订单'!C250</f>
        <v/>
      </c>
      <c r="D250" s="78" t="str">
        <f ca="1">+'（运营）采购订单'!D250</f>
        <v/>
      </c>
      <c r="E250" s="78" t="str">
        <f ca="1">+'（运营）采购订单'!E250</f>
        <v/>
      </c>
      <c r="F250" s="78">
        <f ca="1">+'（运营）采购订单'!J250</f>
        <v>0</v>
      </c>
      <c r="G250" s="78" t="str">
        <f ca="1">+'（运营）采购订单'!F250</f>
        <v/>
      </c>
      <c r="H250" s="79" t="str">
        <f ca="1">+'（运营）采购订单'!G250</f>
        <v/>
      </c>
      <c r="I250" s="78">
        <f>+'（运营）采购订单'!H250</f>
        <v>0</v>
      </c>
      <c r="J250" s="78" t="str">
        <f>+'（运营）采购订单'!I250</f>
        <v>L</v>
      </c>
      <c r="K250" s="83"/>
      <c r="L250" s="84"/>
      <c r="M250" s="83"/>
      <c r="N250" s="83"/>
      <c r="O250" s="85">
        <f t="shared" si="22"/>
        <v>0</v>
      </c>
      <c r="P250" s="86">
        <f ca="1" t="shared" si="21"/>
        <v>0</v>
      </c>
      <c r="Q250" s="86"/>
    </row>
    <row r="251" s="65" customFormat="1" ht="26" hidden="1" customHeight="1" spans="1:17">
      <c r="A251" s="76"/>
      <c r="B251" s="77" t="str">
        <f ca="1">IF(F251&gt;0,'（运营）采购订单'!B251,"")</f>
        <v/>
      </c>
      <c r="C251" s="78" t="str">
        <f ca="1">+'（运营）采购订单'!C251</f>
        <v/>
      </c>
      <c r="D251" s="78" t="str">
        <f ca="1">+'（运营）采购订单'!D251</f>
        <v/>
      </c>
      <c r="E251" s="78" t="str">
        <f ca="1">+'（运营）采购订单'!E251</f>
        <v/>
      </c>
      <c r="F251" s="78">
        <f ca="1">+'（运营）采购订单'!J251</f>
        <v>0</v>
      </c>
      <c r="G251" s="78" t="str">
        <f ca="1">+'（运营）采购订单'!F251</f>
        <v/>
      </c>
      <c r="H251" s="79" t="str">
        <f ca="1">+'（运营）采购订单'!G251</f>
        <v/>
      </c>
      <c r="I251" s="78">
        <f>+'（运营）采购订单'!H251</f>
        <v>0</v>
      </c>
      <c r="J251" s="78" t="str">
        <f>+'（运营）采购订单'!I251</f>
        <v>XL</v>
      </c>
      <c r="K251" s="83"/>
      <c r="L251" s="84"/>
      <c r="M251" s="83"/>
      <c r="N251" s="83"/>
      <c r="O251" s="85">
        <f t="shared" si="22"/>
        <v>0</v>
      </c>
      <c r="P251" s="86">
        <f ca="1" t="shared" si="21"/>
        <v>0</v>
      </c>
      <c r="Q251" s="86"/>
    </row>
    <row r="252" s="65" customFormat="1" ht="26" hidden="1" customHeight="1" spans="1:17">
      <c r="A252" s="76"/>
      <c r="B252" s="77" t="str">
        <f ca="1">IF(F252&gt;0,'（运营）采购订单'!B252,"")</f>
        <v/>
      </c>
      <c r="C252" s="78" t="str">
        <f ca="1">+'（运营）采购订单'!C252</f>
        <v/>
      </c>
      <c r="D252" s="78" t="str">
        <f ca="1">+'（运营）采购订单'!D252</f>
        <v/>
      </c>
      <c r="E252" s="78" t="str">
        <f ca="1">+'（运营）采购订单'!E252</f>
        <v/>
      </c>
      <c r="F252" s="78">
        <f ca="1">+'（运营）采购订单'!J252</f>
        <v>0</v>
      </c>
      <c r="G252" s="78" t="str">
        <f ca="1">+'（运营）采购订单'!F252</f>
        <v/>
      </c>
      <c r="H252" s="79" t="str">
        <f ca="1">+'（运营）采购订单'!G252</f>
        <v/>
      </c>
      <c r="I252" s="78">
        <f>+'（运营）采购订单'!H252</f>
        <v>0</v>
      </c>
      <c r="J252" s="78" t="str">
        <f>+'（运营）采购订单'!I252</f>
        <v>2XL</v>
      </c>
      <c r="K252" s="83"/>
      <c r="L252" s="84"/>
      <c r="M252" s="83"/>
      <c r="N252" s="83"/>
      <c r="O252" s="85">
        <f t="shared" si="22"/>
        <v>0</v>
      </c>
      <c r="P252" s="86">
        <f ca="1" t="shared" si="21"/>
        <v>0</v>
      </c>
      <c r="Q252" s="86"/>
    </row>
    <row r="253" s="65" customFormat="1" ht="26" hidden="1" customHeight="1" spans="1:17">
      <c r="A253" s="76"/>
      <c r="B253" s="77" t="str">
        <f ca="1">IF(F253&gt;0,'（运营）采购订单'!B253,"")</f>
        <v/>
      </c>
      <c r="C253" s="78" t="str">
        <f ca="1">+'（运营）采购订单'!C253</f>
        <v/>
      </c>
      <c r="D253" s="78" t="str">
        <f ca="1">+'（运营）采购订单'!D253</f>
        <v/>
      </c>
      <c r="E253" s="78" t="str">
        <f ca="1">+'（运营）采购订单'!E253</f>
        <v/>
      </c>
      <c r="F253" s="78">
        <f ca="1">+'（运营）采购订单'!J253</f>
        <v>0</v>
      </c>
      <c r="G253" s="78" t="str">
        <f ca="1">+'（运营）采购订单'!F253</f>
        <v/>
      </c>
      <c r="H253" s="79" t="str">
        <f ca="1">+'（运营）采购订单'!G253</f>
        <v/>
      </c>
      <c r="I253" s="78">
        <f>+'（运营）采购订单'!H253</f>
        <v>0</v>
      </c>
      <c r="J253" s="78" t="str">
        <f>+'（运营）采购订单'!I253</f>
        <v>3XL</v>
      </c>
      <c r="K253" s="83"/>
      <c r="L253" s="84"/>
      <c r="M253" s="83"/>
      <c r="N253" s="83"/>
      <c r="O253" s="85">
        <f t="shared" si="22"/>
        <v>0</v>
      </c>
      <c r="P253" s="86">
        <f ca="1" t="shared" si="21"/>
        <v>0</v>
      </c>
      <c r="Q253" s="86"/>
    </row>
    <row r="254" s="65" customFormat="1" ht="26" hidden="1" customHeight="1" spans="1:17">
      <c r="A254" s="76"/>
      <c r="B254" s="77" t="str">
        <f ca="1">IF(F254&gt;0,'（运营）采购订单'!B254,"")</f>
        <v/>
      </c>
      <c r="C254" s="78" t="str">
        <f ca="1">+'（运营）采购订单'!C254</f>
        <v/>
      </c>
      <c r="D254" s="78" t="str">
        <f ca="1">+'（运营）采购订单'!D254</f>
        <v/>
      </c>
      <c r="E254" s="78" t="str">
        <f ca="1">+'（运营）采购订单'!E254</f>
        <v/>
      </c>
      <c r="F254" s="78">
        <f ca="1">+'（运营）采购订单'!J254</f>
        <v>0</v>
      </c>
      <c r="G254" s="78" t="str">
        <f ca="1">+'（运营）采购订单'!F254</f>
        <v/>
      </c>
      <c r="H254" s="79" t="str">
        <f ca="1">+'（运营）采购订单'!G254</f>
        <v/>
      </c>
      <c r="I254" s="78">
        <f>+'（运营）采购订单'!H254</f>
        <v>0</v>
      </c>
      <c r="J254" s="78" t="str">
        <f>+'（运营）采购订单'!I254</f>
        <v>4XL</v>
      </c>
      <c r="K254" s="83"/>
      <c r="L254" s="84"/>
      <c r="M254" s="83"/>
      <c r="N254" s="83"/>
      <c r="O254" s="85">
        <f t="shared" si="22"/>
        <v>0</v>
      </c>
      <c r="P254" s="86">
        <f ca="1" t="shared" ref="P254:P317" si="23">+F254-O254</f>
        <v>0</v>
      </c>
      <c r="Q254" s="86"/>
    </row>
    <row r="255" s="65" customFormat="1" ht="26" hidden="1" customHeight="1" spans="1:17">
      <c r="A255" s="76"/>
      <c r="B255" s="77" t="str">
        <f ca="1">IF(F255&gt;0,'（运营）采购订单'!B255,"")</f>
        <v/>
      </c>
      <c r="C255" s="78" t="str">
        <f ca="1">+'（运营）采购订单'!C255</f>
        <v/>
      </c>
      <c r="D255" s="78" t="str">
        <f ca="1">+'（运营）采购订单'!D255</f>
        <v/>
      </c>
      <c r="E255" s="78" t="str">
        <f ca="1">+'（运营）采购订单'!E255</f>
        <v/>
      </c>
      <c r="F255" s="78">
        <f ca="1">+'（运营）采购订单'!J255</f>
        <v>0</v>
      </c>
      <c r="G255" s="78" t="str">
        <f ca="1">+'（运营）采购订单'!F255</f>
        <v/>
      </c>
      <c r="H255" s="79" t="str">
        <f ca="1">+'（运营）采购订单'!G255</f>
        <v/>
      </c>
      <c r="I255" s="78">
        <f>+'（运营）采购订单'!H255</f>
        <v>0</v>
      </c>
      <c r="J255" s="78" t="str">
        <f>+'（运营）采购订单'!I255</f>
        <v>5XL</v>
      </c>
      <c r="K255" s="83"/>
      <c r="L255" s="84"/>
      <c r="M255" s="83"/>
      <c r="N255" s="83"/>
      <c r="O255" s="85">
        <f t="shared" si="22"/>
        <v>0</v>
      </c>
      <c r="P255" s="86">
        <f ca="1" t="shared" si="23"/>
        <v>0</v>
      </c>
      <c r="Q255" s="86"/>
    </row>
    <row r="256" s="65" customFormat="1" ht="26" hidden="1" customHeight="1" spans="1:17">
      <c r="A256" s="76"/>
      <c r="B256" s="77" t="str">
        <f ca="1">IF(F256&gt;0,'（运营）采购订单'!B256,"")</f>
        <v/>
      </c>
      <c r="C256" s="78" t="str">
        <f ca="1">+'（运营）采购订单'!C256</f>
        <v/>
      </c>
      <c r="D256" s="78" t="str">
        <f ca="1">+'（运营）采购订单'!D256</f>
        <v/>
      </c>
      <c r="E256" s="78" t="str">
        <f ca="1">+'（运营）采购订单'!E256</f>
        <v/>
      </c>
      <c r="F256" s="78">
        <f ca="1">+'（运营）采购订单'!J256</f>
        <v>0</v>
      </c>
      <c r="G256" s="78" t="str">
        <f ca="1">+'（运营）采购订单'!F256</f>
        <v/>
      </c>
      <c r="H256" s="79" t="str">
        <f ca="1">+'（运营）采购订单'!G256</f>
        <v/>
      </c>
      <c r="I256" s="78">
        <f>+'（运营）采购订单'!H256</f>
        <v>0</v>
      </c>
      <c r="J256" s="78" t="str">
        <f>+'（运营）采购订单'!I256</f>
        <v>XS</v>
      </c>
      <c r="K256" s="83"/>
      <c r="L256" s="84"/>
      <c r="M256" s="83"/>
      <c r="N256" s="83"/>
      <c r="O256" s="85">
        <f t="shared" si="22"/>
        <v>0</v>
      </c>
      <c r="P256" s="86">
        <f ca="1" t="shared" si="23"/>
        <v>0</v>
      </c>
      <c r="Q256" s="86"/>
    </row>
    <row r="257" s="65" customFormat="1" ht="26" hidden="1" customHeight="1" spans="1:17">
      <c r="A257" s="76"/>
      <c r="B257" s="77" t="str">
        <f ca="1">IF(F257&gt;0,'（运营）采购订单'!B257,"")</f>
        <v/>
      </c>
      <c r="C257" s="78" t="str">
        <f ca="1">+'（运营）采购订单'!C257</f>
        <v/>
      </c>
      <c r="D257" s="78" t="str">
        <f ca="1">+'（运营）采购订单'!D257</f>
        <v/>
      </c>
      <c r="E257" s="78" t="str">
        <f ca="1">+'（运营）采购订单'!E257</f>
        <v/>
      </c>
      <c r="F257" s="78">
        <f ca="1">+'（运营）采购订单'!J257</f>
        <v>0</v>
      </c>
      <c r="G257" s="78" t="str">
        <f ca="1">+'（运营）采购订单'!F257</f>
        <v/>
      </c>
      <c r="H257" s="79" t="str">
        <f ca="1">+'（运营）采购订单'!G257</f>
        <v/>
      </c>
      <c r="I257" s="78">
        <f>+'（运营）采购订单'!H257</f>
        <v>0</v>
      </c>
      <c r="J257" s="78" t="str">
        <f>+'（运营）采购订单'!I257</f>
        <v>S</v>
      </c>
      <c r="K257" s="83"/>
      <c r="L257" s="84"/>
      <c r="M257" s="83"/>
      <c r="N257" s="83"/>
      <c r="O257" s="85">
        <f t="shared" si="22"/>
        <v>0</v>
      </c>
      <c r="P257" s="86">
        <f ca="1" t="shared" si="23"/>
        <v>0</v>
      </c>
      <c r="Q257" s="86"/>
    </row>
    <row r="258" s="65" customFormat="1" ht="26" hidden="1" customHeight="1" spans="1:17">
      <c r="A258" s="76"/>
      <c r="B258" s="77" t="str">
        <f ca="1">IF(F258&gt;0,'（运营）采购订单'!B258,"")</f>
        <v/>
      </c>
      <c r="C258" s="78" t="str">
        <f ca="1">+'（运营）采购订单'!C258</f>
        <v/>
      </c>
      <c r="D258" s="78" t="str">
        <f ca="1">+'（运营）采购订单'!D258</f>
        <v/>
      </c>
      <c r="E258" s="78" t="str">
        <f ca="1">+'（运营）采购订单'!E258</f>
        <v/>
      </c>
      <c r="F258" s="78">
        <f ca="1">+'（运营）采购订单'!J258</f>
        <v>0</v>
      </c>
      <c r="G258" s="78" t="str">
        <f ca="1">+'（运营）采购订单'!F258</f>
        <v/>
      </c>
      <c r="H258" s="79" t="str">
        <f ca="1">+'（运营）采购订单'!G258</f>
        <v/>
      </c>
      <c r="I258" s="78">
        <f>+'（运营）采购订单'!H258</f>
        <v>0</v>
      </c>
      <c r="J258" s="78" t="str">
        <f>+'（运营）采购订单'!I258</f>
        <v>M</v>
      </c>
      <c r="K258" s="83"/>
      <c r="L258" s="84"/>
      <c r="M258" s="83"/>
      <c r="N258" s="83"/>
      <c r="O258" s="85">
        <f t="shared" si="22"/>
        <v>0</v>
      </c>
      <c r="P258" s="86">
        <f ca="1" t="shared" si="23"/>
        <v>0</v>
      </c>
      <c r="Q258" s="86"/>
    </row>
    <row r="259" s="65" customFormat="1" ht="26" hidden="1" customHeight="1" spans="1:17">
      <c r="A259" s="76"/>
      <c r="B259" s="77" t="str">
        <f ca="1">IF(F259&gt;0,'（运营）采购订单'!B259,"")</f>
        <v/>
      </c>
      <c r="C259" s="78" t="str">
        <f ca="1">+'（运营）采购订单'!C259</f>
        <v/>
      </c>
      <c r="D259" s="78" t="str">
        <f ca="1">+'（运营）采购订单'!D259</f>
        <v/>
      </c>
      <c r="E259" s="78" t="str">
        <f ca="1">+'（运营）采购订单'!E259</f>
        <v/>
      </c>
      <c r="F259" s="78">
        <f ca="1">+'（运营）采购订单'!J259</f>
        <v>0</v>
      </c>
      <c r="G259" s="78" t="str">
        <f ca="1">+'（运营）采购订单'!F259</f>
        <v/>
      </c>
      <c r="H259" s="79" t="str">
        <f ca="1">+'（运营）采购订单'!G259</f>
        <v/>
      </c>
      <c r="I259" s="78">
        <f ca="1">+'（运营）采购订单'!H259</f>
        <v>0</v>
      </c>
      <c r="J259" s="78" t="str">
        <f>+'（运营）采购订单'!I259</f>
        <v>L</v>
      </c>
      <c r="K259" s="83"/>
      <c r="L259" s="84"/>
      <c r="M259" s="83"/>
      <c r="N259" s="83"/>
      <c r="O259" s="85">
        <f t="shared" si="22"/>
        <v>0</v>
      </c>
      <c r="P259" s="86">
        <f ca="1" t="shared" si="23"/>
        <v>0</v>
      </c>
      <c r="Q259" s="86"/>
    </row>
    <row r="260" s="65" customFormat="1" ht="26" hidden="1" customHeight="1" spans="1:17">
      <c r="A260" s="76"/>
      <c r="B260" s="77" t="str">
        <f ca="1">IF(F260&gt;0,'（运营）采购订单'!B260,"")</f>
        <v/>
      </c>
      <c r="C260" s="78" t="str">
        <f ca="1">+'（运营）采购订单'!C260</f>
        <v/>
      </c>
      <c r="D260" s="78" t="str">
        <f ca="1">+'（运营）采购订单'!D260</f>
        <v/>
      </c>
      <c r="E260" s="78" t="str">
        <f ca="1">+'（运营）采购订单'!E260</f>
        <v/>
      </c>
      <c r="F260" s="78">
        <f ca="1">+'（运营）采购订单'!J260</f>
        <v>0</v>
      </c>
      <c r="G260" s="78" t="str">
        <f ca="1">+'（运营）采购订单'!F260</f>
        <v/>
      </c>
      <c r="H260" s="79" t="str">
        <f ca="1">+'（运营）采购订单'!G260</f>
        <v/>
      </c>
      <c r="I260" s="78">
        <f ca="1">+'（运营）采购订单'!H260</f>
        <v>0</v>
      </c>
      <c r="J260" s="78" t="str">
        <f>+'（运营）采购订单'!I260</f>
        <v>XL</v>
      </c>
      <c r="K260" s="83"/>
      <c r="L260" s="84"/>
      <c r="M260" s="83"/>
      <c r="N260" s="83"/>
      <c r="O260" s="85">
        <f t="shared" si="22"/>
        <v>0</v>
      </c>
      <c r="P260" s="86">
        <f ca="1" t="shared" si="23"/>
        <v>0</v>
      </c>
      <c r="Q260" s="86"/>
    </row>
    <row r="261" s="65" customFormat="1" ht="26" hidden="1" customHeight="1" spans="1:17">
      <c r="A261" s="76"/>
      <c r="B261" s="77" t="str">
        <f ca="1">IF(F261&gt;0,'（运营）采购订单'!B261,"")</f>
        <v/>
      </c>
      <c r="C261" s="78" t="str">
        <f ca="1">+'（运营）采购订单'!C261</f>
        <v/>
      </c>
      <c r="D261" s="78" t="str">
        <f ca="1">+'（运营）采购订单'!D261</f>
        <v/>
      </c>
      <c r="E261" s="78" t="str">
        <f ca="1">+'（运营）采购订单'!E261</f>
        <v/>
      </c>
      <c r="F261" s="78">
        <f ca="1">+'（运营）采购订单'!J261</f>
        <v>0</v>
      </c>
      <c r="G261" s="78" t="str">
        <f ca="1">+'（运营）采购订单'!F261</f>
        <v/>
      </c>
      <c r="H261" s="79" t="str">
        <f ca="1">+'（运营）采购订单'!G261</f>
        <v/>
      </c>
      <c r="I261" s="78">
        <f ca="1">+'（运营）采购订单'!H261</f>
        <v>0</v>
      </c>
      <c r="J261" s="78" t="str">
        <f>+'（运营）采购订单'!I261</f>
        <v>2XL</v>
      </c>
      <c r="K261" s="83"/>
      <c r="L261" s="84"/>
      <c r="M261" s="83"/>
      <c r="N261" s="83"/>
      <c r="O261" s="85">
        <f t="shared" ref="O261:O324" si="24">+SUM(K261:N261)</f>
        <v>0</v>
      </c>
      <c r="P261" s="86">
        <f ca="1" t="shared" si="23"/>
        <v>0</v>
      </c>
      <c r="Q261" s="86"/>
    </row>
    <row r="262" s="65" customFormat="1" ht="26" hidden="1" customHeight="1" spans="1:17">
      <c r="A262" s="76"/>
      <c r="B262" s="77" t="str">
        <f ca="1">IF(F262&gt;0,'（运营）采购订单'!B262,"")</f>
        <v/>
      </c>
      <c r="C262" s="78" t="str">
        <f ca="1">+'（运营）采购订单'!C262</f>
        <v/>
      </c>
      <c r="D262" s="78" t="str">
        <f ca="1">+'（运营）采购订单'!D262</f>
        <v/>
      </c>
      <c r="E262" s="78" t="str">
        <f ca="1">+'（运营）采购订单'!E262</f>
        <v/>
      </c>
      <c r="F262" s="78">
        <f ca="1">+'（运营）采购订单'!J262</f>
        <v>0</v>
      </c>
      <c r="G262" s="78" t="str">
        <f ca="1">+'（运营）采购订单'!F262</f>
        <v/>
      </c>
      <c r="H262" s="79" t="str">
        <f ca="1">+'（运营）采购订单'!G262</f>
        <v/>
      </c>
      <c r="I262" s="78">
        <f ca="1">+'（运营）采购订单'!H262</f>
        <v>0</v>
      </c>
      <c r="J262" s="78" t="str">
        <f>+'（运营）采购订单'!I262</f>
        <v>3XL</v>
      </c>
      <c r="K262" s="83"/>
      <c r="L262" s="84"/>
      <c r="M262" s="83"/>
      <c r="N262" s="83"/>
      <c r="O262" s="85">
        <f t="shared" si="24"/>
        <v>0</v>
      </c>
      <c r="P262" s="86">
        <f ca="1" t="shared" si="23"/>
        <v>0</v>
      </c>
      <c r="Q262" s="86"/>
    </row>
    <row r="263" s="65" customFormat="1" ht="26" hidden="1" customHeight="1" spans="1:17">
      <c r="A263" s="76"/>
      <c r="B263" s="77" t="str">
        <f ca="1">IF(F263&gt;0,'（运营）采购订单'!B263,"")</f>
        <v/>
      </c>
      <c r="C263" s="78" t="str">
        <f ca="1">+'（运营）采购订单'!C263</f>
        <v/>
      </c>
      <c r="D263" s="78" t="str">
        <f ca="1">+'（运营）采购订单'!D263</f>
        <v/>
      </c>
      <c r="E263" s="78" t="str">
        <f ca="1">+'（运营）采购订单'!E263</f>
        <v/>
      </c>
      <c r="F263" s="78">
        <f ca="1">+'（运营）采购订单'!J263</f>
        <v>0</v>
      </c>
      <c r="G263" s="78" t="str">
        <f ca="1">+'（运营）采购订单'!F263</f>
        <v/>
      </c>
      <c r="H263" s="79" t="str">
        <f ca="1">+'（运营）采购订单'!G263</f>
        <v/>
      </c>
      <c r="I263" s="78">
        <f ca="1">+'（运营）采购订单'!H263</f>
        <v>0</v>
      </c>
      <c r="J263" s="78" t="str">
        <f>+'（运营）采购订单'!I263</f>
        <v>4XL</v>
      </c>
      <c r="K263" s="83"/>
      <c r="L263" s="84"/>
      <c r="M263" s="83"/>
      <c r="N263" s="83"/>
      <c r="O263" s="85">
        <f t="shared" si="24"/>
        <v>0</v>
      </c>
      <c r="P263" s="86">
        <f ca="1" t="shared" si="23"/>
        <v>0</v>
      </c>
      <c r="Q263" s="86"/>
    </row>
    <row r="264" s="65" customFormat="1" ht="26" hidden="1" customHeight="1" spans="1:17">
      <c r="A264" s="76"/>
      <c r="B264" s="77" t="str">
        <f ca="1">IF(F264&gt;0,'（运营）采购订单'!B264,"")</f>
        <v/>
      </c>
      <c r="C264" s="78" t="str">
        <f ca="1">+'（运营）采购订单'!C264</f>
        <v/>
      </c>
      <c r="D264" s="78" t="str">
        <f ca="1">+'（运营）采购订单'!D264</f>
        <v/>
      </c>
      <c r="E264" s="78" t="str">
        <f ca="1">+'（运营）采购订单'!E264</f>
        <v/>
      </c>
      <c r="F264" s="78">
        <f ca="1">+'（运营）采购订单'!J264</f>
        <v>0</v>
      </c>
      <c r="G264" s="78" t="str">
        <f ca="1">+'（运营）采购订单'!F264</f>
        <v/>
      </c>
      <c r="H264" s="79" t="str">
        <f ca="1">+'（运营）采购订单'!G264</f>
        <v/>
      </c>
      <c r="I264" s="78">
        <f ca="1">+'（运营）采购订单'!H264</f>
        <v>0</v>
      </c>
      <c r="J264" s="78" t="str">
        <f>+'（运营）采购订单'!I264</f>
        <v>5XL</v>
      </c>
      <c r="K264" s="83"/>
      <c r="L264" s="84"/>
      <c r="M264" s="83"/>
      <c r="N264" s="83"/>
      <c r="O264" s="85">
        <f t="shared" si="24"/>
        <v>0</v>
      </c>
      <c r="P264" s="86">
        <f ca="1" t="shared" si="23"/>
        <v>0</v>
      </c>
      <c r="Q264" s="86"/>
    </row>
    <row r="265" s="65" customFormat="1" ht="26" hidden="1" customHeight="1" spans="1:17">
      <c r="A265" s="76"/>
      <c r="B265" s="77" t="str">
        <f ca="1">IF(F265&gt;0,'（运营）采购订单'!B265,"")</f>
        <v/>
      </c>
      <c r="C265" s="78" t="str">
        <f ca="1">+'（运营）采购订单'!C265</f>
        <v/>
      </c>
      <c r="D265" s="78" t="str">
        <f ca="1">+'（运营）采购订单'!D265</f>
        <v/>
      </c>
      <c r="E265" s="78" t="str">
        <f ca="1">+'（运营）采购订单'!E265</f>
        <v/>
      </c>
      <c r="F265" s="78">
        <f ca="1">+'（运营）采购订单'!J265</f>
        <v>0</v>
      </c>
      <c r="G265" s="78" t="str">
        <f ca="1">+'（运营）采购订单'!F265</f>
        <v/>
      </c>
      <c r="H265" s="79" t="str">
        <f ca="1">+'（运营）采购订单'!G265</f>
        <v/>
      </c>
      <c r="I265" s="78">
        <f ca="1">+'（运营）采购订单'!H265</f>
        <v>0</v>
      </c>
      <c r="J265" s="78" t="str">
        <f>+'（运营）采购订单'!I265</f>
        <v>XS</v>
      </c>
      <c r="K265" s="83"/>
      <c r="L265" s="84"/>
      <c r="M265" s="83"/>
      <c r="N265" s="83"/>
      <c r="O265" s="85">
        <f t="shared" si="24"/>
        <v>0</v>
      </c>
      <c r="P265" s="86">
        <f ca="1" t="shared" si="23"/>
        <v>0</v>
      </c>
      <c r="Q265" s="86"/>
    </row>
    <row r="266" s="65" customFormat="1" ht="26" hidden="1" customHeight="1" spans="1:17">
      <c r="A266" s="76"/>
      <c r="B266" s="77" t="str">
        <f ca="1">IF(F266&gt;0,'（运营）采购订单'!B266,"")</f>
        <v/>
      </c>
      <c r="C266" s="78" t="str">
        <f ca="1">+'（运营）采购订单'!C266</f>
        <v/>
      </c>
      <c r="D266" s="78" t="str">
        <f ca="1">+'（运营）采购订单'!D266</f>
        <v/>
      </c>
      <c r="E266" s="78" t="str">
        <f ca="1">+'（运营）采购订单'!E266</f>
        <v/>
      </c>
      <c r="F266" s="78">
        <f ca="1">+'（运营）采购订单'!J266</f>
        <v>0</v>
      </c>
      <c r="G266" s="78" t="str">
        <f ca="1">+'（运营）采购订单'!F266</f>
        <v/>
      </c>
      <c r="H266" s="79" t="str">
        <f ca="1">+'（运营）采购订单'!G266</f>
        <v/>
      </c>
      <c r="I266" s="78">
        <f ca="1">+'（运营）采购订单'!H266</f>
        <v>0</v>
      </c>
      <c r="J266" s="78" t="str">
        <f>+'（运营）采购订单'!I266</f>
        <v>S</v>
      </c>
      <c r="K266" s="83"/>
      <c r="L266" s="84"/>
      <c r="M266" s="83"/>
      <c r="N266" s="83"/>
      <c r="O266" s="85">
        <f t="shared" si="24"/>
        <v>0</v>
      </c>
      <c r="P266" s="86">
        <f ca="1" t="shared" si="23"/>
        <v>0</v>
      </c>
      <c r="Q266" s="86"/>
    </row>
    <row r="267" s="65" customFormat="1" ht="26" hidden="1" customHeight="1" spans="1:17">
      <c r="A267" s="76"/>
      <c r="B267" s="77" t="str">
        <f ca="1">IF(F267&gt;0,'（运营）采购订单'!B267,"")</f>
        <v/>
      </c>
      <c r="C267" s="78" t="str">
        <f ca="1">+'（运营）采购订单'!C267</f>
        <v/>
      </c>
      <c r="D267" s="78" t="str">
        <f ca="1">+'（运营）采购订单'!D267</f>
        <v/>
      </c>
      <c r="E267" s="78" t="str">
        <f ca="1">+'（运营）采购订单'!E267</f>
        <v/>
      </c>
      <c r="F267" s="78">
        <f ca="1">+'（运营）采购订单'!J267</f>
        <v>0</v>
      </c>
      <c r="G267" s="78" t="str">
        <f ca="1">+'（运营）采购订单'!F267</f>
        <v/>
      </c>
      <c r="H267" s="79" t="str">
        <f ca="1">+'（运营）采购订单'!G267</f>
        <v/>
      </c>
      <c r="I267" s="78">
        <f ca="1">+'（运营）采购订单'!H267</f>
        <v>0</v>
      </c>
      <c r="J267" s="78" t="str">
        <f>+'（运营）采购订单'!I267</f>
        <v>M</v>
      </c>
      <c r="K267" s="83"/>
      <c r="L267" s="84"/>
      <c r="M267" s="83"/>
      <c r="N267" s="83"/>
      <c r="O267" s="85">
        <f t="shared" si="24"/>
        <v>0</v>
      </c>
      <c r="P267" s="86">
        <f ca="1" t="shared" si="23"/>
        <v>0</v>
      </c>
      <c r="Q267" s="86"/>
    </row>
    <row r="268" s="65" customFormat="1" ht="26" hidden="1" customHeight="1" spans="1:17">
      <c r="A268" s="76"/>
      <c r="B268" s="77" t="str">
        <f ca="1">IF(F268&gt;0,'（运营）采购订单'!B268,"")</f>
        <v/>
      </c>
      <c r="C268" s="78" t="str">
        <f ca="1">+'（运营）采购订单'!C268</f>
        <v/>
      </c>
      <c r="D268" s="78" t="str">
        <f ca="1">+'（运营）采购订单'!D268</f>
        <v/>
      </c>
      <c r="E268" s="78" t="str">
        <f ca="1">+'（运营）采购订单'!E268</f>
        <v/>
      </c>
      <c r="F268" s="78">
        <f ca="1">+'（运营）采购订单'!J268</f>
        <v>0</v>
      </c>
      <c r="G268" s="78" t="str">
        <f ca="1">+'（运营）采购订单'!F268</f>
        <v/>
      </c>
      <c r="H268" s="79" t="str">
        <f ca="1">+'（运营）采购订单'!G268</f>
        <v/>
      </c>
      <c r="I268" s="78">
        <f ca="1">+'（运营）采购订单'!H268</f>
        <v>0</v>
      </c>
      <c r="J268" s="78" t="str">
        <f>+'（运营）采购订单'!I268</f>
        <v>L</v>
      </c>
      <c r="K268" s="83"/>
      <c r="L268" s="84"/>
      <c r="M268" s="83"/>
      <c r="N268" s="83"/>
      <c r="O268" s="85">
        <f t="shared" si="24"/>
        <v>0</v>
      </c>
      <c r="P268" s="86">
        <f ca="1" t="shared" si="23"/>
        <v>0</v>
      </c>
      <c r="Q268" s="86"/>
    </row>
    <row r="269" s="65" customFormat="1" ht="26" hidden="1" customHeight="1" spans="1:17">
      <c r="A269" s="76"/>
      <c r="B269" s="77" t="str">
        <f ca="1">IF(F269&gt;0,'（运营）采购订单'!B269,"")</f>
        <v/>
      </c>
      <c r="C269" s="78" t="str">
        <f ca="1">+'（运营）采购订单'!C269</f>
        <v/>
      </c>
      <c r="D269" s="78" t="str">
        <f ca="1">+'（运营）采购订单'!D269</f>
        <v/>
      </c>
      <c r="E269" s="78" t="str">
        <f ca="1">+'（运营）采购订单'!E269</f>
        <v/>
      </c>
      <c r="F269" s="78">
        <f ca="1">+'（运营）采购订单'!J269</f>
        <v>0</v>
      </c>
      <c r="G269" s="78" t="str">
        <f ca="1">+'（运营）采购订单'!F269</f>
        <v/>
      </c>
      <c r="H269" s="79" t="str">
        <f ca="1">+'（运营）采购订单'!G269</f>
        <v/>
      </c>
      <c r="I269" s="78">
        <f ca="1">+'（运营）采购订单'!H269</f>
        <v>0</v>
      </c>
      <c r="J269" s="78" t="str">
        <f>+'（运营）采购订单'!I269</f>
        <v>XL</v>
      </c>
      <c r="K269" s="83"/>
      <c r="L269" s="84"/>
      <c r="M269" s="83"/>
      <c r="N269" s="83"/>
      <c r="O269" s="85">
        <f t="shared" si="24"/>
        <v>0</v>
      </c>
      <c r="P269" s="86">
        <f ca="1" t="shared" si="23"/>
        <v>0</v>
      </c>
      <c r="Q269" s="86"/>
    </row>
    <row r="270" s="65" customFormat="1" ht="26" hidden="1" customHeight="1" spans="1:17">
      <c r="A270" s="76"/>
      <c r="B270" s="77" t="str">
        <f ca="1">IF(F270&gt;0,'（运营）采购订单'!B270,"")</f>
        <v/>
      </c>
      <c r="C270" s="78" t="str">
        <f ca="1">+'（运营）采购订单'!C270</f>
        <v/>
      </c>
      <c r="D270" s="78" t="str">
        <f ca="1">+'（运营）采购订单'!D270</f>
        <v/>
      </c>
      <c r="E270" s="78" t="str">
        <f ca="1">+'（运营）采购订单'!E270</f>
        <v/>
      </c>
      <c r="F270" s="78">
        <f ca="1">+'（运营）采购订单'!J270</f>
        <v>0</v>
      </c>
      <c r="G270" s="78" t="str">
        <f ca="1">+'（运营）采购订单'!F270</f>
        <v/>
      </c>
      <c r="H270" s="79" t="str">
        <f ca="1">+'（运营）采购订单'!G270</f>
        <v/>
      </c>
      <c r="I270" s="78">
        <f ca="1">+'（运营）采购订单'!H270</f>
        <v>0</v>
      </c>
      <c r="J270" s="78" t="str">
        <f>+'（运营）采购订单'!I270</f>
        <v>2XL</v>
      </c>
      <c r="K270" s="83"/>
      <c r="L270" s="84"/>
      <c r="M270" s="83"/>
      <c r="N270" s="83"/>
      <c r="O270" s="85">
        <f t="shared" si="24"/>
        <v>0</v>
      </c>
      <c r="P270" s="86">
        <f ca="1" t="shared" si="23"/>
        <v>0</v>
      </c>
      <c r="Q270" s="86"/>
    </row>
    <row r="271" s="65" customFormat="1" ht="26" hidden="1" customHeight="1" spans="1:17">
      <c r="A271" s="76"/>
      <c r="B271" s="77" t="str">
        <f ca="1">IF(F271&gt;0,'（运营）采购订单'!B271,"")</f>
        <v/>
      </c>
      <c r="C271" s="78" t="str">
        <f ca="1">+'（运营）采购订单'!C271</f>
        <v/>
      </c>
      <c r="D271" s="78" t="str">
        <f ca="1">+'（运营）采购订单'!D271</f>
        <v/>
      </c>
      <c r="E271" s="78" t="str">
        <f ca="1">+'（运营）采购订单'!E271</f>
        <v/>
      </c>
      <c r="F271" s="78">
        <f ca="1">+'（运营）采购订单'!J271</f>
        <v>0</v>
      </c>
      <c r="G271" s="78" t="str">
        <f ca="1">+'（运营）采购订单'!F271</f>
        <v/>
      </c>
      <c r="H271" s="79" t="str">
        <f ca="1">+'（运营）采购订单'!G271</f>
        <v/>
      </c>
      <c r="I271" s="78">
        <f ca="1">+'（运营）采购订单'!H271</f>
        <v>0</v>
      </c>
      <c r="J271" s="78" t="str">
        <f>+'（运营）采购订单'!I271</f>
        <v>3XL</v>
      </c>
      <c r="K271" s="83"/>
      <c r="L271" s="84"/>
      <c r="M271" s="83"/>
      <c r="N271" s="83"/>
      <c r="O271" s="85">
        <f t="shared" si="24"/>
        <v>0</v>
      </c>
      <c r="P271" s="86">
        <f ca="1" t="shared" si="23"/>
        <v>0</v>
      </c>
      <c r="Q271" s="86"/>
    </row>
    <row r="272" s="65" customFormat="1" ht="26" hidden="1" customHeight="1" spans="1:17">
      <c r="A272" s="76"/>
      <c r="B272" s="77" t="str">
        <f ca="1">IF(F272&gt;0,'（运营）采购订单'!B272,"")</f>
        <v/>
      </c>
      <c r="C272" s="78" t="str">
        <f ca="1">+'（运营）采购订单'!C272</f>
        <v/>
      </c>
      <c r="D272" s="78" t="str">
        <f ca="1">+'（运营）采购订单'!D272</f>
        <v/>
      </c>
      <c r="E272" s="78" t="str">
        <f ca="1">+'（运营）采购订单'!E272</f>
        <v/>
      </c>
      <c r="F272" s="78">
        <f ca="1">+'（运营）采购订单'!J272</f>
        <v>0</v>
      </c>
      <c r="G272" s="78" t="str">
        <f ca="1">+'（运营）采购订单'!F272</f>
        <v/>
      </c>
      <c r="H272" s="79" t="str">
        <f ca="1">+'（运营）采购订单'!G272</f>
        <v/>
      </c>
      <c r="I272" s="78">
        <f ca="1">+'（运营）采购订单'!H272</f>
        <v>0</v>
      </c>
      <c r="J272" s="78" t="str">
        <f>+'（运营）采购订单'!I272</f>
        <v>4XL</v>
      </c>
      <c r="K272" s="83"/>
      <c r="L272" s="84"/>
      <c r="M272" s="83"/>
      <c r="N272" s="83"/>
      <c r="O272" s="85">
        <f t="shared" si="24"/>
        <v>0</v>
      </c>
      <c r="P272" s="86">
        <f ca="1" t="shared" si="23"/>
        <v>0</v>
      </c>
      <c r="Q272" s="86"/>
    </row>
    <row r="273" s="65" customFormat="1" ht="26" hidden="1" customHeight="1" spans="1:17">
      <c r="A273" s="76"/>
      <c r="B273" s="77" t="str">
        <f ca="1">IF(F273&gt;0,'（运营）采购订单'!B273,"")</f>
        <v/>
      </c>
      <c r="C273" s="78" t="str">
        <f ca="1">+'（运营）采购订单'!C273</f>
        <v/>
      </c>
      <c r="D273" s="78" t="str">
        <f ca="1">+'（运营）采购订单'!D273</f>
        <v/>
      </c>
      <c r="E273" s="78" t="str">
        <f ca="1">+'（运营）采购订单'!E273</f>
        <v/>
      </c>
      <c r="F273" s="78">
        <f ca="1">+'（运营）采购订单'!J273</f>
        <v>0</v>
      </c>
      <c r="G273" s="78" t="str">
        <f ca="1">+'（运营）采购订单'!F273</f>
        <v/>
      </c>
      <c r="H273" s="79" t="str">
        <f ca="1">+'（运营）采购订单'!G273</f>
        <v/>
      </c>
      <c r="I273" s="78">
        <f ca="1">+'（运营）采购订单'!H273</f>
        <v>0</v>
      </c>
      <c r="J273" s="78" t="str">
        <f>+'（运营）采购订单'!I273</f>
        <v>5XL</v>
      </c>
      <c r="K273" s="83"/>
      <c r="L273" s="84"/>
      <c r="M273" s="83"/>
      <c r="N273" s="83"/>
      <c r="O273" s="85">
        <f t="shared" si="24"/>
        <v>0</v>
      </c>
      <c r="P273" s="86">
        <f ca="1" t="shared" si="23"/>
        <v>0</v>
      </c>
      <c r="Q273" s="86"/>
    </row>
    <row r="274" s="65" customFormat="1" ht="26" hidden="1" customHeight="1" spans="1:17">
      <c r="A274" s="76"/>
      <c r="B274" s="77" t="str">
        <f ca="1">IF(F274&gt;0,'（运营）采购订单'!B274,"")</f>
        <v/>
      </c>
      <c r="C274" s="78" t="str">
        <f ca="1">+'（运营）采购订单'!C274</f>
        <v/>
      </c>
      <c r="D274" s="78" t="str">
        <f ca="1">+'（运营）采购订单'!D274</f>
        <v/>
      </c>
      <c r="E274" s="78" t="str">
        <f ca="1">+'（运营）采购订单'!E274</f>
        <v/>
      </c>
      <c r="F274" s="78">
        <f ca="1">+'（运营）采购订单'!J274</f>
        <v>0</v>
      </c>
      <c r="G274" s="78" t="str">
        <f ca="1">+'（运营）采购订单'!F274</f>
        <v/>
      </c>
      <c r="H274" s="79" t="str">
        <f ca="1">+'（运营）采购订单'!G274</f>
        <v/>
      </c>
      <c r="I274" s="78">
        <f ca="1">+'（运营）采购订单'!H274</f>
        <v>0</v>
      </c>
      <c r="J274" s="78" t="str">
        <f>+'（运营）采购订单'!I274</f>
        <v>XS</v>
      </c>
      <c r="K274" s="83"/>
      <c r="L274" s="84"/>
      <c r="M274" s="83"/>
      <c r="N274" s="83"/>
      <c r="O274" s="85">
        <f t="shared" si="24"/>
        <v>0</v>
      </c>
      <c r="P274" s="86">
        <f ca="1" t="shared" si="23"/>
        <v>0</v>
      </c>
      <c r="Q274" s="86"/>
    </row>
    <row r="275" s="65" customFormat="1" ht="26" hidden="1" customHeight="1" spans="1:17">
      <c r="A275" s="76"/>
      <c r="B275" s="77" t="str">
        <f ca="1">IF(F275&gt;0,'（运营）采购订单'!B275,"")</f>
        <v/>
      </c>
      <c r="C275" s="78" t="str">
        <f ca="1">+'（运营）采购订单'!C275</f>
        <v/>
      </c>
      <c r="D275" s="78" t="str">
        <f ca="1">+'（运营）采购订单'!D275</f>
        <v/>
      </c>
      <c r="E275" s="78" t="str">
        <f ca="1">+'（运营）采购订单'!E275</f>
        <v/>
      </c>
      <c r="F275" s="78">
        <f ca="1">+'（运营）采购订单'!J275</f>
        <v>0</v>
      </c>
      <c r="G275" s="78" t="str">
        <f ca="1">+'（运营）采购订单'!F275</f>
        <v/>
      </c>
      <c r="H275" s="79" t="str">
        <f ca="1">+'（运营）采购订单'!G275</f>
        <v/>
      </c>
      <c r="I275" s="78">
        <f ca="1">+'（运营）采购订单'!H275</f>
        <v>0</v>
      </c>
      <c r="J275" s="78" t="str">
        <f>+'（运营）采购订单'!I275</f>
        <v>S</v>
      </c>
      <c r="K275" s="83"/>
      <c r="L275" s="84"/>
      <c r="M275" s="83"/>
      <c r="N275" s="83"/>
      <c r="O275" s="85">
        <f t="shared" si="24"/>
        <v>0</v>
      </c>
      <c r="P275" s="86">
        <f ca="1" t="shared" si="23"/>
        <v>0</v>
      </c>
      <c r="Q275" s="86"/>
    </row>
    <row r="276" s="65" customFormat="1" ht="26" hidden="1" customHeight="1" spans="1:17">
      <c r="A276" s="76"/>
      <c r="B276" s="77" t="str">
        <f ca="1">IF(F276&gt;0,'（运营）采购订单'!B276,"")</f>
        <v/>
      </c>
      <c r="C276" s="78" t="str">
        <f ca="1">+'（运营）采购订单'!C276</f>
        <v/>
      </c>
      <c r="D276" s="78" t="str">
        <f ca="1">+'（运营）采购订单'!D276</f>
        <v/>
      </c>
      <c r="E276" s="78" t="str">
        <f ca="1">+'（运营）采购订单'!E276</f>
        <v/>
      </c>
      <c r="F276" s="78">
        <f ca="1">+'（运营）采购订单'!J276</f>
        <v>0</v>
      </c>
      <c r="G276" s="78" t="str">
        <f ca="1">+'（运营）采购订单'!F276</f>
        <v/>
      </c>
      <c r="H276" s="79" t="str">
        <f ca="1">+'（运营）采购订单'!G276</f>
        <v/>
      </c>
      <c r="I276" s="78">
        <f ca="1">+'（运营）采购订单'!H276</f>
        <v>0</v>
      </c>
      <c r="J276" s="78" t="str">
        <f>+'（运营）采购订单'!I276</f>
        <v>M</v>
      </c>
      <c r="K276" s="83"/>
      <c r="L276" s="84"/>
      <c r="M276" s="83"/>
      <c r="N276" s="83"/>
      <c r="O276" s="85">
        <f t="shared" si="24"/>
        <v>0</v>
      </c>
      <c r="P276" s="86">
        <f ca="1" t="shared" si="23"/>
        <v>0</v>
      </c>
      <c r="Q276" s="86"/>
    </row>
    <row r="277" s="65" customFormat="1" ht="26" hidden="1" customHeight="1" spans="1:17">
      <c r="A277" s="76"/>
      <c r="B277" s="77" t="str">
        <f ca="1">IF(F277&gt;0,'（运营）采购订单'!B277,"")</f>
        <v/>
      </c>
      <c r="C277" s="78" t="str">
        <f ca="1">+'（运营）采购订单'!C277</f>
        <v/>
      </c>
      <c r="D277" s="78" t="str">
        <f ca="1">+'（运营）采购订单'!D277</f>
        <v/>
      </c>
      <c r="E277" s="78" t="str">
        <f ca="1">+'（运营）采购订单'!E277</f>
        <v/>
      </c>
      <c r="F277" s="78">
        <f ca="1">+'（运营）采购订单'!J277</f>
        <v>0</v>
      </c>
      <c r="G277" s="78" t="str">
        <f ca="1">+'（运营）采购订单'!F277</f>
        <v/>
      </c>
      <c r="H277" s="79" t="str">
        <f ca="1">+'（运营）采购订单'!G277</f>
        <v/>
      </c>
      <c r="I277" s="78">
        <f ca="1">+'（运营）采购订单'!H277</f>
        <v>0</v>
      </c>
      <c r="J277" s="78" t="str">
        <f>+'（运营）采购订单'!I277</f>
        <v>L</v>
      </c>
      <c r="K277" s="83"/>
      <c r="L277" s="84"/>
      <c r="M277" s="83"/>
      <c r="N277" s="83"/>
      <c r="O277" s="85">
        <f t="shared" si="24"/>
        <v>0</v>
      </c>
      <c r="P277" s="86">
        <f ca="1" t="shared" si="23"/>
        <v>0</v>
      </c>
      <c r="Q277" s="86"/>
    </row>
    <row r="278" s="65" customFormat="1" ht="26" hidden="1" customHeight="1" spans="1:17">
      <c r="A278" s="76"/>
      <c r="B278" s="77" t="str">
        <f ca="1">IF(F278&gt;0,'（运营）采购订单'!B278,"")</f>
        <v/>
      </c>
      <c r="C278" s="78" t="str">
        <f ca="1">+'（运营）采购订单'!C278</f>
        <v/>
      </c>
      <c r="D278" s="78" t="str">
        <f ca="1">+'（运营）采购订单'!D278</f>
        <v/>
      </c>
      <c r="E278" s="78" t="str">
        <f ca="1">+'（运营）采购订单'!E278</f>
        <v/>
      </c>
      <c r="F278" s="78">
        <f ca="1">+'（运营）采购订单'!J278</f>
        <v>0</v>
      </c>
      <c r="G278" s="78" t="str">
        <f ca="1">+'（运营）采购订单'!F278</f>
        <v/>
      </c>
      <c r="H278" s="79" t="str">
        <f ca="1">+'（运营）采购订单'!G278</f>
        <v/>
      </c>
      <c r="I278" s="78">
        <f ca="1">+'（运营）采购订单'!H278</f>
        <v>0</v>
      </c>
      <c r="J278" s="78" t="str">
        <f>+'（运营）采购订单'!I278</f>
        <v>XL</v>
      </c>
      <c r="K278" s="83"/>
      <c r="L278" s="84"/>
      <c r="M278" s="83"/>
      <c r="N278" s="83"/>
      <c r="O278" s="85">
        <f t="shared" si="24"/>
        <v>0</v>
      </c>
      <c r="P278" s="86">
        <f ca="1" t="shared" si="23"/>
        <v>0</v>
      </c>
      <c r="Q278" s="86"/>
    </row>
    <row r="279" s="65" customFormat="1" ht="26" hidden="1" customHeight="1" spans="1:17">
      <c r="A279" s="76"/>
      <c r="B279" s="77" t="str">
        <f ca="1">IF(F279&gt;0,'（运营）采购订单'!B279,"")</f>
        <v/>
      </c>
      <c r="C279" s="78" t="str">
        <f ca="1">+'（运营）采购订单'!C279</f>
        <v/>
      </c>
      <c r="D279" s="78" t="str">
        <f ca="1">+'（运营）采购订单'!D279</f>
        <v/>
      </c>
      <c r="E279" s="78" t="str">
        <f ca="1">+'（运营）采购订单'!E279</f>
        <v/>
      </c>
      <c r="F279" s="78">
        <f ca="1">+'（运营）采购订单'!J279</f>
        <v>0</v>
      </c>
      <c r="G279" s="78" t="str">
        <f ca="1">+'（运营）采购订单'!F279</f>
        <v/>
      </c>
      <c r="H279" s="79" t="str">
        <f ca="1">+'（运营）采购订单'!G279</f>
        <v/>
      </c>
      <c r="I279" s="78">
        <f ca="1">+'（运营）采购订单'!H279</f>
        <v>0</v>
      </c>
      <c r="J279" s="78" t="str">
        <f>+'（运营）采购订单'!I279</f>
        <v>2XL</v>
      </c>
      <c r="K279" s="83"/>
      <c r="L279" s="84"/>
      <c r="M279" s="83"/>
      <c r="N279" s="83"/>
      <c r="O279" s="85">
        <f t="shared" si="24"/>
        <v>0</v>
      </c>
      <c r="P279" s="86">
        <f ca="1" t="shared" si="23"/>
        <v>0</v>
      </c>
      <c r="Q279" s="86"/>
    </row>
    <row r="280" s="65" customFormat="1" ht="26" hidden="1" customHeight="1" spans="1:17">
      <c r="A280" s="76"/>
      <c r="B280" s="77" t="str">
        <f ca="1">IF(F280&gt;0,'（运营）采购订单'!B280,"")</f>
        <v/>
      </c>
      <c r="C280" s="78" t="str">
        <f ca="1">+'（运营）采购订单'!C280</f>
        <v/>
      </c>
      <c r="D280" s="78" t="str">
        <f ca="1">+'（运营）采购订单'!D280</f>
        <v/>
      </c>
      <c r="E280" s="78" t="str">
        <f ca="1">+'（运营）采购订单'!E280</f>
        <v/>
      </c>
      <c r="F280" s="78">
        <f ca="1">+'（运营）采购订单'!J280</f>
        <v>0</v>
      </c>
      <c r="G280" s="78" t="str">
        <f ca="1">+'（运营）采购订单'!F280</f>
        <v/>
      </c>
      <c r="H280" s="79" t="str">
        <f ca="1">+'（运营）采购订单'!G280</f>
        <v/>
      </c>
      <c r="I280" s="78">
        <f ca="1">+'（运营）采购订单'!H280</f>
        <v>0</v>
      </c>
      <c r="J280" s="78" t="str">
        <f>+'（运营）采购订单'!I280</f>
        <v>3XL</v>
      </c>
      <c r="K280" s="83"/>
      <c r="L280" s="84"/>
      <c r="M280" s="83"/>
      <c r="N280" s="83"/>
      <c r="O280" s="85">
        <f t="shared" si="24"/>
        <v>0</v>
      </c>
      <c r="P280" s="86">
        <f ca="1" t="shared" si="23"/>
        <v>0</v>
      </c>
      <c r="Q280" s="86"/>
    </row>
    <row r="281" s="65" customFormat="1" ht="26" hidden="1" customHeight="1" spans="1:17">
      <c r="A281" s="76"/>
      <c r="B281" s="77" t="str">
        <f ca="1">IF(F281&gt;0,'（运营）采购订单'!B281,"")</f>
        <v/>
      </c>
      <c r="C281" s="78" t="str">
        <f ca="1">+'（运营）采购订单'!C281</f>
        <v/>
      </c>
      <c r="D281" s="78" t="str">
        <f ca="1">+'（运营）采购订单'!D281</f>
        <v/>
      </c>
      <c r="E281" s="78" t="str">
        <f ca="1">+'（运营）采购订单'!E281</f>
        <v/>
      </c>
      <c r="F281" s="78">
        <f ca="1">+'（运营）采购订单'!J281</f>
        <v>0</v>
      </c>
      <c r="G281" s="78" t="str">
        <f ca="1">+'（运营）采购订单'!F281</f>
        <v/>
      </c>
      <c r="H281" s="79" t="str">
        <f ca="1">+'（运营）采购订单'!G281</f>
        <v/>
      </c>
      <c r="I281" s="78">
        <f ca="1">+'（运营）采购订单'!H281</f>
        <v>0</v>
      </c>
      <c r="J281" s="78" t="str">
        <f>+'（运营）采购订单'!I281</f>
        <v>4XL</v>
      </c>
      <c r="K281" s="83"/>
      <c r="L281" s="84"/>
      <c r="M281" s="83"/>
      <c r="N281" s="83"/>
      <c r="O281" s="85">
        <f t="shared" si="24"/>
        <v>0</v>
      </c>
      <c r="P281" s="86">
        <f ca="1" t="shared" si="23"/>
        <v>0</v>
      </c>
      <c r="Q281" s="86"/>
    </row>
    <row r="282" s="65" customFormat="1" ht="26" hidden="1" customHeight="1" spans="1:17">
      <c r="A282" s="76"/>
      <c r="B282" s="77" t="str">
        <f ca="1">IF(F282&gt;0,'（运营）采购订单'!B282,"")</f>
        <v/>
      </c>
      <c r="C282" s="78" t="str">
        <f ca="1">+'（运营）采购订单'!C282</f>
        <v/>
      </c>
      <c r="D282" s="78" t="str">
        <f ca="1">+'（运营）采购订单'!D282</f>
        <v/>
      </c>
      <c r="E282" s="78" t="str">
        <f ca="1">+'（运营）采购订单'!E282</f>
        <v/>
      </c>
      <c r="F282" s="78">
        <f ca="1">+'（运营）采购订单'!J282</f>
        <v>0</v>
      </c>
      <c r="G282" s="78" t="str">
        <f ca="1">+'（运营）采购订单'!F282</f>
        <v/>
      </c>
      <c r="H282" s="79" t="str">
        <f ca="1">+'（运营）采购订单'!G282</f>
        <v/>
      </c>
      <c r="I282" s="78">
        <f ca="1">+'（运营）采购订单'!H282</f>
        <v>0</v>
      </c>
      <c r="J282" s="78" t="str">
        <f>+'（运营）采购订单'!I282</f>
        <v>5XL</v>
      </c>
      <c r="K282" s="83"/>
      <c r="L282" s="84"/>
      <c r="M282" s="83"/>
      <c r="N282" s="83"/>
      <c r="O282" s="85">
        <f t="shared" si="24"/>
        <v>0</v>
      </c>
      <c r="P282" s="86">
        <f ca="1" t="shared" si="23"/>
        <v>0</v>
      </c>
      <c r="Q282" s="86"/>
    </row>
    <row r="283" s="65" customFormat="1" ht="26" hidden="1" customHeight="1" spans="1:17">
      <c r="A283" s="76"/>
      <c r="B283" s="77" t="str">
        <f ca="1">IF(F283&gt;0,'（运营）采购订单'!B283,"")</f>
        <v/>
      </c>
      <c r="C283" s="78" t="str">
        <f ca="1">+'（运营）采购订单'!C283</f>
        <v/>
      </c>
      <c r="D283" s="78" t="str">
        <f ca="1">+'（运营）采购订单'!D283</f>
        <v/>
      </c>
      <c r="E283" s="78" t="str">
        <f ca="1">+'（运营）采购订单'!E283</f>
        <v/>
      </c>
      <c r="F283" s="78">
        <f ca="1">+'（运营）采购订单'!J283</f>
        <v>0</v>
      </c>
      <c r="G283" s="78" t="str">
        <f ca="1">+'（运营）采购订单'!F283</f>
        <v/>
      </c>
      <c r="H283" s="79" t="str">
        <f ca="1">+'（运营）采购订单'!G283</f>
        <v/>
      </c>
      <c r="I283" s="78">
        <f ca="1">+'（运营）采购订单'!H283</f>
        <v>0</v>
      </c>
      <c r="J283" s="78" t="str">
        <f>+'（运营）采购订单'!I283</f>
        <v>XS</v>
      </c>
      <c r="K283" s="83"/>
      <c r="L283" s="84"/>
      <c r="M283" s="83"/>
      <c r="N283" s="83"/>
      <c r="O283" s="85">
        <f t="shared" si="24"/>
        <v>0</v>
      </c>
      <c r="P283" s="86">
        <f ca="1" t="shared" si="23"/>
        <v>0</v>
      </c>
      <c r="Q283" s="86"/>
    </row>
    <row r="284" s="65" customFormat="1" ht="26" hidden="1" customHeight="1" spans="1:17">
      <c r="A284" s="76"/>
      <c r="B284" s="77" t="str">
        <f ca="1">IF(F284&gt;0,'（运营）采购订单'!B284,"")</f>
        <v/>
      </c>
      <c r="C284" s="78" t="str">
        <f ca="1">+'（运营）采购订单'!C284</f>
        <v/>
      </c>
      <c r="D284" s="78" t="str">
        <f ca="1">+'（运营）采购订单'!D284</f>
        <v/>
      </c>
      <c r="E284" s="78" t="str">
        <f ca="1">+'（运营）采购订单'!E284</f>
        <v/>
      </c>
      <c r="F284" s="78">
        <f ca="1">+'（运营）采购订单'!J284</f>
        <v>0</v>
      </c>
      <c r="G284" s="78" t="str">
        <f ca="1">+'（运营）采购订单'!F284</f>
        <v/>
      </c>
      <c r="H284" s="79" t="str">
        <f ca="1">+'（运营）采购订单'!G284</f>
        <v/>
      </c>
      <c r="I284" s="78">
        <f ca="1">+'（运营）采购订单'!H284</f>
        <v>0</v>
      </c>
      <c r="J284" s="78" t="str">
        <f>+'（运营）采购订单'!I284</f>
        <v>S</v>
      </c>
      <c r="K284" s="83"/>
      <c r="L284" s="84"/>
      <c r="M284" s="83"/>
      <c r="N284" s="83"/>
      <c r="O284" s="85">
        <f t="shared" si="24"/>
        <v>0</v>
      </c>
      <c r="P284" s="86">
        <f ca="1" t="shared" si="23"/>
        <v>0</v>
      </c>
      <c r="Q284" s="86"/>
    </row>
    <row r="285" s="65" customFormat="1" ht="26" hidden="1" customHeight="1" spans="1:17">
      <c r="A285" s="76"/>
      <c r="B285" s="77" t="str">
        <f ca="1">IF(F285&gt;0,'（运营）采购订单'!B285,"")</f>
        <v/>
      </c>
      <c r="C285" s="78" t="str">
        <f ca="1">+'（运营）采购订单'!C285</f>
        <v/>
      </c>
      <c r="D285" s="78" t="str">
        <f ca="1">+'（运营）采购订单'!D285</f>
        <v/>
      </c>
      <c r="E285" s="78" t="str">
        <f ca="1">+'（运营）采购订单'!E285</f>
        <v/>
      </c>
      <c r="F285" s="78">
        <f ca="1">+'（运营）采购订单'!J285</f>
        <v>0</v>
      </c>
      <c r="G285" s="78" t="str">
        <f ca="1">+'（运营）采购订单'!F285</f>
        <v/>
      </c>
      <c r="H285" s="79" t="str">
        <f ca="1">+'（运营）采购订单'!G285</f>
        <v/>
      </c>
      <c r="I285" s="78">
        <f ca="1">+'（运营）采购订单'!H285</f>
        <v>0</v>
      </c>
      <c r="J285" s="78" t="str">
        <f>+'（运营）采购订单'!I285</f>
        <v>M</v>
      </c>
      <c r="K285" s="83"/>
      <c r="L285" s="84"/>
      <c r="M285" s="83"/>
      <c r="N285" s="83"/>
      <c r="O285" s="85">
        <f t="shared" si="24"/>
        <v>0</v>
      </c>
      <c r="P285" s="86">
        <f ca="1" t="shared" si="23"/>
        <v>0</v>
      </c>
      <c r="Q285" s="86"/>
    </row>
    <row r="286" s="65" customFormat="1" ht="26" hidden="1" customHeight="1" spans="1:17">
      <c r="A286" s="76"/>
      <c r="B286" s="77" t="str">
        <f ca="1">IF(F286&gt;0,'（运营）采购订单'!B286,"")</f>
        <v/>
      </c>
      <c r="C286" s="78" t="str">
        <f ca="1">+'（运营）采购订单'!C286</f>
        <v/>
      </c>
      <c r="D286" s="78" t="str">
        <f ca="1">+'（运营）采购订单'!D286</f>
        <v/>
      </c>
      <c r="E286" s="78" t="str">
        <f ca="1">+'（运营）采购订单'!E286</f>
        <v/>
      </c>
      <c r="F286" s="78">
        <f ca="1">+'（运营）采购订单'!J286</f>
        <v>0</v>
      </c>
      <c r="G286" s="78" t="str">
        <f ca="1">+'（运营）采购订单'!F286</f>
        <v/>
      </c>
      <c r="H286" s="79" t="str">
        <f ca="1">+'（运营）采购订单'!G286</f>
        <v/>
      </c>
      <c r="I286" s="78">
        <f ca="1">+'（运营）采购订单'!H286</f>
        <v>0</v>
      </c>
      <c r="J286" s="78" t="str">
        <f>+'（运营）采购订单'!I286</f>
        <v>L</v>
      </c>
      <c r="K286" s="83"/>
      <c r="L286" s="84"/>
      <c r="M286" s="83"/>
      <c r="N286" s="83"/>
      <c r="O286" s="85">
        <f t="shared" si="24"/>
        <v>0</v>
      </c>
      <c r="P286" s="86">
        <f ca="1" t="shared" si="23"/>
        <v>0</v>
      </c>
      <c r="Q286" s="86"/>
    </row>
    <row r="287" s="65" customFormat="1" ht="26" hidden="1" customHeight="1" spans="1:17">
      <c r="A287" s="76"/>
      <c r="B287" s="77" t="str">
        <f ca="1">IF(F287&gt;0,'（运营）采购订单'!B287,"")</f>
        <v/>
      </c>
      <c r="C287" s="78" t="str">
        <f ca="1">+'（运营）采购订单'!C287</f>
        <v/>
      </c>
      <c r="D287" s="78" t="str">
        <f ca="1">+'（运营）采购订单'!D287</f>
        <v/>
      </c>
      <c r="E287" s="78" t="str">
        <f ca="1">+'（运营）采购订单'!E287</f>
        <v/>
      </c>
      <c r="F287" s="78">
        <f ca="1">+'（运营）采购订单'!J287</f>
        <v>0</v>
      </c>
      <c r="G287" s="78" t="str">
        <f ca="1">+'（运营）采购订单'!F287</f>
        <v/>
      </c>
      <c r="H287" s="79" t="str">
        <f ca="1">+'（运营）采购订单'!G287</f>
        <v/>
      </c>
      <c r="I287" s="78">
        <f ca="1">+'（运营）采购订单'!H287</f>
        <v>0</v>
      </c>
      <c r="J287" s="78" t="str">
        <f>+'（运营）采购订单'!I287</f>
        <v>XL</v>
      </c>
      <c r="K287" s="83"/>
      <c r="L287" s="84"/>
      <c r="M287" s="83"/>
      <c r="N287" s="83"/>
      <c r="O287" s="85">
        <f t="shared" si="24"/>
        <v>0</v>
      </c>
      <c r="P287" s="86">
        <f ca="1" t="shared" si="23"/>
        <v>0</v>
      </c>
      <c r="Q287" s="86"/>
    </row>
    <row r="288" s="65" customFormat="1" ht="26" hidden="1" customHeight="1" spans="1:17">
      <c r="A288" s="76"/>
      <c r="B288" s="77" t="str">
        <f ca="1">IF(F288&gt;0,'（运营）采购订单'!B288,"")</f>
        <v/>
      </c>
      <c r="C288" s="78" t="str">
        <f ca="1">+'（运营）采购订单'!C288</f>
        <v/>
      </c>
      <c r="D288" s="78" t="str">
        <f ca="1">+'（运营）采购订单'!D288</f>
        <v/>
      </c>
      <c r="E288" s="78" t="str">
        <f ca="1">+'（运营）采购订单'!E288</f>
        <v/>
      </c>
      <c r="F288" s="78">
        <f ca="1">+'（运营）采购订单'!J288</f>
        <v>0</v>
      </c>
      <c r="G288" s="78" t="str">
        <f ca="1">+'（运营）采购订单'!F288</f>
        <v/>
      </c>
      <c r="H288" s="79" t="str">
        <f ca="1">+'（运营）采购订单'!G288</f>
        <v/>
      </c>
      <c r="I288" s="78">
        <f ca="1">+'（运营）采购订单'!H288</f>
        <v>0</v>
      </c>
      <c r="J288" s="78" t="str">
        <f>+'（运营）采购订单'!I288</f>
        <v>2XL</v>
      </c>
      <c r="K288" s="83"/>
      <c r="L288" s="84"/>
      <c r="M288" s="83"/>
      <c r="N288" s="83"/>
      <c r="O288" s="85">
        <f t="shared" si="24"/>
        <v>0</v>
      </c>
      <c r="P288" s="86">
        <f ca="1" t="shared" si="23"/>
        <v>0</v>
      </c>
      <c r="Q288" s="86"/>
    </row>
    <row r="289" s="65" customFormat="1" ht="26" hidden="1" customHeight="1" spans="1:17">
      <c r="A289" s="76"/>
      <c r="B289" s="77" t="str">
        <f ca="1">IF(F289&gt;0,'（运营）采购订单'!B289,"")</f>
        <v/>
      </c>
      <c r="C289" s="78" t="str">
        <f ca="1">+'（运营）采购订单'!C289</f>
        <v/>
      </c>
      <c r="D289" s="78" t="str">
        <f ca="1">+'（运营）采购订单'!D289</f>
        <v/>
      </c>
      <c r="E289" s="78" t="str">
        <f ca="1">+'（运营）采购订单'!E289</f>
        <v/>
      </c>
      <c r="F289" s="78">
        <f ca="1">+'（运营）采购订单'!J289</f>
        <v>0</v>
      </c>
      <c r="G289" s="78" t="str">
        <f ca="1">+'（运营）采购订单'!F289</f>
        <v/>
      </c>
      <c r="H289" s="79" t="str">
        <f ca="1">+'（运营）采购订单'!G289</f>
        <v/>
      </c>
      <c r="I289" s="78">
        <f ca="1">+'（运营）采购订单'!H289</f>
        <v>0</v>
      </c>
      <c r="J289" s="78" t="str">
        <f>+'（运营）采购订单'!I289</f>
        <v>3XL</v>
      </c>
      <c r="K289" s="83"/>
      <c r="L289" s="84"/>
      <c r="M289" s="83"/>
      <c r="N289" s="83"/>
      <c r="O289" s="85">
        <f t="shared" si="24"/>
        <v>0</v>
      </c>
      <c r="P289" s="86">
        <f ca="1" t="shared" si="23"/>
        <v>0</v>
      </c>
      <c r="Q289" s="86"/>
    </row>
    <row r="290" s="65" customFormat="1" ht="26" hidden="1" customHeight="1" spans="1:17">
      <c r="A290" s="76"/>
      <c r="B290" s="77" t="str">
        <f ca="1">IF(F290&gt;0,'（运营）采购订单'!B290,"")</f>
        <v/>
      </c>
      <c r="C290" s="78" t="str">
        <f ca="1">+'（运营）采购订单'!C290</f>
        <v/>
      </c>
      <c r="D290" s="78" t="str">
        <f ca="1">+'（运营）采购订单'!D290</f>
        <v/>
      </c>
      <c r="E290" s="78" t="str">
        <f ca="1">+'（运营）采购订单'!E290</f>
        <v/>
      </c>
      <c r="F290" s="78">
        <f ca="1">+'（运营）采购订单'!J290</f>
        <v>0</v>
      </c>
      <c r="G290" s="78" t="str">
        <f ca="1">+'（运营）采购订单'!F290</f>
        <v/>
      </c>
      <c r="H290" s="79" t="str">
        <f ca="1">+'（运营）采购订单'!G290</f>
        <v/>
      </c>
      <c r="I290" s="78">
        <f ca="1">+'（运营）采购订单'!H290</f>
        <v>0</v>
      </c>
      <c r="J290" s="78" t="str">
        <f>+'（运营）采购订单'!I290</f>
        <v>4XL</v>
      </c>
      <c r="K290" s="83"/>
      <c r="L290" s="84"/>
      <c r="M290" s="83"/>
      <c r="N290" s="83"/>
      <c r="O290" s="85">
        <f t="shared" si="24"/>
        <v>0</v>
      </c>
      <c r="P290" s="86">
        <f ca="1" t="shared" si="23"/>
        <v>0</v>
      </c>
      <c r="Q290" s="86"/>
    </row>
    <row r="291" s="65" customFormat="1" ht="26" hidden="1" customHeight="1" spans="1:17">
      <c r="A291" s="76"/>
      <c r="B291" s="77" t="str">
        <f ca="1">IF(F291&gt;0,'（运营）采购订单'!B291,"")</f>
        <v/>
      </c>
      <c r="C291" s="78" t="str">
        <f ca="1">+'（运营）采购订单'!C291</f>
        <v/>
      </c>
      <c r="D291" s="78" t="str">
        <f ca="1">+'（运营）采购订单'!D291</f>
        <v/>
      </c>
      <c r="E291" s="78" t="str">
        <f ca="1">+'（运营）采购订单'!E291</f>
        <v/>
      </c>
      <c r="F291" s="78">
        <f ca="1">+'（运营）采购订单'!J291</f>
        <v>0</v>
      </c>
      <c r="G291" s="78" t="str">
        <f ca="1">+'（运营）采购订单'!F291</f>
        <v/>
      </c>
      <c r="H291" s="79" t="str">
        <f ca="1">+'（运营）采购订单'!G291</f>
        <v/>
      </c>
      <c r="I291" s="78">
        <f ca="1">+'（运营）采购订单'!H291</f>
        <v>0</v>
      </c>
      <c r="J291" s="78" t="str">
        <f>+'（运营）采购订单'!I291</f>
        <v>5XL</v>
      </c>
      <c r="K291" s="83"/>
      <c r="L291" s="84"/>
      <c r="M291" s="83"/>
      <c r="N291" s="83"/>
      <c r="O291" s="85">
        <f t="shared" si="24"/>
        <v>0</v>
      </c>
      <c r="P291" s="86">
        <f ca="1" t="shared" si="23"/>
        <v>0</v>
      </c>
      <c r="Q291" s="86"/>
    </row>
    <row r="292" s="65" customFormat="1" ht="26" hidden="1" customHeight="1" spans="1:17">
      <c r="A292" s="76"/>
      <c r="B292" s="77" t="str">
        <f ca="1">IF(F292&gt;0,'（运营）采购订单'!B292,"")</f>
        <v/>
      </c>
      <c r="C292" s="78" t="str">
        <f ca="1">+'（运营）采购订单'!C292</f>
        <v/>
      </c>
      <c r="D292" s="78" t="str">
        <f ca="1">+'（运营）采购订单'!D292</f>
        <v/>
      </c>
      <c r="E292" s="78" t="str">
        <f ca="1">+'（运营）采购订单'!E292</f>
        <v/>
      </c>
      <c r="F292" s="78">
        <f ca="1">+'（运营）采购订单'!J292</f>
        <v>0</v>
      </c>
      <c r="G292" s="78" t="str">
        <f ca="1">+'（运营）采购订单'!F292</f>
        <v/>
      </c>
      <c r="H292" s="79" t="str">
        <f ca="1">+'（运营）采购订单'!G292</f>
        <v/>
      </c>
      <c r="I292" s="78">
        <f ca="1">+'（运营）采购订单'!H292</f>
        <v>0</v>
      </c>
      <c r="J292" s="78" t="str">
        <f>+'（运营）采购订单'!I292</f>
        <v>XS</v>
      </c>
      <c r="K292" s="83"/>
      <c r="L292" s="84"/>
      <c r="M292" s="83"/>
      <c r="N292" s="83"/>
      <c r="O292" s="85">
        <f t="shared" si="24"/>
        <v>0</v>
      </c>
      <c r="P292" s="86">
        <f ca="1" t="shared" si="23"/>
        <v>0</v>
      </c>
      <c r="Q292" s="86"/>
    </row>
    <row r="293" s="65" customFormat="1" ht="26" hidden="1" customHeight="1" spans="1:17">
      <c r="A293" s="76"/>
      <c r="B293" s="77" t="str">
        <f ca="1">IF(F293&gt;0,'（运营）采购订单'!B293,"")</f>
        <v/>
      </c>
      <c r="C293" s="78" t="str">
        <f ca="1">+'（运营）采购订单'!C293</f>
        <v/>
      </c>
      <c r="D293" s="78" t="str">
        <f ca="1">+'（运营）采购订单'!D293</f>
        <v/>
      </c>
      <c r="E293" s="78" t="str">
        <f ca="1">+'（运营）采购订单'!E293</f>
        <v/>
      </c>
      <c r="F293" s="78">
        <f ca="1">+'（运营）采购订单'!J293</f>
        <v>0</v>
      </c>
      <c r="G293" s="78" t="str">
        <f ca="1">+'（运营）采购订单'!F293</f>
        <v/>
      </c>
      <c r="H293" s="79" t="str">
        <f ca="1">+'（运营）采购订单'!G293</f>
        <v/>
      </c>
      <c r="I293" s="78">
        <f ca="1">+'（运营）采购订单'!H293</f>
        <v>0</v>
      </c>
      <c r="J293" s="78" t="str">
        <f>+'（运营）采购订单'!I293</f>
        <v>S</v>
      </c>
      <c r="K293" s="83"/>
      <c r="L293" s="84"/>
      <c r="M293" s="83"/>
      <c r="N293" s="83"/>
      <c r="O293" s="85">
        <f t="shared" si="24"/>
        <v>0</v>
      </c>
      <c r="P293" s="86">
        <f ca="1" t="shared" si="23"/>
        <v>0</v>
      </c>
      <c r="Q293" s="86"/>
    </row>
    <row r="294" s="65" customFormat="1" ht="26" hidden="1" customHeight="1" spans="1:17">
      <c r="A294" s="76"/>
      <c r="B294" s="77" t="str">
        <f ca="1">IF(F294&gt;0,'（运营）采购订单'!B294,"")</f>
        <v/>
      </c>
      <c r="C294" s="78" t="str">
        <f ca="1">+'（运营）采购订单'!C294</f>
        <v/>
      </c>
      <c r="D294" s="78" t="str">
        <f ca="1">+'（运营）采购订单'!D294</f>
        <v/>
      </c>
      <c r="E294" s="78" t="str">
        <f ca="1">+'（运营）采购订单'!E294</f>
        <v/>
      </c>
      <c r="F294" s="78">
        <f ca="1">+'（运营）采购订单'!J294</f>
        <v>0</v>
      </c>
      <c r="G294" s="78" t="str">
        <f ca="1">+'（运营）采购订单'!F294</f>
        <v/>
      </c>
      <c r="H294" s="79" t="str">
        <f ca="1">+'（运营）采购订单'!G294</f>
        <v/>
      </c>
      <c r="I294" s="78">
        <f ca="1">+'（运营）采购订单'!H294</f>
        <v>0</v>
      </c>
      <c r="J294" s="78" t="str">
        <f>+'（运营）采购订单'!I294</f>
        <v>M</v>
      </c>
      <c r="K294" s="83"/>
      <c r="L294" s="84"/>
      <c r="M294" s="83"/>
      <c r="N294" s="83"/>
      <c r="O294" s="85">
        <f t="shared" si="24"/>
        <v>0</v>
      </c>
      <c r="P294" s="86">
        <f ca="1" t="shared" si="23"/>
        <v>0</v>
      </c>
      <c r="Q294" s="86"/>
    </row>
    <row r="295" s="65" customFormat="1" ht="26" hidden="1" customHeight="1" spans="1:17">
      <c r="A295" s="76"/>
      <c r="B295" s="77" t="str">
        <f ca="1">IF(F295&gt;0,'（运营）采购订单'!B295,"")</f>
        <v/>
      </c>
      <c r="C295" s="78" t="str">
        <f ca="1">+'（运营）采购订单'!C295</f>
        <v/>
      </c>
      <c r="D295" s="78" t="str">
        <f ca="1">+'（运营）采购订单'!D295</f>
        <v/>
      </c>
      <c r="E295" s="78" t="str">
        <f ca="1">+'（运营）采购订单'!E295</f>
        <v/>
      </c>
      <c r="F295" s="78">
        <f ca="1">+'（运营）采购订单'!J295</f>
        <v>0</v>
      </c>
      <c r="G295" s="78" t="str">
        <f ca="1">+'（运营）采购订单'!F295</f>
        <v/>
      </c>
      <c r="H295" s="79" t="str">
        <f ca="1">+'（运营）采购订单'!G295</f>
        <v/>
      </c>
      <c r="I295" s="78">
        <f ca="1">+'（运营）采购订单'!H295</f>
        <v>0</v>
      </c>
      <c r="J295" s="78" t="str">
        <f>+'（运营）采购订单'!I295</f>
        <v>L</v>
      </c>
      <c r="K295" s="83"/>
      <c r="L295" s="84"/>
      <c r="M295" s="83"/>
      <c r="N295" s="83"/>
      <c r="O295" s="85">
        <f t="shared" si="24"/>
        <v>0</v>
      </c>
      <c r="P295" s="86">
        <f ca="1" t="shared" si="23"/>
        <v>0</v>
      </c>
      <c r="Q295" s="86"/>
    </row>
    <row r="296" s="65" customFormat="1" ht="26" hidden="1" customHeight="1" spans="1:17">
      <c r="A296" s="76"/>
      <c r="B296" s="77" t="str">
        <f ca="1">IF(F296&gt;0,'（运营）采购订单'!B296,"")</f>
        <v/>
      </c>
      <c r="C296" s="78" t="str">
        <f ca="1">+'（运营）采购订单'!C296</f>
        <v/>
      </c>
      <c r="D296" s="78" t="str">
        <f ca="1">+'（运营）采购订单'!D296</f>
        <v/>
      </c>
      <c r="E296" s="78" t="str">
        <f ca="1">+'（运营）采购订单'!E296</f>
        <v/>
      </c>
      <c r="F296" s="78">
        <f ca="1">+'（运营）采购订单'!J296</f>
        <v>0</v>
      </c>
      <c r="G296" s="78" t="str">
        <f ca="1">+'（运营）采购订单'!F296</f>
        <v/>
      </c>
      <c r="H296" s="79" t="str">
        <f ca="1">+'（运营）采购订单'!G296</f>
        <v/>
      </c>
      <c r="I296" s="78">
        <f ca="1">+'（运营）采购订单'!H296</f>
        <v>0</v>
      </c>
      <c r="J296" s="78" t="str">
        <f>+'（运营）采购订单'!I296</f>
        <v>XL</v>
      </c>
      <c r="K296" s="83"/>
      <c r="L296" s="84"/>
      <c r="M296" s="83"/>
      <c r="N296" s="83"/>
      <c r="O296" s="85">
        <f t="shared" si="24"/>
        <v>0</v>
      </c>
      <c r="P296" s="86">
        <f ca="1" t="shared" si="23"/>
        <v>0</v>
      </c>
      <c r="Q296" s="86"/>
    </row>
    <row r="297" s="65" customFormat="1" ht="26" hidden="1" customHeight="1" spans="1:17">
      <c r="A297" s="76"/>
      <c r="B297" s="77" t="str">
        <f ca="1">IF(F297&gt;0,'（运营）采购订单'!B297,"")</f>
        <v/>
      </c>
      <c r="C297" s="78" t="str">
        <f ca="1">+'（运营）采购订单'!C297</f>
        <v/>
      </c>
      <c r="D297" s="78" t="str">
        <f ca="1">+'（运营）采购订单'!D297</f>
        <v/>
      </c>
      <c r="E297" s="78" t="str">
        <f ca="1">+'（运营）采购订单'!E297</f>
        <v/>
      </c>
      <c r="F297" s="78">
        <f ca="1">+'（运营）采购订单'!J297</f>
        <v>0</v>
      </c>
      <c r="G297" s="78" t="str">
        <f ca="1">+'（运营）采购订单'!F297</f>
        <v/>
      </c>
      <c r="H297" s="79" t="str">
        <f ca="1">+'（运营）采购订单'!G297</f>
        <v/>
      </c>
      <c r="I297" s="78">
        <f ca="1">+'（运营）采购订单'!H297</f>
        <v>0</v>
      </c>
      <c r="J297" s="78" t="str">
        <f>+'（运营）采购订单'!I297</f>
        <v>2XL</v>
      </c>
      <c r="K297" s="83"/>
      <c r="L297" s="84"/>
      <c r="M297" s="83"/>
      <c r="N297" s="83"/>
      <c r="O297" s="85">
        <f t="shared" si="24"/>
        <v>0</v>
      </c>
      <c r="P297" s="86">
        <f ca="1" t="shared" si="23"/>
        <v>0</v>
      </c>
      <c r="Q297" s="86"/>
    </row>
    <row r="298" s="65" customFormat="1" ht="26" hidden="1" customHeight="1" spans="1:17">
      <c r="A298" s="76"/>
      <c r="B298" s="77" t="str">
        <f ca="1">IF(F298&gt;0,'（运营）采购订单'!B298,"")</f>
        <v/>
      </c>
      <c r="C298" s="78" t="str">
        <f ca="1">+'（运营）采购订单'!C298</f>
        <v/>
      </c>
      <c r="D298" s="78" t="str">
        <f ca="1">+'（运营）采购订单'!D298</f>
        <v/>
      </c>
      <c r="E298" s="78" t="str">
        <f ca="1">+'（运营）采购订单'!E298</f>
        <v/>
      </c>
      <c r="F298" s="78">
        <f ca="1">+'（运营）采购订单'!J298</f>
        <v>0</v>
      </c>
      <c r="G298" s="78" t="str">
        <f ca="1">+'（运营）采购订单'!F298</f>
        <v/>
      </c>
      <c r="H298" s="79" t="str">
        <f ca="1">+'（运营）采购订单'!G298</f>
        <v/>
      </c>
      <c r="I298" s="78">
        <f ca="1">+'（运营）采购订单'!H298</f>
        <v>0</v>
      </c>
      <c r="J298" s="78" t="str">
        <f>+'（运营）采购订单'!I298</f>
        <v>3XL</v>
      </c>
      <c r="K298" s="83"/>
      <c r="L298" s="84"/>
      <c r="M298" s="83"/>
      <c r="N298" s="83"/>
      <c r="O298" s="85">
        <f t="shared" si="24"/>
        <v>0</v>
      </c>
      <c r="P298" s="86">
        <f ca="1" t="shared" si="23"/>
        <v>0</v>
      </c>
      <c r="Q298" s="86"/>
    </row>
    <row r="299" s="65" customFormat="1" ht="26" hidden="1" customHeight="1" spans="1:17">
      <c r="A299" s="76"/>
      <c r="B299" s="77" t="str">
        <f ca="1">IF(F299&gt;0,'（运营）采购订单'!B299,"")</f>
        <v/>
      </c>
      <c r="C299" s="78" t="str">
        <f ca="1">+'（运营）采购订单'!C299</f>
        <v/>
      </c>
      <c r="D299" s="78" t="str">
        <f ca="1">+'（运营）采购订单'!D299</f>
        <v/>
      </c>
      <c r="E299" s="78" t="str">
        <f ca="1">+'（运营）采购订单'!E299</f>
        <v/>
      </c>
      <c r="F299" s="78">
        <f ca="1">+'（运营）采购订单'!J299</f>
        <v>0</v>
      </c>
      <c r="G299" s="78" t="str">
        <f ca="1">+'（运营）采购订单'!F299</f>
        <v/>
      </c>
      <c r="H299" s="79" t="str">
        <f ca="1">+'（运营）采购订单'!G299</f>
        <v/>
      </c>
      <c r="I299" s="78">
        <f ca="1">+'（运营）采购订单'!H299</f>
        <v>0</v>
      </c>
      <c r="J299" s="78" t="str">
        <f>+'（运营）采购订单'!I299</f>
        <v>4XL</v>
      </c>
      <c r="K299" s="83"/>
      <c r="L299" s="84"/>
      <c r="M299" s="83"/>
      <c r="N299" s="83"/>
      <c r="O299" s="85">
        <f t="shared" si="24"/>
        <v>0</v>
      </c>
      <c r="P299" s="86">
        <f ca="1" t="shared" si="23"/>
        <v>0</v>
      </c>
      <c r="Q299" s="86"/>
    </row>
    <row r="300" s="65" customFormat="1" ht="26" hidden="1" customHeight="1" spans="1:17">
      <c r="A300" s="76"/>
      <c r="B300" s="77" t="str">
        <f ca="1">IF(F300&gt;0,'（运营）采购订单'!B300,"")</f>
        <v/>
      </c>
      <c r="C300" s="78" t="str">
        <f ca="1">+'（运营）采购订单'!C300</f>
        <v/>
      </c>
      <c r="D300" s="78" t="str">
        <f ca="1">+'（运营）采购订单'!D300</f>
        <v/>
      </c>
      <c r="E300" s="78" t="str">
        <f ca="1">+'（运营）采购订单'!E300</f>
        <v/>
      </c>
      <c r="F300" s="78">
        <f ca="1">+'（运营）采购订单'!J300</f>
        <v>0</v>
      </c>
      <c r="G300" s="78" t="str">
        <f ca="1">+'（运营）采购订单'!F300</f>
        <v/>
      </c>
      <c r="H300" s="79" t="str">
        <f ca="1">+'（运营）采购订单'!G300</f>
        <v/>
      </c>
      <c r="I300" s="78">
        <f ca="1">+'（运营）采购订单'!H300</f>
        <v>0</v>
      </c>
      <c r="J300" s="78" t="str">
        <f>+'（运营）采购订单'!I300</f>
        <v>5XL</v>
      </c>
      <c r="K300" s="83"/>
      <c r="L300" s="84"/>
      <c r="M300" s="83"/>
      <c r="N300" s="83"/>
      <c r="O300" s="85">
        <f t="shared" si="24"/>
        <v>0</v>
      </c>
      <c r="P300" s="86">
        <f ca="1" t="shared" si="23"/>
        <v>0</v>
      </c>
      <c r="Q300" s="86"/>
    </row>
    <row r="301" s="65" customFormat="1" ht="26" hidden="1" customHeight="1" spans="1:17">
      <c r="A301" s="76"/>
      <c r="B301" s="77" t="str">
        <f ca="1">IF(F301&gt;0,'（运营）采购订单'!B301,"")</f>
        <v/>
      </c>
      <c r="C301" s="78" t="str">
        <f ca="1">+'（运营）采购订单'!C301</f>
        <v/>
      </c>
      <c r="D301" s="78" t="str">
        <f ca="1">+'（运营）采购订单'!D301</f>
        <v/>
      </c>
      <c r="E301" s="78" t="str">
        <f ca="1">+'（运营）采购订单'!E301</f>
        <v/>
      </c>
      <c r="F301" s="78">
        <f ca="1">+'（运营）采购订单'!J301</f>
        <v>0</v>
      </c>
      <c r="G301" s="78" t="str">
        <f ca="1">+'（运营）采购订单'!F301</f>
        <v/>
      </c>
      <c r="H301" s="79" t="str">
        <f ca="1">+'（运营）采购订单'!G301</f>
        <v/>
      </c>
      <c r="I301" s="78">
        <f ca="1">+'（运营）采购订单'!H301</f>
        <v>0</v>
      </c>
      <c r="J301" s="78" t="str">
        <f>+'（运营）采购订单'!I301</f>
        <v>XS</v>
      </c>
      <c r="K301" s="83"/>
      <c r="L301" s="84"/>
      <c r="M301" s="83"/>
      <c r="N301" s="83"/>
      <c r="O301" s="85">
        <f t="shared" si="24"/>
        <v>0</v>
      </c>
      <c r="P301" s="86">
        <f ca="1" t="shared" si="23"/>
        <v>0</v>
      </c>
      <c r="Q301" s="86"/>
    </row>
    <row r="302" s="65" customFormat="1" ht="26" hidden="1" customHeight="1" spans="1:17">
      <c r="A302" s="76"/>
      <c r="B302" s="77" t="str">
        <f ca="1">IF(F302&gt;0,'（运营）采购订单'!B302,"")</f>
        <v/>
      </c>
      <c r="C302" s="78" t="str">
        <f ca="1">+'（运营）采购订单'!C302</f>
        <v/>
      </c>
      <c r="D302" s="78" t="str">
        <f ca="1">+'（运营）采购订单'!D302</f>
        <v/>
      </c>
      <c r="E302" s="78" t="str">
        <f ca="1">+'（运营）采购订单'!E302</f>
        <v/>
      </c>
      <c r="F302" s="78">
        <f ca="1">+'（运营）采购订单'!J302</f>
        <v>0</v>
      </c>
      <c r="G302" s="78" t="str">
        <f ca="1">+'（运营）采购订单'!F302</f>
        <v/>
      </c>
      <c r="H302" s="79" t="str">
        <f ca="1">+'（运营）采购订单'!G302</f>
        <v/>
      </c>
      <c r="I302" s="78">
        <f ca="1">+'（运营）采购订单'!H302</f>
        <v>0</v>
      </c>
      <c r="J302" s="78" t="str">
        <f>+'（运营）采购订单'!I302</f>
        <v>S</v>
      </c>
      <c r="K302" s="83"/>
      <c r="L302" s="84"/>
      <c r="M302" s="83"/>
      <c r="N302" s="83"/>
      <c r="O302" s="85">
        <f t="shared" si="24"/>
        <v>0</v>
      </c>
      <c r="P302" s="86">
        <f ca="1" t="shared" si="23"/>
        <v>0</v>
      </c>
      <c r="Q302" s="86"/>
    </row>
    <row r="303" s="65" customFormat="1" ht="26" hidden="1" customHeight="1" spans="1:17">
      <c r="A303" s="76"/>
      <c r="B303" s="77" t="str">
        <f ca="1">IF(F303&gt;0,'（运营）采购订单'!B303,"")</f>
        <v/>
      </c>
      <c r="C303" s="78" t="str">
        <f ca="1">+'（运营）采购订单'!C303</f>
        <v/>
      </c>
      <c r="D303" s="78" t="str">
        <f ca="1">+'（运营）采购订单'!D303</f>
        <v/>
      </c>
      <c r="E303" s="78" t="str">
        <f ca="1">+'（运营）采购订单'!E303</f>
        <v/>
      </c>
      <c r="F303" s="78">
        <f ca="1">+'（运营）采购订单'!J303</f>
        <v>0</v>
      </c>
      <c r="G303" s="78" t="str">
        <f ca="1">+'（运营）采购订单'!F303</f>
        <v/>
      </c>
      <c r="H303" s="79" t="str">
        <f ca="1">+'（运营）采购订单'!G303</f>
        <v/>
      </c>
      <c r="I303" s="78">
        <f ca="1">+'（运营）采购订单'!H303</f>
        <v>0</v>
      </c>
      <c r="J303" s="78" t="str">
        <f>+'（运营）采购订单'!I303</f>
        <v>M</v>
      </c>
      <c r="K303" s="83"/>
      <c r="L303" s="84"/>
      <c r="M303" s="83"/>
      <c r="N303" s="83"/>
      <c r="O303" s="85">
        <f t="shared" si="24"/>
        <v>0</v>
      </c>
      <c r="P303" s="86">
        <f ca="1" t="shared" si="23"/>
        <v>0</v>
      </c>
      <c r="Q303" s="86"/>
    </row>
    <row r="304" s="65" customFormat="1" ht="26" hidden="1" customHeight="1" spans="1:17">
      <c r="A304" s="76"/>
      <c r="B304" s="77" t="str">
        <f ca="1">IF(F304&gt;0,'（运营）采购订单'!B304,"")</f>
        <v/>
      </c>
      <c r="C304" s="78" t="str">
        <f ca="1">+'（运营）采购订单'!C304</f>
        <v/>
      </c>
      <c r="D304" s="78" t="str">
        <f ca="1">+'（运营）采购订单'!D304</f>
        <v/>
      </c>
      <c r="E304" s="78" t="str">
        <f ca="1">+'（运营）采购订单'!E304</f>
        <v/>
      </c>
      <c r="F304" s="78">
        <f ca="1">+'（运营）采购订单'!J304</f>
        <v>0</v>
      </c>
      <c r="G304" s="78" t="str">
        <f ca="1">+'（运营）采购订单'!F304</f>
        <v/>
      </c>
      <c r="H304" s="79" t="str">
        <f ca="1">+'（运营）采购订单'!G304</f>
        <v/>
      </c>
      <c r="I304" s="78">
        <f ca="1">+'（运营）采购订单'!H304</f>
        <v>0</v>
      </c>
      <c r="J304" s="78" t="str">
        <f>+'（运营）采购订单'!I304</f>
        <v>L</v>
      </c>
      <c r="K304" s="83"/>
      <c r="L304" s="84"/>
      <c r="M304" s="83"/>
      <c r="N304" s="83"/>
      <c r="O304" s="85">
        <f t="shared" si="24"/>
        <v>0</v>
      </c>
      <c r="P304" s="86">
        <f ca="1" t="shared" si="23"/>
        <v>0</v>
      </c>
      <c r="Q304" s="86"/>
    </row>
    <row r="305" s="65" customFormat="1" ht="26" hidden="1" customHeight="1" spans="1:17">
      <c r="A305" s="76"/>
      <c r="B305" s="77" t="str">
        <f ca="1">IF(F305&gt;0,'（运营）采购订单'!B305,"")</f>
        <v/>
      </c>
      <c r="C305" s="78" t="str">
        <f ca="1">+'（运营）采购订单'!C305</f>
        <v/>
      </c>
      <c r="D305" s="78" t="str">
        <f ca="1">+'（运营）采购订单'!D305</f>
        <v/>
      </c>
      <c r="E305" s="78" t="str">
        <f ca="1">+'（运营）采购订单'!E305</f>
        <v/>
      </c>
      <c r="F305" s="78">
        <f ca="1">+'（运营）采购订单'!J305</f>
        <v>0</v>
      </c>
      <c r="G305" s="78" t="str">
        <f ca="1">+'（运营）采购订单'!F305</f>
        <v/>
      </c>
      <c r="H305" s="79" t="str">
        <f ca="1">+'（运营）采购订单'!G305</f>
        <v/>
      </c>
      <c r="I305" s="78">
        <f ca="1">+'（运营）采购订单'!H305</f>
        <v>0</v>
      </c>
      <c r="J305" s="78" t="str">
        <f>+'（运营）采购订单'!I305</f>
        <v>XL</v>
      </c>
      <c r="K305" s="83"/>
      <c r="L305" s="84"/>
      <c r="M305" s="83"/>
      <c r="N305" s="83"/>
      <c r="O305" s="85">
        <f t="shared" si="24"/>
        <v>0</v>
      </c>
      <c r="P305" s="86">
        <f ca="1" t="shared" si="23"/>
        <v>0</v>
      </c>
      <c r="Q305" s="86"/>
    </row>
    <row r="306" s="65" customFormat="1" ht="26" hidden="1" customHeight="1" spans="1:17">
      <c r="A306" s="76"/>
      <c r="B306" s="77" t="str">
        <f ca="1">IF(F306&gt;0,'（运营）采购订单'!B306,"")</f>
        <v/>
      </c>
      <c r="C306" s="78" t="str">
        <f ca="1">+'（运营）采购订单'!C306</f>
        <v/>
      </c>
      <c r="D306" s="78" t="str">
        <f ca="1">+'（运营）采购订单'!D306</f>
        <v/>
      </c>
      <c r="E306" s="78" t="str">
        <f ca="1">+'（运营）采购订单'!E306</f>
        <v/>
      </c>
      <c r="F306" s="78">
        <f ca="1">+'（运营）采购订单'!J306</f>
        <v>0</v>
      </c>
      <c r="G306" s="78" t="str">
        <f ca="1">+'（运营）采购订单'!F306</f>
        <v/>
      </c>
      <c r="H306" s="79" t="str">
        <f ca="1">+'（运营）采购订单'!G306</f>
        <v/>
      </c>
      <c r="I306" s="78">
        <f ca="1">+'（运营）采购订单'!H306</f>
        <v>0</v>
      </c>
      <c r="J306" s="78" t="str">
        <f>+'（运营）采购订单'!I306</f>
        <v>2XL</v>
      </c>
      <c r="K306" s="83"/>
      <c r="L306" s="84"/>
      <c r="M306" s="83"/>
      <c r="N306" s="83"/>
      <c r="O306" s="85">
        <f t="shared" si="24"/>
        <v>0</v>
      </c>
      <c r="P306" s="86">
        <f ca="1" t="shared" si="23"/>
        <v>0</v>
      </c>
      <c r="Q306" s="86"/>
    </row>
    <row r="307" s="65" customFormat="1" ht="26" hidden="1" customHeight="1" spans="1:17">
      <c r="A307" s="76"/>
      <c r="B307" s="77" t="str">
        <f ca="1">IF(F307&gt;0,'（运营）采购订单'!B307,"")</f>
        <v/>
      </c>
      <c r="C307" s="78" t="str">
        <f ca="1">+'（运营）采购订单'!C307</f>
        <v/>
      </c>
      <c r="D307" s="78" t="str">
        <f ca="1">+'（运营）采购订单'!D307</f>
        <v/>
      </c>
      <c r="E307" s="78" t="str">
        <f ca="1">+'（运营）采购订单'!E307</f>
        <v/>
      </c>
      <c r="F307" s="78">
        <f ca="1">+'（运营）采购订单'!J307</f>
        <v>0</v>
      </c>
      <c r="G307" s="78" t="str">
        <f ca="1">+'（运营）采购订单'!F307</f>
        <v/>
      </c>
      <c r="H307" s="79" t="str">
        <f ca="1">+'（运营）采购订单'!G307</f>
        <v/>
      </c>
      <c r="I307" s="78">
        <f ca="1">+'（运营）采购订单'!H307</f>
        <v>0</v>
      </c>
      <c r="J307" s="78" t="str">
        <f>+'（运营）采购订单'!I307</f>
        <v>3XL</v>
      </c>
      <c r="K307" s="83"/>
      <c r="L307" s="84"/>
      <c r="M307" s="83"/>
      <c r="N307" s="83"/>
      <c r="O307" s="85">
        <f t="shared" si="24"/>
        <v>0</v>
      </c>
      <c r="P307" s="86">
        <f ca="1" t="shared" si="23"/>
        <v>0</v>
      </c>
      <c r="Q307" s="86"/>
    </row>
    <row r="308" s="65" customFormat="1" ht="26" hidden="1" customHeight="1" spans="1:17">
      <c r="A308" s="76"/>
      <c r="B308" s="77" t="str">
        <f ca="1">IF(F308&gt;0,'（运营）采购订单'!B308,"")</f>
        <v/>
      </c>
      <c r="C308" s="78" t="str">
        <f ca="1">+'（运营）采购订单'!C308</f>
        <v/>
      </c>
      <c r="D308" s="78" t="str">
        <f ca="1">+'（运营）采购订单'!D308</f>
        <v/>
      </c>
      <c r="E308" s="78" t="str">
        <f ca="1">+'（运营）采购订单'!E308</f>
        <v/>
      </c>
      <c r="F308" s="78">
        <f ca="1">+'（运营）采购订单'!J308</f>
        <v>0</v>
      </c>
      <c r="G308" s="78" t="str">
        <f ca="1">+'（运营）采购订单'!F308</f>
        <v/>
      </c>
      <c r="H308" s="79" t="str">
        <f ca="1">+'（运营）采购订单'!G308</f>
        <v/>
      </c>
      <c r="I308" s="78">
        <f ca="1">+'（运营）采购订单'!H308</f>
        <v>0</v>
      </c>
      <c r="J308" s="78" t="str">
        <f>+'（运营）采购订单'!I308</f>
        <v>4XL</v>
      </c>
      <c r="K308" s="83"/>
      <c r="L308" s="84"/>
      <c r="M308" s="83"/>
      <c r="N308" s="83"/>
      <c r="O308" s="85">
        <f t="shared" si="24"/>
        <v>0</v>
      </c>
      <c r="P308" s="86">
        <f ca="1" t="shared" si="23"/>
        <v>0</v>
      </c>
      <c r="Q308" s="86"/>
    </row>
    <row r="309" s="65" customFormat="1" ht="26" hidden="1" customHeight="1" spans="1:17">
      <c r="A309" s="76"/>
      <c r="B309" s="77" t="str">
        <f ca="1">IF(F309&gt;0,'（运营）采购订单'!B309,"")</f>
        <v/>
      </c>
      <c r="C309" s="78" t="str">
        <f ca="1">+'（运营）采购订单'!C309</f>
        <v/>
      </c>
      <c r="D309" s="78" t="str">
        <f ca="1">+'（运营）采购订单'!D309</f>
        <v/>
      </c>
      <c r="E309" s="78" t="str">
        <f ca="1">+'（运营）采购订单'!E309</f>
        <v/>
      </c>
      <c r="F309" s="78">
        <f ca="1">+'（运营）采购订单'!J309</f>
        <v>0</v>
      </c>
      <c r="G309" s="78" t="str">
        <f ca="1">+'（运营）采购订单'!F309</f>
        <v/>
      </c>
      <c r="H309" s="79" t="str">
        <f ca="1">+'（运营）采购订单'!G309</f>
        <v/>
      </c>
      <c r="I309" s="78">
        <f ca="1">+'（运营）采购订单'!H309</f>
        <v>0</v>
      </c>
      <c r="J309" s="78" t="str">
        <f>+'（运营）采购订单'!I309</f>
        <v>5XL</v>
      </c>
      <c r="K309" s="83"/>
      <c r="L309" s="84"/>
      <c r="M309" s="83"/>
      <c r="N309" s="83"/>
      <c r="O309" s="85">
        <f t="shared" si="24"/>
        <v>0</v>
      </c>
      <c r="P309" s="86">
        <f ca="1" t="shared" si="23"/>
        <v>0</v>
      </c>
      <c r="Q309" s="86"/>
    </row>
    <row r="310" s="65" customFormat="1" ht="26" hidden="1" customHeight="1" spans="1:17">
      <c r="A310" s="76"/>
      <c r="B310" s="77" t="str">
        <f ca="1">IF(F310&gt;0,'（运营）采购订单'!B310,"")</f>
        <v/>
      </c>
      <c r="C310" s="78" t="str">
        <f ca="1">+'（运营）采购订单'!C310</f>
        <v/>
      </c>
      <c r="D310" s="78" t="str">
        <f ca="1">+'（运营）采购订单'!D310</f>
        <v/>
      </c>
      <c r="E310" s="78" t="str">
        <f ca="1">+'（运营）采购订单'!E310</f>
        <v/>
      </c>
      <c r="F310" s="78">
        <f ca="1">+'（运营）采购订单'!J310</f>
        <v>0</v>
      </c>
      <c r="G310" s="78" t="str">
        <f ca="1">+'（运营）采购订单'!F310</f>
        <v/>
      </c>
      <c r="H310" s="79" t="str">
        <f ca="1">+'（运营）采购订单'!G310</f>
        <v/>
      </c>
      <c r="I310" s="78">
        <f ca="1">+'（运营）采购订单'!H310</f>
        <v>0</v>
      </c>
      <c r="J310" s="78" t="str">
        <f>+'（运营）采购订单'!I310</f>
        <v>XS</v>
      </c>
      <c r="K310" s="83"/>
      <c r="L310" s="84"/>
      <c r="M310" s="83"/>
      <c r="N310" s="83"/>
      <c r="O310" s="85">
        <f t="shared" si="24"/>
        <v>0</v>
      </c>
      <c r="P310" s="86">
        <f ca="1" t="shared" si="23"/>
        <v>0</v>
      </c>
      <c r="Q310" s="86"/>
    </row>
    <row r="311" s="65" customFormat="1" ht="26" hidden="1" customHeight="1" spans="1:17">
      <c r="A311" s="76"/>
      <c r="B311" s="77" t="str">
        <f ca="1">IF(F311&gt;0,'（运营）采购订单'!B311,"")</f>
        <v/>
      </c>
      <c r="C311" s="78" t="str">
        <f ca="1">+'（运营）采购订单'!C311</f>
        <v/>
      </c>
      <c r="D311" s="78" t="str">
        <f ca="1">+'（运营）采购订单'!D311</f>
        <v/>
      </c>
      <c r="E311" s="78" t="str">
        <f ca="1">+'（运营）采购订单'!E311</f>
        <v/>
      </c>
      <c r="F311" s="78">
        <f ca="1">+'（运营）采购订单'!J311</f>
        <v>0</v>
      </c>
      <c r="G311" s="78" t="str">
        <f ca="1">+'（运营）采购订单'!F311</f>
        <v/>
      </c>
      <c r="H311" s="79" t="str">
        <f ca="1">+'（运营）采购订单'!G311</f>
        <v/>
      </c>
      <c r="I311" s="78">
        <f ca="1">+'（运营）采购订单'!H311</f>
        <v>0</v>
      </c>
      <c r="J311" s="78" t="str">
        <f>+'（运营）采购订单'!I311</f>
        <v>S</v>
      </c>
      <c r="K311" s="83"/>
      <c r="L311" s="84"/>
      <c r="M311" s="83"/>
      <c r="N311" s="83"/>
      <c r="O311" s="85">
        <f t="shared" si="24"/>
        <v>0</v>
      </c>
      <c r="P311" s="86">
        <f ca="1" t="shared" si="23"/>
        <v>0</v>
      </c>
      <c r="Q311" s="86"/>
    </row>
    <row r="312" s="65" customFormat="1" ht="26" hidden="1" customHeight="1" spans="1:17">
      <c r="A312" s="76"/>
      <c r="B312" s="77" t="str">
        <f ca="1">IF(F312&gt;0,'（运营）采购订单'!B312,"")</f>
        <v/>
      </c>
      <c r="C312" s="78" t="str">
        <f ca="1">+'（运营）采购订单'!C312</f>
        <v/>
      </c>
      <c r="D312" s="78" t="str">
        <f ca="1">+'（运营）采购订单'!D312</f>
        <v/>
      </c>
      <c r="E312" s="78" t="str">
        <f ca="1">+'（运营）采购订单'!E312</f>
        <v/>
      </c>
      <c r="F312" s="78">
        <f ca="1">+'（运营）采购订单'!J312</f>
        <v>0</v>
      </c>
      <c r="G312" s="78" t="str">
        <f ca="1">+'（运营）采购订单'!F312</f>
        <v/>
      </c>
      <c r="H312" s="79" t="str">
        <f ca="1">+'（运营）采购订单'!G312</f>
        <v/>
      </c>
      <c r="I312" s="78">
        <f ca="1">+'（运营）采购订单'!H312</f>
        <v>0</v>
      </c>
      <c r="J312" s="78" t="str">
        <f>+'（运营）采购订单'!I312</f>
        <v>M</v>
      </c>
      <c r="K312" s="83"/>
      <c r="L312" s="84"/>
      <c r="M312" s="83"/>
      <c r="N312" s="83"/>
      <c r="O312" s="85">
        <f t="shared" si="24"/>
        <v>0</v>
      </c>
      <c r="P312" s="86">
        <f ca="1" t="shared" si="23"/>
        <v>0</v>
      </c>
      <c r="Q312" s="86"/>
    </row>
    <row r="313" s="65" customFormat="1" ht="26" hidden="1" customHeight="1" spans="1:17">
      <c r="A313" s="76"/>
      <c r="B313" s="77" t="str">
        <f ca="1">IF(F313&gt;0,'（运营）采购订单'!B313,"")</f>
        <v/>
      </c>
      <c r="C313" s="78" t="str">
        <f ca="1">+'（运营）采购订单'!C313</f>
        <v/>
      </c>
      <c r="D313" s="78" t="str">
        <f ca="1">+'（运营）采购订单'!D313</f>
        <v/>
      </c>
      <c r="E313" s="78" t="str">
        <f ca="1">+'（运营）采购订单'!E313</f>
        <v/>
      </c>
      <c r="F313" s="78">
        <f ca="1">+'（运营）采购订单'!J313</f>
        <v>0</v>
      </c>
      <c r="G313" s="78" t="str">
        <f ca="1">+'（运营）采购订单'!F313</f>
        <v/>
      </c>
      <c r="H313" s="79" t="str">
        <f ca="1">+'（运营）采购订单'!G313</f>
        <v/>
      </c>
      <c r="I313" s="78">
        <f ca="1">+'（运营）采购订单'!H313</f>
        <v>0</v>
      </c>
      <c r="J313" s="78" t="str">
        <f>+'（运营）采购订单'!I313</f>
        <v>L</v>
      </c>
      <c r="K313" s="83"/>
      <c r="L313" s="84"/>
      <c r="M313" s="83"/>
      <c r="N313" s="83"/>
      <c r="O313" s="85">
        <f t="shared" si="24"/>
        <v>0</v>
      </c>
      <c r="P313" s="86">
        <f ca="1" t="shared" si="23"/>
        <v>0</v>
      </c>
      <c r="Q313" s="86"/>
    </row>
    <row r="314" s="65" customFormat="1" ht="26" hidden="1" customHeight="1" spans="1:17">
      <c r="A314" s="76"/>
      <c r="B314" s="77" t="str">
        <f ca="1">IF(F314&gt;0,'（运营）采购订单'!B314,"")</f>
        <v/>
      </c>
      <c r="C314" s="78" t="str">
        <f ca="1">+'（运营）采购订单'!C314</f>
        <v/>
      </c>
      <c r="D314" s="78" t="str">
        <f ca="1">+'（运营）采购订单'!D314</f>
        <v/>
      </c>
      <c r="E314" s="78" t="str">
        <f ca="1">+'（运营）采购订单'!E314</f>
        <v/>
      </c>
      <c r="F314" s="78">
        <f ca="1">+'（运营）采购订单'!J314</f>
        <v>0</v>
      </c>
      <c r="G314" s="78" t="str">
        <f ca="1">+'（运营）采购订单'!F314</f>
        <v/>
      </c>
      <c r="H314" s="79" t="str">
        <f ca="1">+'（运营）采购订单'!G314</f>
        <v/>
      </c>
      <c r="I314" s="78">
        <f ca="1">+'（运营）采购订单'!H314</f>
        <v>0</v>
      </c>
      <c r="J314" s="78" t="str">
        <f>+'（运营）采购订单'!I314</f>
        <v>XL</v>
      </c>
      <c r="K314" s="83"/>
      <c r="L314" s="84"/>
      <c r="M314" s="83"/>
      <c r="N314" s="83"/>
      <c r="O314" s="85">
        <f t="shared" si="24"/>
        <v>0</v>
      </c>
      <c r="P314" s="86">
        <f ca="1" t="shared" si="23"/>
        <v>0</v>
      </c>
      <c r="Q314" s="86"/>
    </row>
    <row r="315" s="65" customFormat="1" ht="26" hidden="1" customHeight="1" spans="1:17">
      <c r="A315" s="76"/>
      <c r="B315" s="77" t="str">
        <f ca="1">IF(F315&gt;0,'（运营）采购订单'!B315,"")</f>
        <v/>
      </c>
      <c r="C315" s="78" t="str">
        <f ca="1">+'（运营）采购订单'!C315</f>
        <v/>
      </c>
      <c r="D315" s="78" t="str">
        <f ca="1">+'（运营）采购订单'!D315</f>
        <v/>
      </c>
      <c r="E315" s="78" t="str">
        <f ca="1">+'（运营）采购订单'!E315</f>
        <v/>
      </c>
      <c r="F315" s="78">
        <f ca="1">+'（运营）采购订单'!J315</f>
        <v>0</v>
      </c>
      <c r="G315" s="78" t="str">
        <f ca="1">+'（运营）采购订单'!F315</f>
        <v/>
      </c>
      <c r="H315" s="79" t="str">
        <f ca="1">+'（运营）采购订单'!G315</f>
        <v/>
      </c>
      <c r="I315" s="78">
        <f ca="1">+'（运营）采购订单'!H315</f>
        <v>0</v>
      </c>
      <c r="J315" s="78" t="str">
        <f>+'（运营）采购订单'!I315</f>
        <v>2XL</v>
      </c>
      <c r="K315" s="83"/>
      <c r="L315" s="84"/>
      <c r="M315" s="83"/>
      <c r="N315" s="83"/>
      <c r="O315" s="85">
        <f t="shared" si="24"/>
        <v>0</v>
      </c>
      <c r="P315" s="86">
        <f ca="1" t="shared" si="23"/>
        <v>0</v>
      </c>
      <c r="Q315" s="86"/>
    </row>
    <row r="316" s="65" customFormat="1" ht="26" hidden="1" customHeight="1" spans="1:17">
      <c r="A316" s="76"/>
      <c r="B316" s="77" t="str">
        <f ca="1">IF(F316&gt;0,'（运营）采购订单'!B316,"")</f>
        <v/>
      </c>
      <c r="C316" s="78" t="str">
        <f ca="1">+'（运营）采购订单'!C316</f>
        <v/>
      </c>
      <c r="D316" s="78" t="str">
        <f ca="1">+'（运营）采购订单'!D316</f>
        <v/>
      </c>
      <c r="E316" s="78" t="str">
        <f ca="1">+'（运营）采购订单'!E316</f>
        <v/>
      </c>
      <c r="F316" s="78">
        <f ca="1">+'（运营）采购订单'!J316</f>
        <v>0</v>
      </c>
      <c r="G316" s="78" t="str">
        <f ca="1">+'（运营）采购订单'!F316</f>
        <v/>
      </c>
      <c r="H316" s="79" t="str">
        <f ca="1">+'（运营）采购订单'!G316</f>
        <v/>
      </c>
      <c r="I316" s="78">
        <f ca="1">+'（运营）采购订单'!H316</f>
        <v>0</v>
      </c>
      <c r="J316" s="78" t="str">
        <f>+'（运营）采购订单'!I316</f>
        <v>3XL</v>
      </c>
      <c r="K316" s="83"/>
      <c r="L316" s="84"/>
      <c r="M316" s="83"/>
      <c r="N316" s="83"/>
      <c r="O316" s="85">
        <f t="shared" si="24"/>
        <v>0</v>
      </c>
      <c r="P316" s="86">
        <f ca="1" t="shared" si="23"/>
        <v>0</v>
      </c>
      <c r="Q316" s="86"/>
    </row>
    <row r="317" s="65" customFormat="1" ht="26" hidden="1" customHeight="1" spans="1:17">
      <c r="A317" s="76"/>
      <c r="B317" s="77" t="str">
        <f ca="1">IF(F317&gt;0,'（运营）采购订单'!B317,"")</f>
        <v/>
      </c>
      <c r="C317" s="78" t="str">
        <f ca="1">+'（运营）采购订单'!C317</f>
        <v/>
      </c>
      <c r="D317" s="78" t="str">
        <f ca="1">+'（运营）采购订单'!D317</f>
        <v/>
      </c>
      <c r="E317" s="78" t="str">
        <f ca="1">+'（运营）采购订单'!E317</f>
        <v/>
      </c>
      <c r="F317" s="78">
        <f ca="1">+'（运营）采购订单'!J317</f>
        <v>0</v>
      </c>
      <c r="G317" s="78" t="str">
        <f ca="1">+'（运营）采购订单'!F317</f>
        <v/>
      </c>
      <c r="H317" s="79" t="str">
        <f ca="1">+'（运营）采购订单'!G317</f>
        <v/>
      </c>
      <c r="I317" s="78">
        <f ca="1">+'（运营）采购订单'!H317</f>
        <v>0</v>
      </c>
      <c r="J317" s="78" t="str">
        <f>+'（运营）采购订单'!I317</f>
        <v>4XL</v>
      </c>
      <c r="K317" s="83"/>
      <c r="L317" s="84"/>
      <c r="M317" s="83"/>
      <c r="N317" s="83"/>
      <c r="O317" s="85">
        <f t="shared" si="24"/>
        <v>0</v>
      </c>
      <c r="P317" s="86">
        <f ca="1" t="shared" si="23"/>
        <v>0</v>
      </c>
      <c r="Q317" s="86"/>
    </row>
    <row r="318" s="65" customFormat="1" ht="26" hidden="1" customHeight="1" spans="1:17">
      <c r="A318" s="76"/>
      <c r="B318" s="77" t="str">
        <f ca="1">IF(F318&gt;0,'（运营）采购订单'!B318,"")</f>
        <v/>
      </c>
      <c r="C318" s="78" t="str">
        <f ca="1">+'（运营）采购订单'!C318</f>
        <v/>
      </c>
      <c r="D318" s="78" t="str">
        <f ca="1">+'（运营）采购订单'!D318</f>
        <v/>
      </c>
      <c r="E318" s="78" t="str">
        <f ca="1">+'（运营）采购订单'!E318</f>
        <v/>
      </c>
      <c r="F318" s="78">
        <f ca="1">+'（运营）采购订单'!J318</f>
        <v>0</v>
      </c>
      <c r="G318" s="78" t="str">
        <f ca="1">+'（运营）采购订单'!F318</f>
        <v/>
      </c>
      <c r="H318" s="79" t="str">
        <f ca="1">+'（运营）采购订单'!G318</f>
        <v/>
      </c>
      <c r="I318" s="78">
        <f ca="1">+'（运营）采购订单'!H318</f>
        <v>0</v>
      </c>
      <c r="J318" s="78" t="str">
        <f>+'（运营）采购订单'!I318</f>
        <v>5XL</v>
      </c>
      <c r="K318" s="83"/>
      <c r="L318" s="84"/>
      <c r="M318" s="83"/>
      <c r="N318" s="83"/>
      <c r="O318" s="85">
        <f t="shared" si="24"/>
        <v>0</v>
      </c>
      <c r="P318" s="86">
        <f ca="1" t="shared" ref="P318:P381" si="25">+F318-O318</f>
        <v>0</v>
      </c>
      <c r="Q318" s="86"/>
    </row>
    <row r="319" s="65" customFormat="1" ht="26" hidden="1" customHeight="1" spans="1:17">
      <c r="A319" s="76"/>
      <c r="B319" s="77" t="str">
        <f ca="1">IF(F319&gt;0,'（运营）采购订单'!B319,"")</f>
        <v/>
      </c>
      <c r="C319" s="78" t="str">
        <f ca="1">+'（运营）采购订单'!C319</f>
        <v/>
      </c>
      <c r="D319" s="78" t="str">
        <f ca="1">+'（运营）采购订单'!D319</f>
        <v/>
      </c>
      <c r="E319" s="78" t="str">
        <f ca="1">+'（运营）采购订单'!E319</f>
        <v/>
      </c>
      <c r="F319" s="78">
        <f ca="1">+'（运营）采购订单'!J319</f>
        <v>0</v>
      </c>
      <c r="G319" s="78" t="str">
        <f ca="1">+'（运营）采购订单'!F319</f>
        <v/>
      </c>
      <c r="H319" s="79" t="str">
        <f ca="1">+'（运营）采购订单'!G319</f>
        <v/>
      </c>
      <c r="I319" s="78">
        <f ca="1">+'（运营）采购订单'!H319</f>
        <v>0</v>
      </c>
      <c r="J319" s="78" t="str">
        <f>+'（运营）采购订单'!I319</f>
        <v>XS</v>
      </c>
      <c r="K319" s="83"/>
      <c r="L319" s="84"/>
      <c r="M319" s="83"/>
      <c r="N319" s="83"/>
      <c r="O319" s="85">
        <f t="shared" si="24"/>
        <v>0</v>
      </c>
      <c r="P319" s="86">
        <f ca="1" t="shared" si="25"/>
        <v>0</v>
      </c>
      <c r="Q319" s="86"/>
    </row>
    <row r="320" s="65" customFormat="1" ht="26" hidden="1" customHeight="1" spans="1:17">
      <c r="A320" s="76"/>
      <c r="B320" s="77" t="str">
        <f ca="1">IF(F320&gt;0,'（运营）采购订单'!B320,"")</f>
        <v/>
      </c>
      <c r="C320" s="78" t="str">
        <f ca="1">+'（运营）采购订单'!C320</f>
        <v/>
      </c>
      <c r="D320" s="78" t="str">
        <f ca="1">+'（运营）采购订单'!D320</f>
        <v/>
      </c>
      <c r="E320" s="78" t="str">
        <f ca="1">+'（运营）采购订单'!E320</f>
        <v/>
      </c>
      <c r="F320" s="78">
        <f ca="1">+'（运营）采购订单'!J320</f>
        <v>0</v>
      </c>
      <c r="G320" s="78" t="str">
        <f ca="1">+'（运营）采购订单'!F320</f>
        <v/>
      </c>
      <c r="H320" s="79" t="str">
        <f ca="1">+'（运营）采购订单'!G320</f>
        <v/>
      </c>
      <c r="I320" s="78">
        <f ca="1">+'（运营）采购订单'!H320</f>
        <v>0</v>
      </c>
      <c r="J320" s="78" t="str">
        <f>+'（运营）采购订单'!I320</f>
        <v>S</v>
      </c>
      <c r="K320" s="83"/>
      <c r="L320" s="84"/>
      <c r="M320" s="83"/>
      <c r="N320" s="83"/>
      <c r="O320" s="85">
        <f t="shared" si="24"/>
        <v>0</v>
      </c>
      <c r="P320" s="86">
        <f ca="1" t="shared" si="25"/>
        <v>0</v>
      </c>
      <c r="Q320" s="86"/>
    </row>
    <row r="321" s="65" customFormat="1" ht="26" hidden="1" customHeight="1" spans="1:17">
      <c r="A321" s="76"/>
      <c r="B321" s="77" t="str">
        <f ca="1">IF(F321&gt;0,'（运营）采购订单'!B321,"")</f>
        <v/>
      </c>
      <c r="C321" s="78" t="str">
        <f ca="1">+'（运营）采购订单'!C321</f>
        <v/>
      </c>
      <c r="D321" s="78" t="str">
        <f ca="1">+'（运营）采购订单'!D321</f>
        <v/>
      </c>
      <c r="E321" s="78" t="str">
        <f ca="1">+'（运营）采购订单'!E321</f>
        <v/>
      </c>
      <c r="F321" s="78">
        <f ca="1">+'（运营）采购订单'!J321</f>
        <v>0</v>
      </c>
      <c r="G321" s="78" t="str">
        <f ca="1">+'（运营）采购订单'!F321</f>
        <v/>
      </c>
      <c r="H321" s="79" t="str">
        <f ca="1">+'（运营）采购订单'!G321</f>
        <v/>
      </c>
      <c r="I321" s="78">
        <f ca="1">+'（运营）采购订单'!H321</f>
        <v>0</v>
      </c>
      <c r="J321" s="78" t="str">
        <f>+'（运营）采购订单'!I321</f>
        <v>M</v>
      </c>
      <c r="K321" s="83"/>
      <c r="L321" s="84"/>
      <c r="M321" s="83"/>
      <c r="N321" s="83"/>
      <c r="O321" s="85">
        <f t="shared" si="24"/>
        <v>0</v>
      </c>
      <c r="P321" s="86">
        <f ca="1" t="shared" si="25"/>
        <v>0</v>
      </c>
      <c r="Q321" s="86"/>
    </row>
    <row r="322" s="65" customFormat="1" ht="26" hidden="1" customHeight="1" spans="1:17">
      <c r="A322" s="76"/>
      <c r="B322" s="77" t="str">
        <f ca="1">IF(F322&gt;0,'（运营）采购订单'!B322,"")</f>
        <v/>
      </c>
      <c r="C322" s="78" t="str">
        <f ca="1">+'（运营）采购订单'!C322</f>
        <v/>
      </c>
      <c r="D322" s="78" t="str">
        <f ca="1">+'（运营）采购订单'!D322</f>
        <v/>
      </c>
      <c r="E322" s="78" t="str">
        <f ca="1">+'（运营）采购订单'!E322</f>
        <v/>
      </c>
      <c r="F322" s="78">
        <f ca="1">+'（运营）采购订单'!J322</f>
        <v>0</v>
      </c>
      <c r="G322" s="78" t="str">
        <f ca="1">+'（运营）采购订单'!F322</f>
        <v/>
      </c>
      <c r="H322" s="79" t="str">
        <f ca="1">+'（运营）采购订单'!G322</f>
        <v/>
      </c>
      <c r="I322" s="78">
        <f ca="1">+'（运营）采购订单'!H322</f>
        <v>0</v>
      </c>
      <c r="J322" s="78" t="str">
        <f>+'（运营）采购订单'!I322</f>
        <v>L</v>
      </c>
      <c r="K322" s="83"/>
      <c r="L322" s="84"/>
      <c r="M322" s="83"/>
      <c r="N322" s="83"/>
      <c r="O322" s="85">
        <f t="shared" si="24"/>
        <v>0</v>
      </c>
      <c r="P322" s="86">
        <f ca="1" t="shared" si="25"/>
        <v>0</v>
      </c>
      <c r="Q322" s="86"/>
    </row>
    <row r="323" s="65" customFormat="1" ht="26" hidden="1" customHeight="1" spans="1:17">
      <c r="A323" s="76"/>
      <c r="B323" s="77" t="str">
        <f ca="1">IF(F323&gt;0,'（运营）采购订单'!B323,"")</f>
        <v/>
      </c>
      <c r="C323" s="78" t="str">
        <f ca="1">+'（运营）采购订单'!C323</f>
        <v/>
      </c>
      <c r="D323" s="78" t="str">
        <f ca="1">+'（运营）采购订单'!D323</f>
        <v/>
      </c>
      <c r="E323" s="78" t="str">
        <f ca="1">+'（运营）采购订单'!E323</f>
        <v/>
      </c>
      <c r="F323" s="78">
        <f ca="1">+'（运营）采购订单'!J323</f>
        <v>0</v>
      </c>
      <c r="G323" s="78" t="str">
        <f ca="1">+'（运营）采购订单'!F323</f>
        <v/>
      </c>
      <c r="H323" s="79" t="str">
        <f ca="1">+'（运营）采购订单'!G323</f>
        <v/>
      </c>
      <c r="I323" s="78">
        <f ca="1">+'（运营）采购订单'!H323</f>
        <v>0</v>
      </c>
      <c r="J323" s="78" t="str">
        <f>+'（运营）采购订单'!I323</f>
        <v>XL</v>
      </c>
      <c r="K323" s="83"/>
      <c r="L323" s="84"/>
      <c r="M323" s="83"/>
      <c r="N323" s="83"/>
      <c r="O323" s="85">
        <f t="shared" si="24"/>
        <v>0</v>
      </c>
      <c r="P323" s="86">
        <f ca="1" t="shared" si="25"/>
        <v>0</v>
      </c>
      <c r="Q323" s="86"/>
    </row>
    <row r="324" s="65" customFormat="1" ht="26" hidden="1" customHeight="1" spans="1:17">
      <c r="A324" s="76"/>
      <c r="B324" s="77" t="str">
        <f ca="1">IF(F324&gt;0,'（运营）采购订单'!B324,"")</f>
        <v/>
      </c>
      <c r="C324" s="78" t="str">
        <f ca="1">+'（运营）采购订单'!C324</f>
        <v/>
      </c>
      <c r="D324" s="78" t="str">
        <f ca="1">+'（运营）采购订单'!D324</f>
        <v/>
      </c>
      <c r="E324" s="78" t="str">
        <f ca="1">+'（运营）采购订单'!E324</f>
        <v/>
      </c>
      <c r="F324" s="78">
        <f ca="1">+'（运营）采购订单'!J324</f>
        <v>0</v>
      </c>
      <c r="G324" s="78" t="str">
        <f ca="1">+'（运营）采购订单'!F324</f>
        <v/>
      </c>
      <c r="H324" s="79" t="str">
        <f ca="1">+'（运营）采购订单'!G324</f>
        <v/>
      </c>
      <c r="I324" s="78">
        <f ca="1">+'（运营）采购订单'!H324</f>
        <v>0</v>
      </c>
      <c r="J324" s="78" t="str">
        <f>+'（运营）采购订单'!I324</f>
        <v>2XL</v>
      </c>
      <c r="K324" s="83"/>
      <c r="L324" s="84"/>
      <c r="M324" s="83"/>
      <c r="N324" s="83"/>
      <c r="O324" s="85">
        <f t="shared" si="24"/>
        <v>0</v>
      </c>
      <c r="P324" s="86">
        <f ca="1" t="shared" si="25"/>
        <v>0</v>
      </c>
      <c r="Q324" s="86"/>
    </row>
    <row r="325" s="65" customFormat="1" ht="26" hidden="1" customHeight="1" spans="1:17">
      <c r="A325" s="76"/>
      <c r="B325" s="77" t="str">
        <f ca="1">IF(F325&gt;0,'（运营）采购订单'!B325,"")</f>
        <v/>
      </c>
      <c r="C325" s="78" t="str">
        <f ca="1">+'（运营）采购订单'!C325</f>
        <v/>
      </c>
      <c r="D325" s="78" t="str">
        <f ca="1">+'（运营）采购订单'!D325</f>
        <v/>
      </c>
      <c r="E325" s="78" t="str">
        <f ca="1">+'（运营）采购订单'!E325</f>
        <v/>
      </c>
      <c r="F325" s="78">
        <f ca="1">+'（运营）采购订单'!J325</f>
        <v>0</v>
      </c>
      <c r="G325" s="78" t="str">
        <f ca="1">+'（运营）采购订单'!F325</f>
        <v/>
      </c>
      <c r="H325" s="79" t="str">
        <f ca="1">+'（运营）采购订单'!G325</f>
        <v/>
      </c>
      <c r="I325" s="78">
        <f ca="1">+'（运营）采购订单'!H325</f>
        <v>0</v>
      </c>
      <c r="J325" s="78" t="str">
        <f>+'（运营）采购订单'!I325</f>
        <v>3XL</v>
      </c>
      <c r="K325" s="83"/>
      <c r="L325" s="84"/>
      <c r="M325" s="83"/>
      <c r="N325" s="83"/>
      <c r="O325" s="85">
        <f t="shared" ref="O325:O388" si="26">+SUM(K325:N325)</f>
        <v>0</v>
      </c>
      <c r="P325" s="86">
        <f ca="1" t="shared" si="25"/>
        <v>0</v>
      </c>
      <c r="Q325" s="86"/>
    </row>
    <row r="326" s="65" customFormat="1" ht="26" hidden="1" customHeight="1" spans="1:17">
      <c r="A326" s="76"/>
      <c r="B326" s="77" t="str">
        <f ca="1">IF(F326&gt;0,'（运营）采购订单'!B326,"")</f>
        <v/>
      </c>
      <c r="C326" s="78" t="str">
        <f ca="1">+'（运营）采购订单'!C326</f>
        <v/>
      </c>
      <c r="D326" s="78" t="str">
        <f ca="1">+'（运营）采购订单'!D326</f>
        <v/>
      </c>
      <c r="E326" s="78" t="str">
        <f ca="1">+'（运营）采购订单'!E326</f>
        <v/>
      </c>
      <c r="F326" s="78">
        <f ca="1">+'（运营）采购订单'!J326</f>
        <v>0</v>
      </c>
      <c r="G326" s="78" t="str">
        <f ca="1">+'（运营）采购订单'!F326</f>
        <v/>
      </c>
      <c r="H326" s="79" t="str">
        <f ca="1">+'（运营）采购订单'!G326</f>
        <v/>
      </c>
      <c r="I326" s="78">
        <f ca="1">+'（运营）采购订单'!H326</f>
        <v>0</v>
      </c>
      <c r="J326" s="78" t="str">
        <f>+'（运营）采购订单'!I326</f>
        <v>4XL</v>
      </c>
      <c r="K326" s="83"/>
      <c r="L326" s="84"/>
      <c r="M326" s="83"/>
      <c r="N326" s="83"/>
      <c r="O326" s="85">
        <f t="shared" si="26"/>
        <v>0</v>
      </c>
      <c r="P326" s="86">
        <f ca="1" t="shared" si="25"/>
        <v>0</v>
      </c>
      <c r="Q326" s="86"/>
    </row>
    <row r="327" s="65" customFormat="1" ht="26" hidden="1" customHeight="1" spans="1:17">
      <c r="A327" s="76"/>
      <c r="B327" s="77" t="str">
        <f ca="1">IF(F327&gt;0,'（运营）采购订单'!B327,"")</f>
        <v/>
      </c>
      <c r="C327" s="78" t="str">
        <f ca="1">+'（运营）采购订单'!C327</f>
        <v/>
      </c>
      <c r="D327" s="78" t="str">
        <f ca="1">+'（运营）采购订单'!D327</f>
        <v/>
      </c>
      <c r="E327" s="78" t="str">
        <f ca="1">+'（运营）采购订单'!E327</f>
        <v/>
      </c>
      <c r="F327" s="78">
        <f ca="1">+'（运营）采购订单'!J327</f>
        <v>0</v>
      </c>
      <c r="G327" s="78" t="str">
        <f ca="1">+'（运营）采购订单'!F327</f>
        <v/>
      </c>
      <c r="H327" s="79" t="str">
        <f ca="1">+'（运营）采购订单'!G327</f>
        <v/>
      </c>
      <c r="I327" s="78">
        <f ca="1">+'（运营）采购订单'!H327</f>
        <v>0</v>
      </c>
      <c r="J327" s="78" t="str">
        <f>+'（运营）采购订单'!I327</f>
        <v>5XL</v>
      </c>
      <c r="K327" s="83"/>
      <c r="L327" s="84"/>
      <c r="M327" s="83"/>
      <c r="N327" s="83"/>
      <c r="O327" s="85">
        <f t="shared" si="26"/>
        <v>0</v>
      </c>
      <c r="P327" s="86">
        <f ca="1" t="shared" si="25"/>
        <v>0</v>
      </c>
      <c r="Q327" s="86"/>
    </row>
    <row r="328" s="65" customFormat="1" ht="26" hidden="1" customHeight="1" spans="1:17">
      <c r="A328" s="76"/>
      <c r="B328" s="77" t="str">
        <f ca="1">IF(F328&gt;0,'（运营）采购订单'!B328,"")</f>
        <v/>
      </c>
      <c r="C328" s="78" t="str">
        <f ca="1">+'（运营）采购订单'!C328</f>
        <v/>
      </c>
      <c r="D328" s="78" t="str">
        <f ca="1">+'（运营）采购订单'!D328</f>
        <v/>
      </c>
      <c r="E328" s="78" t="str">
        <f ca="1">+'（运营）采购订单'!E328</f>
        <v/>
      </c>
      <c r="F328" s="78">
        <f ca="1">+'（运营）采购订单'!J328</f>
        <v>0</v>
      </c>
      <c r="G328" s="78" t="str">
        <f ca="1">+'（运营）采购订单'!F328</f>
        <v/>
      </c>
      <c r="H328" s="79" t="str">
        <f ca="1">+'（运营）采购订单'!G328</f>
        <v/>
      </c>
      <c r="I328" s="78">
        <f ca="1">+'（运营）采购订单'!H328</f>
        <v>0</v>
      </c>
      <c r="J328" s="78" t="str">
        <f>+'（运营）采购订单'!I328</f>
        <v>XS</v>
      </c>
      <c r="K328" s="83"/>
      <c r="L328" s="84"/>
      <c r="M328" s="83"/>
      <c r="N328" s="83"/>
      <c r="O328" s="85">
        <f t="shared" si="26"/>
        <v>0</v>
      </c>
      <c r="P328" s="86">
        <f ca="1" t="shared" si="25"/>
        <v>0</v>
      </c>
      <c r="Q328" s="86"/>
    </row>
    <row r="329" s="65" customFormat="1" ht="26" hidden="1" customHeight="1" spans="1:17">
      <c r="A329" s="76"/>
      <c r="B329" s="77" t="str">
        <f ca="1">IF(F329&gt;0,'（运营）采购订单'!B329,"")</f>
        <v/>
      </c>
      <c r="C329" s="78" t="str">
        <f ca="1">+'（运营）采购订单'!C329</f>
        <v/>
      </c>
      <c r="D329" s="78" t="str">
        <f ca="1">+'（运营）采购订单'!D329</f>
        <v/>
      </c>
      <c r="E329" s="78" t="str">
        <f ca="1">+'（运营）采购订单'!E329</f>
        <v/>
      </c>
      <c r="F329" s="78">
        <f ca="1">+'（运营）采购订单'!J329</f>
        <v>0</v>
      </c>
      <c r="G329" s="78" t="str">
        <f ca="1">+'（运营）采购订单'!F329</f>
        <v/>
      </c>
      <c r="H329" s="79" t="str">
        <f ca="1">+'（运营）采购订单'!G329</f>
        <v/>
      </c>
      <c r="I329" s="78">
        <f ca="1">+'（运营）采购订单'!H329</f>
        <v>0</v>
      </c>
      <c r="J329" s="78" t="str">
        <f>+'（运营）采购订单'!I329</f>
        <v>S</v>
      </c>
      <c r="K329" s="83"/>
      <c r="L329" s="84"/>
      <c r="M329" s="83"/>
      <c r="N329" s="83"/>
      <c r="O329" s="85">
        <f t="shared" si="26"/>
        <v>0</v>
      </c>
      <c r="P329" s="86">
        <f ca="1" t="shared" si="25"/>
        <v>0</v>
      </c>
      <c r="Q329" s="86"/>
    </row>
    <row r="330" s="65" customFormat="1" ht="26" hidden="1" customHeight="1" spans="1:17">
      <c r="A330" s="76"/>
      <c r="B330" s="77" t="str">
        <f ca="1">IF(F330&gt;0,'（运营）采购订单'!B330,"")</f>
        <v/>
      </c>
      <c r="C330" s="78" t="str">
        <f ca="1">+'（运营）采购订单'!C330</f>
        <v/>
      </c>
      <c r="D330" s="78" t="str">
        <f ca="1">+'（运营）采购订单'!D330</f>
        <v/>
      </c>
      <c r="E330" s="78" t="str">
        <f ca="1">+'（运营）采购订单'!E330</f>
        <v/>
      </c>
      <c r="F330" s="78">
        <f ca="1">+'（运营）采购订单'!J330</f>
        <v>0</v>
      </c>
      <c r="G330" s="78" t="str">
        <f ca="1">+'（运营）采购订单'!F330</f>
        <v/>
      </c>
      <c r="H330" s="79" t="str">
        <f ca="1">+'（运营）采购订单'!G330</f>
        <v/>
      </c>
      <c r="I330" s="78">
        <f ca="1">+'（运营）采购订单'!H330</f>
        <v>0</v>
      </c>
      <c r="J330" s="78" t="str">
        <f>+'（运营）采购订单'!I330</f>
        <v>M</v>
      </c>
      <c r="K330" s="83"/>
      <c r="L330" s="84"/>
      <c r="M330" s="83"/>
      <c r="N330" s="83"/>
      <c r="O330" s="85">
        <f t="shared" si="26"/>
        <v>0</v>
      </c>
      <c r="P330" s="86">
        <f ca="1" t="shared" si="25"/>
        <v>0</v>
      </c>
      <c r="Q330" s="86"/>
    </row>
    <row r="331" s="65" customFormat="1" ht="26" hidden="1" customHeight="1" spans="1:17">
      <c r="A331" s="76"/>
      <c r="B331" s="77" t="str">
        <f ca="1">IF(F331&gt;0,'（运营）采购订单'!B331,"")</f>
        <v/>
      </c>
      <c r="C331" s="78" t="str">
        <f ca="1">+'（运营）采购订单'!C331</f>
        <v/>
      </c>
      <c r="D331" s="78" t="str">
        <f ca="1">+'（运营）采购订单'!D331</f>
        <v/>
      </c>
      <c r="E331" s="78" t="str">
        <f ca="1">+'（运营）采购订单'!E331</f>
        <v/>
      </c>
      <c r="F331" s="78">
        <f ca="1">+'（运营）采购订单'!J331</f>
        <v>0</v>
      </c>
      <c r="G331" s="78" t="str">
        <f ca="1">+'（运营）采购订单'!F331</f>
        <v/>
      </c>
      <c r="H331" s="79" t="str">
        <f ca="1">+'（运营）采购订单'!G331</f>
        <v/>
      </c>
      <c r="I331" s="78">
        <f ca="1">+'（运营）采购订单'!H331</f>
        <v>0</v>
      </c>
      <c r="J331" s="78" t="str">
        <f>+'（运营）采购订单'!I331</f>
        <v>L</v>
      </c>
      <c r="K331" s="83"/>
      <c r="L331" s="84"/>
      <c r="M331" s="83"/>
      <c r="N331" s="83"/>
      <c r="O331" s="85">
        <f t="shared" si="26"/>
        <v>0</v>
      </c>
      <c r="P331" s="86">
        <f ca="1" t="shared" si="25"/>
        <v>0</v>
      </c>
      <c r="Q331" s="86"/>
    </row>
    <row r="332" s="65" customFormat="1" ht="26" hidden="1" customHeight="1" spans="1:17">
      <c r="A332" s="76"/>
      <c r="B332" s="77" t="str">
        <f ca="1">IF(F332&gt;0,'（运营）采购订单'!B332,"")</f>
        <v/>
      </c>
      <c r="C332" s="78" t="str">
        <f ca="1">+'（运营）采购订单'!C332</f>
        <v/>
      </c>
      <c r="D332" s="78" t="str">
        <f ca="1">+'（运营）采购订单'!D332</f>
        <v/>
      </c>
      <c r="E332" s="78" t="str">
        <f ca="1">+'（运营）采购订单'!E332</f>
        <v/>
      </c>
      <c r="F332" s="78">
        <f ca="1">+'（运营）采购订单'!J332</f>
        <v>0</v>
      </c>
      <c r="G332" s="78" t="str">
        <f ca="1">+'（运营）采购订单'!F332</f>
        <v/>
      </c>
      <c r="H332" s="79" t="str">
        <f ca="1">+'（运营）采购订单'!G332</f>
        <v/>
      </c>
      <c r="I332" s="78">
        <f ca="1">+'（运营）采购订单'!H332</f>
        <v>0</v>
      </c>
      <c r="J332" s="78" t="str">
        <f>+'（运营）采购订单'!I332</f>
        <v>XL</v>
      </c>
      <c r="K332" s="83"/>
      <c r="L332" s="84"/>
      <c r="M332" s="83"/>
      <c r="N332" s="83"/>
      <c r="O332" s="85">
        <f t="shared" si="26"/>
        <v>0</v>
      </c>
      <c r="P332" s="86">
        <f ca="1" t="shared" si="25"/>
        <v>0</v>
      </c>
      <c r="Q332" s="86"/>
    </row>
    <row r="333" s="65" customFormat="1" ht="26" hidden="1" customHeight="1" spans="1:17">
      <c r="A333" s="76"/>
      <c r="B333" s="77" t="str">
        <f ca="1">IF(F333&gt;0,'（运营）采购订单'!B333,"")</f>
        <v/>
      </c>
      <c r="C333" s="78" t="str">
        <f ca="1">+'（运营）采购订单'!C333</f>
        <v/>
      </c>
      <c r="D333" s="78" t="str">
        <f ca="1">+'（运营）采购订单'!D333</f>
        <v/>
      </c>
      <c r="E333" s="78" t="str">
        <f ca="1">+'（运营）采购订单'!E333</f>
        <v/>
      </c>
      <c r="F333" s="78">
        <f ca="1">+'（运营）采购订单'!J333</f>
        <v>0</v>
      </c>
      <c r="G333" s="78" t="str">
        <f ca="1">+'（运营）采购订单'!F333</f>
        <v/>
      </c>
      <c r="H333" s="79" t="str">
        <f ca="1">+'（运营）采购订单'!G333</f>
        <v/>
      </c>
      <c r="I333" s="78">
        <f ca="1">+'（运营）采购订单'!H333</f>
        <v>0</v>
      </c>
      <c r="J333" s="78" t="str">
        <f>+'（运营）采购订单'!I333</f>
        <v>2XL</v>
      </c>
      <c r="K333" s="83"/>
      <c r="L333" s="84"/>
      <c r="M333" s="83"/>
      <c r="N333" s="83"/>
      <c r="O333" s="85">
        <f t="shared" si="26"/>
        <v>0</v>
      </c>
      <c r="P333" s="86">
        <f ca="1" t="shared" si="25"/>
        <v>0</v>
      </c>
      <c r="Q333" s="86"/>
    </row>
    <row r="334" s="65" customFormat="1" ht="26" hidden="1" customHeight="1" spans="1:17">
      <c r="A334" s="76"/>
      <c r="B334" s="77" t="str">
        <f ca="1">IF(F334&gt;0,'（运营）采购订单'!B334,"")</f>
        <v/>
      </c>
      <c r="C334" s="78" t="str">
        <f ca="1">+'（运营）采购订单'!C334</f>
        <v/>
      </c>
      <c r="D334" s="78" t="str">
        <f ca="1">+'（运营）采购订单'!D334</f>
        <v/>
      </c>
      <c r="E334" s="78" t="str">
        <f ca="1">+'（运营）采购订单'!E334</f>
        <v/>
      </c>
      <c r="F334" s="78">
        <f ca="1">+'（运营）采购订单'!J334</f>
        <v>0</v>
      </c>
      <c r="G334" s="78" t="str">
        <f ca="1">+'（运营）采购订单'!F334</f>
        <v/>
      </c>
      <c r="H334" s="79" t="str">
        <f ca="1">+'（运营）采购订单'!G334</f>
        <v/>
      </c>
      <c r="I334" s="78">
        <f ca="1">+'（运营）采购订单'!H334</f>
        <v>0</v>
      </c>
      <c r="J334" s="78" t="str">
        <f>+'（运营）采购订单'!I334</f>
        <v>3XL</v>
      </c>
      <c r="K334" s="83"/>
      <c r="L334" s="84"/>
      <c r="M334" s="83"/>
      <c r="N334" s="83"/>
      <c r="O334" s="85">
        <f t="shared" si="26"/>
        <v>0</v>
      </c>
      <c r="P334" s="86">
        <f ca="1" t="shared" si="25"/>
        <v>0</v>
      </c>
      <c r="Q334" s="86"/>
    </row>
    <row r="335" s="65" customFormat="1" ht="26" hidden="1" customHeight="1" spans="1:17">
      <c r="A335" s="76"/>
      <c r="B335" s="77" t="str">
        <f ca="1">IF(F335&gt;0,'（运营）采购订单'!B335,"")</f>
        <v/>
      </c>
      <c r="C335" s="78" t="str">
        <f ca="1">+'（运营）采购订单'!C335</f>
        <v/>
      </c>
      <c r="D335" s="78" t="str">
        <f ca="1">+'（运营）采购订单'!D335</f>
        <v/>
      </c>
      <c r="E335" s="78" t="str">
        <f ca="1">+'（运营）采购订单'!E335</f>
        <v/>
      </c>
      <c r="F335" s="78">
        <f ca="1">+'（运营）采购订单'!J335</f>
        <v>0</v>
      </c>
      <c r="G335" s="78" t="str">
        <f ca="1">+'（运营）采购订单'!F335</f>
        <v/>
      </c>
      <c r="H335" s="79" t="str">
        <f ca="1">+'（运营）采购订单'!G335</f>
        <v/>
      </c>
      <c r="I335" s="78">
        <f ca="1">+'（运营）采购订单'!H335</f>
        <v>0</v>
      </c>
      <c r="J335" s="78" t="str">
        <f>+'（运营）采购订单'!I335</f>
        <v>4XL</v>
      </c>
      <c r="K335" s="83"/>
      <c r="L335" s="84"/>
      <c r="M335" s="83"/>
      <c r="N335" s="83"/>
      <c r="O335" s="85">
        <f t="shared" si="26"/>
        <v>0</v>
      </c>
      <c r="P335" s="86">
        <f ca="1" t="shared" si="25"/>
        <v>0</v>
      </c>
      <c r="Q335" s="86"/>
    </row>
    <row r="336" s="65" customFormat="1" ht="26" hidden="1" customHeight="1" spans="1:17">
      <c r="A336" s="76"/>
      <c r="B336" s="77" t="str">
        <f ca="1">IF(F336&gt;0,'（运营）采购订单'!B336,"")</f>
        <v/>
      </c>
      <c r="C336" s="78" t="str">
        <f ca="1">+'（运营）采购订单'!C336</f>
        <v/>
      </c>
      <c r="D336" s="78" t="str">
        <f ca="1">+'（运营）采购订单'!D336</f>
        <v/>
      </c>
      <c r="E336" s="78" t="str">
        <f ca="1">+'（运营）采购订单'!E336</f>
        <v/>
      </c>
      <c r="F336" s="78">
        <f ca="1">+'（运营）采购订单'!J336</f>
        <v>0</v>
      </c>
      <c r="G336" s="78" t="str">
        <f ca="1">+'（运营）采购订单'!F336</f>
        <v/>
      </c>
      <c r="H336" s="79" t="str">
        <f ca="1">+'（运营）采购订单'!G336</f>
        <v/>
      </c>
      <c r="I336" s="78">
        <f ca="1">+'（运营）采购订单'!H336</f>
        <v>0</v>
      </c>
      <c r="J336" s="78" t="str">
        <f>+'（运营）采购订单'!I336</f>
        <v>5XL</v>
      </c>
      <c r="K336" s="83"/>
      <c r="L336" s="84"/>
      <c r="M336" s="83"/>
      <c r="N336" s="83"/>
      <c r="O336" s="85">
        <f t="shared" si="26"/>
        <v>0</v>
      </c>
      <c r="P336" s="86">
        <f ca="1" t="shared" si="25"/>
        <v>0</v>
      </c>
      <c r="Q336" s="86"/>
    </row>
    <row r="337" s="65" customFormat="1" ht="26" hidden="1" customHeight="1" spans="1:17">
      <c r="A337" s="76"/>
      <c r="B337" s="77" t="str">
        <f ca="1">IF(F337&gt;0,'（运营）采购订单'!B337,"")</f>
        <v/>
      </c>
      <c r="C337" s="78" t="str">
        <f ca="1">+'（运营）采购订单'!C337</f>
        <v/>
      </c>
      <c r="D337" s="78" t="str">
        <f ca="1">+'（运营）采购订单'!D337</f>
        <v/>
      </c>
      <c r="E337" s="78" t="str">
        <f ca="1">+'（运营）采购订单'!E337</f>
        <v/>
      </c>
      <c r="F337" s="78">
        <f ca="1">+'（运营）采购订单'!J337</f>
        <v>0</v>
      </c>
      <c r="G337" s="78" t="str">
        <f ca="1">+'（运营）采购订单'!F337</f>
        <v/>
      </c>
      <c r="H337" s="79" t="str">
        <f ca="1">+'（运营）采购订单'!G337</f>
        <v/>
      </c>
      <c r="I337" s="78">
        <f ca="1">+'（运营）采购订单'!H337</f>
        <v>0</v>
      </c>
      <c r="J337" s="78" t="str">
        <f>+'（运营）采购订单'!I337</f>
        <v>XS</v>
      </c>
      <c r="K337" s="83"/>
      <c r="L337" s="84"/>
      <c r="M337" s="83"/>
      <c r="N337" s="83"/>
      <c r="O337" s="85">
        <f t="shared" si="26"/>
        <v>0</v>
      </c>
      <c r="P337" s="86">
        <f ca="1" t="shared" si="25"/>
        <v>0</v>
      </c>
      <c r="Q337" s="86"/>
    </row>
    <row r="338" s="65" customFormat="1" ht="26" hidden="1" customHeight="1" spans="1:17">
      <c r="A338" s="76"/>
      <c r="B338" s="77" t="str">
        <f ca="1">IF(F338&gt;0,'（运营）采购订单'!B338,"")</f>
        <v/>
      </c>
      <c r="C338" s="78" t="str">
        <f ca="1">+'（运营）采购订单'!C338</f>
        <v/>
      </c>
      <c r="D338" s="78" t="str">
        <f ca="1">+'（运营）采购订单'!D338</f>
        <v/>
      </c>
      <c r="E338" s="78" t="str">
        <f ca="1">+'（运营）采购订单'!E338</f>
        <v/>
      </c>
      <c r="F338" s="78">
        <f ca="1">+'（运营）采购订单'!J338</f>
        <v>0</v>
      </c>
      <c r="G338" s="78" t="str">
        <f ca="1">+'（运营）采购订单'!F338</f>
        <v/>
      </c>
      <c r="H338" s="79" t="str">
        <f ca="1">+'（运营）采购订单'!G338</f>
        <v/>
      </c>
      <c r="I338" s="78">
        <f ca="1">+'（运营）采购订单'!H338</f>
        <v>0</v>
      </c>
      <c r="J338" s="78" t="str">
        <f>+'（运营）采购订单'!I338</f>
        <v>S</v>
      </c>
      <c r="K338" s="83"/>
      <c r="L338" s="84"/>
      <c r="M338" s="83"/>
      <c r="N338" s="83"/>
      <c r="O338" s="85">
        <f t="shared" si="26"/>
        <v>0</v>
      </c>
      <c r="P338" s="86">
        <f ca="1" t="shared" si="25"/>
        <v>0</v>
      </c>
      <c r="Q338" s="86"/>
    </row>
    <row r="339" s="65" customFormat="1" ht="26" hidden="1" customHeight="1" spans="1:17">
      <c r="A339" s="76"/>
      <c r="B339" s="77" t="str">
        <f ca="1">IF(F339&gt;0,'（运营）采购订单'!B339,"")</f>
        <v/>
      </c>
      <c r="C339" s="78" t="str">
        <f ca="1">+'（运营）采购订单'!C339</f>
        <v/>
      </c>
      <c r="D339" s="78" t="str">
        <f ca="1">+'（运营）采购订单'!D339</f>
        <v/>
      </c>
      <c r="E339" s="78" t="str">
        <f ca="1">+'（运营）采购订单'!E339</f>
        <v/>
      </c>
      <c r="F339" s="78">
        <f ca="1">+'（运营）采购订单'!J339</f>
        <v>0</v>
      </c>
      <c r="G339" s="78" t="str">
        <f ca="1">+'（运营）采购订单'!F339</f>
        <v/>
      </c>
      <c r="H339" s="79" t="str">
        <f ca="1">+'（运营）采购订单'!G339</f>
        <v/>
      </c>
      <c r="I339" s="78">
        <f ca="1">+'（运营）采购订单'!H339</f>
        <v>0</v>
      </c>
      <c r="J339" s="78" t="str">
        <f>+'（运营）采购订单'!I339</f>
        <v>M</v>
      </c>
      <c r="K339" s="83"/>
      <c r="L339" s="84"/>
      <c r="M339" s="83"/>
      <c r="N339" s="83"/>
      <c r="O339" s="85">
        <f t="shared" si="26"/>
        <v>0</v>
      </c>
      <c r="P339" s="86">
        <f ca="1" t="shared" si="25"/>
        <v>0</v>
      </c>
      <c r="Q339" s="86"/>
    </row>
    <row r="340" s="65" customFormat="1" ht="26" hidden="1" customHeight="1" spans="1:17">
      <c r="A340" s="76"/>
      <c r="B340" s="77" t="str">
        <f ca="1">IF(F340&gt;0,'（运营）采购订单'!B340,"")</f>
        <v/>
      </c>
      <c r="C340" s="78" t="str">
        <f ca="1">+'（运营）采购订单'!C340</f>
        <v/>
      </c>
      <c r="D340" s="78" t="str">
        <f ca="1">+'（运营）采购订单'!D340</f>
        <v/>
      </c>
      <c r="E340" s="78" t="str">
        <f ca="1">+'（运营）采购订单'!E340</f>
        <v/>
      </c>
      <c r="F340" s="78">
        <f ca="1">+'（运营）采购订单'!J340</f>
        <v>0</v>
      </c>
      <c r="G340" s="78" t="str">
        <f ca="1">+'（运营）采购订单'!F340</f>
        <v/>
      </c>
      <c r="H340" s="79" t="str">
        <f ca="1">+'（运营）采购订单'!G340</f>
        <v/>
      </c>
      <c r="I340" s="78">
        <f ca="1">+'（运营）采购订单'!H340</f>
        <v>0</v>
      </c>
      <c r="J340" s="78" t="str">
        <f>+'（运营）采购订单'!I340</f>
        <v>L</v>
      </c>
      <c r="K340" s="83"/>
      <c r="L340" s="84"/>
      <c r="M340" s="83"/>
      <c r="N340" s="83"/>
      <c r="O340" s="85">
        <f t="shared" si="26"/>
        <v>0</v>
      </c>
      <c r="P340" s="86">
        <f ca="1" t="shared" si="25"/>
        <v>0</v>
      </c>
      <c r="Q340" s="86"/>
    </row>
    <row r="341" s="65" customFormat="1" ht="26" hidden="1" customHeight="1" spans="1:17">
      <c r="A341" s="76"/>
      <c r="B341" s="77" t="str">
        <f ca="1">IF(F341&gt;0,'（运营）采购订单'!B341,"")</f>
        <v/>
      </c>
      <c r="C341" s="78" t="str">
        <f ca="1">+'（运营）采购订单'!C341</f>
        <v/>
      </c>
      <c r="D341" s="78" t="str">
        <f ca="1">+'（运营）采购订单'!D341</f>
        <v/>
      </c>
      <c r="E341" s="78" t="str">
        <f ca="1">+'（运营）采购订单'!E341</f>
        <v/>
      </c>
      <c r="F341" s="78">
        <f ca="1">+'（运营）采购订单'!J341</f>
        <v>0</v>
      </c>
      <c r="G341" s="78" t="str">
        <f ca="1">+'（运营）采购订单'!F341</f>
        <v/>
      </c>
      <c r="H341" s="79" t="str">
        <f ca="1">+'（运营）采购订单'!G341</f>
        <v/>
      </c>
      <c r="I341" s="78">
        <f ca="1">+'（运营）采购订单'!H341</f>
        <v>0</v>
      </c>
      <c r="J341" s="78" t="str">
        <f>+'（运营）采购订单'!I341</f>
        <v>XL</v>
      </c>
      <c r="K341" s="83"/>
      <c r="L341" s="84"/>
      <c r="M341" s="83"/>
      <c r="N341" s="83"/>
      <c r="O341" s="85">
        <f t="shared" si="26"/>
        <v>0</v>
      </c>
      <c r="P341" s="86">
        <f ca="1" t="shared" si="25"/>
        <v>0</v>
      </c>
      <c r="Q341" s="86"/>
    </row>
    <row r="342" s="65" customFormat="1" ht="26" hidden="1" customHeight="1" spans="1:17">
      <c r="A342" s="76"/>
      <c r="B342" s="77" t="str">
        <f ca="1">IF(F342&gt;0,'（运营）采购订单'!B342,"")</f>
        <v/>
      </c>
      <c r="C342" s="78" t="str">
        <f ca="1">+'（运营）采购订单'!C342</f>
        <v/>
      </c>
      <c r="D342" s="78" t="str">
        <f ca="1">+'（运营）采购订单'!D342</f>
        <v/>
      </c>
      <c r="E342" s="78" t="str">
        <f ca="1">+'（运营）采购订单'!E342</f>
        <v/>
      </c>
      <c r="F342" s="78">
        <f ca="1">+'（运营）采购订单'!J342</f>
        <v>0</v>
      </c>
      <c r="G342" s="78" t="str">
        <f ca="1">+'（运营）采购订单'!F342</f>
        <v/>
      </c>
      <c r="H342" s="79" t="str">
        <f ca="1">+'（运营）采购订单'!G342</f>
        <v/>
      </c>
      <c r="I342" s="78">
        <f ca="1">+'（运营）采购订单'!H342</f>
        <v>0</v>
      </c>
      <c r="J342" s="78" t="str">
        <f>+'（运营）采购订单'!I342</f>
        <v>2XL</v>
      </c>
      <c r="K342" s="83"/>
      <c r="L342" s="84"/>
      <c r="M342" s="83"/>
      <c r="N342" s="83"/>
      <c r="O342" s="85">
        <f t="shared" si="26"/>
        <v>0</v>
      </c>
      <c r="P342" s="86">
        <f ca="1" t="shared" si="25"/>
        <v>0</v>
      </c>
      <c r="Q342" s="86"/>
    </row>
    <row r="343" s="65" customFormat="1" ht="26" hidden="1" customHeight="1" spans="1:17">
      <c r="A343" s="76"/>
      <c r="B343" s="77" t="str">
        <f ca="1">IF(F343&gt;0,'（运营）采购订单'!B343,"")</f>
        <v/>
      </c>
      <c r="C343" s="78" t="str">
        <f ca="1">+'（运营）采购订单'!C343</f>
        <v/>
      </c>
      <c r="D343" s="78" t="str">
        <f ca="1">+'（运营）采购订单'!D343</f>
        <v/>
      </c>
      <c r="E343" s="78" t="str">
        <f ca="1">+'（运营）采购订单'!E343</f>
        <v/>
      </c>
      <c r="F343" s="78">
        <f ca="1">+'（运营）采购订单'!J343</f>
        <v>0</v>
      </c>
      <c r="G343" s="78" t="str">
        <f ca="1">+'（运营）采购订单'!F343</f>
        <v/>
      </c>
      <c r="H343" s="79" t="str">
        <f ca="1">+'（运营）采购订单'!G343</f>
        <v/>
      </c>
      <c r="I343" s="78">
        <f ca="1">+'（运营）采购订单'!H343</f>
        <v>0</v>
      </c>
      <c r="J343" s="78" t="str">
        <f>+'（运营）采购订单'!I343</f>
        <v>3XL</v>
      </c>
      <c r="K343" s="83"/>
      <c r="L343" s="84"/>
      <c r="M343" s="83"/>
      <c r="N343" s="83"/>
      <c r="O343" s="85">
        <f t="shared" si="26"/>
        <v>0</v>
      </c>
      <c r="P343" s="86">
        <f ca="1" t="shared" si="25"/>
        <v>0</v>
      </c>
      <c r="Q343" s="86"/>
    </row>
    <row r="344" s="65" customFormat="1" ht="26" hidden="1" customHeight="1" spans="1:17">
      <c r="A344" s="76"/>
      <c r="B344" s="77" t="str">
        <f ca="1">IF(F344&gt;0,'（运营）采购订单'!B344,"")</f>
        <v/>
      </c>
      <c r="C344" s="78" t="str">
        <f ca="1">+'（运营）采购订单'!C344</f>
        <v/>
      </c>
      <c r="D344" s="78" t="str">
        <f ca="1">+'（运营）采购订单'!D344</f>
        <v/>
      </c>
      <c r="E344" s="78" t="str">
        <f ca="1">+'（运营）采购订单'!E344</f>
        <v/>
      </c>
      <c r="F344" s="78">
        <f ca="1">+'（运营）采购订单'!J344</f>
        <v>0</v>
      </c>
      <c r="G344" s="78" t="str">
        <f ca="1">+'（运营）采购订单'!F344</f>
        <v/>
      </c>
      <c r="H344" s="79" t="str">
        <f ca="1">+'（运营）采购订单'!G344</f>
        <v/>
      </c>
      <c r="I344" s="78">
        <f ca="1">+'（运营）采购订单'!H344</f>
        <v>0</v>
      </c>
      <c r="J344" s="78" t="str">
        <f>+'（运营）采购订单'!I344</f>
        <v>4XL</v>
      </c>
      <c r="K344" s="83"/>
      <c r="L344" s="84"/>
      <c r="M344" s="83"/>
      <c r="N344" s="83"/>
      <c r="O344" s="85">
        <f t="shared" si="26"/>
        <v>0</v>
      </c>
      <c r="P344" s="86">
        <f ca="1" t="shared" si="25"/>
        <v>0</v>
      </c>
      <c r="Q344" s="86"/>
    </row>
    <row r="345" s="65" customFormat="1" ht="26" hidden="1" customHeight="1" spans="1:17">
      <c r="A345" s="76"/>
      <c r="B345" s="77" t="str">
        <f ca="1">IF(F345&gt;0,'（运营）采购订单'!B345,"")</f>
        <v/>
      </c>
      <c r="C345" s="78" t="str">
        <f ca="1">+'（运营）采购订单'!C345</f>
        <v/>
      </c>
      <c r="D345" s="78" t="str">
        <f ca="1">+'（运营）采购订单'!D345</f>
        <v/>
      </c>
      <c r="E345" s="78" t="str">
        <f ca="1">+'（运营）采购订单'!E345</f>
        <v/>
      </c>
      <c r="F345" s="78">
        <f ca="1">+'（运营）采购订单'!J345</f>
        <v>0</v>
      </c>
      <c r="G345" s="78" t="str">
        <f ca="1">+'（运营）采购订单'!F345</f>
        <v/>
      </c>
      <c r="H345" s="79" t="str">
        <f ca="1">+'（运营）采购订单'!G345</f>
        <v/>
      </c>
      <c r="I345" s="78">
        <f ca="1">+'（运营）采购订单'!H345</f>
        <v>0</v>
      </c>
      <c r="J345" s="78" t="str">
        <f>+'（运营）采购订单'!I345</f>
        <v>5XL</v>
      </c>
      <c r="K345" s="83"/>
      <c r="L345" s="84"/>
      <c r="M345" s="83"/>
      <c r="N345" s="83"/>
      <c r="O345" s="85">
        <f t="shared" si="26"/>
        <v>0</v>
      </c>
      <c r="P345" s="86">
        <f ca="1" t="shared" si="25"/>
        <v>0</v>
      </c>
      <c r="Q345" s="86"/>
    </row>
    <row r="346" s="65" customFormat="1" ht="26" hidden="1" customHeight="1" spans="1:17">
      <c r="A346" s="76"/>
      <c r="B346" s="77" t="str">
        <f ca="1">IF(F346&gt;0,'（运营）采购订单'!B346,"")</f>
        <v/>
      </c>
      <c r="C346" s="78" t="str">
        <f ca="1">+'（运营）采购订单'!C346</f>
        <v/>
      </c>
      <c r="D346" s="78" t="str">
        <f ca="1">+'（运营）采购订单'!D346</f>
        <v/>
      </c>
      <c r="E346" s="78" t="str">
        <f ca="1">+'（运营）采购订单'!E346</f>
        <v/>
      </c>
      <c r="F346" s="78">
        <f ca="1">+'（运营）采购订单'!J346</f>
        <v>0</v>
      </c>
      <c r="G346" s="78" t="str">
        <f ca="1">+'（运营）采购订单'!F346</f>
        <v/>
      </c>
      <c r="H346" s="79" t="str">
        <f ca="1">+'（运营）采购订单'!G346</f>
        <v/>
      </c>
      <c r="I346" s="78">
        <f ca="1">+'（运营）采购订单'!H346</f>
        <v>0</v>
      </c>
      <c r="J346" s="78" t="str">
        <f>+'（运营）采购订单'!I346</f>
        <v>XS</v>
      </c>
      <c r="K346" s="83"/>
      <c r="L346" s="84"/>
      <c r="M346" s="83"/>
      <c r="N346" s="83"/>
      <c r="O346" s="85">
        <f t="shared" si="26"/>
        <v>0</v>
      </c>
      <c r="P346" s="86">
        <f ca="1" t="shared" si="25"/>
        <v>0</v>
      </c>
      <c r="Q346" s="86"/>
    </row>
    <row r="347" s="65" customFormat="1" ht="26" hidden="1" customHeight="1" spans="1:17">
      <c r="A347" s="76"/>
      <c r="B347" s="77" t="str">
        <f ca="1">IF(F347&gt;0,'（运营）采购订单'!B347,"")</f>
        <v/>
      </c>
      <c r="C347" s="78" t="str">
        <f ca="1">+'（运营）采购订单'!C347</f>
        <v/>
      </c>
      <c r="D347" s="78" t="str">
        <f ca="1">+'（运营）采购订单'!D347</f>
        <v/>
      </c>
      <c r="E347" s="78" t="str">
        <f ca="1">+'（运营）采购订单'!E347</f>
        <v/>
      </c>
      <c r="F347" s="78">
        <f ca="1">+'（运营）采购订单'!J347</f>
        <v>0</v>
      </c>
      <c r="G347" s="78" t="str">
        <f ca="1">+'（运营）采购订单'!F347</f>
        <v/>
      </c>
      <c r="H347" s="79" t="str">
        <f ca="1">+'（运营）采购订单'!G347</f>
        <v/>
      </c>
      <c r="I347" s="78">
        <f ca="1">+'（运营）采购订单'!H347</f>
        <v>0</v>
      </c>
      <c r="J347" s="78" t="str">
        <f>+'（运营）采购订单'!I347</f>
        <v>S</v>
      </c>
      <c r="K347" s="83"/>
      <c r="L347" s="84"/>
      <c r="M347" s="83"/>
      <c r="N347" s="83"/>
      <c r="O347" s="85">
        <f t="shared" si="26"/>
        <v>0</v>
      </c>
      <c r="P347" s="86">
        <f ca="1" t="shared" si="25"/>
        <v>0</v>
      </c>
      <c r="Q347" s="86"/>
    </row>
    <row r="348" s="65" customFormat="1" ht="26" hidden="1" customHeight="1" spans="1:17">
      <c r="A348" s="76"/>
      <c r="B348" s="77" t="str">
        <f ca="1">IF(F348&gt;0,'（运营）采购订单'!B348,"")</f>
        <v/>
      </c>
      <c r="C348" s="78" t="str">
        <f ca="1">+'（运营）采购订单'!C348</f>
        <v/>
      </c>
      <c r="D348" s="78" t="str">
        <f ca="1">+'（运营）采购订单'!D348</f>
        <v/>
      </c>
      <c r="E348" s="78" t="str">
        <f ca="1">+'（运营）采购订单'!E348</f>
        <v/>
      </c>
      <c r="F348" s="78">
        <f ca="1">+'（运营）采购订单'!J348</f>
        <v>0</v>
      </c>
      <c r="G348" s="78" t="str">
        <f ca="1">+'（运营）采购订单'!F348</f>
        <v/>
      </c>
      <c r="H348" s="79" t="str">
        <f ca="1">+'（运营）采购订单'!G348</f>
        <v/>
      </c>
      <c r="I348" s="78">
        <f ca="1">+'（运营）采购订单'!H348</f>
        <v>0</v>
      </c>
      <c r="J348" s="78" t="str">
        <f>+'（运营）采购订单'!I348</f>
        <v>M</v>
      </c>
      <c r="K348" s="83"/>
      <c r="L348" s="84"/>
      <c r="M348" s="83"/>
      <c r="N348" s="83"/>
      <c r="O348" s="85">
        <f t="shared" si="26"/>
        <v>0</v>
      </c>
      <c r="P348" s="86">
        <f ca="1" t="shared" si="25"/>
        <v>0</v>
      </c>
      <c r="Q348" s="86"/>
    </row>
    <row r="349" s="65" customFormat="1" ht="26" hidden="1" customHeight="1" spans="1:17">
      <c r="A349" s="76"/>
      <c r="B349" s="77" t="str">
        <f ca="1">IF(F349&gt;0,'（运营）采购订单'!B349,"")</f>
        <v/>
      </c>
      <c r="C349" s="78" t="str">
        <f ca="1">+'（运营）采购订单'!C349</f>
        <v/>
      </c>
      <c r="D349" s="78" t="str">
        <f ca="1">+'（运营）采购订单'!D349</f>
        <v/>
      </c>
      <c r="E349" s="78" t="str">
        <f ca="1">+'（运营）采购订单'!E349</f>
        <v/>
      </c>
      <c r="F349" s="78">
        <f ca="1">+'（运营）采购订单'!J349</f>
        <v>0</v>
      </c>
      <c r="G349" s="78" t="str">
        <f ca="1">+'（运营）采购订单'!F349</f>
        <v/>
      </c>
      <c r="H349" s="79" t="str">
        <f ca="1">+'（运营）采购订单'!G349</f>
        <v/>
      </c>
      <c r="I349" s="78">
        <f ca="1">+'（运营）采购订单'!H349</f>
        <v>0</v>
      </c>
      <c r="J349" s="78" t="str">
        <f>+'（运营）采购订单'!I349</f>
        <v>L</v>
      </c>
      <c r="K349" s="83"/>
      <c r="L349" s="84"/>
      <c r="M349" s="83"/>
      <c r="N349" s="83"/>
      <c r="O349" s="85">
        <f t="shared" si="26"/>
        <v>0</v>
      </c>
      <c r="P349" s="86">
        <f ca="1" t="shared" si="25"/>
        <v>0</v>
      </c>
      <c r="Q349" s="86"/>
    </row>
    <row r="350" s="65" customFormat="1" ht="26" hidden="1" customHeight="1" spans="1:17">
      <c r="A350" s="76"/>
      <c r="B350" s="77" t="str">
        <f ca="1">IF(F350&gt;0,'（运营）采购订单'!B350,"")</f>
        <v/>
      </c>
      <c r="C350" s="78" t="str">
        <f ca="1">+'（运营）采购订单'!C350</f>
        <v/>
      </c>
      <c r="D350" s="78" t="str">
        <f ca="1">+'（运营）采购订单'!D350</f>
        <v/>
      </c>
      <c r="E350" s="78" t="str">
        <f ca="1">+'（运营）采购订单'!E350</f>
        <v/>
      </c>
      <c r="F350" s="78">
        <f ca="1">+'（运营）采购订单'!J350</f>
        <v>0</v>
      </c>
      <c r="G350" s="78" t="str">
        <f ca="1">+'（运营）采购订单'!F350</f>
        <v/>
      </c>
      <c r="H350" s="79" t="str">
        <f ca="1">+'（运营）采购订单'!G350</f>
        <v/>
      </c>
      <c r="I350" s="78">
        <f ca="1">+'（运营）采购订单'!H350</f>
        <v>0</v>
      </c>
      <c r="J350" s="78" t="str">
        <f>+'（运营）采购订单'!I350</f>
        <v>XL</v>
      </c>
      <c r="K350" s="83"/>
      <c r="L350" s="84"/>
      <c r="M350" s="83"/>
      <c r="N350" s="83"/>
      <c r="O350" s="85">
        <f t="shared" si="26"/>
        <v>0</v>
      </c>
      <c r="P350" s="86">
        <f ca="1" t="shared" si="25"/>
        <v>0</v>
      </c>
      <c r="Q350" s="86"/>
    </row>
    <row r="351" s="65" customFormat="1" ht="26" hidden="1" customHeight="1" spans="1:17">
      <c r="A351" s="76"/>
      <c r="B351" s="77" t="str">
        <f ca="1">IF(F351&gt;0,'（运营）采购订单'!B351,"")</f>
        <v/>
      </c>
      <c r="C351" s="78" t="str">
        <f ca="1">+'（运营）采购订单'!C351</f>
        <v/>
      </c>
      <c r="D351" s="78" t="str">
        <f ca="1">+'（运营）采购订单'!D351</f>
        <v/>
      </c>
      <c r="E351" s="78" t="str">
        <f ca="1">+'（运营）采购订单'!E351</f>
        <v/>
      </c>
      <c r="F351" s="78">
        <f ca="1">+'（运营）采购订单'!J351</f>
        <v>0</v>
      </c>
      <c r="G351" s="78" t="str">
        <f ca="1">+'（运营）采购订单'!F351</f>
        <v/>
      </c>
      <c r="H351" s="79" t="str">
        <f ca="1">+'（运营）采购订单'!G351</f>
        <v/>
      </c>
      <c r="I351" s="78">
        <f ca="1">+'（运营）采购订单'!H351</f>
        <v>0</v>
      </c>
      <c r="J351" s="78" t="str">
        <f>+'（运营）采购订单'!I351</f>
        <v>2XL</v>
      </c>
      <c r="K351" s="83"/>
      <c r="L351" s="84"/>
      <c r="M351" s="83"/>
      <c r="N351" s="83"/>
      <c r="O351" s="85">
        <f t="shared" si="26"/>
        <v>0</v>
      </c>
      <c r="P351" s="86">
        <f ca="1" t="shared" si="25"/>
        <v>0</v>
      </c>
      <c r="Q351" s="86"/>
    </row>
    <row r="352" s="65" customFormat="1" ht="26" hidden="1" customHeight="1" spans="1:17">
      <c r="A352" s="76"/>
      <c r="B352" s="77" t="str">
        <f ca="1">IF(F352&gt;0,'（运营）采购订单'!B352,"")</f>
        <v/>
      </c>
      <c r="C352" s="78" t="str">
        <f ca="1">+'（运营）采购订单'!C352</f>
        <v/>
      </c>
      <c r="D352" s="78" t="str">
        <f ca="1">+'（运营）采购订单'!D352</f>
        <v/>
      </c>
      <c r="E352" s="78" t="str">
        <f ca="1">+'（运营）采购订单'!E352</f>
        <v/>
      </c>
      <c r="F352" s="78">
        <f ca="1">+'（运营）采购订单'!J352</f>
        <v>0</v>
      </c>
      <c r="G352" s="78" t="str">
        <f ca="1">+'（运营）采购订单'!F352</f>
        <v/>
      </c>
      <c r="H352" s="79" t="str">
        <f ca="1">+'（运营）采购订单'!G352</f>
        <v/>
      </c>
      <c r="I352" s="78">
        <f ca="1">+'（运营）采购订单'!H352</f>
        <v>0</v>
      </c>
      <c r="J352" s="78" t="str">
        <f>+'（运营）采购订单'!I352</f>
        <v>3XL</v>
      </c>
      <c r="K352" s="83"/>
      <c r="L352" s="84"/>
      <c r="M352" s="83"/>
      <c r="N352" s="83"/>
      <c r="O352" s="85">
        <f t="shared" si="26"/>
        <v>0</v>
      </c>
      <c r="P352" s="86">
        <f ca="1" t="shared" si="25"/>
        <v>0</v>
      </c>
      <c r="Q352" s="86"/>
    </row>
    <row r="353" s="65" customFormat="1" ht="26" hidden="1" customHeight="1" spans="1:17">
      <c r="A353" s="76"/>
      <c r="B353" s="77" t="str">
        <f ca="1">IF(F353&gt;0,'（运营）采购订单'!B353,"")</f>
        <v/>
      </c>
      <c r="C353" s="78" t="str">
        <f ca="1">+'（运营）采购订单'!C353</f>
        <v/>
      </c>
      <c r="D353" s="78" t="str">
        <f ca="1">+'（运营）采购订单'!D353</f>
        <v/>
      </c>
      <c r="E353" s="78" t="str">
        <f ca="1">+'（运营）采购订单'!E353</f>
        <v/>
      </c>
      <c r="F353" s="78">
        <f ca="1">+'（运营）采购订单'!J353</f>
        <v>0</v>
      </c>
      <c r="G353" s="78" t="str">
        <f ca="1">+'（运营）采购订单'!F353</f>
        <v/>
      </c>
      <c r="H353" s="79" t="str">
        <f ca="1">+'（运营）采购订单'!G353</f>
        <v/>
      </c>
      <c r="I353" s="78">
        <f ca="1">+'（运营）采购订单'!H353</f>
        <v>0</v>
      </c>
      <c r="J353" s="78" t="str">
        <f>+'（运营）采购订单'!I353</f>
        <v>4XL</v>
      </c>
      <c r="K353" s="83"/>
      <c r="L353" s="84"/>
      <c r="M353" s="83"/>
      <c r="N353" s="83"/>
      <c r="O353" s="85">
        <f t="shared" si="26"/>
        <v>0</v>
      </c>
      <c r="P353" s="86">
        <f ca="1" t="shared" si="25"/>
        <v>0</v>
      </c>
      <c r="Q353" s="86"/>
    </row>
    <row r="354" s="65" customFormat="1" ht="26" hidden="1" customHeight="1" spans="1:17">
      <c r="A354" s="76"/>
      <c r="B354" s="77" t="str">
        <f ca="1">IF(F354&gt;0,'（运营）采购订单'!B354,"")</f>
        <v/>
      </c>
      <c r="C354" s="78" t="str">
        <f ca="1">+'（运营）采购订单'!C354</f>
        <v/>
      </c>
      <c r="D354" s="78" t="str">
        <f ca="1">+'（运营）采购订单'!D354</f>
        <v/>
      </c>
      <c r="E354" s="78" t="str">
        <f ca="1">+'（运营）采购订单'!E354</f>
        <v/>
      </c>
      <c r="F354" s="78">
        <f ca="1">+'（运营）采购订单'!J354</f>
        <v>0</v>
      </c>
      <c r="G354" s="78" t="str">
        <f ca="1">+'（运营）采购订单'!F354</f>
        <v/>
      </c>
      <c r="H354" s="79" t="str">
        <f ca="1">+'（运营）采购订单'!G354</f>
        <v/>
      </c>
      <c r="I354" s="78">
        <f ca="1">+'（运营）采购订单'!H354</f>
        <v>0</v>
      </c>
      <c r="J354" s="78" t="str">
        <f>+'（运营）采购订单'!I354</f>
        <v>5XL</v>
      </c>
      <c r="K354" s="83"/>
      <c r="L354" s="84"/>
      <c r="M354" s="83"/>
      <c r="N354" s="83"/>
      <c r="O354" s="85">
        <f t="shared" si="26"/>
        <v>0</v>
      </c>
      <c r="P354" s="86">
        <f ca="1" t="shared" si="25"/>
        <v>0</v>
      </c>
      <c r="Q354" s="86"/>
    </row>
    <row r="355" s="65" customFormat="1" ht="26" hidden="1" customHeight="1" spans="1:17">
      <c r="A355" s="76"/>
      <c r="B355" s="77" t="str">
        <f ca="1">IF(F355&gt;0,'（运营）采购订单'!B355,"")</f>
        <v/>
      </c>
      <c r="C355" s="78" t="str">
        <f ca="1">+'（运营）采购订单'!C355</f>
        <v/>
      </c>
      <c r="D355" s="78" t="str">
        <f ca="1">+'（运营）采购订单'!D355</f>
        <v/>
      </c>
      <c r="E355" s="78" t="str">
        <f ca="1">+'（运营）采购订单'!E355</f>
        <v/>
      </c>
      <c r="F355" s="78">
        <f ca="1">+'（运营）采购订单'!J355</f>
        <v>0</v>
      </c>
      <c r="G355" s="78" t="str">
        <f ca="1">+'（运营）采购订单'!F355</f>
        <v/>
      </c>
      <c r="H355" s="79" t="str">
        <f ca="1">+'（运营）采购订单'!G355</f>
        <v/>
      </c>
      <c r="I355" s="78">
        <f ca="1">+'（运营）采购订单'!H355</f>
        <v>0</v>
      </c>
      <c r="J355" s="78" t="str">
        <f>+'（运营）采购订单'!I355</f>
        <v>XS</v>
      </c>
      <c r="K355" s="83"/>
      <c r="L355" s="84"/>
      <c r="M355" s="83"/>
      <c r="N355" s="83"/>
      <c r="O355" s="85">
        <f t="shared" si="26"/>
        <v>0</v>
      </c>
      <c r="P355" s="86">
        <f ca="1" t="shared" si="25"/>
        <v>0</v>
      </c>
      <c r="Q355" s="86"/>
    </row>
    <row r="356" s="65" customFormat="1" ht="26" hidden="1" customHeight="1" spans="1:17">
      <c r="A356" s="76"/>
      <c r="B356" s="77" t="str">
        <f ca="1">IF(F356&gt;0,'（运营）采购订单'!B356,"")</f>
        <v/>
      </c>
      <c r="C356" s="78" t="str">
        <f ca="1">+'（运营）采购订单'!C356</f>
        <v/>
      </c>
      <c r="D356" s="78" t="str">
        <f ca="1">+'（运营）采购订单'!D356</f>
        <v/>
      </c>
      <c r="E356" s="78" t="str">
        <f ca="1">+'（运营）采购订单'!E356</f>
        <v/>
      </c>
      <c r="F356" s="78">
        <f ca="1">+'（运营）采购订单'!J356</f>
        <v>0</v>
      </c>
      <c r="G356" s="78" t="str">
        <f ca="1">+'（运营）采购订单'!F356</f>
        <v/>
      </c>
      <c r="H356" s="79" t="str">
        <f ca="1">+'（运营）采购订单'!G356</f>
        <v/>
      </c>
      <c r="I356" s="78">
        <f ca="1">+'（运营）采购订单'!H356</f>
        <v>0</v>
      </c>
      <c r="J356" s="78" t="str">
        <f>+'（运营）采购订单'!I356</f>
        <v>S</v>
      </c>
      <c r="K356" s="83"/>
      <c r="L356" s="84"/>
      <c r="M356" s="83"/>
      <c r="N356" s="83"/>
      <c r="O356" s="85">
        <f t="shared" si="26"/>
        <v>0</v>
      </c>
      <c r="P356" s="86">
        <f ca="1" t="shared" si="25"/>
        <v>0</v>
      </c>
      <c r="Q356" s="86"/>
    </row>
    <row r="357" s="65" customFormat="1" ht="26" hidden="1" customHeight="1" spans="1:17">
      <c r="A357" s="76"/>
      <c r="B357" s="77" t="str">
        <f ca="1">IF(F357&gt;0,'（运营）采购订单'!B357,"")</f>
        <v/>
      </c>
      <c r="C357" s="78" t="str">
        <f ca="1">+'（运营）采购订单'!C357</f>
        <v/>
      </c>
      <c r="D357" s="78" t="str">
        <f ca="1">+'（运营）采购订单'!D357</f>
        <v/>
      </c>
      <c r="E357" s="78" t="str">
        <f ca="1">+'（运营）采购订单'!E357</f>
        <v/>
      </c>
      <c r="F357" s="78">
        <f ca="1">+'（运营）采购订单'!J357</f>
        <v>0</v>
      </c>
      <c r="G357" s="78" t="str">
        <f ca="1">+'（运营）采购订单'!F357</f>
        <v/>
      </c>
      <c r="H357" s="79" t="str">
        <f ca="1">+'（运营）采购订单'!G357</f>
        <v/>
      </c>
      <c r="I357" s="78">
        <f ca="1">+'（运营）采购订单'!H357</f>
        <v>0</v>
      </c>
      <c r="J357" s="78" t="str">
        <f>+'（运营）采购订单'!I357</f>
        <v>M</v>
      </c>
      <c r="K357" s="83"/>
      <c r="L357" s="84"/>
      <c r="M357" s="83"/>
      <c r="N357" s="83"/>
      <c r="O357" s="85">
        <f t="shared" si="26"/>
        <v>0</v>
      </c>
      <c r="P357" s="86">
        <f ca="1" t="shared" si="25"/>
        <v>0</v>
      </c>
      <c r="Q357" s="86"/>
    </row>
    <row r="358" s="65" customFormat="1" ht="26" hidden="1" customHeight="1" spans="1:17">
      <c r="A358" s="76"/>
      <c r="B358" s="77" t="str">
        <f ca="1">IF(F358&gt;0,'（运营）采购订单'!B358,"")</f>
        <v/>
      </c>
      <c r="C358" s="78" t="str">
        <f ca="1">+'（运营）采购订单'!C358</f>
        <v/>
      </c>
      <c r="D358" s="78" t="str">
        <f ca="1">+'（运营）采购订单'!D358</f>
        <v/>
      </c>
      <c r="E358" s="78" t="str">
        <f ca="1">+'（运营）采购订单'!E358</f>
        <v/>
      </c>
      <c r="F358" s="78">
        <f ca="1">+'（运营）采购订单'!J358</f>
        <v>0</v>
      </c>
      <c r="G358" s="78" t="str">
        <f ca="1">+'（运营）采购订单'!F358</f>
        <v/>
      </c>
      <c r="H358" s="79" t="str">
        <f ca="1">+'（运营）采购订单'!G358</f>
        <v/>
      </c>
      <c r="I358" s="78">
        <f ca="1">+'（运营）采购订单'!H358</f>
        <v>0</v>
      </c>
      <c r="J358" s="78" t="str">
        <f>+'（运营）采购订单'!I358</f>
        <v>L</v>
      </c>
      <c r="K358" s="83"/>
      <c r="L358" s="84"/>
      <c r="M358" s="83"/>
      <c r="N358" s="83"/>
      <c r="O358" s="85">
        <f t="shared" si="26"/>
        <v>0</v>
      </c>
      <c r="P358" s="86">
        <f ca="1" t="shared" si="25"/>
        <v>0</v>
      </c>
      <c r="Q358" s="86"/>
    </row>
    <row r="359" s="65" customFormat="1" ht="26" hidden="1" customHeight="1" spans="1:17">
      <c r="A359" s="76"/>
      <c r="B359" s="77" t="str">
        <f ca="1">IF(F359&gt;0,'（运营）采购订单'!B359,"")</f>
        <v/>
      </c>
      <c r="C359" s="78" t="str">
        <f ca="1">+'（运营）采购订单'!C359</f>
        <v/>
      </c>
      <c r="D359" s="78" t="str">
        <f ca="1">+'（运营）采购订单'!D359</f>
        <v/>
      </c>
      <c r="E359" s="78" t="str">
        <f ca="1">+'（运营）采购订单'!E359</f>
        <v/>
      </c>
      <c r="F359" s="78">
        <f ca="1">+'（运营）采购订单'!J359</f>
        <v>0</v>
      </c>
      <c r="G359" s="78" t="str">
        <f ca="1">+'（运营）采购订单'!F359</f>
        <v/>
      </c>
      <c r="H359" s="79" t="str">
        <f ca="1">+'（运营）采购订单'!G359</f>
        <v/>
      </c>
      <c r="I359" s="78">
        <f ca="1">+'（运营）采购订单'!H359</f>
        <v>0</v>
      </c>
      <c r="J359" s="78" t="str">
        <f>+'（运营）采购订单'!I359</f>
        <v>XL</v>
      </c>
      <c r="K359" s="83"/>
      <c r="L359" s="84"/>
      <c r="M359" s="83"/>
      <c r="N359" s="83"/>
      <c r="O359" s="85">
        <f t="shared" si="26"/>
        <v>0</v>
      </c>
      <c r="P359" s="86">
        <f ca="1" t="shared" si="25"/>
        <v>0</v>
      </c>
      <c r="Q359" s="86"/>
    </row>
    <row r="360" s="65" customFormat="1" ht="26" hidden="1" customHeight="1" spans="1:17">
      <c r="A360" s="76"/>
      <c r="B360" s="77" t="str">
        <f ca="1">IF(F360&gt;0,'（运营）采购订单'!B360,"")</f>
        <v/>
      </c>
      <c r="C360" s="78" t="str">
        <f ca="1">+'（运营）采购订单'!C360</f>
        <v/>
      </c>
      <c r="D360" s="78" t="str">
        <f ca="1">+'（运营）采购订单'!D360</f>
        <v/>
      </c>
      <c r="E360" s="78" t="str">
        <f ca="1">+'（运营）采购订单'!E360</f>
        <v/>
      </c>
      <c r="F360" s="78">
        <f ca="1">+'（运营）采购订单'!J360</f>
        <v>0</v>
      </c>
      <c r="G360" s="78" t="str">
        <f ca="1">+'（运营）采购订单'!F360</f>
        <v/>
      </c>
      <c r="H360" s="79" t="str">
        <f ca="1">+'（运营）采购订单'!G360</f>
        <v/>
      </c>
      <c r="I360" s="78">
        <f ca="1">+'（运营）采购订单'!H360</f>
        <v>0</v>
      </c>
      <c r="J360" s="78" t="str">
        <f>+'（运营）采购订单'!I360</f>
        <v>2XL</v>
      </c>
      <c r="K360" s="83"/>
      <c r="L360" s="84"/>
      <c r="M360" s="83"/>
      <c r="N360" s="83"/>
      <c r="O360" s="85">
        <f t="shared" si="26"/>
        <v>0</v>
      </c>
      <c r="P360" s="86">
        <f ca="1" t="shared" si="25"/>
        <v>0</v>
      </c>
      <c r="Q360" s="86"/>
    </row>
    <row r="361" s="65" customFormat="1" ht="26" hidden="1" customHeight="1" spans="1:17">
      <c r="A361" s="76"/>
      <c r="B361" s="77" t="str">
        <f ca="1">IF(F361&gt;0,'（运营）采购订单'!B361,"")</f>
        <v/>
      </c>
      <c r="C361" s="78" t="str">
        <f ca="1">+'（运营）采购订单'!C361</f>
        <v/>
      </c>
      <c r="D361" s="78" t="str">
        <f ca="1">+'（运营）采购订单'!D361</f>
        <v/>
      </c>
      <c r="E361" s="78" t="str">
        <f ca="1">+'（运营）采购订单'!E361</f>
        <v/>
      </c>
      <c r="F361" s="78">
        <f ca="1">+'（运营）采购订单'!J361</f>
        <v>0</v>
      </c>
      <c r="G361" s="78" t="str">
        <f ca="1">+'（运营）采购订单'!F361</f>
        <v/>
      </c>
      <c r="H361" s="79" t="str">
        <f ca="1">+'（运营）采购订单'!G361</f>
        <v/>
      </c>
      <c r="I361" s="78">
        <f ca="1">+'（运营）采购订单'!H361</f>
        <v>0</v>
      </c>
      <c r="J361" s="78" t="str">
        <f>+'（运营）采购订单'!I361</f>
        <v>3XL</v>
      </c>
      <c r="K361" s="83"/>
      <c r="L361" s="84"/>
      <c r="M361" s="83"/>
      <c r="N361" s="83"/>
      <c r="O361" s="85">
        <f t="shared" si="26"/>
        <v>0</v>
      </c>
      <c r="P361" s="86">
        <f ca="1" t="shared" si="25"/>
        <v>0</v>
      </c>
      <c r="Q361" s="86"/>
    </row>
    <row r="362" s="65" customFormat="1" ht="26" hidden="1" customHeight="1" spans="1:17">
      <c r="A362" s="76"/>
      <c r="B362" s="77" t="str">
        <f ca="1">IF(F362&gt;0,'（运营）采购订单'!B362,"")</f>
        <v/>
      </c>
      <c r="C362" s="78" t="str">
        <f ca="1">+'（运营）采购订单'!C362</f>
        <v/>
      </c>
      <c r="D362" s="78" t="str">
        <f ca="1">+'（运营）采购订单'!D362</f>
        <v/>
      </c>
      <c r="E362" s="78" t="str">
        <f ca="1">+'（运营）采购订单'!E362</f>
        <v/>
      </c>
      <c r="F362" s="78">
        <f ca="1">+'（运营）采购订单'!J362</f>
        <v>0</v>
      </c>
      <c r="G362" s="78" t="str">
        <f ca="1">+'（运营）采购订单'!F362</f>
        <v/>
      </c>
      <c r="H362" s="79" t="str">
        <f ca="1">+'（运营）采购订单'!G362</f>
        <v/>
      </c>
      <c r="I362" s="78">
        <f ca="1">+'（运营）采购订单'!H362</f>
        <v>0</v>
      </c>
      <c r="J362" s="78" t="str">
        <f>+'（运营）采购订单'!I362</f>
        <v>4XL</v>
      </c>
      <c r="K362" s="83"/>
      <c r="L362" s="84"/>
      <c r="M362" s="83"/>
      <c r="N362" s="83"/>
      <c r="O362" s="85">
        <f t="shared" si="26"/>
        <v>0</v>
      </c>
      <c r="P362" s="86">
        <f ca="1" t="shared" si="25"/>
        <v>0</v>
      </c>
      <c r="Q362" s="86"/>
    </row>
    <row r="363" s="65" customFormat="1" ht="26" hidden="1" customHeight="1" spans="1:17">
      <c r="A363" s="76"/>
      <c r="B363" s="77" t="str">
        <f ca="1">IF(F363&gt;0,'（运营）采购订单'!B363,"")</f>
        <v/>
      </c>
      <c r="C363" s="78" t="str">
        <f ca="1">+'（运营）采购订单'!C363</f>
        <v/>
      </c>
      <c r="D363" s="78" t="str">
        <f ca="1">+'（运营）采购订单'!D363</f>
        <v/>
      </c>
      <c r="E363" s="78" t="str">
        <f ca="1">+'（运营）采购订单'!E363</f>
        <v/>
      </c>
      <c r="F363" s="78">
        <f ca="1">+'（运营）采购订单'!J363</f>
        <v>0</v>
      </c>
      <c r="G363" s="78" t="str">
        <f ca="1">+'（运营）采购订单'!F363</f>
        <v/>
      </c>
      <c r="H363" s="79" t="str">
        <f ca="1">+'（运营）采购订单'!G363</f>
        <v/>
      </c>
      <c r="I363" s="78">
        <f ca="1">+'（运营）采购订单'!H363</f>
        <v>0</v>
      </c>
      <c r="J363" s="78" t="str">
        <f>+'（运营）采购订单'!I363</f>
        <v>5XL</v>
      </c>
      <c r="K363" s="83"/>
      <c r="L363" s="84"/>
      <c r="M363" s="83"/>
      <c r="N363" s="83"/>
      <c r="O363" s="85">
        <f t="shared" si="26"/>
        <v>0</v>
      </c>
      <c r="P363" s="86">
        <f ca="1" t="shared" si="25"/>
        <v>0</v>
      </c>
      <c r="Q363" s="86"/>
    </row>
    <row r="364" s="65" customFormat="1" ht="26" hidden="1" customHeight="1" spans="1:17">
      <c r="A364" s="76"/>
      <c r="B364" s="77" t="str">
        <f ca="1">IF(F364&gt;0,'（运营）采购订单'!B364,"")</f>
        <v/>
      </c>
      <c r="C364" s="78" t="str">
        <f ca="1">+'（运营）采购订单'!C364</f>
        <v/>
      </c>
      <c r="D364" s="78" t="str">
        <f ca="1">+'（运营）采购订单'!D364</f>
        <v/>
      </c>
      <c r="E364" s="78" t="str">
        <f ca="1">+'（运营）采购订单'!E364</f>
        <v/>
      </c>
      <c r="F364" s="78">
        <f ca="1">+'（运营）采购订单'!J364</f>
        <v>0</v>
      </c>
      <c r="G364" s="78" t="str">
        <f ca="1">+'（运营）采购订单'!F364</f>
        <v/>
      </c>
      <c r="H364" s="79" t="str">
        <f ca="1">+'（运营）采购订单'!G364</f>
        <v/>
      </c>
      <c r="I364" s="78">
        <f ca="1">+'（运营）采购订单'!H364</f>
        <v>0</v>
      </c>
      <c r="J364" s="78" t="str">
        <f>+'（运营）采购订单'!I364</f>
        <v>XS</v>
      </c>
      <c r="K364" s="83"/>
      <c r="L364" s="84"/>
      <c r="M364" s="83"/>
      <c r="N364" s="83"/>
      <c r="O364" s="85">
        <f t="shared" si="26"/>
        <v>0</v>
      </c>
      <c r="P364" s="86">
        <f ca="1" t="shared" si="25"/>
        <v>0</v>
      </c>
      <c r="Q364" s="86"/>
    </row>
    <row r="365" s="65" customFormat="1" ht="26" hidden="1" customHeight="1" spans="1:17">
      <c r="A365" s="76"/>
      <c r="B365" s="77" t="str">
        <f ca="1">IF(F365&gt;0,'（运营）采购订单'!B365,"")</f>
        <v/>
      </c>
      <c r="C365" s="78" t="str">
        <f ca="1">+'（运营）采购订单'!C365</f>
        <v/>
      </c>
      <c r="D365" s="78" t="str">
        <f ca="1">+'（运营）采购订单'!D365</f>
        <v/>
      </c>
      <c r="E365" s="78" t="str">
        <f ca="1">+'（运营）采购订单'!E365</f>
        <v/>
      </c>
      <c r="F365" s="78">
        <f ca="1">+'（运营）采购订单'!J365</f>
        <v>0</v>
      </c>
      <c r="G365" s="78" t="str">
        <f ca="1">+'（运营）采购订单'!F365</f>
        <v/>
      </c>
      <c r="H365" s="79" t="str">
        <f ca="1">+'（运营）采购订单'!G365</f>
        <v/>
      </c>
      <c r="I365" s="78">
        <f ca="1">+'（运营）采购订单'!H365</f>
        <v>0</v>
      </c>
      <c r="J365" s="78" t="str">
        <f>+'（运营）采购订单'!I365</f>
        <v>S</v>
      </c>
      <c r="K365" s="83"/>
      <c r="L365" s="84"/>
      <c r="M365" s="83"/>
      <c r="N365" s="83"/>
      <c r="O365" s="85">
        <f t="shared" si="26"/>
        <v>0</v>
      </c>
      <c r="P365" s="86">
        <f ca="1" t="shared" si="25"/>
        <v>0</v>
      </c>
      <c r="Q365" s="86"/>
    </row>
    <row r="366" s="65" customFormat="1" ht="26" hidden="1" customHeight="1" spans="1:17">
      <c r="A366" s="76"/>
      <c r="B366" s="77" t="str">
        <f ca="1">IF(F366&gt;0,'（运营）采购订单'!B366,"")</f>
        <v/>
      </c>
      <c r="C366" s="78" t="str">
        <f ca="1">+'（运营）采购订单'!C366</f>
        <v/>
      </c>
      <c r="D366" s="78" t="str">
        <f ca="1">+'（运营）采购订单'!D366</f>
        <v/>
      </c>
      <c r="E366" s="78" t="str">
        <f ca="1">+'（运营）采购订单'!E366</f>
        <v/>
      </c>
      <c r="F366" s="78">
        <f ca="1">+'（运营）采购订单'!J366</f>
        <v>0</v>
      </c>
      <c r="G366" s="78" t="str">
        <f ca="1">+'（运营）采购订单'!F366</f>
        <v/>
      </c>
      <c r="H366" s="79" t="str">
        <f ca="1">+'（运营）采购订单'!G366</f>
        <v/>
      </c>
      <c r="I366" s="78">
        <f ca="1">+'（运营）采购订单'!H366</f>
        <v>0</v>
      </c>
      <c r="J366" s="78" t="str">
        <f>+'（运营）采购订单'!I366</f>
        <v>M</v>
      </c>
      <c r="K366" s="83"/>
      <c r="L366" s="84"/>
      <c r="M366" s="83"/>
      <c r="N366" s="83"/>
      <c r="O366" s="85">
        <f t="shared" si="26"/>
        <v>0</v>
      </c>
      <c r="P366" s="86">
        <f ca="1" t="shared" si="25"/>
        <v>0</v>
      </c>
      <c r="Q366" s="86"/>
    </row>
    <row r="367" s="65" customFormat="1" ht="26" hidden="1" customHeight="1" spans="1:17">
      <c r="A367" s="76"/>
      <c r="B367" s="77" t="str">
        <f ca="1">IF(F367&gt;0,'（运营）采购订单'!B367,"")</f>
        <v/>
      </c>
      <c r="C367" s="78" t="str">
        <f ca="1">+'（运营）采购订单'!C367</f>
        <v/>
      </c>
      <c r="D367" s="78" t="str">
        <f ca="1">+'（运营）采购订单'!D367</f>
        <v/>
      </c>
      <c r="E367" s="78" t="str">
        <f ca="1">+'（运营）采购订单'!E367</f>
        <v/>
      </c>
      <c r="F367" s="78">
        <f ca="1">+'（运营）采购订单'!J367</f>
        <v>0</v>
      </c>
      <c r="G367" s="78" t="str">
        <f ca="1">+'（运营）采购订单'!F367</f>
        <v/>
      </c>
      <c r="H367" s="79" t="str">
        <f ca="1">+'（运营）采购订单'!G367</f>
        <v/>
      </c>
      <c r="I367" s="78">
        <f ca="1">+'（运营）采购订单'!H367</f>
        <v>0</v>
      </c>
      <c r="J367" s="78" t="str">
        <f>+'（运营）采购订单'!I367</f>
        <v>L</v>
      </c>
      <c r="K367" s="83"/>
      <c r="L367" s="84"/>
      <c r="M367" s="83"/>
      <c r="N367" s="83"/>
      <c r="O367" s="85">
        <f t="shared" si="26"/>
        <v>0</v>
      </c>
      <c r="P367" s="86">
        <f ca="1" t="shared" si="25"/>
        <v>0</v>
      </c>
      <c r="Q367" s="86"/>
    </row>
    <row r="368" s="65" customFormat="1" ht="26" hidden="1" customHeight="1" spans="1:17">
      <c r="A368" s="76"/>
      <c r="B368" s="77" t="str">
        <f ca="1">IF(F368&gt;0,'（运营）采购订单'!B368,"")</f>
        <v/>
      </c>
      <c r="C368" s="78" t="str">
        <f ca="1">+'（运营）采购订单'!C368</f>
        <v/>
      </c>
      <c r="D368" s="78" t="str">
        <f ca="1">+'（运营）采购订单'!D368</f>
        <v/>
      </c>
      <c r="E368" s="78" t="str">
        <f ca="1">+'（运营）采购订单'!E368</f>
        <v/>
      </c>
      <c r="F368" s="78">
        <f ca="1">+'（运营）采购订单'!J368</f>
        <v>0</v>
      </c>
      <c r="G368" s="78" t="str">
        <f ca="1">+'（运营）采购订单'!F368</f>
        <v/>
      </c>
      <c r="H368" s="79" t="str">
        <f ca="1">+'（运营）采购订单'!G368</f>
        <v/>
      </c>
      <c r="I368" s="78">
        <f ca="1">+'（运营）采购订单'!H368</f>
        <v>0</v>
      </c>
      <c r="J368" s="78" t="str">
        <f>+'（运营）采购订单'!I368</f>
        <v>XL</v>
      </c>
      <c r="K368" s="83"/>
      <c r="L368" s="84"/>
      <c r="M368" s="83"/>
      <c r="N368" s="83"/>
      <c r="O368" s="85">
        <f t="shared" si="26"/>
        <v>0</v>
      </c>
      <c r="P368" s="86">
        <f ca="1" t="shared" si="25"/>
        <v>0</v>
      </c>
      <c r="Q368" s="86"/>
    </row>
    <row r="369" s="65" customFormat="1" ht="26" hidden="1" customHeight="1" spans="1:17">
      <c r="A369" s="76"/>
      <c r="B369" s="77" t="str">
        <f ca="1">IF(F369&gt;0,'（运营）采购订单'!B369,"")</f>
        <v/>
      </c>
      <c r="C369" s="78" t="str">
        <f ca="1">+'（运营）采购订单'!C369</f>
        <v/>
      </c>
      <c r="D369" s="78" t="str">
        <f ca="1">+'（运营）采购订单'!D369</f>
        <v/>
      </c>
      <c r="E369" s="78" t="str">
        <f ca="1">+'（运营）采购订单'!E369</f>
        <v/>
      </c>
      <c r="F369" s="78">
        <f ca="1">+'（运营）采购订单'!J369</f>
        <v>0</v>
      </c>
      <c r="G369" s="78" t="str">
        <f ca="1">+'（运营）采购订单'!F369</f>
        <v/>
      </c>
      <c r="H369" s="79" t="str">
        <f ca="1">+'（运营）采购订单'!G369</f>
        <v/>
      </c>
      <c r="I369" s="78">
        <f ca="1">+'（运营）采购订单'!H369</f>
        <v>0</v>
      </c>
      <c r="J369" s="78" t="str">
        <f>+'（运营）采购订单'!I369</f>
        <v>2XL</v>
      </c>
      <c r="K369" s="83"/>
      <c r="L369" s="84"/>
      <c r="M369" s="83"/>
      <c r="N369" s="83"/>
      <c r="O369" s="85">
        <f t="shared" si="26"/>
        <v>0</v>
      </c>
      <c r="P369" s="86">
        <f ca="1" t="shared" si="25"/>
        <v>0</v>
      </c>
      <c r="Q369" s="86"/>
    </row>
    <row r="370" s="65" customFormat="1" ht="26" hidden="1" customHeight="1" spans="1:17">
      <c r="A370" s="76"/>
      <c r="B370" s="77" t="str">
        <f ca="1">IF(F370&gt;0,'（运营）采购订单'!B370,"")</f>
        <v/>
      </c>
      <c r="C370" s="78" t="str">
        <f ca="1">+'（运营）采购订单'!C370</f>
        <v/>
      </c>
      <c r="D370" s="78" t="str">
        <f ca="1">+'（运营）采购订单'!D370</f>
        <v/>
      </c>
      <c r="E370" s="78" t="str">
        <f ca="1">+'（运营）采购订单'!E370</f>
        <v/>
      </c>
      <c r="F370" s="78">
        <f ca="1">+'（运营）采购订单'!J370</f>
        <v>0</v>
      </c>
      <c r="G370" s="78" t="str">
        <f ca="1">+'（运营）采购订单'!F370</f>
        <v/>
      </c>
      <c r="H370" s="79" t="str">
        <f ca="1">+'（运营）采购订单'!G370</f>
        <v/>
      </c>
      <c r="I370" s="78">
        <f ca="1">+'（运营）采购订单'!H370</f>
        <v>0</v>
      </c>
      <c r="J370" s="78" t="str">
        <f>+'（运营）采购订单'!I370</f>
        <v>3XL</v>
      </c>
      <c r="K370" s="83"/>
      <c r="L370" s="84"/>
      <c r="M370" s="83"/>
      <c r="N370" s="83"/>
      <c r="O370" s="85">
        <f t="shared" si="26"/>
        <v>0</v>
      </c>
      <c r="P370" s="86">
        <f ca="1" t="shared" si="25"/>
        <v>0</v>
      </c>
      <c r="Q370" s="86"/>
    </row>
    <row r="371" s="65" customFormat="1" ht="26" hidden="1" customHeight="1" spans="1:17">
      <c r="A371" s="76"/>
      <c r="B371" s="77" t="str">
        <f ca="1">IF(F371&gt;0,'（运营）采购订单'!B371,"")</f>
        <v/>
      </c>
      <c r="C371" s="78" t="str">
        <f ca="1">+'（运营）采购订单'!C371</f>
        <v/>
      </c>
      <c r="D371" s="78" t="str">
        <f ca="1">+'（运营）采购订单'!D371</f>
        <v/>
      </c>
      <c r="E371" s="78" t="str">
        <f ca="1">+'（运营）采购订单'!E371</f>
        <v/>
      </c>
      <c r="F371" s="78">
        <f ca="1">+'（运营）采购订单'!J371</f>
        <v>0</v>
      </c>
      <c r="G371" s="78" t="str">
        <f ca="1">+'（运营）采购订单'!F371</f>
        <v/>
      </c>
      <c r="H371" s="79" t="str">
        <f ca="1">+'（运营）采购订单'!G371</f>
        <v/>
      </c>
      <c r="I371" s="78">
        <f ca="1">+'（运营）采购订单'!H371</f>
        <v>0</v>
      </c>
      <c r="J371" s="78" t="str">
        <f>+'（运营）采购订单'!I371</f>
        <v>4XL</v>
      </c>
      <c r="K371" s="83"/>
      <c r="L371" s="84"/>
      <c r="M371" s="83"/>
      <c r="N371" s="83"/>
      <c r="O371" s="85">
        <f t="shared" si="26"/>
        <v>0</v>
      </c>
      <c r="P371" s="86">
        <f ca="1" t="shared" si="25"/>
        <v>0</v>
      </c>
      <c r="Q371" s="86"/>
    </row>
    <row r="372" s="65" customFormat="1" ht="26" hidden="1" customHeight="1" spans="1:17">
      <c r="A372" s="76"/>
      <c r="B372" s="77" t="str">
        <f ca="1">IF(F372&gt;0,'（运营）采购订单'!B372,"")</f>
        <v/>
      </c>
      <c r="C372" s="78" t="str">
        <f ca="1">+'（运营）采购订单'!C372</f>
        <v/>
      </c>
      <c r="D372" s="78" t="str">
        <f ca="1">+'（运营）采购订单'!D372</f>
        <v/>
      </c>
      <c r="E372" s="78" t="str">
        <f ca="1">+'（运营）采购订单'!E372</f>
        <v/>
      </c>
      <c r="F372" s="78">
        <f ca="1">+'（运营）采购订单'!J372</f>
        <v>0</v>
      </c>
      <c r="G372" s="78" t="str">
        <f ca="1">+'（运营）采购订单'!F372</f>
        <v/>
      </c>
      <c r="H372" s="79" t="str">
        <f ca="1">+'（运营）采购订单'!G372</f>
        <v/>
      </c>
      <c r="I372" s="78">
        <f ca="1">+'（运营）采购订单'!H372</f>
        <v>0</v>
      </c>
      <c r="J372" s="78" t="str">
        <f>+'（运营）采购订单'!I372</f>
        <v>5XL</v>
      </c>
      <c r="K372" s="83"/>
      <c r="L372" s="84"/>
      <c r="M372" s="83"/>
      <c r="N372" s="83"/>
      <c r="O372" s="85">
        <f t="shared" si="26"/>
        <v>0</v>
      </c>
      <c r="P372" s="86">
        <f ca="1" t="shared" si="25"/>
        <v>0</v>
      </c>
      <c r="Q372" s="86"/>
    </row>
    <row r="373" s="65" customFormat="1" ht="26" hidden="1" customHeight="1" spans="1:17">
      <c r="A373" s="76"/>
      <c r="B373" s="77" t="str">
        <f ca="1">IF(F373&gt;0,'（运营）采购订单'!B373,"")</f>
        <v/>
      </c>
      <c r="C373" s="78" t="str">
        <f ca="1">+'（运营）采购订单'!C373</f>
        <v/>
      </c>
      <c r="D373" s="78" t="str">
        <f ca="1">+'（运营）采购订单'!D373</f>
        <v/>
      </c>
      <c r="E373" s="78" t="str">
        <f ca="1">+'（运营）采购订单'!E373</f>
        <v/>
      </c>
      <c r="F373" s="78">
        <f ca="1">+'（运营）采购订单'!J373</f>
        <v>0</v>
      </c>
      <c r="G373" s="78" t="str">
        <f ca="1">+'（运营）采购订单'!F373</f>
        <v/>
      </c>
      <c r="H373" s="79" t="str">
        <f ca="1">+'（运营）采购订单'!G373</f>
        <v/>
      </c>
      <c r="I373" s="78">
        <f ca="1">+'（运营）采购订单'!H373</f>
        <v>0</v>
      </c>
      <c r="J373" s="78" t="str">
        <f>+'（运营）采购订单'!I373</f>
        <v>XS</v>
      </c>
      <c r="K373" s="83"/>
      <c r="L373" s="84"/>
      <c r="M373" s="83"/>
      <c r="N373" s="83"/>
      <c r="O373" s="85">
        <f t="shared" si="26"/>
        <v>0</v>
      </c>
      <c r="P373" s="86">
        <f ca="1" t="shared" si="25"/>
        <v>0</v>
      </c>
      <c r="Q373" s="86"/>
    </row>
    <row r="374" s="65" customFormat="1" ht="26" hidden="1" customHeight="1" spans="1:17">
      <c r="A374" s="76"/>
      <c r="B374" s="77" t="str">
        <f ca="1">IF(F374&gt;0,'（运营）采购订单'!B374,"")</f>
        <v/>
      </c>
      <c r="C374" s="78" t="str">
        <f ca="1">+'（运营）采购订单'!C374</f>
        <v/>
      </c>
      <c r="D374" s="78" t="str">
        <f ca="1">+'（运营）采购订单'!D374</f>
        <v/>
      </c>
      <c r="E374" s="78" t="str">
        <f ca="1">+'（运营）采购订单'!E374</f>
        <v/>
      </c>
      <c r="F374" s="78">
        <f ca="1">+'（运营）采购订单'!J374</f>
        <v>0</v>
      </c>
      <c r="G374" s="78" t="str">
        <f ca="1">+'（运营）采购订单'!F374</f>
        <v/>
      </c>
      <c r="H374" s="79" t="str">
        <f ca="1">+'（运营）采购订单'!G374</f>
        <v/>
      </c>
      <c r="I374" s="78">
        <f ca="1">+'（运营）采购订单'!H374</f>
        <v>0</v>
      </c>
      <c r="J374" s="78" t="str">
        <f>+'（运营）采购订单'!I374</f>
        <v>S</v>
      </c>
      <c r="K374" s="83"/>
      <c r="L374" s="84"/>
      <c r="M374" s="83"/>
      <c r="N374" s="83"/>
      <c r="O374" s="85">
        <f t="shared" si="26"/>
        <v>0</v>
      </c>
      <c r="P374" s="86">
        <f ca="1" t="shared" si="25"/>
        <v>0</v>
      </c>
      <c r="Q374" s="86"/>
    </row>
    <row r="375" s="65" customFormat="1" ht="26" hidden="1" customHeight="1" spans="1:17">
      <c r="A375" s="76"/>
      <c r="B375" s="77" t="str">
        <f ca="1">IF(F375&gt;0,'（运营）采购订单'!B375,"")</f>
        <v/>
      </c>
      <c r="C375" s="78" t="str">
        <f ca="1">+'（运营）采购订单'!C375</f>
        <v/>
      </c>
      <c r="D375" s="78" t="str">
        <f ca="1">+'（运营）采购订单'!D375</f>
        <v/>
      </c>
      <c r="E375" s="78" t="str">
        <f ca="1">+'（运营）采购订单'!E375</f>
        <v/>
      </c>
      <c r="F375" s="78">
        <f ca="1">+'（运营）采购订单'!J375</f>
        <v>0</v>
      </c>
      <c r="G375" s="78" t="str">
        <f ca="1">+'（运营）采购订单'!F375</f>
        <v/>
      </c>
      <c r="H375" s="79" t="str">
        <f ca="1">+'（运营）采购订单'!G375</f>
        <v/>
      </c>
      <c r="I375" s="78">
        <f ca="1">+'（运营）采购订单'!H375</f>
        <v>0</v>
      </c>
      <c r="J375" s="78" t="str">
        <f>+'（运营）采购订单'!I375</f>
        <v>M</v>
      </c>
      <c r="K375" s="83"/>
      <c r="L375" s="84"/>
      <c r="M375" s="83"/>
      <c r="N375" s="83"/>
      <c r="O375" s="85">
        <f t="shared" si="26"/>
        <v>0</v>
      </c>
      <c r="P375" s="86">
        <f ca="1" t="shared" si="25"/>
        <v>0</v>
      </c>
      <c r="Q375" s="86"/>
    </row>
    <row r="376" s="65" customFormat="1" ht="26" hidden="1" customHeight="1" spans="1:17">
      <c r="A376" s="76"/>
      <c r="B376" s="77" t="str">
        <f ca="1">IF(F376&gt;0,'（运营）采购订单'!B376,"")</f>
        <v/>
      </c>
      <c r="C376" s="78" t="str">
        <f ca="1">+'（运营）采购订单'!C376</f>
        <v/>
      </c>
      <c r="D376" s="78" t="str">
        <f ca="1">+'（运营）采购订单'!D376</f>
        <v/>
      </c>
      <c r="E376" s="78" t="str">
        <f ca="1">+'（运营）采购订单'!E376</f>
        <v/>
      </c>
      <c r="F376" s="78">
        <f ca="1">+'（运营）采购订单'!J376</f>
        <v>0</v>
      </c>
      <c r="G376" s="78" t="str">
        <f ca="1">+'（运营）采购订单'!F376</f>
        <v/>
      </c>
      <c r="H376" s="79" t="str">
        <f ca="1">+'（运营）采购订单'!G376</f>
        <v/>
      </c>
      <c r="I376" s="78">
        <f ca="1">+'（运营）采购订单'!H376</f>
        <v>0</v>
      </c>
      <c r="J376" s="78" t="str">
        <f>+'（运营）采购订单'!I376</f>
        <v>L</v>
      </c>
      <c r="K376" s="83"/>
      <c r="L376" s="84"/>
      <c r="M376" s="83"/>
      <c r="N376" s="83"/>
      <c r="O376" s="85">
        <f t="shared" si="26"/>
        <v>0</v>
      </c>
      <c r="P376" s="86">
        <f ca="1" t="shared" si="25"/>
        <v>0</v>
      </c>
      <c r="Q376" s="86"/>
    </row>
    <row r="377" s="65" customFormat="1" ht="26" hidden="1" customHeight="1" spans="1:17">
      <c r="A377" s="76"/>
      <c r="B377" s="77" t="str">
        <f ca="1">IF(F377&gt;0,'（运营）采购订单'!B377,"")</f>
        <v/>
      </c>
      <c r="C377" s="78" t="str">
        <f ca="1">+'（运营）采购订单'!C377</f>
        <v/>
      </c>
      <c r="D377" s="78" t="str">
        <f ca="1">+'（运营）采购订单'!D377</f>
        <v/>
      </c>
      <c r="E377" s="78" t="str">
        <f ca="1">+'（运营）采购订单'!E377</f>
        <v/>
      </c>
      <c r="F377" s="78">
        <f ca="1">+'（运营）采购订单'!J377</f>
        <v>0</v>
      </c>
      <c r="G377" s="78" t="str">
        <f ca="1">+'（运营）采购订单'!F377</f>
        <v/>
      </c>
      <c r="H377" s="79" t="str">
        <f ca="1">+'（运营）采购订单'!G377</f>
        <v/>
      </c>
      <c r="I377" s="78">
        <f ca="1">+'（运营）采购订单'!H377</f>
        <v>0</v>
      </c>
      <c r="J377" s="78" t="str">
        <f>+'（运营）采购订单'!I377</f>
        <v>XL</v>
      </c>
      <c r="K377" s="83"/>
      <c r="L377" s="84"/>
      <c r="M377" s="83"/>
      <c r="N377" s="83"/>
      <c r="O377" s="85">
        <f t="shared" si="26"/>
        <v>0</v>
      </c>
      <c r="P377" s="86">
        <f ca="1" t="shared" si="25"/>
        <v>0</v>
      </c>
      <c r="Q377" s="86"/>
    </row>
    <row r="378" s="65" customFormat="1" ht="26" hidden="1" customHeight="1" spans="1:17">
      <c r="A378" s="76"/>
      <c r="B378" s="77" t="str">
        <f ca="1">IF(F378&gt;0,'（运营）采购订单'!B378,"")</f>
        <v/>
      </c>
      <c r="C378" s="78" t="str">
        <f ca="1">+'（运营）采购订单'!C378</f>
        <v/>
      </c>
      <c r="D378" s="78" t="str">
        <f ca="1">+'（运营）采购订单'!D378</f>
        <v/>
      </c>
      <c r="E378" s="78" t="str">
        <f ca="1">+'（运营）采购订单'!E378</f>
        <v/>
      </c>
      <c r="F378" s="78">
        <f ca="1">+'（运营）采购订单'!J378</f>
        <v>0</v>
      </c>
      <c r="G378" s="78" t="str">
        <f ca="1">+'（运营）采购订单'!F378</f>
        <v/>
      </c>
      <c r="H378" s="79" t="str">
        <f ca="1">+'（运营）采购订单'!G378</f>
        <v/>
      </c>
      <c r="I378" s="78">
        <f ca="1">+'（运营）采购订单'!H378</f>
        <v>0</v>
      </c>
      <c r="J378" s="78" t="str">
        <f>+'（运营）采购订单'!I378</f>
        <v>2XL</v>
      </c>
      <c r="K378" s="83"/>
      <c r="L378" s="84"/>
      <c r="M378" s="83"/>
      <c r="N378" s="83"/>
      <c r="O378" s="85">
        <f t="shared" si="26"/>
        <v>0</v>
      </c>
      <c r="P378" s="86">
        <f ca="1" t="shared" si="25"/>
        <v>0</v>
      </c>
      <c r="Q378" s="86"/>
    </row>
    <row r="379" s="65" customFormat="1" ht="26" hidden="1" customHeight="1" spans="1:17">
      <c r="A379" s="76"/>
      <c r="B379" s="77" t="str">
        <f ca="1">IF(F379&gt;0,'（运营）采购订单'!B379,"")</f>
        <v/>
      </c>
      <c r="C379" s="78" t="str">
        <f ca="1">+'（运营）采购订单'!C379</f>
        <v/>
      </c>
      <c r="D379" s="78" t="str">
        <f ca="1">+'（运营）采购订单'!D379</f>
        <v/>
      </c>
      <c r="E379" s="78" t="str">
        <f ca="1">+'（运营）采购订单'!E379</f>
        <v/>
      </c>
      <c r="F379" s="78">
        <f ca="1">+'（运营）采购订单'!J379</f>
        <v>0</v>
      </c>
      <c r="G379" s="78" t="str">
        <f ca="1">+'（运营）采购订单'!F379</f>
        <v/>
      </c>
      <c r="H379" s="79" t="str">
        <f ca="1">+'（运营）采购订单'!G379</f>
        <v/>
      </c>
      <c r="I379" s="78">
        <f ca="1">+'（运营）采购订单'!H379</f>
        <v>0</v>
      </c>
      <c r="J379" s="78" t="str">
        <f>+'（运营）采购订单'!I379</f>
        <v>3XL</v>
      </c>
      <c r="K379" s="83"/>
      <c r="L379" s="84"/>
      <c r="M379" s="83"/>
      <c r="N379" s="83"/>
      <c r="O379" s="85">
        <f t="shared" si="26"/>
        <v>0</v>
      </c>
      <c r="P379" s="86">
        <f ca="1" t="shared" si="25"/>
        <v>0</v>
      </c>
      <c r="Q379" s="86"/>
    </row>
    <row r="380" s="65" customFormat="1" ht="26" hidden="1" customHeight="1" spans="1:17">
      <c r="A380" s="76"/>
      <c r="B380" s="77" t="str">
        <f ca="1">IF(F380&gt;0,'（运营）采购订单'!B380,"")</f>
        <v/>
      </c>
      <c r="C380" s="78" t="str">
        <f ca="1">+'（运营）采购订单'!C380</f>
        <v/>
      </c>
      <c r="D380" s="78" t="str">
        <f ca="1">+'（运营）采购订单'!D380</f>
        <v/>
      </c>
      <c r="E380" s="78" t="str">
        <f ca="1">+'（运营）采购订单'!E380</f>
        <v/>
      </c>
      <c r="F380" s="78">
        <f ca="1">+'（运营）采购订单'!J380</f>
        <v>0</v>
      </c>
      <c r="G380" s="78" t="str">
        <f ca="1">+'（运营）采购订单'!F380</f>
        <v/>
      </c>
      <c r="H380" s="79" t="str">
        <f ca="1">+'（运营）采购订单'!G380</f>
        <v/>
      </c>
      <c r="I380" s="78">
        <f ca="1">+'（运营）采购订单'!H380</f>
        <v>0</v>
      </c>
      <c r="J380" s="78" t="str">
        <f>+'（运营）采购订单'!I380</f>
        <v>4XL</v>
      </c>
      <c r="K380" s="83"/>
      <c r="L380" s="84"/>
      <c r="M380" s="83"/>
      <c r="N380" s="83"/>
      <c r="O380" s="85">
        <f t="shared" si="26"/>
        <v>0</v>
      </c>
      <c r="P380" s="86">
        <f ca="1" t="shared" si="25"/>
        <v>0</v>
      </c>
      <c r="Q380" s="86"/>
    </row>
    <row r="381" s="65" customFormat="1" ht="26" hidden="1" customHeight="1" spans="1:17">
      <c r="A381" s="76"/>
      <c r="B381" s="77" t="str">
        <f ca="1">IF(F381&gt;0,'（运营）采购订单'!B381,"")</f>
        <v/>
      </c>
      <c r="C381" s="78" t="str">
        <f ca="1">+'（运营）采购订单'!C381</f>
        <v/>
      </c>
      <c r="D381" s="78" t="str">
        <f ca="1">+'（运营）采购订单'!D381</f>
        <v/>
      </c>
      <c r="E381" s="78" t="str">
        <f ca="1">+'（运营）采购订单'!E381</f>
        <v/>
      </c>
      <c r="F381" s="78">
        <f ca="1">+'（运营）采购订单'!J381</f>
        <v>0</v>
      </c>
      <c r="G381" s="78" t="str">
        <f ca="1">+'（运营）采购订单'!F381</f>
        <v/>
      </c>
      <c r="H381" s="79" t="str">
        <f ca="1">+'（运营）采购订单'!G381</f>
        <v/>
      </c>
      <c r="I381" s="78">
        <f ca="1">+'（运营）采购订单'!H381</f>
        <v>0</v>
      </c>
      <c r="J381" s="78" t="str">
        <f>+'（运营）采购订单'!I381</f>
        <v>5XL</v>
      </c>
      <c r="K381" s="83"/>
      <c r="L381" s="84"/>
      <c r="M381" s="83"/>
      <c r="N381" s="83"/>
      <c r="O381" s="85">
        <f t="shared" si="26"/>
        <v>0</v>
      </c>
      <c r="P381" s="86">
        <f ca="1" t="shared" si="25"/>
        <v>0</v>
      </c>
      <c r="Q381" s="86"/>
    </row>
    <row r="382" s="65" customFormat="1" ht="26" hidden="1" customHeight="1" spans="1:17">
      <c r="A382" s="76"/>
      <c r="B382" s="77" t="str">
        <f ca="1">IF(F382&gt;0,'（运营）采购订单'!B382,"")</f>
        <v/>
      </c>
      <c r="C382" s="78" t="str">
        <f ca="1">+'（运营）采购订单'!C382</f>
        <v/>
      </c>
      <c r="D382" s="78" t="str">
        <f ca="1">+'（运营）采购订单'!D382</f>
        <v/>
      </c>
      <c r="E382" s="78" t="str">
        <f ca="1">+'（运营）采购订单'!E382</f>
        <v/>
      </c>
      <c r="F382" s="78">
        <f ca="1">+'（运营）采购订单'!J382</f>
        <v>0</v>
      </c>
      <c r="G382" s="78" t="str">
        <f ca="1">+'（运营）采购订单'!F382</f>
        <v/>
      </c>
      <c r="H382" s="79" t="str">
        <f ca="1">+'（运营）采购订单'!G382</f>
        <v/>
      </c>
      <c r="I382" s="78">
        <f ca="1">+'（运营）采购订单'!H382</f>
        <v>0</v>
      </c>
      <c r="J382" s="78" t="str">
        <f>+'（运营）采购订单'!I382</f>
        <v>XS</v>
      </c>
      <c r="K382" s="83"/>
      <c r="L382" s="84"/>
      <c r="M382" s="83"/>
      <c r="N382" s="83"/>
      <c r="O382" s="85">
        <f t="shared" si="26"/>
        <v>0</v>
      </c>
      <c r="P382" s="86">
        <f ca="1" t="shared" ref="P382:P445" si="27">+F382-O382</f>
        <v>0</v>
      </c>
      <c r="Q382" s="86"/>
    </row>
    <row r="383" s="65" customFormat="1" ht="26" hidden="1" customHeight="1" spans="1:17">
      <c r="A383" s="76"/>
      <c r="B383" s="77" t="str">
        <f ca="1">IF(F383&gt;0,'（运营）采购订单'!B383,"")</f>
        <v/>
      </c>
      <c r="C383" s="78" t="str">
        <f ca="1">+'（运营）采购订单'!C383</f>
        <v/>
      </c>
      <c r="D383" s="78" t="str">
        <f ca="1">+'（运营）采购订单'!D383</f>
        <v/>
      </c>
      <c r="E383" s="78" t="str">
        <f ca="1">+'（运营）采购订单'!E383</f>
        <v/>
      </c>
      <c r="F383" s="78">
        <f ca="1">+'（运营）采购订单'!J383</f>
        <v>0</v>
      </c>
      <c r="G383" s="78" t="str">
        <f ca="1">+'（运营）采购订单'!F383</f>
        <v/>
      </c>
      <c r="H383" s="79" t="str">
        <f ca="1">+'（运营）采购订单'!G383</f>
        <v/>
      </c>
      <c r="I383" s="78">
        <f ca="1">+'（运营）采购订单'!H383</f>
        <v>0</v>
      </c>
      <c r="J383" s="78" t="str">
        <f>+'（运营）采购订单'!I383</f>
        <v>S</v>
      </c>
      <c r="K383" s="83"/>
      <c r="L383" s="84"/>
      <c r="M383" s="83"/>
      <c r="N383" s="83"/>
      <c r="O383" s="85">
        <f t="shared" si="26"/>
        <v>0</v>
      </c>
      <c r="P383" s="86">
        <f ca="1" t="shared" si="27"/>
        <v>0</v>
      </c>
      <c r="Q383" s="86"/>
    </row>
    <row r="384" s="65" customFormat="1" ht="26" hidden="1" customHeight="1" spans="1:17">
      <c r="A384" s="76"/>
      <c r="B384" s="77" t="str">
        <f ca="1">IF(F384&gt;0,'（运营）采购订单'!B384,"")</f>
        <v/>
      </c>
      <c r="C384" s="78" t="str">
        <f ca="1">+'（运营）采购订单'!C384</f>
        <v/>
      </c>
      <c r="D384" s="78" t="str">
        <f ca="1">+'（运营）采购订单'!D384</f>
        <v/>
      </c>
      <c r="E384" s="78" t="str">
        <f ca="1">+'（运营）采购订单'!E384</f>
        <v/>
      </c>
      <c r="F384" s="78">
        <f ca="1">+'（运营）采购订单'!J384</f>
        <v>0</v>
      </c>
      <c r="G384" s="78" t="str">
        <f ca="1">+'（运营）采购订单'!F384</f>
        <v/>
      </c>
      <c r="H384" s="79" t="str">
        <f ca="1">+'（运营）采购订单'!G384</f>
        <v/>
      </c>
      <c r="I384" s="78">
        <f ca="1">+'（运营）采购订单'!H384</f>
        <v>0</v>
      </c>
      <c r="J384" s="78" t="str">
        <f>+'（运营）采购订单'!I384</f>
        <v>M</v>
      </c>
      <c r="K384" s="83"/>
      <c r="L384" s="84"/>
      <c r="M384" s="83"/>
      <c r="N384" s="83"/>
      <c r="O384" s="85">
        <f t="shared" si="26"/>
        <v>0</v>
      </c>
      <c r="P384" s="86">
        <f ca="1" t="shared" si="27"/>
        <v>0</v>
      </c>
      <c r="Q384" s="86"/>
    </row>
    <row r="385" s="65" customFormat="1" ht="26" hidden="1" customHeight="1" spans="1:17">
      <c r="A385" s="76"/>
      <c r="B385" s="77" t="str">
        <f ca="1">IF(F385&gt;0,'（运营）采购订单'!B385,"")</f>
        <v/>
      </c>
      <c r="C385" s="78" t="str">
        <f ca="1">+'（运营）采购订单'!C385</f>
        <v/>
      </c>
      <c r="D385" s="78" t="str">
        <f ca="1">+'（运营）采购订单'!D385</f>
        <v/>
      </c>
      <c r="E385" s="78" t="str">
        <f ca="1">+'（运营）采购订单'!E385</f>
        <v/>
      </c>
      <c r="F385" s="78">
        <f ca="1">+'（运营）采购订单'!J385</f>
        <v>0</v>
      </c>
      <c r="G385" s="78" t="str">
        <f ca="1">+'（运营）采购订单'!F385</f>
        <v/>
      </c>
      <c r="H385" s="79" t="str">
        <f ca="1">+'（运营）采购订单'!G385</f>
        <v/>
      </c>
      <c r="I385" s="78">
        <f ca="1">+'（运营）采购订单'!H385</f>
        <v>0</v>
      </c>
      <c r="J385" s="78" t="str">
        <f>+'（运营）采购订单'!I385</f>
        <v>L</v>
      </c>
      <c r="K385" s="83"/>
      <c r="L385" s="84"/>
      <c r="M385" s="83"/>
      <c r="N385" s="83"/>
      <c r="O385" s="85">
        <f t="shared" si="26"/>
        <v>0</v>
      </c>
      <c r="P385" s="86">
        <f ca="1" t="shared" si="27"/>
        <v>0</v>
      </c>
      <c r="Q385" s="86"/>
    </row>
    <row r="386" s="65" customFormat="1" ht="26" hidden="1" customHeight="1" spans="1:17">
      <c r="A386" s="76"/>
      <c r="B386" s="77" t="str">
        <f ca="1">IF(F386&gt;0,'（运营）采购订单'!B386,"")</f>
        <v/>
      </c>
      <c r="C386" s="78" t="str">
        <f ca="1">+'（运营）采购订单'!C386</f>
        <v/>
      </c>
      <c r="D386" s="78" t="str">
        <f ca="1">+'（运营）采购订单'!D386</f>
        <v/>
      </c>
      <c r="E386" s="78" t="str">
        <f ca="1">+'（运营）采购订单'!E386</f>
        <v/>
      </c>
      <c r="F386" s="78">
        <f ca="1">+'（运营）采购订单'!J386</f>
        <v>0</v>
      </c>
      <c r="G386" s="78" t="str">
        <f ca="1">+'（运营）采购订单'!F386</f>
        <v/>
      </c>
      <c r="H386" s="79" t="str">
        <f ca="1">+'（运营）采购订单'!G386</f>
        <v/>
      </c>
      <c r="I386" s="78">
        <f ca="1">+'（运营）采购订单'!H386</f>
        <v>0</v>
      </c>
      <c r="J386" s="78" t="str">
        <f>+'（运营）采购订单'!I386</f>
        <v>XL</v>
      </c>
      <c r="K386" s="83"/>
      <c r="L386" s="84"/>
      <c r="M386" s="83"/>
      <c r="N386" s="83"/>
      <c r="O386" s="85">
        <f t="shared" si="26"/>
        <v>0</v>
      </c>
      <c r="P386" s="86">
        <f ca="1" t="shared" si="27"/>
        <v>0</v>
      </c>
      <c r="Q386" s="86"/>
    </row>
    <row r="387" s="65" customFormat="1" ht="26" hidden="1" customHeight="1" spans="1:17">
      <c r="A387" s="76"/>
      <c r="B387" s="77" t="str">
        <f ca="1">IF(F387&gt;0,'（运营）采购订单'!B387,"")</f>
        <v/>
      </c>
      <c r="C387" s="78" t="str">
        <f ca="1">+'（运营）采购订单'!C387</f>
        <v/>
      </c>
      <c r="D387" s="78" t="str">
        <f ca="1">+'（运营）采购订单'!D387</f>
        <v/>
      </c>
      <c r="E387" s="78" t="str">
        <f ca="1">+'（运营）采购订单'!E387</f>
        <v/>
      </c>
      <c r="F387" s="78">
        <f ca="1">+'（运营）采购订单'!J387</f>
        <v>0</v>
      </c>
      <c r="G387" s="78" t="str">
        <f ca="1">+'（运营）采购订单'!F387</f>
        <v/>
      </c>
      <c r="H387" s="79" t="str">
        <f ca="1">+'（运营）采购订单'!G387</f>
        <v/>
      </c>
      <c r="I387" s="78">
        <f ca="1">+'（运营）采购订单'!H387</f>
        <v>0</v>
      </c>
      <c r="J387" s="78" t="str">
        <f>+'（运营）采购订单'!I387</f>
        <v>2XL</v>
      </c>
      <c r="K387" s="83"/>
      <c r="L387" s="84"/>
      <c r="M387" s="83"/>
      <c r="N387" s="83"/>
      <c r="O387" s="85">
        <f t="shared" si="26"/>
        <v>0</v>
      </c>
      <c r="P387" s="86">
        <f ca="1" t="shared" si="27"/>
        <v>0</v>
      </c>
      <c r="Q387" s="86"/>
    </row>
    <row r="388" s="65" customFormat="1" ht="26" hidden="1" customHeight="1" spans="1:17">
      <c r="A388" s="76"/>
      <c r="B388" s="77" t="str">
        <f ca="1">IF(F388&gt;0,'（运营）采购订单'!B388,"")</f>
        <v/>
      </c>
      <c r="C388" s="78" t="str">
        <f ca="1">+'（运营）采购订单'!C388</f>
        <v/>
      </c>
      <c r="D388" s="78" t="str">
        <f ca="1">+'（运营）采购订单'!D388</f>
        <v/>
      </c>
      <c r="E388" s="78" t="str">
        <f ca="1">+'（运营）采购订单'!E388</f>
        <v/>
      </c>
      <c r="F388" s="78">
        <f ca="1">+'（运营）采购订单'!J388</f>
        <v>0</v>
      </c>
      <c r="G388" s="78" t="str">
        <f ca="1">+'（运营）采购订单'!F388</f>
        <v/>
      </c>
      <c r="H388" s="79" t="str">
        <f ca="1">+'（运营）采购订单'!G388</f>
        <v/>
      </c>
      <c r="I388" s="78">
        <f ca="1">+'（运营）采购订单'!H388</f>
        <v>0</v>
      </c>
      <c r="J388" s="78" t="str">
        <f>+'（运营）采购订单'!I388</f>
        <v>3XL</v>
      </c>
      <c r="K388" s="83"/>
      <c r="L388" s="84"/>
      <c r="M388" s="83"/>
      <c r="N388" s="83"/>
      <c r="O388" s="85">
        <f t="shared" si="26"/>
        <v>0</v>
      </c>
      <c r="P388" s="86">
        <f ca="1" t="shared" si="27"/>
        <v>0</v>
      </c>
      <c r="Q388" s="86"/>
    </row>
    <row r="389" s="65" customFormat="1" ht="26" hidden="1" customHeight="1" spans="1:17">
      <c r="A389" s="76"/>
      <c r="B389" s="77" t="str">
        <f ca="1">IF(F389&gt;0,'（运营）采购订单'!B389,"")</f>
        <v/>
      </c>
      <c r="C389" s="78" t="str">
        <f ca="1">+'（运营）采购订单'!C389</f>
        <v/>
      </c>
      <c r="D389" s="78" t="str">
        <f ca="1">+'（运营）采购订单'!D389</f>
        <v/>
      </c>
      <c r="E389" s="78" t="str">
        <f ca="1">+'（运营）采购订单'!E389</f>
        <v/>
      </c>
      <c r="F389" s="78">
        <f ca="1">+'（运营）采购订单'!J389</f>
        <v>0</v>
      </c>
      <c r="G389" s="78" t="str">
        <f ca="1">+'（运营）采购订单'!F389</f>
        <v/>
      </c>
      <c r="H389" s="79" t="str">
        <f ca="1">+'（运营）采购订单'!G389</f>
        <v/>
      </c>
      <c r="I389" s="78">
        <f ca="1">+'（运营）采购订单'!H389</f>
        <v>0</v>
      </c>
      <c r="J389" s="78" t="str">
        <f>+'（运营）采购订单'!I389</f>
        <v>4XL</v>
      </c>
      <c r="K389" s="83"/>
      <c r="L389" s="84"/>
      <c r="M389" s="83"/>
      <c r="N389" s="83"/>
      <c r="O389" s="85">
        <f t="shared" ref="O389:O452" si="28">+SUM(K389:N389)</f>
        <v>0</v>
      </c>
      <c r="P389" s="86">
        <f ca="1" t="shared" si="27"/>
        <v>0</v>
      </c>
      <c r="Q389" s="86"/>
    </row>
    <row r="390" s="65" customFormat="1" ht="26" hidden="1" customHeight="1" spans="1:17">
      <c r="A390" s="76"/>
      <c r="B390" s="77" t="str">
        <f ca="1">IF(F390&gt;0,'（运营）采购订单'!B390,"")</f>
        <v/>
      </c>
      <c r="C390" s="78" t="str">
        <f ca="1">+'（运营）采购订单'!C390</f>
        <v/>
      </c>
      <c r="D390" s="78" t="str">
        <f ca="1">+'（运营）采购订单'!D390</f>
        <v/>
      </c>
      <c r="E390" s="78" t="str">
        <f ca="1">+'（运营）采购订单'!E390</f>
        <v/>
      </c>
      <c r="F390" s="78">
        <f ca="1">+'（运营）采购订单'!J390</f>
        <v>0</v>
      </c>
      <c r="G390" s="78" t="str">
        <f ca="1">+'（运营）采购订单'!F390</f>
        <v/>
      </c>
      <c r="H390" s="79" t="str">
        <f ca="1">+'（运营）采购订单'!G390</f>
        <v/>
      </c>
      <c r="I390" s="78">
        <f ca="1">+'（运营）采购订单'!H390</f>
        <v>0</v>
      </c>
      <c r="J390" s="78" t="str">
        <f>+'（运营）采购订单'!I390</f>
        <v>5XL</v>
      </c>
      <c r="K390" s="83"/>
      <c r="L390" s="84"/>
      <c r="M390" s="83"/>
      <c r="N390" s="83"/>
      <c r="O390" s="85">
        <f t="shared" si="28"/>
        <v>0</v>
      </c>
      <c r="P390" s="86">
        <f ca="1" t="shared" si="27"/>
        <v>0</v>
      </c>
      <c r="Q390" s="86"/>
    </row>
    <row r="391" s="65" customFormat="1" ht="26" hidden="1" customHeight="1" spans="1:17">
      <c r="A391" s="76"/>
      <c r="B391" s="77" t="str">
        <f ca="1">IF(F391&gt;0,'（运营）采购订单'!B391,"")</f>
        <v/>
      </c>
      <c r="C391" s="78" t="str">
        <f ca="1">+'（运营）采购订单'!C391</f>
        <v/>
      </c>
      <c r="D391" s="78" t="str">
        <f ca="1">+'（运营）采购订单'!D391</f>
        <v/>
      </c>
      <c r="E391" s="78" t="str">
        <f ca="1">+'（运营）采购订单'!E391</f>
        <v/>
      </c>
      <c r="F391" s="78">
        <f ca="1">+'（运营）采购订单'!J391</f>
        <v>0</v>
      </c>
      <c r="G391" s="78" t="str">
        <f ca="1">+'（运营）采购订单'!F391</f>
        <v/>
      </c>
      <c r="H391" s="79" t="str">
        <f ca="1">+'（运营）采购订单'!G391</f>
        <v/>
      </c>
      <c r="I391" s="78">
        <f ca="1">+'（运营）采购订单'!H391</f>
        <v>0</v>
      </c>
      <c r="J391" s="78" t="str">
        <f>+'（运营）采购订单'!I391</f>
        <v>XS</v>
      </c>
      <c r="K391" s="83"/>
      <c r="L391" s="84"/>
      <c r="M391" s="83"/>
      <c r="N391" s="83"/>
      <c r="O391" s="85">
        <f t="shared" si="28"/>
        <v>0</v>
      </c>
      <c r="P391" s="86">
        <f ca="1" t="shared" si="27"/>
        <v>0</v>
      </c>
      <c r="Q391" s="86"/>
    </row>
    <row r="392" s="65" customFormat="1" ht="26" hidden="1" customHeight="1" spans="1:17">
      <c r="A392" s="76"/>
      <c r="B392" s="77" t="str">
        <f ca="1">IF(F392&gt;0,'（运营）采购订单'!B392,"")</f>
        <v/>
      </c>
      <c r="C392" s="78" t="str">
        <f ca="1">+'（运营）采购订单'!C392</f>
        <v/>
      </c>
      <c r="D392" s="78" t="str">
        <f ca="1">+'（运营）采购订单'!D392</f>
        <v/>
      </c>
      <c r="E392" s="78" t="str">
        <f ca="1">+'（运营）采购订单'!E392</f>
        <v/>
      </c>
      <c r="F392" s="78">
        <f ca="1">+'（运营）采购订单'!J392</f>
        <v>0</v>
      </c>
      <c r="G392" s="78" t="str">
        <f ca="1">+'（运营）采购订单'!F392</f>
        <v/>
      </c>
      <c r="H392" s="79" t="str">
        <f ca="1">+'（运营）采购订单'!G392</f>
        <v/>
      </c>
      <c r="I392" s="78">
        <f ca="1">+'（运营）采购订单'!H392</f>
        <v>0</v>
      </c>
      <c r="J392" s="78" t="str">
        <f>+'（运营）采购订单'!I392</f>
        <v>S</v>
      </c>
      <c r="K392" s="83"/>
      <c r="L392" s="84"/>
      <c r="M392" s="83"/>
      <c r="N392" s="83"/>
      <c r="O392" s="85">
        <f t="shared" si="28"/>
        <v>0</v>
      </c>
      <c r="P392" s="86">
        <f ca="1" t="shared" si="27"/>
        <v>0</v>
      </c>
      <c r="Q392" s="86"/>
    </row>
    <row r="393" s="65" customFormat="1" ht="26" hidden="1" customHeight="1" spans="1:17">
      <c r="A393" s="76"/>
      <c r="B393" s="77" t="str">
        <f ca="1">IF(F393&gt;0,'（运营）采购订单'!B393,"")</f>
        <v/>
      </c>
      <c r="C393" s="78" t="str">
        <f ca="1">+'（运营）采购订单'!C393</f>
        <v/>
      </c>
      <c r="D393" s="78" t="str">
        <f ca="1">+'（运营）采购订单'!D393</f>
        <v/>
      </c>
      <c r="E393" s="78" t="str">
        <f ca="1">+'（运营）采购订单'!E393</f>
        <v/>
      </c>
      <c r="F393" s="78">
        <f ca="1">+'（运营）采购订单'!J393</f>
        <v>0</v>
      </c>
      <c r="G393" s="78" t="str">
        <f ca="1">+'（运营）采购订单'!F393</f>
        <v/>
      </c>
      <c r="H393" s="79" t="str">
        <f ca="1">+'（运营）采购订单'!G393</f>
        <v/>
      </c>
      <c r="I393" s="78">
        <f ca="1">+'（运营）采购订单'!H393</f>
        <v>0</v>
      </c>
      <c r="J393" s="78" t="str">
        <f>+'（运营）采购订单'!I393</f>
        <v>M</v>
      </c>
      <c r="K393" s="83"/>
      <c r="L393" s="84"/>
      <c r="M393" s="83"/>
      <c r="N393" s="83"/>
      <c r="O393" s="85">
        <f t="shared" si="28"/>
        <v>0</v>
      </c>
      <c r="P393" s="86">
        <f ca="1" t="shared" si="27"/>
        <v>0</v>
      </c>
      <c r="Q393" s="86"/>
    </row>
    <row r="394" s="65" customFormat="1" ht="26" hidden="1" customHeight="1" spans="1:17">
      <c r="A394" s="76"/>
      <c r="B394" s="77" t="str">
        <f ca="1">IF(F394&gt;0,'（运营）采购订单'!B394,"")</f>
        <v/>
      </c>
      <c r="C394" s="78" t="str">
        <f ca="1">+'（运营）采购订单'!C394</f>
        <v/>
      </c>
      <c r="D394" s="78" t="str">
        <f ca="1">+'（运营）采购订单'!D394</f>
        <v/>
      </c>
      <c r="E394" s="78" t="str">
        <f ca="1">+'（运营）采购订单'!E394</f>
        <v/>
      </c>
      <c r="F394" s="78">
        <f ca="1">+'（运营）采购订单'!J394</f>
        <v>0</v>
      </c>
      <c r="G394" s="78" t="str">
        <f ca="1">+'（运营）采购订单'!F394</f>
        <v/>
      </c>
      <c r="H394" s="79" t="str">
        <f ca="1">+'（运营）采购订单'!G394</f>
        <v/>
      </c>
      <c r="I394" s="78">
        <f ca="1">+'（运营）采购订单'!H394</f>
        <v>0</v>
      </c>
      <c r="J394" s="78" t="str">
        <f>+'（运营）采购订单'!I394</f>
        <v>L</v>
      </c>
      <c r="K394" s="83"/>
      <c r="L394" s="84"/>
      <c r="M394" s="83"/>
      <c r="N394" s="83"/>
      <c r="O394" s="85">
        <f t="shared" si="28"/>
        <v>0</v>
      </c>
      <c r="P394" s="86">
        <f ca="1" t="shared" si="27"/>
        <v>0</v>
      </c>
      <c r="Q394" s="86"/>
    </row>
    <row r="395" s="65" customFormat="1" ht="26" hidden="1" customHeight="1" spans="1:17">
      <c r="A395" s="76"/>
      <c r="B395" s="77" t="str">
        <f ca="1">IF(F395&gt;0,'（运营）采购订单'!B395,"")</f>
        <v/>
      </c>
      <c r="C395" s="78" t="str">
        <f ca="1">+'（运营）采购订单'!C395</f>
        <v/>
      </c>
      <c r="D395" s="78" t="str">
        <f ca="1">+'（运营）采购订单'!D395</f>
        <v/>
      </c>
      <c r="E395" s="78" t="str">
        <f ca="1">+'（运营）采购订单'!E395</f>
        <v/>
      </c>
      <c r="F395" s="78">
        <f ca="1">+'（运营）采购订单'!J395</f>
        <v>0</v>
      </c>
      <c r="G395" s="78" t="str">
        <f ca="1">+'（运营）采购订单'!F395</f>
        <v/>
      </c>
      <c r="H395" s="79" t="str">
        <f ca="1">+'（运营）采购订单'!G395</f>
        <v/>
      </c>
      <c r="I395" s="78">
        <f ca="1">+'（运营）采购订单'!H395</f>
        <v>0</v>
      </c>
      <c r="J395" s="78" t="str">
        <f>+'（运营）采购订单'!I395</f>
        <v>XL</v>
      </c>
      <c r="K395" s="83"/>
      <c r="L395" s="84"/>
      <c r="M395" s="83"/>
      <c r="N395" s="83"/>
      <c r="O395" s="85">
        <f t="shared" si="28"/>
        <v>0</v>
      </c>
      <c r="P395" s="86">
        <f ca="1" t="shared" si="27"/>
        <v>0</v>
      </c>
      <c r="Q395" s="86"/>
    </row>
    <row r="396" s="65" customFormat="1" ht="26" hidden="1" customHeight="1" spans="1:17">
      <c r="A396" s="76"/>
      <c r="B396" s="77" t="str">
        <f ca="1">IF(F396&gt;0,'（运营）采购订单'!B396,"")</f>
        <v/>
      </c>
      <c r="C396" s="78" t="str">
        <f ca="1">+'（运营）采购订单'!C396</f>
        <v/>
      </c>
      <c r="D396" s="78" t="str">
        <f ca="1">+'（运营）采购订单'!D396</f>
        <v/>
      </c>
      <c r="E396" s="78" t="str">
        <f ca="1">+'（运营）采购订单'!E396</f>
        <v/>
      </c>
      <c r="F396" s="78">
        <f ca="1">+'（运营）采购订单'!J396</f>
        <v>0</v>
      </c>
      <c r="G396" s="78" t="str">
        <f ca="1">+'（运营）采购订单'!F396</f>
        <v/>
      </c>
      <c r="H396" s="79" t="str">
        <f ca="1">+'（运营）采购订单'!G396</f>
        <v/>
      </c>
      <c r="I396" s="78">
        <f ca="1">+'（运营）采购订单'!H396</f>
        <v>0</v>
      </c>
      <c r="J396" s="78" t="str">
        <f>+'（运营）采购订单'!I396</f>
        <v>2XL</v>
      </c>
      <c r="K396" s="83"/>
      <c r="L396" s="84"/>
      <c r="M396" s="83"/>
      <c r="N396" s="83"/>
      <c r="O396" s="85">
        <f t="shared" si="28"/>
        <v>0</v>
      </c>
      <c r="P396" s="86">
        <f ca="1" t="shared" si="27"/>
        <v>0</v>
      </c>
      <c r="Q396" s="86"/>
    </row>
    <row r="397" s="65" customFormat="1" ht="26" hidden="1" customHeight="1" spans="1:17">
      <c r="A397" s="76"/>
      <c r="B397" s="77" t="str">
        <f ca="1">IF(F397&gt;0,'（运营）采购订单'!B397,"")</f>
        <v/>
      </c>
      <c r="C397" s="78" t="str">
        <f ca="1">+'（运营）采购订单'!C397</f>
        <v/>
      </c>
      <c r="D397" s="78" t="str">
        <f ca="1">+'（运营）采购订单'!D397</f>
        <v/>
      </c>
      <c r="E397" s="78" t="str">
        <f ca="1">+'（运营）采购订单'!E397</f>
        <v/>
      </c>
      <c r="F397" s="78">
        <f ca="1">+'（运营）采购订单'!J397</f>
        <v>0</v>
      </c>
      <c r="G397" s="78" t="str">
        <f ca="1">+'（运营）采购订单'!F397</f>
        <v/>
      </c>
      <c r="H397" s="79" t="str">
        <f ca="1">+'（运营）采购订单'!G397</f>
        <v/>
      </c>
      <c r="I397" s="78">
        <f ca="1">+'（运营）采购订单'!H397</f>
        <v>0</v>
      </c>
      <c r="J397" s="78" t="str">
        <f>+'（运营）采购订单'!I397</f>
        <v>3XL</v>
      </c>
      <c r="K397" s="83"/>
      <c r="L397" s="84"/>
      <c r="M397" s="83"/>
      <c r="N397" s="83"/>
      <c r="O397" s="85">
        <f t="shared" si="28"/>
        <v>0</v>
      </c>
      <c r="P397" s="86">
        <f ca="1" t="shared" si="27"/>
        <v>0</v>
      </c>
      <c r="Q397" s="86"/>
    </row>
    <row r="398" s="65" customFormat="1" ht="26" hidden="1" customHeight="1" spans="1:17">
      <c r="A398" s="76"/>
      <c r="B398" s="77" t="str">
        <f ca="1">IF(F398&gt;0,'（运营）采购订单'!B398,"")</f>
        <v/>
      </c>
      <c r="C398" s="78" t="str">
        <f ca="1">+'（运营）采购订单'!C398</f>
        <v/>
      </c>
      <c r="D398" s="78" t="str">
        <f ca="1">+'（运营）采购订单'!D398</f>
        <v/>
      </c>
      <c r="E398" s="78" t="str">
        <f ca="1">+'（运营）采购订单'!E398</f>
        <v/>
      </c>
      <c r="F398" s="78">
        <f ca="1">+'（运营）采购订单'!J398</f>
        <v>0</v>
      </c>
      <c r="G398" s="78" t="str">
        <f ca="1">+'（运营）采购订单'!F398</f>
        <v/>
      </c>
      <c r="H398" s="79" t="str">
        <f ca="1">+'（运营）采购订单'!G398</f>
        <v/>
      </c>
      <c r="I398" s="78">
        <f ca="1">+'（运营）采购订单'!H398</f>
        <v>0</v>
      </c>
      <c r="J398" s="78" t="str">
        <f>+'（运营）采购订单'!I398</f>
        <v>4XL</v>
      </c>
      <c r="K398" s="83"/>
      <c r="L398" s="84"/>
      <c r="M398" s="83"/>
      <c r="N398" s="83"/>
      <c r="O398" s="85">
        <f t="shared" si="28"/>
        <v>0</v>
      </c>
      <c r="P398" s="86">
        <f ca="1" t="shared" si="27"/>
        <v>0</v>
      </c>
      <c r="Q398" s="86"/>
    </row>
    <row r="399" s="65" customFormat="1" ht="26" hidden="1" customHeight="1" spans="1:17">
      <c r="A399" s="76"/>
      <c r="B399" s="77" t="str">
        <f ca="1">IF(F399&gt;0,'（运营）采购订单'!B399,"")</f>
        <v/>
      </c>
      <c r="C399" s="78" t="str">
        <f ca="1">+'（运营）采购订单'!C399</f>
        <v/>
      </c>
      <c r="D399" s="78" t="str">
        <f ca="1">+'（运营）采购订单'!D399</f>
        <v/>
      </c>
      <c r="E399" s="78" t="str">
        <f ca="1">+'（运营）采购订单'!E399</f>
        <v/>
      </c>
      <c r="F399" s="78">
        <f ca="1">+'（运营）采购订单'!J399</f>
        <v>0</v>
      </c>
      <c r="G399" s="78" t="str">
        <f ca="1">+'（运营）采购订单'!F399</f>
        <v/>
      </c>
      <c r="H399" s="79" t="str">
        <f ca="1">+'（运营）采购订单'!G399</f>
        <v/>
      </c>
      <c r="I399" s="78">
        <f ca="1">+'（运营）采购订单'!H399</f>
        <v>0</v>
      </c>
      <c r="J399" s="78" t="str">
        <f>+'（运营）采购订单'!I399</f>
        <v>5XL</v>
      </c>
      <c r="K399" s="83"/>
      <c r="L399" s="84"/>
      <c r="M399" s="83"/>
      <c r="N399" s="83"/>
      <c r="O399" s="85">
        <f t="shared" si="28"/>
        <v>0</v>
      </c>
      <c r="P399" s="86">
        <f ca="1" t="shared" si="27"/>
        <v>0</v>
      </c>
      <c r="Q399" s="86"/>
    </row>
    <row r="400" s="65" customFormat="1" ht="26" hidden="1" customHeight="1" spans="1:17">
      <c r="A400" s="76"/>
      <c r="B400" s="77" t="str">
        <f ca="1">IF(F400&gt;0,'（运营）采购订单'!B400,"")</f>
        <v/>
      </c>
      <c r="C400" s="78" t="str">
        <f ca="1">+'（运营）采购订单'!C400</f>
        <v/>
      </c>
      <c r="D400" s="78" t="str">
        <f ca="1">+'（运营）采购订单'!D400</f>
        <v/>
      </c>
      <c r="E400" s="78" t="str">
        <f ca="1">+'（运营）采购订单'!E400</f>
        <v/>
      </c>
      <c r="F400" s="78">
        <f ca="1">+'（运营）采购订单'!J400</f>
        <v>0</v>
      </c>
      <c r="G400" s="78" t="str">
        <f ca="1">+'（运营）采购订单'!F400</f>
        <v/>
      </c>
      <c r="H400" s="79" t="str">
        <f ca="1">+'（运营）采购订单'!G400</f>
        <v/>
      </c>
      <c r="I400" s="78">
        <f ca="1">+'（运营）采购订单'!H400</f>
        <v>0</v>
      </c>
      <c r="J400" s="78" t="str">
        <f>+'（运营）采购订单'!I400</f>
        <v>XS</v>
      </c>
      <c r="K400" s="83"/>
      <c r="L400" s="84"/>
      <c r="M400" s="83"/>
      <c r="N400" s="83"/>
      <c r="O400" s="85">
        <f t="shared" si="28"/>
        <v>0</v>
      </c>
      <c r="P400" s="86">
        <f ca="1" t="shared" si="27"/>
        <v>0</v>
      </c>
      <c r="Q400" s="86"/>
    </row>
    <row r="401" s="65" customFormat="1" ht="26" hidden="1" customHeight="1" spans="1:17">
      <c r="A401" s="76"/>
      <c r="B401" s="77" t="str">
        <f ca="1">IF(F401&gt;0,'（运营）采购订单'!B401,"")</f>
        <v/>
      </c>
      <c r="C401" s="78" t="str">
        <f ca="1">+'（运营）采购订单'!C401</f>
        <v/>
      </c>
      <c r="D401" s="78" t="str">
        <f ca="1">+'（运营）采购订单'!D401</f>
        <v/>
      </c>
      <c r="E401" s="78" t="str">
        <f ca="1">+'（运营）采购订单'!E401</f>
        <v/>
      </c>
      <c r="F401" s="78">
        <f ca="1">+'（运营）采购订单'!J401</f>
        <v>0</v>
      </c>
      <c r="G401" s="78" t="str">
        <f ca="1">+'（运营）采购订单'!F401</f>
        <v/>
      </c>
      <c r="H401" s="79" t="str">
        <f ca="1">+'（运营）采购订单'!G401</f>
        <v/>
      </c>
      <c r="I401" s="78">
        <f ca="1">+'（运营）采购订单'!H401</f>
        <v>0</v>
      </c>
      <c r="J401" s="78" t="str">
        <f>+'（运营）采购订单'!I401</f>
        <v>S</v>
      </c>
      <c r="K401" s="83"/>
      <c r="L401" s="84"/>
      <c r="M401" s="83"/>
      <c r="N401" s="83"/>
      <c r="O401" s="85">
        <f t="shared" si="28"/>
        <v>0</v>
      </c>
      <c r="P401" s="86">
        <f ca="1" t="shared" si="27"/>
        <v>0</v>
      </c>
      <c r="Q401" s="86"/>
    </row>
    <row r="402" s="65" customFormat="1" ht="26" hidden="1" customHeight="1" spans="1:17">
      <c r="A402" s="76"/>
      <c r="B402" s="77" t="str">
        <f ca="1">IF(F402&gt;0,'（运营）采购订单'!B402,"")</f>
        <v/>
      </c>
      <c r="C402" s="78" t="str">
        <f ca="1">+'（运营）采购订单'!C402</f>
        <v/>
      </c>
      <c r="D402" s="78" t="str">
        <f ca="1">+'（运营）采购订单'!D402</f>
        <v/>
      </c>
      <c r="E402" s="78" t="str">
        <f ca="1">+'（运营）采购订单'!E402</f>
        <v/>
      </c>
      <c r="F402" s="78">
        <f ca="1">+'（运营）采购订单'!J402</f>
        <v>0</v>
      </c>
      <c r="G402" s="78" t="str">
        <f ca="1">+'（运营）采购订单'!F402</f>
        <v/>
      </c>
      <c r="H402" s="79" t="str">
        <f ca="1">+'（运营）采购订单'!G402</f>
        <v/>
      </c>
      <c r="I402" s="78">
        <f ca="1">+'（运营）采购订单'!H402</f>
        <v>0</v>
      </c>
      <c r="J402" s="78" t="str">
        <f>+'（运营）采购订单'!I402</f>
        <v>M</v>
      </c>
      <c r="K402" s="83"/>
      <c r="L402" s="84"/>
      <c r="M402" s="83"/>
      <c r="N402" s="83"/>
      <c r="O402" s="85">
        <f t="shared" si="28"/>
        <v>0</v>
      </c>
      <c r="P402" s="86">
        <f ca="1" t="shared" si="27"/>
        <v>0</v>
      </c>
      <c r="Q402" s="86"/>
    </row>
    <row r="403" s="65" customFormat="1" ht="26" hidden="1" customHeight="1" spans="1:17">
      <c r="A403" s="76"/>
      <c r="B403" s="77" t="str">
        <f ca="1">IF(F403&gt;0,'（运营）采购订单'!B403,"")</f>
        <v/>
      </c>
      <c r="C403" s="78" t="str">
        <f ca="1">+'（运营）采购订单'!C403</f>
        <v/>
      </c>
      <c r="D403" s="78" t="str">
        <f ca="1">+'（运营）采购订单'!D403</f>
        <v/>
      </c>
      <c r="E403" s="78" t="str">
        <f ca="1">+'（运营）采购订单'!E403</f>
        <v/>
      </c>
      <c r="F403" s="78">
        <f ca="1">+'（运营）采购订单'!J403</f>
        <v>0</v>
      </c>
      <c r="G403" s="78" t="str">
        <f ca="1">+'（运营）采购订单'!F403</f>
        <v/>
      </c>
      <c r="H403" s="79" t="str">
        <f ca="1">+'（运营）采购订单'!G403</f>
        <v/>
      </c>
      <c r="I403" s="78">
        <f ca="1">+'（运营）采购订单'!H403</f>
        <v>0</v>
      </c>
      <c r="J403" s="78" t="str">
        <f>+'（运营）采购订单'!I403</f>
        <v>L</v>
      </c>
      <c r="K403" s="83"/>
      <c r="L403" s="84"/>
      <c r="M403" s="83"/>
      <c r="N403" s="83"/>
      <c r="O403" s="85">
        <f t="shared" si="28"/>
        <v>0</v>
      </c>
      <c r="P403" s="86">
        <f ca="1" t="shared" si="27"/>
        <v>0</v>
      </c>
      <c r="Q403" s="86"/>
    </row>
    <row r="404" s="65" customFormat="1" ht="26" hidden="1" customHeight="1" spans="1:17">
      <c r="A404" s="76"/>
      <c r="B404" s="77" t="str">
        <f ca="1">IF(F404&gt;0,'（运营）采购订单'!B404,"")</f>
        <v/>
      </c>
      <c r="C404" s="78" t="str">
        <f ca="1">+'（运营）采购订单'!C404</f>
        <v/>
      </c>
      <c r="D404" s="78" t="str">
        <f ca="1">+'（运营）采购订单'!D404</f>
        <v/>
      </c>
      <c r="E404" s="78" t="str">
        <f ca="1">+'（运营）采购订单'!E404</f>
        <v/>
      </c>
      <c r="F404" s="78">
        <f ca="1">+'（运营）采购订单'!J404</f>
        <v>0</v>
      </c>
      <c r="G404" s="78" t="str">
        <f ca="1">+'（运营）采购订单'!F404</f>
        <v/>
      </c>
      <c r="H404" s="79" t="str">
        <f ca="1">+'（运营）采购订单'!G404</f>
        <v/>
      </c>
      <c r="I404" s="78">
        <f ca="1">+'（运营）采购订单'!H404</f>
        <v>0</v>
      </c>
      <c r="J404" s="78" t="str">
        <f>+'（运营）采购订单'!I404</f>
        <v>XL</v>
      </c>
      <c r="K404" s="83"/>
      <c r="L404" s="84"/>
      <c r="M404" s="83"/>
      <c r="N404" s="83"/>
      <c r="O404" s="85">
        <f t="shared" si="28"/>
        <v>0</v>
      </c>
      <c r="P404" s="86">
        <f ca="1" t="shared" si="27"/>
        <v>0</v>
      </c>
      <c r="Q404" s="86"/>
    </row>
    <row r="405" s="65" customFormat="1" ht="26" hidden="1" customHeight="1" spans="1:17">
      <c r="A405" s="76"/>
      <c r="B405" s="77" t="str">
        <f ca="1">IF(F405&gt;0,'（运营）采购订单'!B405,"")</f>
        <v/>
      </c>
      <c r="C405" s="78" t="str">
        <f ca="1">+'（运营）采购订单'!C405</f>
        <v/>
      </c>
      <c r="D405" s="78" t="str">
        <f ca="1">+'（运营）采购订单'!D405</f>
        <v/>
      </c>
      <c r="E405" s="78" t="str">
        <f ca="1">+'（运营）采购订单'!E405</f>
        <v/>
      </c>
      <c r="F405" s="78">
        <f ca="1">+'（运营）采购订单'!J405</f>
        <v>0</v>
      </c>
      <c r="G405" s="78" t="str">
        <f ca="1">+'（运营）采购订单'!F405</f>
        <v/>
      </c>
      <c r="H405" s="79" t="str">
        <f ca="1">+'（运营）采购订单'!G405</f>
        <v/>
      </c>
      <c r="I405" s="78">
        <f ca="1">+'（运营）采购订单'!H405</f>
        <v>0</v>
      </c>
      <c r="J405" s="78" t="str">
        <f>+'（运营）采购订单'!I405</f>
        <v>2XL</v>
      </c>
      <c r="K405" s="83"/>
      <c r="L405" s="84"/>
      <c r="M405" s="83"/>
      <c r="N405" s="83"/>
      <c r="O405" s="85">
        <f t="shared" si="28"/>
        <v>0</v>
      </c>
      <c r="P405" s="86">
        <f ca="1" t="shared" si="27"/>
        <v>0</v>
      </c>
      <c r="Q405" s="86"/>
    </row>
    <row r="406" s="65" customFormat="1" ht="26" hidden="1" customHeight="1" spans="1:17">
      <c r="A406" s="76"/>
      <c r="B406" s="77" t="str">
        <f ca="1">IF(F406&gt;0,'（运营）采购订单'!B406,"")</f>
        <v/>
      </c>
      <c r="C406" s="78" t="str">
        <f ca="1">+'（运营）采购订单'!C406</f>
        <v/>
      </c>
      <c r="D406" s="78" t="str">
        <f ca="1">+'（运营）采购订单'!D406</f>
        <v/>
      </c>
      <c r="E406" s="78" t="str">
        <f ca="1">+'（运营）采购订单'!E406</f>
        <v/>
      </c>
      <c r="F406" s="78">
        <f ca="1">+'（运营）采购订单'!J406</f>
        <v>0</v>
      </c>
      <c r="G406" s="78" t="str">
        <f ca="1">+'（运营）采购订单'!F406</f>
        <v/>
      </c>
      <c r="H406" s="79" t="str">
        <f ca="1">+'（运营）采购订单'!G406</f>
        <v/>
      </c>
      <c r="I406" s="78">
        <f ca="1">+'（运营）采购订单'!H406</f>
        <v>0</v>
      </c>
      <c r="J406" s="78" t="str">
        <f>+'（运营）采购订单'!I406</f>
        <v>3XL</v>
      </c>
      <c r="K406" s="83"/>
      <c r="L406" s="84"/>
      <c r="M406" s="83"/>
      <c r="N406" s="83"/>
      <c r="O406" s="85">
        <f t="shared" si="28"/>
        <v>0</v>
      </c>
      <c r="P406" s="86">
        <f ca="1" t="shared" si="27"/>
        <v>0</v>
      </c>
      <c r="Q406" s="86"/>
    </row>
    <row r="407" s="65" customFormat="1" ht="26" hidden="1" customHeight="1" spans="1:17">
      <c r="A407" s="76"/>
      <c r="B407" s="77" t="str">
        <f ca="1">IF(F407&gt;0,'（运营）采购订单'!B407,"")</f>
        <v/>
      </c>
      <c r="C407" s="78" t="str">
        <f ca="1">+'（运营）采购订单'!C407</f>
        <v/>
      </c>
      <c r="D407" s="78" t="str">
        <f ca="1">+'（运营）采购订单'!D407</f>
        <v/>
      </c>
      <c r="E407" s="78" t="str">
        <f ca="1">+'（运营）采购订单'!E407</f>
        <v/>
      </c>
      <c r="F407" s="78">
        <f ca="1">+'（运营）采购订单'!J407</f>
        <v>0</v>
      </c>
      <c r="G407" s="78" t="str">
        <f ca="1">+'（运营）采购订单'!F407</f>
        <v/>
      </c>
      <c r="H407" s="79" t="str">
        <f ca="1">+'（运营）采购订单'!G407</f>
        <v/>
      </c>
      <c r="I407" s="78">
        <f ca="1">+'（运营）采购订单'!H407</f>
        <v>0</v>
      </c>
      <c r="J407" s="78" t="str">
        <f>+'（运营）采购订单'!I407</f>
        <v>4XL</v>
      </c>
      <c r="K407" s="83"/>
      <c r="L407" s="84"/>
      <c r="M407" s="83"/>
      <c r="N407" s="83"/>
      <c r="O407" s="85">
        <f t="shared" si="28"/>
        <v>0</v>
      </c>
      <c r="P407" s="86">
        <f ca="1" t="shared" si="27"/>
        <v>0</v>
      </c>
      <c r="Q407" s="86"/>
    </row>
    <row r="408" s="65" customFormat="1" ht="26" hidden="1" customHeight="1" spans="1:17">
      <c r="A408" s="76"/>
      <c r="B408" s="77" t="str">
        <f ca="1">IF(F408&gt;0,'（运营）采购订单'!B408,"")</f>
        <v/>
      </c>
      <c r="C408" s="78" t="str">
        <f ca="1">+'（运营）采购订单'!C408</f>
        <v/>
      </c>
      <c r="D408" s="78" t="str">
        <f ca="1">+'（运营）采购订单'!D408</f>
        <v/>
      </c>
      <c r="E408" s="78" t="str">
        <f ca="1">+'（运营）采购订单'!E408</f>
        <v/>
      </c>
      <c r="F408" s="78">
        <f ca="1">+'（运营）采购订单'!J408</f>
        <v>0</v>
      </c>
      <c r="G408" s="78" t="str">
        <f ca="1">+'（运营）采购订单'!F408</f>
        <v/>
      </c>
      <c r="H408" s="79" t="str">
        <f ca="1">+'（运营）采购订单'!G408</f>
        <v/>
      </c>
      <c r="I408" s="78">
        <f ca="1">+'（运营）采购订单'!H408</f>
        <v>0</v>
      </c>
      <c r="J408" s="78" t="str">
        <f>+'（运营）采购订单'!I408</f>
        <v>5XL</v>
      </c>
      <c r="K408" s="83"/>
      <c r="L408" s="84"/>
      <c r="M408" s="83"/>
      <c r="N408" s="83"/>
      <c r="O408" s="85">
        <f t="shared" si="28"/>
        <v>0</v>
      </c>
      <c r="P408" s="86">
        <f ca="1" t="shared" si="27"/>
        <v>0</v>
      </c>
      <c r="Q408" s="86"/>
    </row>
    <row r="409" s="65" customFormat="1" ht="26" hidden="1" customHeight="1" spans="1:17">
      <c r="A409" s="76"/>
      <c r="B409" s="77" t="str">
        <f ca="1">IF(F409&gt;0,'（运营）采购订单'!B409,"")</f>
        <v/>
      </c>
      <c r="C409" s="78" t="str">
        <f ca="1">+'（运营）采购订单'!C409</f>
        <v/>
      </c>
      <c r="D409" s="78" t="str">
        <f ca="1">+'（运营）采购订单'!D409</f>
        <v/>
      </c>
      <c r="E409" s="78" t="str">
        <f ca="1">+'（运营）采购订单'!E409</f>
        <v/>
      </c>
      <c r="F409" s="78">
        <f ca="1">+'（运营）采购订单'!J409</f>
        <v>0</v>
      </c>
      <c r="G409" s="78" t="str">
        <f ca="1">+'（运营）采购订单'!F409</f>
        <v/>
      </c>
      <c r="H409" s="79" t="str">
        <f ca="1">+'（运营）采购订单'!G409</f>
        <v/>
      </c>
      <c r="I409" s="78">
        <f ca="1">+'（运营）采购订单'!H409</f>
        <v>0</v>
      </c>
      <c r="J409" s="78" t="str">
        <f>+'（运营）采购订单'!I409</f>
        <v>XS</v>
      </c>
      <c r="K409" s="83"/>
      <c r="L409" s="84"/>
      <c r="M409" s="83"/>
      <c r="N409" s="83"/>
      <c r="O409" s="85">
        <f t="shared" si="28"/>
        <v>0</v>
      </c>
      <c r="P409" s="86">
        <f ca="1" t="shared" si="27"/>
        <v>0</v>
      </c>
      <c r="Q409" s="86"/>
    </row>
    <row r="410" s="65" customFormat="1" ht="26" hidden="1" customHeight="1" spans="1:17">
      <c r="A410" s="76"/>
      <c r="B410" s="77" t="str">
        <f ca="1">IF(F410&gt;0,'（运营）采购订单'!B410,"")</f>
        <v/>
      </c>
      <c r="C410" s="78" t="str">
        <f ca="1">+'（运营）采购订单'!C410</f>
        <v/>
      </c>
      <c r="D410" s="78" t="str">
        <f ca="1">+'（运营）采购订单'!D410</f>
        <v/>
      </c>
      <c r="E410" s="78" t="str">
        <f ca="1">+'（运营）采购订单'!E410</f>
        <v/>
      </c>
      <c r="F410" s="78">
        <f ca="1">+'（运营）采购订单'!J410</f>
        <v>0</v>
      </c>
      <c r="G410" s="78" t="str">
        <f ca="1">+'（运营）采购订单'!F410</f>
        <v/>
      </c>
      <c r="H410" s="79" t="str">
        <f ca="1">+'（运营）采购订单'!G410</f>
        <v/>
      </c>
      <c r="I410" s="78">
        <f ca="1">+'（运营）采购订单'!H410</f>
        <v>0</v>
      </c>
      <c r="J410" s="78" t="str">
        <f>+'（运营）采购订单'!I410</f>
        <v>S</v>
      </c>
      <c r="K410" s="83"/>
      <c r="L410" s="84"/>
      <c r="M410" s="83"/>
      <c r="N410" s="83"/>
      <c r="O410" s="85">
        <f t="shared" si="28"/>
        <v>0</v>
      </c>
      <c r="P410" s="86">
        <f ca="1" t="shared" si="27"/>
        <v>0</v>
      </c>
      <c r="Q410" s="86"/>
    </row>
    <row r="411" s="65" customFormat="1" ht="26" hidden="1" customHeight="1" spans="1:17">
      <c r="A411" s="76"/>
      <c r="B411" s="77" t="str">
        <f ca="1">IF(F411&gt;0,'（运营）采购订单'!B411,"")</f>
        <v/>
      </c>
      <c r="C411" s="78" t="str">
        <f ca="1">+'（运营）采购订单'!C411</f>
        <v/>
      </c>
      <c r="D411" s="78" t="str">
        <f ca="1">+'（运营）采购订单'!D411</f>
        <v/>
      </c>
      <c r="E411" s="78" t="str">
        <f ca="1">+'（运营）采购订单'!E411</f>
        <v/>
      </c>
      <c r="F411" s="78">
        <f ca="1">+'（运营）采购订单'!J411</f>
        <v>0</v>
      </c>
      <c r="G411" s="78" t="str">
        <f ca="1">+'（运营）采购订单'!F411</f>
        <v/>
      </c>
      <c r="H411" s="79" t="str">
        <f ca="1">+'（运营）采购订单'!G411</f>
        <v/>
      </c>
      <c r="I411" s="78">
        <f ca="1">+'（运营）采购订单'!H411</f>
        <v>0</v>
      </c>
      <c r="J411" s="78" t="str">
        <f>+'（运营）采购订单'!I411</f>
        <v>M</v>
      </c>
      <c r="K411" s="83"/>
      <c r="L411" s="84"/>
      <c r="M411" s="83"/>
      <c r="N411" s="83"/>
      <c r="O411" s="85">
        <f t="shared" si="28"/>
        <v>0</v>
      </c>
      <c r="P411" s="86">
        <f ca="1" t="shared" si="27"/>
        <v>0</v>
      </c>
      <c r="Q411" s="86"/>
    </row>
    <row r="412" s="65" customFormat="1" ht="26" hidden="1" customHeight="1" spans="1:17">
      <c r="A412" s="76"/>
      <c r="B412" s="77" t="str">
        <f ca="1">IF(F412&gt;0,'（运营）采购订单'!B412,"")</f>
        <v/>
      </c>
      <c r="C412" s="78" t="str">
        <f ca="1">+'（运营）采购订单'!C412</f>
        <v/>
      </c>
      <c r="D412" s="78" t="str">
        <f ca="1">+'（运营）采购订单'!D412</f>
        <v/>
      </c>
      <c r="E412" s="78" t="str">
        <f ca="1">+'（运营）采购订单'!E412</f>
        <v/>
      </c>
      <c r="F412" s="78">
        <f ca="1">+'（运营）采购订单'!J412</f>
        <v>0</v>
      </c>
      <c r="G412" s="78" t="str">
        <f ca="1">+'（运营）采购订单'!F412</f>
        <v/>
      </c>
      <c r="H412" s="79" t="str">
        <f ca="1">+'（运营）采购订单'!G412</f>
        <v/>
      </c>
      <c r="I412" s="78">
        <f ca="1">+'（运营）采购订单'!H412</f>
        <v>0</v>
      </c>
      <c r="J412" s="78" t="str">
        <f>+'（运营）采购订单'!I412</f>
        <v>L</v>
      </c>
      <c r="K412" s="83"/>
      <c r="L412" s="84"/>
      <c r="M412" s="83"/>
      <c r="N412" s="83"/>
      <c r="O412" s="85">
        <f t="shared" si="28"/>
        <v>0</v>
      </c>
      <c r="P412" s="86">
        <f ca="1" t="shared" si="27"/>
        <v>0</v>
      </c>
      <c r="Q412" s="86"/>
    </row>
    <row r="413" s="65" customFormat="1" ht="26" hidden="1" customHeight="1" spans="1:17">
      <c r="A413" s="76"/>
      <c r="B413" s="77" t="str">
        <f ca="1">IF(F413&gt;0,'（运营）采购订单'!B413,"")</f>
        <v/>
      </c>
      <c r="C413" s="78" t="str">
        <f ca="1">+'（运营）采购订单'!C413</f>
        <v/>
      </c>
      <c r="D413" s="78" t="str">
        <f ca="1">+'（运营）采购订单'!D413</f>
        <v/>
      </c>
      <c r="E413" s="78" t="str">
        <f ca="1">+'（运营）采购订单'!E413</f>
        <v/>
      </c>
      <c r="F413" s="78">
        <f ca="1">+'（运营）采购订单'!J413</f>
        <v>0</v>
      </c>
      <c r="G413" s="78" t="str">
        <f ca="1">+'（运营）采购订单'!F413</f>
        <v/>
      </c>
      <c r="H413" s="79" t="str">
        <f ca="1">+'（运营）采购订单'!G413</f>
        <v/>
      </c>
      <c r="I413" s="78">
        <f ca="1">+'（运营）采购订单'!H413</f>
        <v>0</v>
      </c>
      <c r="J413" s="78" t="str">
        <f>+'（运营）采购订单'!I413</f>
        <v>XL</v>
      </c>
      <c r="K413" s="83"/>
      <c r="L413" s="84"/>
      <c r="M413" s="83"/>
      <c r="N413" s="83"/>
      <c r="O413" s="85">
        <f t="shared" si="28"/>
        <v>0</v>
      </c>
      <c r="P413" s="86">
        <f ca="1" t="shared" si="27"/>
        <v>0</v>
      </c>
      <c r="Q413" s="86"/>
    </row>
    <row r="414" s="65" customFormat="1" ht="26" hidden="1" customHeight="1" spans="1:17">
      <c r="A414" s="76"/>
      <c r="B414" s="77" t="str">
        <f ca="1">IF(F414&gt;0,'（运营）采购订单'!B414,"")</f>
        <v/>
      </c>
      <c r="C414" s="78" t="str">
        <f ca="1">+'（运营）采购订单'!C414</f>
        <v/>
      </c>
      <c r="D414" s="78" t="str">
        <f ca="1">+'（运营）采购订单'!D414</f>
        <v/>
      </c>
      <c r="E414" s="78" t="str">
        <f ca="1">+'（运营）采购订单'!E414</f>
        <v/>
      </c>
      <c r="F414" s="78">
        <f ca="1">+'（运营）采购订单'!J414</f>
        <v>0</v>
      </c>
      <c r="G414" s="78" t="str">
        <f ca="1">+'（运营）采购订单'!F414</f>
        <v/>
      </c>
      <c r="H414" s="79" t="str">
        <f ca="1">+'（运营）采购订单'!G414</f>
        <v/>
      </c>
      <c r="I414" s="78">
        <f ca="1">+'（运营）采购订单'!H414</f>
        <v>0</v>
      </c>
      <c r="J414" s="78" t="str">
        <f>+'（运营）采购订单'!I414</f>
        <v>2XL</v>
      </c>
      <c r="K414" s="83"/>
      <c r="L414" s="84"/>
      <c r="M414" s="83"/>
      <c r="N414" s="83"/>
      <c r="O414" s="85">
        <f t="shared" si="28"/>
        <v>0</v>
      </c>
      <c r="P414" s="86">
        <f ca="1" t="shared" si="27"/>
        <v>0</v>
      </c>
      <c r="Q414" s="86"/>
    </row>
    <row r="415" s="65" customFormat="1" ht="26" hidden="1" customHeight="1" spans="1:17">
      <c r="A415" s="76"/>
      <c r="B415" s="77" t="str">
        <f ca="1">IF(F415&gt;0,'（运营）采购订单'!B415,"")</f>
        <v/>
      </c>
      <c r="C415" s="78" t="str">
        <f ca="1">+'（运营）采购订单'!C415</f>
        <v/>
      </c>
      <c r="D415" s="78" t="str">
        <f ca="1">+'（运营）采购订单'!D415</f>
        <v/>
      </c>
      <c r="E415" s="78" t="str">
        <f ca="1">+'（运营）采购订单'!E415</f>
        <v/>
      </c>
      <c r="F415" s="78">
        <f ca="1">+'（运营）采购订单'!J415</f>
        <v>0</v>
      </c>
      <c r="G415" s="78" t="str">
        <f ca="1">+'（运营）采购订单'!F415</f>
        <v/>
      </c>
      <c r="H415" s="79" t="str">
        <f ca="1">+'（运营）采购订单'!G415</f>
        <v/>
      </c>
      <c r="I415" s="78">
        <f ca="1">+'（运营）采购订单'!H415</f>
        <v>0</v>
      </c>
      <c r="J415" s="78" t="str">
        <f>+'（运营）采购订单'!I415</f>
        <v>3XL</v>
      </c>
      <c r="K415" s="83"/>
      <c r="L415" s="84"/>
      <c r="M415" s="83"/>
      <c r="N415" s="83"/>
      <c r="O415" s="85">
        <f t="shared" si="28"/>
        <v>0</v>
      </c>
      <c r="P415" s="86">
        <f ca="1" t="shared" si="27"/>
        <v>0</v>
      </c>
      <c r="Q415" s="86"/>
    </row>
    <row r="416" s="65" customFormat="1" ht="26" hidden="1" customHeight="1" spans="1:17">
      <c r="A416" s="76"/>
      <c r="B416" s="77" t="str">
        <f ca="1">IF(F416&gt;0,'（运营）采购订单'!B416,"")</f>
        <v/>
      </c>
      <c r="C416" s="78" t="str">
        <f ca="1">+'（运营）采购订单'!C416</f>
        <v/>
      </c>
      <c r="D416" s="78" t="str">
        <f ca="1">+'（运营）采购订单'!D416</f>
        <v/>
      </c>
      <c r="E416" s="78" t="str">
        <f ca="1">+'（运营）采购订单'!E416</f>
        <v/>
      </c>
      <c r="F416" s="78">
        <f ca="1">+'（运营）采购订单'!J416</f>
        <v>0</v>
      </c>
      <c r="G416" s="78" t="str">
        <f ca="1">+'（运营）采购订单'!F416</f>
        <v/>
      </c>
      <c r="H416" s="79" t="str">
        <f ca="1">+'（运营）采购订单'!G416</f>
        <v/>
      </c>
      <c r="I416" s="78">
        <f ca="1">+'（运营）采购订单'!H416</f>
        <v>0</v>
      </c>
      <c r="J416" s="78" t="str">
        <f>+'（运营）采购订单'!I416</f>
        <v>4XL</v>
      </c>
      <c r="K416" s="83"/>
      <c r="L416" s="84"/>
      <c r="M416" s="83"/>
      <c r="N416" s="83"/>
      <c r="O416" s="85">
        <f t="shared" si="28"/>
        <v>0</v>
      </c>
      <c r="P416" s="86">
        <f ca="1" t="shared" si="27"/>
        <v>0</v>
      </c>
      <c r="Q416" s="86"/>
    </row>
    <row r="417" s="65" customFormat="1" ht="26" hidden="1" customHeight="1" spans="1:17">
      <c r="A417" s="76"/>
      <c r="B417" s="77" t="str">
        <f ca="1">IF(F417&gt;0,'（运营）采购订单'!B417,"")</f>
        <v/>
      </c>
      <c r="C417" s="78" t="str">
        <f ca="1">+'（运营）采购订单'!C417</f>
        <v/>
      </c>
      <c r="D417" s="78" t="str">
        <f ca="1">+'（运营）采购订单'!D417</f>
        <v/>
      </c>
      <c r="E417" s="78" t="str">
        <f ca="1">+'（运营）采购订单'!E417</f>
        <v/>
      </c>
      <c r="F417" s="78">
        <f ca="1">+'（运营）采购订单'!J417</f>
        <v>0</v>
      </c>
      <c r="G417" s="78" t="str">
        <f ca="1">+'（运营）采购订单'!F417</f>
        <v/>
      </c>
      <c r="H417" s="79" t="str">
        <f ca="1">+'（运营）采购订单'!G417</f>
        <v/>
      </c>
      <c r="I417" s="78">
        <f ca="1">+'（运营）采购订单'!H417</f>
        <v>0</v>
      </c>
      <c r="J417" s="78" t="str">
        <f>+'（运营）采购订单'!I417</f>
        <v>5XL</v>
      </c>
      <c r="K417" s="83"/>
      <c r="L417" s="84"/>
      <c r="M417" s="83"/>
      <c r="N417" s="83"/>
      <c r="O417" s="85">
        <f t="shared" si="28"/>
        <v>0</v>
      </c>
      <c r="P417" s="86">
        <f ca="1" t="shared" si="27"/>
        <v>0</v>
      </c>
      <c r="Q417" s="86"/>
    </row>
    <row r="418" s="65" customFormat="1" ht="26" hidden="1" customHeight="1" spans="1:17">
      <c r="A418" s="76"/>
      <c r="B418" s="77" t="str">
        <f ca="1">IF(F418&gt;0,'（运营）采购订单'!B418,"")</f>
        <v/>
      </c>
      <c r="C418" s="78" t="str">
        <f ca="1">+'（运营）采购订单'!C418</f>
        <v/>
      </c>
      <c r="D418" s="78" t="str">
        <f ca="1">+'（运营）采购订单'!D418</f>
        <v/>
      </c>
      <c r="E418" s="78" t="str">
        <f ca="1">+'（运营）采购订单'!E418</f>
        <v/>
      </c>
      <c r="F418" s="78">
        <f ca="1">+'（运营）采购订单'!J418</f>
        <v>0</v>
      </c>
      <c r="G418" s="78" t="str">
        <f ca="1">+'（运营）采购订单'!F418</f>
        <v/>
      </c>
      <c r="H418" s="79" t="str">
        <f ca="1">+'（运营）采购订单'!G418</f>
        <v/>
      </c>
      <c r="I418" s="78">
        <f ca="1">+'（运营）采购订单'!H418</f>
        <v>0</v>
      </c>
      <c r="J418" s="78" t="str">
        <f>+'（运营）采购订单'!I418</f>
        <v>XS</v>
      </c>
      <c r="K418" s="83"/>
      <c r="L418" s="84"/>
      <c r="M418" s="83"/>
      <c r="N418" s="83"/>
      <c r="O418" s="85">
        <f t="shared" si="28"/>
        <v>0</v>
      </c>
      <c r="P418" s="86">
        <f ca="1" t="shared" si="27"/>
        <v>0</v>
      </c>
      <c r="Q418" s="86"/>
    </row>
    <row r="419" s="65" customFormat="1" ht="26" hidden="1" customHeight="1" spans="1:17">
      <c r="A419" s="76"/>
      <c r="B419" s="77" t="str">
        <f ca="1">IF(F419&gt;0,'（运营）采购订单'!B419,"")</f>
        <v/>
      </c>
      <c r="C419" s="78" t="str">
        <f ca="1">+'（运营）采购订单'!C419</f>
        <v/>
      </c>
      <c r="D419" s="78" t="str">
        <f ca="1">+'（运营）采购订单'!D419</f>
        <v/>
      </c>
      <c r="E419" s="78" t="str">
        <f ca="1">+'（运营）采购订单'!E419</f>
        <v/>
      </c>
      <c r="F419" s="78">
        <f ca="1">+'（运营）采购订单'!J419</f>
        <v>0</v>
      </c>
      <c r="G419" s="78" t="str">
        <f ca="1">+'（运营）采购订单'!F419</f>
        <v/>
      </c>
      <c r="H419" s="79" t="str">
        <f ca="1">+'（运营）采购订单'!G419</f>
        <v/>
      </c>
      <c r="I419" s="78">
        <f ca="1">+'（运营）采购订单'!H419</f>
        <v>0</v>
      </c>
      <c r="J419" s="78" t="str">
        <f>+'（运营）采购订单'!I419</f>
        <v>S</v>
      </c>
      <c r="K419" s="83"/>
      <c r="L419" s="84"/>
      <c r="M419" s="83"/>
      <c r="N419" s="83"/>
      <c r="O419" s="85">
        <f t="shared" si="28"/>
        <v>0</v>
      </c>
      <c r="P419" s="86">
        <f ca="1" t="shared" si="27"/>
        <v>0</v>
      </c>
      <c r="Q419" s="86"/>
    </row>
    <row r="420" s="65" customFormat="1" ht="26" hidden="1" customHeight="1" spans="1:17">
      <c r="A420" s="76"/>
      <c r="B420" s="77" t="str">
        <f ca="1">IF(F420&gt;0,'（运营）采购订单'!B420,"")</f>
        <v/>
      </c>
      <c r="C420" s="78" t="str">
        <f ca="1">+'（运营）采购订单'!C420</f>
        <v/>
      </c>
      <c r="D420" s="78" t="str">
        <f ca="1">+'（运营）采购订单'!D420</f>
        <v/>
      </c>
      <c r="E420" s="78" t="str">
        <f ca="1">+'（运营）采购订单'!E420</f>
        <v/>
      </c>
      <c r="F420" s="78">
        <f ca="1">+'（运营）采购订单'!J420</f>
        <v>0</v>
      </c>
      <c r="G420" s="78" t="str">
        <f ca="1">+'（运营）采购订单'!F420</f>
        <v/>
      </c>
      <c r="H420" s="79" t="str">
        <f ca="1">+'（运营）采购订单'!G420</f>
        <v/>
      </c>
      <c r="I420" s="78">
        <f ca="1">+'（运营）采购订单'!H420</f>
        <v>0</v>
      </c>
      <c r="J420" s="78" t="str">
        <f>+'（运营）采购订单'!I420</f>
        <v>M</v>
      </c>
      <c r="K420" s="83"/>
      <c r="L420" s="84"/>
      <c r="M420" s="83"/>
      <c r="N420" s="83"/>
      <c r="O420" s="85">
        <f t="shared" si="28"/>
        <v>0</v>
      </c>
      <c r="P420" s="86">
        <f ca="1" t="shared" si="27"/>
        <v>0</v>
      </c>
      <c r="Q420" s="86"/>
    </row>
    <row r="421" s="65" customFormat="1" ht="26" hidden="1" customHeight="1" spans="1:17">
      <c r="A421" s="76"/>
      <c r="B421" s="77" t="str">
        <f ca="1">IF(F421&gt;0,'（运营）采购订单'!B421,"")</f>
        <v/>
      </c>
      <c r="C421" s="78" t="str">
        <f ca="1">+'（运营）采购订单'!C421</f>
        <v/>
      </c>
      <c r="D421" s="78" t="str">
        <f ca="1">+'（运营）采购订单'!D421</f>
        <v/>
      </c>
      <c r="E421" s="78" t="str">
        <f ca="1">+'（运营）采购订单'!E421</f>
        <v/>
      </c>
      <c r="F421" s="78">
        <f ca="1">+'（运营）采购订单'!J421</f>
        <v>0</v>
      </c>
      <c r="G421" s="78" t="str">
        <f ca="1">+'（运营）采购订单'!F421</f>
        <v/>
      </c>
      <c r="H421" s="79" t="str">
        <f ca="1">+'（运营）采购订单'!G421</f>
        <v/>
      </c>
      <c r="I421" s="78">
        <f ca="1">+'（运营）采购订单'!H421</f>
        <v>0</v>
      </c>
      <c r="J421" s="78" t="str">
        <f>+'（运营）采购订单'!I421</f>
        <v>L</v>
      </c>
      <c r="K421" s="83"/>
      <c r="L421" s="84"/>
      <c r="M421" s="83"/>
      <c r="N421" s="83"/>
      <c r="O421" s="85">
        <f t="shared" si="28"/>
        <v>0</v>
      </c>
      <c r="P421" s="86">
        <f ca="1" t="shared" si="27"/>
        <v>0</v>
      </c>
      <c r="Q421" s="86"/>
    </row>
    <row r="422" s="65" customFormat="1" ht="26" hidden="1" customHeight="1" spans="1:17">
      <c r="A422" s="76"/>
      <c r="B422" s="77" t="str">
        <f ca="1">IF(F422&gt;0,'（运营）采购订单'!B422,"")</f>
        <v/>
      </c>
      <c r="C422" s="78" t="str">
        <f ca="1">+'（运营）采购订单'!C422</f>
        <v/>
      </c>
      <c r="D422" s="78" t="str">
        <f ca="1">+'（运营）采购订单'!D422</f>
        <v/>
      </c>
      <c r="E422" s="78" t="str">
        <f ca="1">+'（运营）采购订单'!E422</f>
        <v/>
      </c>
      <c r="F422" s="78">
        <f ca="1">+'（运营）采购订单'!J422</f>
        <v>0</v>
      </c>
      <c r="G422" s="78" t="str">
        <f ca="1">+'（运营）采购订单'!F422</f>
        <v/>
      </c>
      <c r="H422" s="79" t="str">
        <f ca="1">+'（运营）采购订单'!G422</f>
        <v/>
      </c>
      <c r="I422" s="78">
        <f ca="1">+'（运营）采购订单'!H422</f>
        <v>0</v>
      </c>
      <c r="J422" s="78" t="str">
        <f>+'（运营）采购订单'!I422</f>
        <v>XL</v>
      </c>
      <c r="K422" s="83"/>
      <c r="L422" s="84"/>
      <c r="M422" s="83"/>
      <c r="N422" s="83"/>
      <c r="O422" s="85">
        <f t="shared" si="28"/>
        <v>0</v>
      </c>
      <c r="P422" s="86">
        <f ca="1" t="shared" si="27"/>
        <v>0</v>
      </c>
      <c r="Q422" s="86"/>
    </row>
    <row r="423" s="65" customFormat="1" ht="26" hidden="1" customHeight="1" spans="1:17">
      <c r="A423" s="76"/>
      <c r="B423" s="77" t="str">
        <f ca="1">IF(F423&gt;0,'（运营）采购订单'!B423,"")</f>
        <v/>
      </c>
      <c r="C423" s="78" t="str">
        <f ca="1">+'（运营）采购订单'!C423</f>
        <v/>
      </c>
      <c r="D423" s="78" t="str">
        <f ca="1">+'（运营）采购订单'!D423</f>
        <v/>
      </c>
      <c r="E423" s="78" t="str">
        <f ca="1">+'（运营）采购订单'!E423</f>
        <v/>
      </c>
      <c r="F423" s="78">
        <f ca="1">+'（运营）采购订单'!J423</f>
        <v>0</v>
      </c>
      <c r="G423" s="78" t="str">
        <f ca="1">+'（运营）采购订单'!F423</f>
        <v/>
      </c>
      <c r="H423" s="79" t="str">
        <f ca="1">+'（运营）采购订单'!G423</f>
        <v/>
      </c>
      <c r="I423" s="78">
        <f ca="1">+'（运营）采购订单'!H423</f>
        <v>0</v>
      </c>
      <c r="J423" s="78" t="str">
        <f>+'（运营）采购订单'!I423</f>
        <v>2XL</v>
      </c>
      <c r="K423" s="83"/>
      <c r="L423" s="84"/>
      <c r="M423" s="83"/>
      <c r="N423" s="83"/>
      <c r="O423" s="85">
        <f t="shared" si="28"/>
        <v>0</v>
      </c>
      <c r="P423" s="86">
        <f ca="1" t="shared" si="27"/>
        <v>0</v>
      </c>
      <c r="Q423" s="86"/>
    </row>
    <row r="424" s="65" customFormat="1" ht="26" hidden="1" customHeight="1" spans="1:17">
      <c r="A424" s="76"/>
      <c r="B424" s="77" t="str">
        <f ca="1">IF(F424&gt;0,'（运营）采购订单'!B424,"")</f>
        <v/>
      </c>
      <c r="C424" s="78" t="str">
        <f ca="1">+'（运营）采购订单'!C424</f>
        <v/>
      </c>
      <c r="D424" s="78" t="str">
        <f ca="1">+'（运营）采购订单'!D424</f>
        <v/>
      </c>
      <c r="E424" s="78" t="str">
        <f ca="1">+'（运营）采购订单'!E424</f>
        <v/>
      </c>
      <c r="F424" s="78">
        <f ca="1">+'（运营）采购订单'!J424</f>
        <v>0</v>
      </c>
      <c r="G424" s="78" t="str">
        <f ca="1">+'（运营）采购订单'!F424</f>
        <v/>
      </c>
      <c r="H424" s="79" t="str">
        <f ca="1">+'（运营）采购订单'!G424</f>
        <v/>
      </c>
      <c r="I424" s="78">
        <f ca="1">+'（运营）采购订单'!H424</f>
        <v>0</v>
      </c>
      <c r="J424" s="78" t="str">
        <f>+'（运营）采购订单'!I424</f>
        <v>3XL</v>
      </c>
      <c r="K424" s="83"/>
      <c r="L424" s="84"/>
      <c r="M424" s="83"/>
      <c r="N424" s="83"/>
      <c r="O424" s="85">
        <f t="shared" si="28"/>
        <v>0</v>
      </c>
      <c r="P424" s="86">
        <f ca="1" t="shared" si="27"/>
        <v>0</v>
      </c>
      <c r="Q424" s="86"/>
    </row>
    <row r="425" s="65" customFormat="1" ht="26" hidden="1" customHeight="1" spans="1:17">
      <c r="A425" s="76"/>
      <c r="B425" s="77" t="str">
        <f ca="1">IF(F425&gt;0,'（运营）采购订单'!B425,"")</f>
        <v/>
      </c>
      <c r="C425" s="78" t="str">
        <f ca="1">+'（运营）采购订单'!C425</f>
        <v/>
      </c>
      <c r="D425" s="78" t="str">
        <f ca="1">+'（运营）采购订单'!D425</f>
        <v/>
      </c>
      <c r="E425" s="78" t="str">
        <f ca="1">+'（运营）采购订单'!E425</f>
        <v/>
      </c>
      <c r="F425" s="78">
        <f ca="1">+'（运营）采购订单'!J425</f>
        <v>0</v>
      </c>
      <c r="G425" s="78" t="str">
        <f ca="1">+'（运营）采购订单'!F425</f>
        <v/>
      </c>
      <c r="H425" s="79" t="str">
        <f ca="1">+'（运营）采购订单'!G425</f>
        <v/>
      </c>
      <c r="I425" s="78">
        <f ca="1">+'（运营）采购订单'!H425</f>
        <v>0</v>
      </c>
      <c r="J425" s="78" t="str">
        <f>+'（运营）采购订单'!I425</f>
        <v>4XL</v>
      </c>
      <c r="K425" s="83"/>
      <c r="L425" s="84"/>
      <c r="M425" s="83"/>
      <c r="N425" s="83"/>
      <c r="O425" s="85">
        <f t="shared" si="28"/>
        <v>0</v>
      </c>
      <c r="P425" s="86">
        <f ca="1" t="shared" si="27"/>
        <v>0</v>
      </c>
      <c r="Q425" s="86"/>
    </row>
    <row r="426" s="65" customFormat="1" ht="26" hidden="1" customHeight="1" spans="1:17">
      <c r="A426" s="76"/>
      <c r="B426" s="77" t="str">
        <f ca="1">IF(F426&gt;0,'（运营）采购订单'!B426,"")</f>
        <v/>
      </c>
      <c r="C426" s="78" t="str">
        <f ca="1">+'（运营）采购订单'!C426</f>
        <v/>
      </c>
      <c r="D426" s="78" t="str">
        <f ca="1">+'（运营）采购订单'!D426</f>
        <v/>
      </c>
      <c r="E426" s="78" t="str">
        <f ca="1">+'（运营）采购订单'!E426</f>
        <v/>
      </c>
      <c r="F426" s="78">
        <f ca="1">+'（运营）采购订单'!J426</f>
        <v>0</v>
      </c>
      <c r="G426" s="78" t="str">
        <f ca="1">+'（运营）采购订单'!F426</f>
        <v/>
      </c>
      <c r="H426" s="79" t="str">
        <f ca="1">+'（运营）采购订单'!G426</f>
        <v/>
      </c>
      <c r="I426" s="78">
        <f ca="1">+'（运营）采购订单'!H426</f>
        <v>0</v>
      </c>
      <c r="J426" s="78" t="str">
        <f>+'（运营）采购订单'!I426</f>
        <v>5XL</v>
      </c>
      <c r="K426" s="83"/>
      <c r="L426" s="84"/>
      <c r="M426" s="83"/>
      <c r="N426" s="83"/>
      <c r="O426" s="85">
        <f t="shared" si="28"/>
        <v>0</v>
      </c>
      <c r="P426" s="86">
        <f ca="1" t="shared" si="27"/>
        <v>0</v>
      </c>
      <c r="Q426" s="86"/>
    </row>
    <row r="427" s="65" customFormat="1" ht="26" hidden="1" customHeight="1" spans="1:17">
      <c r="A427" s="76"/>
      <c r="B427" s="77" t="str">
        <f ca="1">IF(F427&gt;0,'（运营）采购订单'!B427,"")</f>
        <v/>
      </c>
      <c r="C427" s="78" t="str">
        <f ca="1">+'（运营）采购订单'!C427</f>
        <v/>
      </c>
      <c r="D427" s="78" t="str">
        <f ca="1">+'（运营）采购订单'!D427</f>
        <v/>
      </c>
      <c r="E427" s="78" t="str">
        <f ca="1">+'（运营）采购订单'!E427</f>
        <v/>
      </c>
      <c r="F427" s="78">
        <f ca="1">+'（运营）采购订单'!J427</f>
        <v>0</v>
      </c>
      <c r="G427" s="78" t="str">
        <f ca="1">+'（运营）采购订单'!F427</f>
        <v/>
      </c>
      <c r="H427" s="79" t="str">
        <f ca="1">+'（运营）采购订单'!G427</f>
        <v/>
      </c>
      <c r="I427" s="78">
        <f ca="1">+'（运营）采购订单'!H427</f>
        <v>0</v>
      </c>
      <c r="J427" s="78" t="str">
        <f>+'（运营）采购订单'!I427</f>
        <v>XS</v>
      </c>
      <c r="K427" s="83"/>
      <c r="L427" s="84"/>
      <c r="M427" s="83"/>
      <c r="N427" s="83"/>
      <c r="O427" s="85">
        <f t="shared" si="28"/>
        <v>0</v>
      </c>
      <c r="P427" s="86">
        <f ca="1" t="shared" si="27"/>
        <v>0</v>
      </c>
      <c r="Q427" s="86"/>
    </row>
    <row r="428" s="65" customFormat="1" ht="26" hidden="1" customHeight="1" spans="1:17">
      <c r="A428" s="76"/>
      <c r="B428" s="77" t="str">
        <f ca="1">IF(F428&gt;0,'（运营）采购订单'!B428,"")</f>
        <v/>
      </c>
      <c r="C428" s="78" t="str">
        <f ca="1">+'（运营）采购订单'!C428</f>
        <v/>
      </c>
      <c r="D428" s="78" t="str">
        <f ca="1">+'（运营）采购订单'!D428</f>
        <v/>
      </c>
      <c r="E428" s="78" t="str">
        <f ca="1">+'（运营）采购订单'!E428</f>
        <v/>
      </c>
      <c r="F428" s="78">
        <f ca="1">+'（运营）采购订单'!J428</f>
        <v>0</v>
      </c>
      <c r="G428" s="78" t="str">
        <f ca="1">+'（运营）采购订单'!F428</f>
        <v/>
      </c>
      <c r="H428" s="79" t="str">
        <f ca="1">+'（运营）采购订单'!G428</f>
        <v/>
      </c>
      <c r="I428" s="78">
        <f ca="1">+'（运营）采购订单'!H428</f>
        <v>0</v>
      </c>
      <c r="J428" s="78" t="str">
        <f>+'（运营）采购订单'!I428</f>
        <v>S</v>
      </c>
      <c r="K428" s="83"/>
      <c r="L428" s="84"/>
      <c r="M428" s="83"/>
      <c r="N428" s="83"/>
      <c r="O428" s="85">
        <f t="shared" si="28"/>
        <v>0</v>
      </c>
      <c r="P428" s="86">
        <f ca="1" t="shared" si="27"/>
        <v>0</v>
      </c>
      <c r="Q428" s="86"/>
    </row>
    <row r="429" s="65" customFormat="1" ht="26" hidden="1" customHeight="1" spans="1:17">
      <c r="A429" s="76"/>
      <c r="B429" s="77" t="str">
        <f ca="1">IF(F429&gt;0,'（运营）采购订单'!B429,"")</f>
        <v/>
      </c>
      <c r="C429" s="78" t="str">
        <f ca="1">+'（运营）采购订单'!C429</f>
        <v/>
      </c>
      <c r="D429" s="78" t="str">
        <f ca="1">+'（运营）采购订单'!D429</f>
        <v/>
      </c>
      <c r="E429" s="78" t="str">
        <f ca="1">+'（运营）采购订单'!E429</f>
        <v/>
      </c>
      <c r="F429" s="78">
        <f ca="1">+'（运营）采购订单'!J429</f>
        <v>0</v>
      </c>
      <c r="G429" s="78" t="str">
        <f ca="1">+'（运营）采购订单'!F429</f>
        <v/>
      </c>
      <c r="H429" s="79" t="str">
        <f ca="1">+'（运营）采购订单'!G429</f>
        <v/>
      </c>
      <c r="I429" s="78">
        <f ca="1">+'（运营）采购订单'!H429</f>
        <v>0</v>
      </c>
      <c r="J429" s="78" t="str">
        <f>+'（运营）采购订单'!I429</f>
        <v>M</v>
      </c>
      <c r="K429" s="83"/>
      <c r="L429" s="84"/>
      <c r="M429" s="83"/>
      <c r="N429" s="83"/>
      <c r="O429" s="85">
        <f t="shared" si="28"/>
        <v>0</v>
      </c>
      <c r="P429" s="86">
        <f ca="1" t="shared" si="27"/>
        <v>0</v>
      </c>
      <c r="Q429" s="86"/>
    </row>
    <row r="430" s="65" customFormat="1" ht="26" hidden="1" customHeight="1" spans="1:17">
      <c r="A430" s="76"/>
      <c r="B430" s="77" t="str">
        <f ca="1">IF(F430&gt;0,'（运营）采购订单'!B430,"")</f>
        <v/>
      </c>
      <c r="C430" s="78" t="str">
        <f ca="1">+'（运营）采购订单'!C430</f>
        <v/>
      </c>
      <c r="D430" s="78" t="str">
        <f ca="1">+'（运营）采购订单'!D430</f>
        <v/>
      </c>
      <c r="E430" s="78" t="str">
        <f ca="1">+'（运营）采购订单'!E430</f>
        <v/>
      </c>
      <c r="F430" s="78">
        <f ca="1">+'（运营）采购订单'!J430</f>
        <v>0</v>
      </c>
      <c r="G430" s="78" t="str">
        <f ca="1">+'（运营）采购订单'!F430</f>
        <v/>
      </c>
      <c r="H430" s="79" t="str">
        <f ca="1">+'（运营）采购订单'!G430</f>
        <v/>
      </c>
      <c r="I430" s="78">
        <f ca="1">+'（运营）采购订单'!H430</f>
        <v>0</v>
      </c>
      <c r="J430" s="78" t="str">
        <f>+'（运营）采购订单'!I430</f>
        <v>L</v>
      </c>
      <c r="K430" s="83"/>
      <c r="L430" s="84"/>
      <c r="M430" s="83"/>
      <c r="N430" s="83"/>
      <c r="O430" s="85">
        <f t="shared" si="28"/>
        <v>0</v>
      </c>
      <c r="P430" s="86">
        <f ca="1" t="shared" si="27"/>
        <v>0</v>
      </c>
      <c r="Q430" s="86"/>
    </row>
    <row r="431" s="65" customFormat="1" ht="26" hidden="1" customHeight="1" spans="1:17">
      <c r="A431" s="76"/>
      <c r="B431" s="77" t="str">
        <f ca="1">IF(F431&gt;0,'（运营）采购订单'!B431,"")</f>
        <v/>
      </c>
      <c r="C431" s="78" t="str">
        <f ca="1">+'（运营）采购订单'!C431</f>
        <v/>
      </c>
      <c r="D431" s="78" t="str">
        <f ca="1">+'（运营）采购订单'!D431</f>
        <v/>
      </c>
      <c r="E431" s="78" t="str">
        <f ca="1">+'（运营）采购订单'!E431</f>
        <v/>
      </c>
      <c r="F431" s="78">
        <f ca="1">+'（运营）采购订单'!J431</f>
        <v>0</v>
      </c>
      <c r="G431" s="78" t="str">
        <f ca="1">+'（运营）采购订单'!F431</f>
        <v/>
      </c>
      <c r="H431" s="79" t="str">
        <f ca="1">+'（运营）采购订单'!G431</f>
        <v/>
      </c>
      <c r="I431" s="78">
        <f ca="1">+'（运营）采购订单'!H431</f>
        <v>0</v>
      </c>
      <c r="J431" s="78" t="str">
        <f>+'（运营）采购订单'!I431</f>
        <v>XL</v>
      </c>
      <c r="K431" s="83"/>
      <c r="L431" s="84"/>
      <c r="M431" s="83"/>
      <c r="N431" s="83"/>
      <c r="O431" s="85">
        <f t="shared" si="28"/>
        <v>0</v>
      </c>
      <c r="P431" s="86">
        <f ca="1" t="shared" si="27"/>
        <v>0</v>
      </c>
      <c r="Q431" s="86"/>
    </row>
    <row r="432" s="65" customFormat="1" ht="26" hidden="1" customHeight="1" spans="1:17">
      <c r="A432" s="76"/>
      <c r="B432" s="77" t="str">
        <f ca="1">IF(F432&gt;0,'（运营）采购订单'!B432,"")</f>
        <v/>
      </c>
      <c r="C432" s="78" t="str">
        <f ca="1">+'（运营）采购订单'!C432</f>
        <v/>
      </c>
      <c r="D432" s="78" t="str">
        <f ca="1">+'（运营）采购订单'!D432</f>
        <v/>
      </c>
      <c r="E432" s="78" t="str">
        <f ca="1">+'（运营）采购订单'!E432</f>
        <v/>
      </c>
      <c r="F432" s="78">
        <f ca="1">+'（运营）采购订单'!J432</f>
        <v>0</v>
      </c>
      <c r="G432" s="78" t="str">
        <f ca="1">+'（运营）采购订单'!F432</f>
        <v/>
      </c>
      <c r="H432" s="79" t="str">
        <f ca="1">+'（运营）采购订单'!G432</f>
        <v/>
      </c>
      <c r="I432" s="78">
        <f ca="1">+'（运营）采购订单'!H432</f>
        <v>0</v>
      </c>
      <c r="J432" s="78" t="str">
        <f>+'（运营）采购订单'!I432</f>
        <v>2XL</v>
      </c>
      <c r="K432" s="83"/>
      <c r="L432" s="84"/>
      <c r="M432" s="83"/>
      <c r="N432" s="83"/>
      <c r="O432" s="85">
        <f t="shared" si="28"/>
        <v>0</v>
      </c>
      <c r="P432" s="86">
        <f ca="1" t="shared" si="27"/>
        <v>0</v>
      </c>
      <c r="Q432" s="86"/>
    </row>
    <row r="433" s="65" customFormat="1" ht="26" hidden="1" customHeight="1" spans="1:17">
      <c r="A433" s="76"/>
      <c r="B433" s="77" t="str">
        <f ca="1">IF(F433&gt;0,'（运营）采购订单'!B433,"")</f>
        <v/>
      </c>
      <c r="C433" s="78" t="str">
        <f ca="1">+'（运营）采购订单'!C433</f>
        <v/>
      </c>
      <c r="D433" s="78" t="str">
        <f ca="1">+'（运营）采购订单'!D433</f>
        <v/>
      </c>
      <c r="E433" s="78" t="str">
        <f ca="1">+'（运营）采购订单'!E433</f>
        <v/>
      </c>
      <c r="F433" s="78">
        <f ca="1">+'（运营）采购订单'!J433</f>
        <v>0</v>
      </c>
      <c r="G433" s="78" t="str">
        <f ca="1">+'（运营）采购订单'!F433</f>
        <v/>
      </c>
      <c r="H433" s="79" t="str">
        <f ca="1">+'（运营）采购订单'!G433</f>
        <v/>
      </c>
      <c r="I433" s="78">
        <f ca="1">+'（运营）采购订单'!H433</f>
        <v>0</v>
      </c>
      <c r="J433" s="78" t="str">
        <f>+'（运营）采购订单'!I433</f>
        <v>3XL</v>
      </c>
      <c r="K433" s="83"/>
      <c r="L433" s="84"/>
      <c r="M433" s="83"/>
      <c r="N433" s="83"/>
      <c r="O433" s="85">
        <f t="shared" si="28"/>
        <v>0</v>
      </c>
      <c r="P433" s="86">
        <f ca="1" t="shared" si="27"/>
        <v>0</v>
      </c>
      <c r="Q433" s="86"/>
    </row>
    <row r="434" s="65" customFormat="1" ht="26" hidden="1" customHeight="1" spans="1:17">
      <c r="A434" s="76"/>
      <c r="B434" s="77" t="str">
        <f ca="1">IF(F434&gt;0,'（运营）采购订单'!B434,"")</f>
        <v/>
      </c>
      <c r="C434" s="78" t="str">
        <f ca="1">+'（运营）采购订单'!C434</f>
        <v/>
      </c>
      <c r="D434" s="78" t="str">
        <f ca="1">+'（运营）采购订单'!D434</f>
        <v/>
      </c>
      <c r="E434" s="78" t="str">
        <f ca="1">+'（运营）采购订单'!E434</f>
        <v/>
      </c>
      <c r="F434" s="78">
        <f ca="1">+'（运营）采购订单'!J434</f>
        <v>0</v>
      </c>
      <c r="G434" s="78" t="str">
        <f ca="1">+'（运营）采购订单'!F434</f>
        <v/>
      </c>
      <c r="H434" s="79" t="str">
        <f ca="1">+'（运营）采购订单'!G434</f>
        <v/>
      </c>
      <c r="I434" s="78">
        <f ca="1">+'（运营）采购订单'!H434</f>
        <v>0</v>
      </c>
      <c r="J434" s="78" t="str">
        <f>+'（运营）采购订单'!I434</f>
        <v>4XL</v>
      </c>
      <c r="K434" s="83"/>
      <c r="L434" s="84"/>
      <c r="M434" s="83"/>
      <c r="N434" s="83"/>
      <c r="O434" s="85">
        <f t="shared" si="28"/>
        <v>0</v>
      </c>
      <c r="P434" s="86">
        <f ca="1" t="shared" si="27"/>
        <v>0</v>
      </c>
      <c r="Q434" s="86"/>
    </row>
    <row r="435" s="65" customFormat="1" ht="26" hidden="1" customHeight="1" spans="1:17">
      <c r="A435" s="76"/>
      <c r="B435" s="77" t="str">
        <f ca="1">IF(F435&gt;0,'（运营）采购订单'!B435,"")</f>
        <v/>
      </c>
      <c r="C435" s="78" t="str">
        <f ca="1">+'（运营）采购订单'!C435</f>
        <v/>
      </c>
      <c r="D435" s="78" t="str">
        <f ca="1">+'（运营）采购订单'!D435</f>
        <v/>
      </c>
      <c r="E435" s="78" t="str">
        <f ca="1">+'（运营）采购订单'!E435</f>
        <v/>
      </c>
      <c r="F435" s="78">
        <f ca="1">+'（运营）采购订单'!J435</f>
        <v>0</v>
      </c>
      <c r="G435" s="78" t="str">
        <f ca="1">+'（运营）采购订单'!F435</f>
        <v/>
      </c>
      <c r="H435" s="79" t="str">
        <f ca="1">+'（运营）采购订单'!G435</f>
        <v/>
      </c>
      <c r="I435" s="78">
        <f ca="1">+'（运营）采购订单'!H435</f>
        <v>0</v>
      </c>
      <c r="J435" s="78" t="str">
        <f>+'（运营）采购订单'!I435</f>
        <v>5XL</v>
      </c>
      <c r="K435" s="83"/>
      <c r="L435" s="84"/>
      <c r="M435" s="83"/>
      <c r="N435" s="83"/>
      <c r="O435" s="85">
        <f t="shared" si="28"/>
        <v>0</v>
      </c>
      <c r="P435" s="86">
        <f ca="1" t="shared" si="27"/>
        <v>0</v>
      </c>
      <c r="Q435" s="86"/>
    </row>
    <row r="436" s="65" customFormat="1" ht="26" hidden="1" customHeight="1" spans="1:17">
      <c r="A436" s="76"/>
      <c r="B436" s="77" t="str">
        <f ca="1">IF(F436&gt;0,'（运营）采购订单'!B436,"")</f>
        <v/>
      </c>
      <c r="C436" s="78" t="str">
        <f ca="1">+'（运营）采购订单'!C436</f>
        <v/>
      </c>
      <c r="D436" s="78" t="str">
        <f ca="1">+'（运营）采购订单'!D436</f>
        <v/>
      </c>
      <c r="E436" s="78" t="str">
        <f ca="1">+'（运营）采购订单'!E436</f>
        <v/>
      </c>
      <c r="F436" s="78">
        <f ca="1">+'（运营）采购订单'!J436</f>
        <v>0</v>
      </c>
      <c r="G436" s="78" t="str">
        <f ca="1">+'（运营）采购订单'!F436</f>
        <v/>
      </c>
      <c r="H436" s="79" t="str">
        <f ca="1">+'（运营）采购订单'!G436</f>
        <v/>
      </c>
      <c r="I436" s="78">
        <f ca="1">+'（运营）采购订单'!H436</f>
        <v>0</v>
      </c>
      <c r="J436" s="78" t="str">
        <f>+'（运营）采购订单'!I436</f>
        <v>XS</v>
      </c>
      <c r="K436" s="83"/>
      <c r="L436" s="84"/>
      <c r="M436" s="83"/>
      <c r="N436" s="83"/>
      <c r="O436" s="85">
        <f t="shared" si="28"/>
        <v>0</v>
      </c>
      <c r="P436" s="86">
        <f ca="1" t="shared" si="27"/>
        <v>0</v>
      </c>
      <c r="Q436" s="86"/>
    </row>
    <row r="437" s="65" customFormat="1" ht="26" hidden="1" customHeight="1" spans="1:17">
      <c r="A437" s="76"/>
      <c r="B437" s="77" t="str">
        <f ca="1">IF(F437&gt;0,'（运营）采购订单'!B437,"")</f>
        <v/>
      </c>
      <c r="C437" s="78" t="str">
        <f ca="1">+'（运营）采购订单'!C437</f>
        <v/>
      </c>
      <c r="D437" s="78" t="str">
        <f ca="1">+'（运营）采购订单'!D437</f>
        <v/>
      </c>
      <c r="E437" s="78" t="str">
        <f ca="1">+'（运营）采购订单'!E437</f>
        <v/>
      </c>
      <c r="F437" s="78">
        <f ca="1">+'（运营）采购订单'!J437</f>
        <v>0</v>
      </c>
      <c r="G437" s="78" t="str">
        <f ca="1">+'（运营）采购订单'!F437</f>
        <v/>
      </c>
      <c r="H437" s="79" t="str">
        <f ca="1">+'（运营）采购订单'!G437</f>
        <v/>
      </c>
      <c r="I437" s="78">
        <f ca="1">+'（运营）采购订单'!H437</f>
        <v>0</v>
      </c>
      <c r="J437" s="78" t="str">
        <f>+'（运营）采购订单'!I437</f>
        <v>S</v>
      </c>
      <c r="K437" s="83"/>
      <c r="L437" s="84"/>
      <c r="M437" s="83"/>
      <c r="N437" s="83"/>
      <c r="O437" s="85">
        <f t="shared" si="28"/>
        <v>0</v>
      </c>
      <c r="P437" s="86">
        <f ca="1" t="shared" si="27"/>
        <v>0</v>
      </c>
      <c r="Q437" s="86"/>
    </row>
    <row r="438" s="65" customFormat="1" ht="26" hidden="1" customHeight="1" spans="1:17">
      <c r="A438" s="76"/>
      <c r="B438" s="77" t="str">
        <f ca="1">IF(F438&gt;0,'（运营）采购订单'!B438,"")</f>
        <v/>
      </c>
      <c r="C438" s="78" t="str">
        <f ca="1">+'（运营）采购订单'!C438</f>
        <v/>
      </c>
      <c r="D438" s="78" t="str">
        <f ca="1">+'（运营）采购订单'!D438</f>
        <v/>
      </c>
      <c r="E438" s="78" t="str">
        <f ca="1">+'（运营）采购订单'!E438</f>
        <v/>
      </c>
      <c r="F438" s="78">
        <f ca="1">+'（运营）采购订单'!J438</f>
        <v>0</v>
      </c>
      <c r="G438" s="78" t="str">
        <f ca="1">+'（运营）采购订单'!F438</f>
        <v/>
      </c>
      <c r="H438" s="79" t="str">
        <f ca="1">+'（运营）采购订单'!G438</f>
        <v/>
      </c>
      <c r="I438" s="78">
        <f ca="1">+'（运营）采购订单'!H438</f>
        <v>0</v>
      </c>
      <c r="J438" s="78" t="str">
        <f>+'（运营）采购订单'!I438</f>
        <v>M</v>
      </c>
      <c r="K438" s="83"/>
      <c r="L438" s="84"/>
      <c r="M438" s="83"/>
      <c r="N438" s="83"/>
      <c r="O438" s="85">
        <f t="shared" si="28"/>
        <v>0</v>
      </c>
      <c r="P438" s="86">
        <f ca="1" t="shared" si="27"/>
        <v>0</v>
      </c>
      <c r="Q438" s="86"/>
    </row>
    <row r="439" s="65" customFormat="1" ht="26" hidden="1" customHeight="1" spans="1:17">
      <c r="A439" s="76"/>
      <c r="B439" s="77" t="str">
        <f ca="1">IF(F439&gt;0,'（运营）采购订单'!B439,"")</f>
        <v/>
      </c>
      <c r="C439" s="78" t="str">
        <f ca="1">+'（运营）采购订单'!C439</f>
        <v/>
      </c>
      <c r="D439" s="78" t="str">
        <f ca="1">+'（运营）采购订单'!D439</f>
        <v/>
      </c>
      <c r="E439" s="78" t="str">
        <f ca="1">+'（运营）采购订单'!E439</f>
        <v/>
      </c>
      <c r="F439" s="78">
        <f ca="1">+'（运营）采购订单'!J439</f>
        <v>0</v>
      </c>
      <c r="G439" s="78" t="str">
        <f ca="1">+'（运营）采购订单'!F439</f>
        <v/>
      </c>
      <c r="H439" s="79" t="str">
        <f ca="1">+'（运营）采购订单'!G439</f>
        <v/>
      </c>
      <c r="I439" s="78">
        <f ca="1">+'（运营）采购订单'!H439</f>
        <v>0</v>
      </c>
      <c r="J439" s="78" t="str">
        <f>+'（运营）采购订单'!I439</f>
        <v>L</v>
      </c>
      <c r="K439" s="83"/>
      <c r="L439" s="84"/>
      <c r="M439" s="83"/>
      <c r="N439" s="83"/>
      <c r="O439" s="85">
        <f t="shared" si="28"/>
        <v>0</v>
      </c>
      <c r="P439" s="86">
        <f ca="1" t="shared" si="27"/>
        <v>0</v>
      </c>
      <c r="Q439" s="86"/>
    </row>
    <row r="440" s="65" customFormat="1" ht="26" hidden="1" customHeight="1" spans="1:17">
      <c r="A440" s="76"/>
      <c r="B440" s="77" t="str">
        <f ca="1">IF(F440&gt;0,'（运营）采购订单'!B440,"")</f>
        <v/>
      </c>
      <c r="C440" s="78" t="str">
        <f ca="1">+'（运营）采购订单'!C440</f>
        <v/>
      </c>
      <c r="D440" s="78" t="str">
        <f ca="1">+'（运营）采购订单'!D440</f>
        <v/>
      </c>
      <c r="E440" s="78" t="str">
        <f ca="1">+'（运营）采购订单'!E440</f>
        <v/>
      </c>
      <c r="F440" s="78">
        <f ca="1">+'（运营）采购订单'!J440</f>
        <v>0</v>
      </c>
      <c r="G440" s="78" t="str">
        <f ca="1">+'（运营）采购订单'!F440</f>
        <v/>
      </c>
      <c r="H440" s="79" t="str">
        <f ca="1">+'（运营）采购订单'!G440</f>
        <v/>
      </c>
      <c r="I440" s="78">
        <f ca="1">+'（运营）采购订单'!H440</f>
        <v>0</v>
      </c>
      <c r="J440" s="78" t="str">
        <f>+'（运营）采购订单'!I440</f>
        <v>XL</v>
      </c>
      <c r="K440" s="83"/>
      <c r="L440" s="84"/>
      <c r="M440" s="83"/>
      <c r="N440" s="83"/>
      <c r="O440" s="85">
        <f t="shared" si="28"/>
        <v>0</v>
      </c>
      <c r="P440" s="86">
        <f ca="1" t="shared" si="27"/>
        <v>0</v>
      </c>
      <c r="Q440" s="86"/>
    </row>
    <row r="441" s="65" customFormat="1" ht="26" hidden="1" customHeight="1" spans="1:17">
      <c r="A441" s="76"/>
      <c r="B441" s="77" t="str">
        <f ca="1">IF(F441&gt;0,'（运营）采购订单'!B441,"")</f>
        <v/>
      </c>
      <c r="C441" s="78" t="str">
        <f ca="1">+'（运营）采购订单'!C441</f>
        <v/>
      </c>
      <c r="D441" s="78" t="str">
        <f ca="1">+'（运营）采购订单'!D441</f>
        <v/>
      </c>
      <c r="E441" s="78" t="str">
        <f ca="1">+'（运营）采购订单'!E441</f>
        <v/>
      </c>
      <c r="F441" s="78">
        <f ca="1">+'（运营）采购订单'!J441</f>
        <v>0</v>
      </c>
      <c r="G441" s="78" t="str">
        <f ca="1">+'（运营）采购订单'!F441</f>
        <v/>
      </c>
      <c r="H441" s="79" t="str">
        <f ca="1">+'（运营）采购订单'!G441</f>
        <v/>
      </c>
      <c r="I441" s="78">
        <f ca="1">+'（运营）采购订单'!H441</f>
        <v>0</v>
      </c>
      <c r="J441" s="78" t="str">
        <f>+'（运营）采购订单'!I441</f>
        <v>2XL</v>
      </c>
      <c r="K441" s="83"/>
      <c r="L441" s="84"/>
      <c r="M441" s="83"/>
      <c r="N441" s="83"/>
      <c r="O441" s="85">
        <f t="shared" si="28"/>
        <v>0</v>
      </c>
      <c r="P441" s="86">
        <f ca="1" t="shared" si="27"/>
        <v>0</v>
      </c>
      <c r="Q441" s="86"/>
    </row>
    <row r="442" s="65" customFormat="1" ht="26" hidden="1" customHeight="1" spans="1:17">
      <c r="A442" s="76"/>
      <c r="B442" s="77" t="str">
        <f ca="1">IF(F442&gt;0,'（运营）采购订单'!B442,"")</f>
        <v/>
      </c>
      <c r="C442" s="78" t="str">
        <f ca="1">+'（运营）采购订单'!C442</f>
        <v/>
      </c>
      <c r="D442" s="78" t="str">
        <f ca="1">+'（运营）采购订单'!D442</f>
        <v/>
      </c>
      <c r="E442" s="78" t="str">
        <f ca="1">+'（运营）采购订单'!E442</f>
        <v/>
      </c>
      <c r="F442" s="78">
        <f ca="1">+'（运营）采购订单'!J442</f>
        <v>0</v>
      </c>
      <c r="G442" s="78" t="str">
        <f ca="1">+'（运营）采购订单'!F442</f>
        <v/>
      </c>
      <c r="H442" s="79" t="str">
        <f ca="1">+'（运营）采购订单'!G442</f>
        <v/>
      </c>
      <c r="I442" s="78">
        <f ca="1">+'（运营）采购订单'!H442</f>
        <v>0</v>
      </c>
      <c r="J442" s="78" t="str">
        <f>+'（运营）采购订单'!I442</f>
        <v>3XL</v>
      </c>
      <c r="K442" s="83"/>
      <c r="L442" s="84"/>
      <c r="M442" s="83"/>
      <c r="N442" s="83"/>
      <c r="O442" s="85">
        <f t="shared" si="28"/>
        <v>0</v>
      </c>
      <c r="P442" s="86">
        <f ca="1" t="shared" si="27"/>
        <v>0</v>
      </c>
      <c r="Q442" s="86"/>
    </row>
    <row r="443" s="65" customFormat="1" ht="26" hidden="1" customHeight="1" spans="1:17">
      <c r="A443" s="76"/>
      <c r="B443" s="77" t="str">
        <f ca="1">IF(F443&gt;0,'（运营）采购订单'!B443,"")</f>
        <v/>
      </c>
      <c r="C443" s="78" t="str">
        <f ca="1">+'（运营）采购订单'!C443</f>
        <v/>
      </c>
      <c r="D443" s="78" t="str">
        <f ca="1">+'（运营）采购订单'!D443</f>
        <v/>
      </c>
      <c r="E443" s="78" t="str">
        <f ca="1">+'（运营）采购订单'!E443</f>
        <v/>
      </c>
      <c r="F443" s="78">
        <f ca="1">+'（运营）采购订单'!J443</f>
        <v>0</v>
      </c>
      <c r="G443" s="78" t="str">
        <f ca="1">+'（运营）采购订单'!F443</f>
        <v/>
      </c>
      <c r="H443" s="79" t="str">
        <f ca="1">+'（运营）采购订单'!G443</f>
        <v/>
      </c>
      <c r="I443" s="78">
        <f ca="1">+'（运营）采购订单'!H443</f>
        <v>0</v>
      </c>
      <c r="J443" s="78" t="str">
        <f>+'（运营）采购订单'!I443</f>
        <v>4XL</v>
      </c>
      <c r="K443" s="83"/>
      <c r="L443" s="84"/>
      <c r="M443" s="83"/>
      <c r="N443" s="83"/>
      <c r="O443" s="85">
        <f t="shared" si="28"/>
        <v>0</v>
      </c>
      <c r="P443" s="86">
        <f ca="1" t="shared" si="27"/>
        <v>0</v>
      </c>
      <c r="Q443" s="86"/>
    </row>
    <row r="444" s="65" customFormat="1" ht="26" hidden="1" customHeight="1" spans="1:17">
      <c r="A444" s="76"/>
      <c r="B444" s="77" t="str">
        <f ca="1">IF(F444&gt;0,'（运营）采购订单'!B444,"")</f>
        <v/>
      </c>
      <c r="C444" s="78" t="str">
        <f ca="1">+'（运营）采购订单'!C444</f>
        <v/>
      </c>
      <c r="D444" s="78" t="str">
        <f ca="1">+'（运营）采购订单'!D444</f>
        <v/>
      </c>
      <c r="E444" s="78" t="str">
        <f ca="1">+'（运营）采购订单'!E444</f>
        <v/>
      </c>
      <c r="F444" s="78">
        <f ca="1">+'（运营）采购订单'!J444</f>
        <v>0</v>
      </c>
      <c r="G444" s="78" t="str">
        <f ca="1">+'（运营）采购订单'!F444</f>
        <v/>
      </c>
      <c r="H444" s="79" t="str">
        <f ca="1">+'（运营）采购订单'!G444</f>
        <v/>
      </c>
      <c r="I444" s="78">
        <f ca="1">+'（运营）采购订单'!H444</f>
        <v>0</v>
      </c>
      <c r="J444" s="78" t="str">
        <f>+'（运营）采购订单'!I444</f>
        <v>5XL</v>
      </c>
      <c r="K444" s="83"/>
      <c r="L444" s="84"/>
      <c r="M444" s="83"/>
      <c r="N444" s="83"/>
      <c r="O444" s="85">
        <f t="shared" si="28"/>
        <v>0</v>
      </c>
      <c r="P444" s="86">
        <f ca="1" t="shared" si="27"/>
        <v>0</v>
      </c>
      <c r="Q444" s="86"/>
    </row>
    <row r="445" s="65" customFormat="1" ht="26" hidden="1" customHeight="1" spans="1:17">
      <c r="A445" s="76"/>
      <c r="B445" s="77" t="str">
        <f ca="1">IF(F445&gt;0,'（运营）采购订单'!B445,"")</f>
        <v/>
      </c>
      <c r="C445" s="78" t="str">
        <f ca="1">+'（运营）采购订单'!C445</f>
        <v/>
      </c>
      <c r="D445" s="78" t="str">
        <f ca="1">+'（运营）采购订单'!D445</f>
        <v/>
      </c>
      <c r="E445" s="78" t="str">
        <f ca="1">+'（运营）采购订单'!E445</f>
        <v/>
      </c>
      <c r="F445" s="78">
        <f ca="1">+'（运营）采购订单'!J445</f>
        <v>0</v>
      </c>
      <c r="G445" s="78" t="str">
        <f ca="1">+'（运营）采购订单'!F445</f>
        <v/>
      </c>
      <c r="H445" s="79" t="str">
        <f ca="1">+'（运营）采购订单'!G445</f>
        <v/>
      </c>
      <c r="I445" s="78">
        <f ca="1">+'（运营）采购订单'!H445</f>
        <v>0</v>
      </c>
      <c r="J445" s="78" t="str">
        <f>+'（运营）采购订单'!I445</f>
        <v>XS</v>
      </c>
      <c r="K445" s="83"/>
      <c r="L445" s="84"/>
      <c r="M445" s="83"/>
      <c r="N445" s="83"/>
      <c r="O445" s="85">
        <f t="shared" si="28"/>
        <v>0</v>
      </c>
      <c r="P445" s="86">
        <f ca="1" t="shared" si="27"/>
        <v>0</v>
      </c>
      <c r="Q445" s="86"/>
    </row>
    <row r="446" s="65" customFormat="1" ht="26" hidden="1" customHeight="1" spans="1:17">
      <c r="A446" s="76"/>
      <c r="B446" s="77" t="str">
        <f ca="1">IF(F446&gt;0,'（运营）采购订单'!B446,"")</f>
        <v/>
      </c>
      <c r="C446" s="78" t="str">
        <f ca="1">+'（运营）采购订单'!C446</f>
        <v/>
      </c>
      <c r="D446" s="78" t="str">
        <f ca="1">+'（运营）采购订单'!D446</f>
        <v/>
      </c>
      <c r="E446" s="78" t="str">
        <f ca="1">+'（运营）采购订单'!E446</f>
        <v/>
      </c>
      <c r="F446" s="78">
        <f ca="1">+'（运营）采购订单'!J446</f>
        <v>0</v>
      </c>
      <c r="G446" s="78" t="str">
        <f ca="1">+'（运营）采购订单'!F446</f>
        <v/>
      </c>
      <c r="H446" s="79" t="str">
        <f ca="1">+'（运营）采购订单'!G446</f>
        <v/>
      </c>
      <c r="I446" s="78">
        <f ca="1">+'（运营）采购订单'!H446</f>
        <v>0</v>
      </c>
      <c r="J446" s="78" t="str">
        <f>+'（运营）采购订单'!I446</f>
        <v>S</v>
      </c>
      <c r="K446" s="83"/>
      <c r="L446" s="84"/>
      <c r="M446" s="83"/>
      <c r="N446" s="83"/>
      <c r="O446" s="85">
        <f t="shared" si="28"/>
        <v>0</v>
      </c>
      <c r="P446" s="86">
        <f ca="1" t="shared" ref="P446:P509" si="29">+F446-O446</f>
        <v>0</v>
      </c>
      <c r="Q446" s="86"/>
    </row>
    <row r="447" s="65" customFormat="1" ht="26" hidden="1" customHeight="1" spans="1:17">
      <c r="A447" s="76"/>
      <c r="B447" s="77" t="str">
        <f ca="1">IF(F447&gt;0,'（运营）采购订单'!B447,"")</f>
        <v/>
      </c>
      <c r="C447" s="78" t="str">
        <f ca="1">+'（运营）采购订单'!C447</f>
        <v/>
      </c>
      <c r="D447" s="78" t="str">
        <f ca="1">+'（运营）采购订单'!D447</f>
        <v/>
      </c>
      <c r="E447" s="78" t="str">
        <f ca="1">+'（运营）采购订单'!E447</f>
        <v/>
      </c>
      <c r="F447" s="78">
        <f ca="1">+'（运营）采购订单'!J447</f>
        <v>0</v>
      </c>
      <c r="G447" s="78" t="str">
        <f ca="1">+'（运营）采购订单'!F447</f>
        <v/>
      </c>
      <c r="H447" s="79" t="str">
        <f ca="1">+'（运营）采购订单'!G447</f>
        <v/>
      </c>
      <c r="I447" s="78">
        <f ca="1">+'（运营）采购订单'!H447</f>
        <v>0</v>
      </c>
      <c r="J447" s="78" t="str">
        <f>+'（运营）采购订单'!I447</f>
        <v>M</v>
      </c>
      <c r="K447" s="83"/>
      <c r="L447" s="84"/>
      <c r="M447" s="83"/>
      <c r="N447" s="83"/>
      <c r="O447" s="85">
        <f t="shared" si="28"/>
        <v>0</v>
      </c>
      <c r="P447" s="86">
        <f ca="1" t="shared" si="29"/>
        <v>0</v>
      </c>
      <c r="Q447" s="86"/>
    </row>
    <row r="448" s="65" customFormat="1" ht="26" hidden="1" customHeight="1" spans="1:17">
      <c r="A448" s="76"/>
      <c r="B448" s="77" t="str">
        <f ca="1">IF(F448&gt;0,'（运营）采购订单'!B448,"")</f>
        <v/>
      </c>
      <c r="C448" s="78" t="str">
        <f ca="1">+'（运营）采购订单'!C448</f>
        <v/>
      </c>
      <c r="D448" s="78" t="str">
        <f ca="1">+'（运营）采购订单'!D448</f>
        <v/>
      </c>
      <c r="E448" s="78" t="str">
        <f ca="1">+'（运营）采购订单'!E448</f>
        <v/>
      </c>
      <c r="F448" s="78">
        <f ca="1">+'（运营）采购订单'!J448</f>
        <v>0</v>
      </c>
      <c r="G448" s="78" t="str">
        <f ca="1">+'（运营）采购订单'!F448</f>
        <v/>
      </c>
      <c r="H448" s="79" t="str">
        <f ca="1">+'（运营）采购订单'!G448</f>
        <v/>
      </c>
      <c r="I448" s="78">
        <f ca="1">+'（运营）采购订单'!H448</f>
        <v>0</v>
      </c>
      <c r="J448" s="78" t="str">
        <f>+'（运营）采购订单'!I448</f>
        <v>L</v>
      </c>
      <c r="K448" s="83"/>
      <c r="L448" s="84"/>
      <c r="M448" s="83"/>
      <c r="N448" s="83"/>
      <c r="O448" s="85">
        <f t="shared" si="28"/>
        <v>0</v>
      </c>
      <c r="P448" s="86">
        <f ca="1" t="shared" si="29"/>
        <v>0</v>
      </c>
      <c r="Q448" s="86"/>
    </row>
    <row r="449" s="65" customFormat="1" ht="26" hidden="1" customHeight="1" spans="1:17">
      <c r="A449" s="76"/>
      <c r="B449" s="77" t="str">
        <f ca="1">IF(F449&gt;0,'（运营）采购订单'!B449,"")</f>
        <v/>
      </c>
      <c r="C449" s="78" t="str">
        <f ca="1">+'（运营）采购订单'!C449</f>
        <v/>
      </c>
      <c r="D449" s="78" t="str">
        <f ca="1">+'（运营）采购订单'!D449</f>
        <v/>
      </c>
      <c r="E449" s="78" t="str">
        <f ca="1">+'（运营）采购订单'!E449</f>
        <v/>
      </c>
      <c r="F449" s="78">
        <f ca="1">+'（运营）采购订单'!J449</f>
        <v>0</v>
      </c>
      <c r="G449" s="78" t="str">
        <f ca="1">+'（运营）采购订单'!F449</f>
        <v/>
      </c>
      <c r="H449" s="79" t="str">
        <f ca="1">+'（运营）采购订单'!G449</f>
        <v/>
      </c>
      <c r="I449" s="78">
        <f ca="1">+'（运营）采购订单'!H449</f>
        <v>0</v>
      </c>
      <c r="J449" s="78" t="str">
        <f>+'（运营）采购订单'!I449</f>
        <v>XL</v>
      </c>
      <c r="K449" s="83"/>
      <c r="L449" s="84"/>
      <c r="M449" s="83"/>
      <c r="N449" s="83"/>
      <c r="O449" s="85">
        <f t="shared" si="28"/>
        <v>0</v>
      </c>
      <c r="P449" s="86">
        <f ca="1" t="shared" si="29"/>
        <v>0</v>
      </c>
      <c r="Q449" s="86"/>
    </row>
    <row r="450" s="65" customFormat="1" ht="26" hidden="1" customHeight="1" spans="1:17">
      <c r="A450" s="76"/>
      <c r="B450" s="77" t="str">
        <f ca="1">IF(F450&gt;0,'（运营）采购订单'!B450,"")</f>
        <v/>
      </c>
      <c r="C450" s="78" t="str">
        <f ca="1">+'（运营）采购订单'!C450</f>
        <v/>
      </c>
      <c r="D450" s="78" t="str">
        <f ca="1">+'（运营）采购订单'!D450</f>
        <v/>
      </c>
      <c r="E450" s="78" t="str">
        <f ca="1">+'（运营）采购订单'!E450</f>
        <v/>
      </c>
      <c r="F450" s="78">
        <f ca="1">+'（运营）采购订单'!J450</f>
        <v>0</v>
      </c>
      <c r="G450" s="78" t="str">
        <f ca="1">+'（运营）采购订单'!F450</f>
        <v/>
      </c>
      <c r="H450" s="79" t="str">
        <f ca="1">+'（运营）采购订单'!G450</f>
        <v/>
      </c>
      <c r="I450" s="78">
        <f ca="1">+'（运营）采购订单'!H450</f>
        <v>0</v>
      </c>
      <c r="J450" s="78" t="str">
        <f>+'（运营）采购订单'!I450</f>
        <v>2XL</v>
      </c>
      <c r="K450" s="83"/>
      <c r="L450" s="84"/>
      <c r="M450" s="83"/>
      <c r="N450" s="83"/>
      <c r="O450" s="85">
        <f t="shared" si="28"/>
        <v>0</v>
      </c>
      <c r="P450" s="86">
        <f ca="1" t="shared" si="29"/>
        <v>0</v>
      </c>
      <c r="Q450" s="86"/>
    </row>
    <row r="451" s="65" customFormat="1" ht="26" hidden="1" customHeight="1" spans="1:17">
      <c r="A451" s="76"/>
      <c r="B451" s="77" t="str">
        <f ca="1">IF(F451&gt;0,'（运营）采购订单'!B451,"")</f>
        <v/>
      </c>
      <c r="C451" s="78" t="str">
        <f ca="1">+'（运营）采购订单'!C451</f>
        <v/>
      </c>
      <c r="D451" s="78" t="str">
        <f ca="1">+'（运营）采购订单'!D451</f>
        <v/>
      </c>
      <c r="E451" s="78" t="str">
        <f ca="1">+'（运营）采购订单'!E451</f>
        <v/>
      </c>
      <c r="F451" s="78">
        <f ca="1">+'（运营）采购订单'!J451</f>
        <v>0</v>
      </c>
      <c r="G451" s="78" t="str">
        <f ca="1">+'（运营）采购订单'!F451</f>
        <v/>
      </c>
      <c r="H451" s="79" t="str">
        <f ca="1">+'（运营）采购订单'!G451</f>
        <v/>
      </c>
      <c r="I451" s="78">
        <f ca="1">+'（运营）采购订单'!H451</f>
        <v>0</v>
      </c>
      <c r="J451" s="78" t="str">
        <f>+'（运营）采购订单'!I451</f>
        <v>3XL</v>
      </c>
      <c r="K451" s="83"/>
      <c r="L451" s="84"/>
      <c r="M451" s="83"/>
      <c r="N451" s="83"/>
      <c r="O451" s="85">
        <f t="shared" si="28"/>
        <v>0</v>
      </c>
      <c r="P451" s="86">
        <f ca="1" t="shared" si="29"/>
        <v>0</v>
      </c>
      <c r="Q451" s="86"/>
    </row>
    <row r="452" s="65" customFormat="1" ht="26" hidden="1" customHeight="1" spans="1:17">
      <c r="A452" s="76"/>
      <c r="B452" s="77" t="str">
        <f ca="1">IF(F452&gt;0,'（运营）采购订单'!B452,"")</f>
        <v/>
      </c>
      <c r="C452" s="78" t="str">
        <f ca="1">+'（运营）采购订单'!C452</f>
        <v/>
      </c>
      <c r="D452" s="78" t="str">
        <f ca="1">+'（运营）采购订单'!D452</f>
        <v/>
      </c>
      <c r="E452" s="78" t="str">
        <f ca="1">+'（运营）采购订单'!E452</f>
        <v/>
      </c>
      <c r="F452" s="78">
        <f ca="1">+'（运营）采购订单'!J452</f>
        <v>0</v>
      </c>
      <c r="G452" s="78" t="str">
        <f ca="1">+'（运营）采购订单'!F452</f>
        <v/>
      </c>
      <c r="H452" s="79" t="str">
        <f ca="1">+'（运营）采购订单'!G452</f>
        <v/>
      </c>
      <c r="I452" s="78">
        <f ca="1">+'（运营）采购订单'!H452</f>
        <v>0</v>
      </c>
      <c r="J452" s="78" t="str">
        <f>+'（运营）采购订单'!I452</f>
        <v>4XL</v>
      </c>
      <c r="K452" s="83"/>
      <c r="L452" s="84"/>
      <c r="M452" s="83"/>
      <c r="N452" s="83"/>
      <c r="O452" s="85">
        <f t="shared" si="28"/>
        <v>0</v>
      </c>
      <c r="P452" s="86">
        <f ca="1" t="shared" si="29"/>
        <v>0</v>
      </c>
      <c r="Q452" s="86"/>
    </row>
    <row r="453" s="65" customFormat="1" ht="26" hidden="1" customHeight="1" spans="1:17">
      <c r="A453" s="76"/>
      <c r="B453" s="77" t="str">
        <f ca="1">IF(F453&gt;0,'（运营）采购订单'!B453,"")</f>
        <v/>
      </c>
      <c r="C453" s="78" t="str">
        <f ca="1">+'（运营）采购订单'!C453</f>
        <v/>
      </c>
      <c r="D453" s="78" t="str">
        <f ca="1">+'（运营）采购订单'!D453</f>
        <v/>
      </c>
      <c r="E453" s="78" t="str">
        <f ca="1">+'（运营）采购订单'!E453</f>
        <v/>
      </c>
      <c r="F453" s="78">
        <f ca="1">+'（运营）采购订单'!J453</f>
        <v>0</v>
      </c>
      <c r="G453" s="78" t="str">
        <f ca="1">+'（运营）采购订单'!F453</f>
        <v/>
      </c>
      <c r="H453" s="79" t="str">
        <f ca="1">+'（运营）采购订单'!G453</f>
        <v/>
      </c>
      <c r="I453" s="78">
        <f ca="1">+'（运营）采购订单'!H453</f>
        <v>0</v>
      </c>
      <c r="J453" s="78" t="str">
        <f>+'（运营）采购订单'!I453</f>
        <v>5XL</v>
      </c>
      <c r="K453" s="83"/>
      <c r="L453" s="84"/>
      <c r="M453" s="83"/>
      <c r="N453" s="83"/>
      <c r="O453" s="85">
        <f t="shared" ref="O453:O516" si="30">+SUM(K453:N453)</f>
        <v>0</v>
      </c>
      <c r="P453" s="86">
        <f ca="1" t="shared" si="29"/>
        <v>0</v>
      </c>
      <c r="Q453" s="86"/>
    </row>
    <row r="454" s="65" customFormat="1" ht="26" hidden="1" customHeight="1" spans="1:17">
      <c r="A454" s="76"/>
      <c r="B454" s="77" t="str">
        <f ca="1">IF(F454&gt;0,'（运营）采购订单'!B454,"")</f>
        <v/>
      </c>
      <c r="C454" s="78" t="str">
        <f ca="1">+'（运营）采购订单'!C454</f>
        <v/>
      </c>
      <c r="D454" s="78" t="str">
        <f ca="1">+'（运营）采购订单'!D454</f>
        <v/>
      </c>
      <c r="E454" s="78" t="str">
        <f ca="1">+'（运营）采购订单'!E454</f>
        <v/>
      </c>
      <c r="F454" s="78">
        <f ca="1">+'（运营）采购订单'!J454</f>
        <v>0</v>
      </c>
      <c r="G454" s="78" t="str">
        <f ca="1">+'（运营）采购订单'!F454</f>
        <v/>
      </c>
      <c r="H454" s="79" t="str">
        <f ca="1">+'（运营）采购订单'!G454</f>
        <v/>
      </c>
      <c r="I454" s="78">
        <f ca="1">+'（运营）采购订单'!H454</f>
        <v>0</v>
      </c>
      <c r="J454" s="78" t="str">
        <f>+'（运营）采购订单'!I454</f>
        <v>XS</v>
      </c>
      <c r="K454" s="83"/>
      <c r="L454" s="84"/>
      <c r="M454" s="83"/>
      <c r="N454" s="83"/>
      <c r="O454" s="85">
        <f t="shared" si="30"/>
        <v>0</v>
      </c>
      <c r="P454" s="86">
        <f ca="1" t="shared" si="29"/>
        <v>0</v>
      </c>
      <c r="Q454" s="86"/>
    </row>
    <row r="455" s="65" customFormat="1" ht="26" hidden="1" customHeight="1" spans="1:17">
      <c r="A455" s="76"/>
      <c r="B455" s="77" t="str">
        <f ca="1">IF(F455&gt;0,'（运营）采购订单'!B455,"")</f>
        <v/>
      </c>
      <c r="C455" s="78" t="str">
        <f ca="1">+'（运营）采购订单'!C455</f>
        <v/>
      </c>
      <c r="D455" s="78" t="str">
        <f ca="1">+'（运营）采购订单'!D455</f>
        <v/>
      </c>
      <c r="E455" s="78" t="str">
        <f ca="1">+'（运营）采购订单'!E455</f>
        <v/>
      </c>
      <c r="F455" s="78">
        <f ca="1">+'（运营）采购订单'!J455</f>
        <v>0</v>
      </c>
      <c r="G455" s="78" t="str">
        <f ca="1">+'（运营）采购订单'!F455</f>
        <v/>
      </c>
      <c r="H455" s="79" t="str">
        <f ca="1">+'（运营）采购订单'!G455</f>
        <v/>
      </c>
      <c r="I455" s="78">
        <f ca="1">+'（运营）采购订单'!H455</f>
        <v>0</v>
      </c>
      <c r="J455" s="78" t="str">
        <f>+'（运营）采购订单'!I455</f>
        <v>S</v>
      </c>
      <c r="K455" s="83"/>
      <c r="L455" s="84"/>
      <c r="M455" s="83"/>
      <c r="N455" s="83"/>
      <c r="O455" s="85">
        <f t="shared" si="30"/>
        <v>0</v>
      </c>
      <c r="P455" s="86">
        <f ca="1" t="shared" si="29"/>
        <v>0</v>
      </c>
      <c r="Q455" s="86"/>
    </row>
    <row r="456" s="65" customFormat="1" ht="26" hidden="1" customHeight="1" spans="1:17">
      <c r="A456" s="76"/>
      <c r="B456" s="77" t="str">
        <f ca="1">IF(F456&gt;0,'（运营）采购订单'!B456,"")</f>
        <v/>
      </c>
      <c r="C456" s="78" t="str">
        <f ca="1">+'（运营）采购订单'!C456</f>
        <v/>
      </c>
      <c r="D456" s="78" t="str">
        <f ca="1">+'（运营）采购订单'!D456</f>
        <v/>
      </c>
      <c r="E456" s="78" t="str">
        <f ca="1">+'（运营）采购订单'!E456</f>
        <v/>
      </c>
      <c r="F456" s="78">
        <f ca="1">+'（运营）采购订单'!J456</f>
        <v>0</v>
      </c>
      <c r="G456" s="78" t="str">
        <f ca="1">+'（运营）采购订单'!F456</f>
        <v/>
      </c>
      <c r="H456" s="79" t="str">
        <f ca="1">+'（运营）采购订单'!G456</f>
        <v/>
      </c>
      <c r="I456" s="78">
        <f ca="1">+'（运营）采购订单'!H456</f>
        <v>0</v>
      </c>
      <c r="J456" s="78" t="str">
        <f>+'（运营）采购订单'!I456</f>
        <v>M</v>
      </c>
      <c r="K456" s="83"/>
      <c r="L456" s="84"/>
      <c r="M456" s="83"/>
      <c r="N456" s="83"/>
      <c r="O456" s="85">
        <f t="shared" si="30"/>
        <v>0</v>
      </c>
      <c r="P456" s="86">
        <f ca="1" t="shared" si="29"/>
        <v>0</v>
      </c>
      <c r="Q456" s="86"/>
    </row>
    <row r="457" s="65" customFormat="1" ht="26" hidden="1" customHeight="1" spans="1:17">
      <c r="A457" s="76"/>
      <c r="B457" s="77" t="str">
        <f ca="1">IF(F457&gt;0,'（运营）采购订单'!B457,"")</f>
        <v/>
      </c>
      <c r="C457" s="78" t="str">
        <f ca="1">+'（运营）采购订单'!C457</f>
        <v/>
      </c>
      <c r="D457" s="78" t="str">
        <f ca="1">+'（运营）采购订单'!D457</f>
        <v/>
      </c>
      <c r="E457" s="78" t="str">
        <f ca="1">+'（运营）采购订单'!E457</f>
        <v/>
      </c>
      <c r="F457" s="78">
        <f ca="1">+'（运营）采购订单'!J457</f>
        <v>0</v>
      </c>
      <c r="G457" s="78" t="str">
        <f ca="1">+'（运营）采购订单'!F457</f>
        <v/>
      </c>
      <c r="H457" s="79" t="str">
        <f ca="1">+'（运营）采购订单'!G457</f>
        <v/>
      </c>
      <c r="I457" s="78">
        <f ca="1">+'（运营）采购订单'!H457</f>
        <v>0</v>
      </c>
      <c r="J457" s="78" t="str">
        <f>+'（运营）采购订单'!I457</f>
        <v>L</v>
      </c>
      <c r="K457" s="83"/>
      <c r="L457" s="84"/>
      <c r="M457" s="83"/>
      <c r="N457" s="83"/>
      <c r="O457" s="85">
        <f t="shared" si="30"/>
        <v>0</v>
      </c>
      <c r="P457" s="86">
        <f ca="1" t="shared" si="29"/>
        <v>0</v>
      </c>
      <c r="Q457" s="86"/>
    </row>
    <row r="458" s="65" customFormat="1" ht="26" hidden="1" customHeight="1" spans="1:17">
      <c r="A458" s="76"/>
      <c r="B458" s="77" t="str">
        <f ca="1">IF(F458&gt;0,'（运营）采购订单'!B458,"")</f>
        <v/>
      </c>
      <c r="C458" s="78" t="str">
        <f ca="1">+'（运营）采购订单'!C458</f>
        <v/>
      </c>
      <c r="D458" s="78" t="str">
        <f ca="1">+'（运营）采购订单'!D458</f>
        <v/>
      </c>
      <c r="E458" s="78" t="str">
        <f ca="1">+'（运营）采购订单'!E458</f>
        <v/>
      </c>
      <c r="F458" s="78">
        <f ca="1">+'（运营）采购订单'!J458</f>
        <v>0</v>
      </c>
      <c r="G458" s="78" t="str">
        <f ca="1">+'（运营）采购订单'!F458</f>
        <v/>
      </c>
      <c r="H458" s="79" t="str">
        <f ca="1">+'（运营）采购订单'!G458</f>
        <v/>
      </c>
      <c r="I458" s="78">
        <f ca="1">+'（运营）采购订单'!H458</f>
        <v>0</v>
      </c>
      <c r="J458" s="78" t="str">
        <f>+'（运营）采购订单'!I458</f>
        <v>XL</v>
      </c>
      <c r="K458" s="83"/>
      <c r="L458" s="84"/>
      <c r="M458" s="83"/>
      <c r="N458" s="83"/>
      <c r="O458" s="85">
        <f t="shared" si="30"/>
        <v>0</v>
      </c>
      <c r="P458" s="86">
        <f ca="1" t="shared" si="29"/>
        <v>0</v>
      </c>
      <c r="Q458" s="86"/>
    </row>
    <row r="459" s="65" customFormat="1" ht="26" hidden="1" customHeight="1" spans="1:17">
      <c r="A459" s="76"/>
      <c r="B459" s="77" t="str">
        <f ca="1">IF(F459&gt;0,'（运营）采购订单'!B459,"")</f>
        <v/>
      </c>
      <c r="C459" s="78" t="str">
        <f ca="1">+'（运营）采购订单'!C459</f>
        <v/>
      </c>
      <c r="D459" s="78" t="str">
        <f ca="1">+'（运营）采购订单'!D459</f>
        <v/>
      </c>
      <c r="E459" s="78" t="str">
        <f ca="1">+'（运营）采购订单'!E459</f>
        <v/>
      </c>
      <c r="F459" s="78">
        <f ca="1">+'（运营）采购订单'!J459</f>
        <v>0</v>
      </c>
      <c r="G459" s="78" t="str">
        <f ca="1">+'（运营）采购订单'!F459</f>
        <v/>
      </c>
      <c r="H459" s="79" t="str">
        <f ca="1">+'（运营）采购订单'!G459</f>
        <v/>
      </c>
      <c r="I459" s="78">
        <f ca="1">+'（运营）采购订单'!H459</f>
        <v>0</v>
      </c>
      <c r="J459" s="78" t="str">
        <f>+'（运营）采购订单'!I459</f>
        <v>2XL</v>
      </c>
      <c r="K459" s="83"/>
      <c r="L459" s="84"/>
      <c r="M459" s="83"/>
      <c r="N459" s="83"/>
      <c r="O459" s="85">
        <f t="shared" si="30"/>
        <v>0</v>
      </c>
      <c r="P459" s="86">
        <f ca="1" t="shared" si="29"/>
        <v>0</v>
      </c>
      <c r="Q459" s="86"/>
    </row>
    <row r="460" s="65" customFormat="1" ht="26" hidden="1" customHeight="1" spans="1:17">
      <c r="A460" s="76"/>
      <c r="B460" s="77" t="str">
        <f ca="1">IF(F460&gt;0,'（运营）采购订单'!B460,"")</f>
        <v/>
      </c>
      <c r="C460" s="78" t="str">
        <f ca="1">+'（运营）采购订单'!C460</f>
        <v/>
      </c>
      <c r="D460" s="78" t="str">
        <f ca="1">+'（运营）采购订单'!D460</f>
        <v/>
      </c>
      <c r="E460" s="78" t="str">
        <f ca="1">+'（运营）采购订单'!E460</f>
        <v/>
      </c>
      <c r="F460" s="78">
        <f ca="1">+'（运营）采购订单'!J460</f>
        <v>0</v>
      </c>
      <c r="G460" s="78" t="str">
        <f ca="1">+'（运营）采购订单'!F460</f>
        <v/>
      </c>
      <c r="H460" s="79" t="str">
        <f ca="1">+'（运营）采购订单'!G460</f>
        <v/>
      </c>
      <c r="I460" s="78">
        <f ca="1">+'（运营）采购订单'!H460</f>
        <v>0</v>
      </c>
      <c r="J460" s="78" t="str">
        <f>+'（运营）采购订单'!I460</f>
        <v>3XL</v>
      </c>
      <c r="K460" s="83"/>
      <c r="L460" s="84"/>
      <c r="M460" s="83"/>
      <c r="N460" s="83"/>
      <c r="O460" s="85">
        <f t="shared" si="30"/>
        <v>0</v>
      </c>
      <c r="P460" s="86">
        <f ca="1" t="shared" si="29"/>
        <v>0</v>
      </c>
      <c r="Q460" s="86"/>
    </row>
    <row r="461" s="65" customFormat="1" ht="26" hidden="1" customHeight="1" spans="1:17">
      <c r="A461" s="76"/>
      <c r="B461" s="77" t="str">
        <f ca="1">IF(F461&gt;0,'（运营）采购订单'!B461,"")</f>
        <v/>
      </c>
      <c r="C461" s="78" t="str">
        <f ca="1">+'（运营）采购订单'!C461</f>
        <v/>
      </c>
      <c r="D461" s="78" t="str">
        <f ca="1">+'（运营）采购订单'!D461</f>
        <v/>
      </c>
      <c r="E461" s="78" t="str">
        <f ca="1">+'（运营）采购订单'!E461</f>
        <v/>
      </c>
      <c r="F461" s="78">
        <f ca="1">+'（运营）采购订单'!J461</f>
        <v>0</v>
      </c>
      <c r="G461" s="78" t="str">
        <f ca="1">+'（运营）采购订单'!F461</f>
        <v/>
      </c>
      <c r="H461" s="79" t="str">
        <f ca="1">+'（运营）采购订单'!G461</f>
        <v/>
      </c>
      <c r="I461" s="78">
        <f ca="1">+'（运营）采购订单'!H461</f>
        <v>0</v>
      </c>
      <c r="J461" s="78" t="str">
        <f>+'（运营）采购订单'!I461</f>
        <v>4XL</v>
      </c>
      <c r="K461" s="83"/>
      <c r="L461" s="84"/>
      <c r="M461" s="83"/>
      <c r="N461" s="83"/>
      <c r="O461" s="85">
        <f t="shared" si="30"/>
        <v>0</v>
      </c>
      <c r="P461" s="86">
        <f ca="1" t="shared" si="29"/>
        <v>0</v>
      </c>
      <c r="Q461" s="86"/>
    </row>
    <row r="462" s="65" customFormat="1" ht="26" hidden="1" customHeight="1" spans="1:17">
      <c r="A462" s="76"/>
      <c r="B462" s="77" t="str">
        <f ca="1">IF(F462&gt;0,'（运营）采购订单'!B462,"")</f>
        <v/>
      </c>
      <c r="C462" s="78" t="str">
        <f ca="1">+'（运营）采购订单'!C462</f>
        <v/>
      </c>
      <c r="D462" s="78" t="str">
        <f ca="1">+'（运营）采购订单'!D462</f>
        <v/>
      </c>
      <c r="E462" s="78" t="str">
        <f ca="1">+'（运营）采购订单'!E462</f>
        <v/>
      </c>
      <c r="F462" s="78">
        <f ca="1">+'（运营）采购订单'!J462</f>
        <v>0</v>
      </c>
      <c r="G462" s="78" t="str">
        <f ca="1">+'（运营）采购订单'!F462</f>
        <v/>
      </c>
      <c r="H462" s="79" t="str">
        <f ca="1">+'（运营）采购订单'!G462</f>
        <v/>
      </c>
      <c r="I462" s="78">
        <f ca="1">+'（运营）采购订单'!H462</f>
        <v>0</v>
      </c>
      <c r="J462" s="78" t="str">
        <f>+'（运营）采购订单'!I462</f>
        <v>5XL</v>
      </c>
      <c r="K462" s="83"/>
      <c r="L462" s="84"/>
      <c r="M462" s="83"/>
      <c r="N462" s="83"/>
      <c r="O462" s="85">
        <f t="shared" si="30"/>
        <v>0</v>
      </c>
      <c r="P462" s="86">
        <f ca="1" t="shared" si="29"/>
        <v>0</v>
      </c>
      <c r="Q462" s="86"/>
    </row>
    <row r="463" s="65" customFormat="1" ht="26" hidden="1" customHeight="1" spans="1:17">
      <c r="A463" s="76"/>
      <c r="B463" s="77" t="str">
        <f ca="1">IF(F463&gt;0,'（运营）采购订单'!B463,"")</f>
        <v/>
      </c>
      <c r="C463" s="78" t="str">
        <f ca="1">+'（运营）采购订单'!C463</f>
        <v/>
      </c>
      <c r="D463" s="78" t="str">
        <f ca="1">+'（运营）采购订单'!D463</f>
        <v/>
      </c>
      <c r="E463" s="78" t="str">
        <f ca="1">+'（运营）采购订单'!E463</f>
        <v/>
      </c>
      <c r="F463" s="78">
        <f ca="1">+'（运营）采购订单'!J463</f>
        <v>0</v>
      </c>
      <c r="G463" s="78" t="str">
        <f ca="1">+'（运营）采购订单'!F463</f>
        <v/>
      </c>
      <c r="H463" s="79" t="str">
        <f ca="1">+'（运营）采购订单'!G463</f>
        <v/>
      </c>
      <c r="I463" s="78">
        <f ca="1">+'（运营）采购订单'!H463</f>
        <v>0</v>
      </c>
      <c r="J463" s="78" t="str">
        <f>+'（运营）采购订单'!I463</f>
        <v>XS</v>
      </c>
      <c r="K463" s="83"/>
      <c r="L463" s="84"/>
      <c r="M463" s="83"/>
      <c r="N463" s="83"/>
      <c r="O463" s="85">
        <f t="shared" si="30"/>
        <v>0</v>
      </c>
      <c r="P463" s="86">
        <f ca="1" t="shared" si="29"/>
        <v>0</v>
      </c>
      <c r="Q463" s="86"/>
    </row>
    <row r="464" s="65" customFormat="1" ht="26" hidden="1" customHeight="1" spans="1:17">
      <c r="A464" s="76"/>
      <c r="B464" s="77" t="str">
        <f ca="1">IF(F464&gt;0,'（运营）采购订单'!B464,"")</f>
        <v/>
      </c>
      <c r="C464" s="78" t="str">
        <f ca="1">+'（运营）采购订单'!C464</f>
        <v/>
      </c>
      <c r="D464" s="78" t="str">
        <f ca="1">+'（运营）采购订单'!D464</f>
        <v/>
      </c>
      <c r="E464" s="78" t="str">
        <f ca="1">+'（运营）采购订单'!E464</f>
        <v/>
      </c>
      <c r="F464" s="78">
        <f ca="1">+'（运营）采购订单'!J464</f>
        <v>0</v>
      </c>
      <c r="G464" s="78" t="str">
        <f ca="1">+'（运营）采购订单'!F464</f>
        <v/>
      </c>
      <c r="H464" s="79" t="str">
        <f ca="1">+'（运营）采购订单'!G464</f>
        <v/>
      </c>
      <c r="I464" s="78">
        <f ca="1">+'（运营）采购订单'!H464</f>
        <v>0</v>
      </c>
      <c r="J464" s="78" t="str">
        <f>+'（运营）采购订单'!I464</f>
        <v>S</v>
      </c>
      <c r="K464" s="83"/>
      <c r="L464" s="84"/>
      <c r="M464" s="83"/>
      <c r="N464" s="83"/>
      <c r="O464" s="85">
        <f t="shared" si="30"/>
        <v>0</v>
      </c>
      <c r="P464" s="86">
        <f ca="1" t="shared" si="29"/>
        <v>0</v>
      </c>
      <c r="Q464" s="86"/>
    </row>
    <row r="465" s="65" customFormat="1" ht="26" hidden="1" customHeight="1" spans="1:17">
      <c r="A465" s="76"/>
      <c r="B465" s="77" t="str">
        <f ca="1">IF(F465&gt;0,'（运营）采购订单'!B465,"")</f>
        <v/>
      </c>
      <c r="C465" s="78" t="str">
        <f ca="1">+'（运营）采购订单'!C465</f>
        <v/>
      </c>
      <c r="D465" s="78" t="str">
        <f ca="1">+'（运营）采购订单'!D465</f>
        <v/>
      </c>
      <c r="E465" s="78" t="str">
        <f ca="1">+'（运营）采购订单'!E465</f>
        <v/>
      </c>
      <c r="F465" s="78">
        <f ca="1">+'（运营）采购订单'!J465</f>
        <v>0</v>
      </c>
      <c r="G465" s="78" t="str">
        <f ca="1">+'（运营）采购订单'!F465</f>
        <v/>
      </c>
      <c r="H465" s="79" t="str">
        <f ca="1">+'（运营）采购订单'!G465</f>
        <v/>
      </c>
      <c r="I465" s="78">
        <f ca="1">+'（运营）采购订单'!H465</f>
        <v>0</v>
      </c>
      <c r="J465" s="78" t="str">
        <f>+'（运营）采购订单'!I465</f>
        <v>M</v>
      </c>
      <c r="K465" s="83"/>
      <c r="L465" s="84"/>
      <c r="M465" s="83"/>
      <c r="N465" s="83"/>
      <c r="O465" s="85">
        <f t="shared" si="30"/>
        <v>0</v>
      </c>
      <c r="P465" s="86">
        <f ca="1" t="shared" si="29"/>
        <v>0</v>
      </c>
      <c r="Q465" s="86"/>
    </row>
    <row r="466" s="65" customFormat="1" ht="26" hidden="1" customHeight="1" spans="1:17">
      <c r="A466" s="76"/>
      <c r="B466" s="77" t="str">
        <f ca="1">IF(F466&gt;0,'（运营）采购订单'!B466,"")</f>
        <v/>
      </c>
      <c r="C466" s="78" t="str">
        <f ca="1">+'（运营）采购订单'!C466</f>
        <v/>
      </c>
      <c r="D466" s="78" t="str">
        <f ca="1">+'（运营）采购订单'!D466</f>
        <v/>
      </c>
      <c r="E466" s="78" t="str">
        <f ca="1">+'（运营）采购订单'!E466</f>
        <v/>
      </c>
      <c r="F466" s="78">
        <f ca="1">+'（运营）采购订单'!J466</f>
        <v>0</v>
      </c>
      <c r="G466" s="78" t="str">
        <f ca="1">+'（运营）采购订单'!F466</f>
        <v/>
      </c>
      <c r="H466" s="79" t="str">
        <f ca="1">+'（运营）采购订单'!G466</f>
        <v/>
      </c>
      <c r="I466" s="78">
        <f ca="1">+'（运营）采购订单'!H466</f>
        <v>0</v>
      </c>
      <c r="J466" s="78" t="str">
        <f>+'（运营）采购订单'!I466</f>
        <v>L</v>
      </c>
      <c r="K466" s="83"/>
      <c r="L466" s="84"/>
      <c r="M466" s="83"/>
      <c r="N466" s="83"/>
      <c r="O466" s="85">
        <f t="shared" si="30"/>
        <v>0</v>
      </c>
      <c r="P466" s="86">
        <f ca="1" t="shared" si="29"/>
        <v>0</v>
      </c>
      <c r="Q466" s="86"/>
    </row>
    <row r="467" s="65" customFormat="1" ht="26" hidden="1" customHeight="1" spans="1:17">
      <c r="A467" s="76"/>
      <c r="B467" s="77" t="str">
        <f ca="1">IF(F467&gt;0,'（运营）采购订单'!B467,"")</f>
        <v/>
      </c>
      <c r="C467" s="78" t="str">
        <f ca="1">+'（运营）采购订单'!C467</f>
        <v/>
      </c>
      <c r="D467" s="78" t="str">
        <f ca="1">+'（运营）采购订单'!D467</f>
        <v/>
      </c>
      <c r="E467" s="78" t="str">
        <f ca="1">+'（运营）采购订单'!E467</f>
        <v/>
      </c>
      <c r="F467" s="78">
        <f ca="1">+'（运营）采购订单'!J467</f>
        <v>0</v>
      </c>
      <c r="G467" s="78" t="str">
        <f ca="1">+'（运营）采购订单'!F467</f>
        <v/>
      </c>
      <c r="H467" s="79" t="str">
        <f ca="1">+'（运营）采购订单'!G467</f>
        <v/>
      </c>
      <c r="I467" s="78">
        <f ca="1">+'（运营）采购订单'!H467</f>
        <v>0</v>
      </c>
      <c r="J467" s="78" t="str">
        <f>+'（运营）采购订单'!I467</f>
        <v>XL</v>
      </c>
      <c r="K467" s="83"/>
      <c r="L467" s="84"/>
      <c r="M467" s="83"/>
      <c r="N467" s="83"/>
      <c r="O467" s="85">
        <f t="shared" si="30"/>
        <v>0</v>
      </c>
      <c r="P467" s="86">
        <f ca="1" t="shared" si="29"/>
        <v>0</v>
      </c>
      <c r="Q467" s="86"/>
    </row>
    <row r="468" s="65" customFormat="1" ht="26" hidden="1" customHeight="1" spans="1:17">
      <c r="A468" s="76"/>
      <c r="B468" s="77" t="str">
        <f ca="1">IF(F468&gt;0,'（运营）采购订单'!B468,"")</f>
        <v/>
      </c>
      <c r="C468" s="78" t="str">
        <f ca="1">+'（运营）采购订单'!C468</f>
        <v/>
      </c>
      <c r="D468" s="78" t="str">
        <f ca="1">+'（运营）采购订单'!D468</f>
        <v/>
      </c>
      <c r="E468" s="78" t="str">
        <f ca="1">+'（运营）采购订单'!E468</f>
        <v/>
      </c>
      <c r="F468" s="78">
        <f ca="1">+'（运营）采购订单'!J468</f>
        <v>0</v>
      </c>
      <c r="G468" s="78" t="str">
        <f ca="1">+'（运营）采购订单'!F468</f>
        <v/>
      </c>
      <c r="H468" s="79" t="str">
        <f ca="1">+'（运营）采购订单'!G468</f>
        <v/>
      </c>
      <c r="I468" s="78">
        <f ca="1">+'（运营）采购订单'!H468</f>
        <v>0</v>
      </c>
      <c r="J468" s="78" t="str">
        <f>+'（运营）采购订单'!I468</f>
        <v>2XL</v>
      </c>
      <c r="K468" s="83"/>
      <c r="L468" s="84"/>
      <c r="M468" s="83"/>
      <c r="N468" s="83"/>
      <c r="O468" s="85">
        <f t="shared" si="30"/>
        <v>0</v>
      </c>
      <c r="P468" s="86">
        <f ca="1" t="shared" si="29"/>
        <v>0</v>
      </c>
      <c r="Q468" s="86"/>
    </row>
    <row r="469" s="65" customFormat="1" ht="26" hidden="1" customHeight="1" spans="1:17">
      <c r="A469" s="76"/>
      <c r="B469" s="77" t="str">
        <f ca="1">IF(F469&gt;0,'（运营）采购订单'!B469,"")</f>
        <v/>
      </c>
      <c r="C469" s="78" t="str">
        <f ca="1">+'（运营）采购订单'!C469</f>
        <v/>
      </c>
      <c r="D469" s="78" t="str">
        <f ca="1">+'（运营）采购订单'!D469</f>
        <v/>
      </c>
      <c r="E469" s="78" t="str">
        <f ca="1">+'（运营）采购订单'!E469</f>
        <v/>
      </c>
      <c r="F469" s="78">
        <f ca="1">+'（运营）采购订单'!J469</f>
        <v>0</v>
      </c>
      <c r="G469" s="78" t="str">
        <f ca="1">+'（运营）采购订单'!F469</f>
        <v/>
      </c>
      <c r="H469" s="79" t="str">
        <f ca="1">+'（运营）采购订单'!G469</f>
        <v/>
      </c>
      <c r="I469" s="78">
        <f ca="1">+'（运营）采购订单'!H469</f>
        <v>0</v>
      </c>
      <c r="J469" s="78" t="str">
        <f>+'（运营）采购订单'!I469</f>
        <v>3XL</v>
      </c>
      <c r="K469" s="83"/>
      <c r="L469" s="84"/>
      <c r="M469" s="83"/>
      <c r="N469" s="83"/>
      <c r="O469" s="85">
        <f t="shared" si="30"/>
        <v>0</v>
      </c>
      <c r="P469" s="86">
        <f ca="1" t="shared" si="29"/>
        <v>0</v>
      </c>
      <c r="Q469" s="86"/>
    </row>
    <row r="470" s="65" customFormat="1" ht="26" hidden="1" customHeight="1" spans="1:17">
      <c r="A470" s="76"/>
      <c r="B470" s="77" t="str">
        <f ca="1">IF(F470&gt;0,'（运营）采购订单'!B470,"")</f>
        <v/>
      </c>
      <c r="C470" s="78" t="str">
        <f ca="1">+'（运营）采购订单'!C470</f>
        <v/>
      </c>
      <c r="D470" s="78" t="str">
        <f ca="1">+'（运营）采购订单'!D470</f>
        <v/>
      </c>
      <c r="E470" s="78" t="str">
        <f ca="1">+'（运营）采购订单'!E470</f>
        <v/>
      </c>
      <c r="F470" s="78">
        <f ca="1">+'（运营）采购订单'!J470</f>
        <v>0</v>
      </c>
      <c r="G470" s="78" t="str">
        <f ca="1">+'（运营）采购订单'!F470</f>
        <v/>
      </c>
      <c r="H470" s="79" t="str">
        <f ca="1">+'（运营）采购订单'!G470</f>
        <v/>
      </c>
      <c r="I470" s="78">
        <f ca="1">+'（运营）采购订单'!H470</f>
        <v>0</v>
      </c>
      <c r="J470" s="78" t="str">
        <f>+'（运营）采购订单'!I470</f>
        <v>4XL</v>
      </c>
      <c r="K470" s="83"/>
      <c r="L470" s="84"/>
      <c r="M470" s="83"/>
      <c r="N470" s="83"/>
      <c r="O470" s="85">
        <f t="shared" si="30"/>
        <v>0</v>
      </c>
      <c r="P470" s="86">
        <f ca="1" t="shared" si="29"/>
        <v>0</v>
      </c>
      <c r="Q470" s="86"/>
    </row>
    <row r="471" s="65" customFormat="1" ht="26" hidden="1" customHeight="1" spans="1:17">
      <c r="A471" s="76"/>
      <c r="B471" s="77" t="str">
        <f ca="1">IF(F471&gt;0,'（运营）采购订单'!B471,"")</f>
        <v/>
      </c>
      <c r="C471" s="78" t="str">
        <f ca="1">+'（运营）采购订单'!C471</f>
        <v/>
      </c>
      <c r="D471" s="78" t="str">
        <f ca="1">+'（运营）采购订单'!D471</f>
        <v/>
      </c>
      <c r="E471" s="78" t="str">
        <f ca="1">+'（运营）采购订单'!E471</f>
        <v/>
      </c>
      <c r="F471" s="78">
        <f ca="1">+'（运营）采购订单'!J471</f>
        <v>0</v>
      </c>
      <c r="G471" s="78" t="str">
        <f ca="1">+'（运营）采购订单'!F471</f>
        <v/>
      </c>
      <c r="H471" s="79" t="str">
        <f ca="1">+'（运营）采购订单'!G471</f>
        <v/>
      </c>
      <c r="I471" s="78">
        <f ca="1">+'（运营）采购订单'!H471</f>
        <v>0</v>
      </c>
      <c r="J471" s="78" t="str">
        <f>+'（运营）采购订单'!I471</f>
        <v>5XL</v>
      </c>
      <c r="K471" s="83"/>
      <c r="L471" s="84"/>
      <c r="M471" s="83"/>
      <c r="N471" s="83"/>
      <c r="O471" s="85">
        <f t="shared" si="30"/>
        <v>0</v>
      </c>
      <c r="P471" s="86">
        <f ca="1" t="shared" si="29"/>
        <v>0</v>
      </c>
      <c r="Q471" s="86"/>
    </row>
    <row r="472" s="65" customFormat="1" ht="26" hidden="1" customHeight="1" spans="1:17">
      <c r="A472" s="76"/>
      <c r="B472" s="77" t="str">
        <f ca="1">IF(F472&gt;0,'（运营）采购订单'!B472,"")</f>
        <v/>
      </c>
      <c r="C472" s="78" t="str">
        <f ca="1">+'（运营）采购订单'!C472</f>
        <v/>
      </c>
      <c r="D472" s="78" t="str">
        <f ca="1">+'（运营）采购订单'!D472</f>
        <v/>
      </c>
      <c r="E472" s="78" t="str">
        <f ca="1">+'（运营）采购订单'!E472</f>
        <v/>
      </c>
      <c r="F472" s="78">
        <f ca="1">+'（运营）采购订单'!J472</f>
        <v>0</v>
      </c>
      <c r="G472" s="78" t="str">
        <f ca="1">+'（运营）采购订单'!F472</f>
        <v/>
      </c>
      <c r="H472" s="79" t="str">
        <f ca="1">+'（运营）采购订单'!G472</f>
        <v/>
      </c>
      <c r="I472" s="78">
        <f ca="1">+'（运营）采购订单'!H472</f>
        <v>0</v>
      </c>
      <c r="J472" s="78" t="str">
        <f>+'（运营）采购订单'!I472</f>
        <v>XS</v>
      </c>
      <c r="K472" s="83"/>
      <c r="L472" s="84"/>
      <c r="M472" s="83"/>
      <c r="N472" s="83"/>
      <c r="O472" s="85">
        <f t="shared" si="30"/>
        <v>0</v>
      </c>
      <c r="P472" s="86">
        <f ca="1" t="shared" si="29"/>
        <v>0</v>
      </c>
      <c r="Q472" s="86"/>
    </row>
    <row r="473" s="65" customFormat="1" ht="26" hidden="1" customHeight="1" spans="1:17">
      <c r="A473" s="76"/>
      <c r="B473" s="77" t="str">
        <f ca="1">IF(F473&gt;0,'（运营）采购订单'!B473,"")</f>
        <v/>
      </c>
      <c r="C473" s="78" t="str">
        <f ca="1">+'（运营）采购订单'!C473</f>
        <v/>
      </c>
      <c r="D473" s="78" t="str">
        <f ca="1">+'（运营）采购订单'!D473</f>
        <v/>
      </c>
      <c r="E473" s="78" t="str">
        <f ca="1">+'（运营）采购订单'!E473</f>
        <v/>
      </c>
      <c r="F473" s="78">
        <f ca="1">+'（运营）采购订单'!J473</f>
        <v>0</v>
      </c>
      <c r="G473" s="78" t="str">
        <f ca="1">+'（运营）采购订单'!F473</f>
        <v/>
      </c>
      <c r="H473" s="79" t="str">
        <f ca="1">+'（运营）采购订单'!G473</f>
        <v/>
      </c>
      <c r="I473" s="78">
        <f ca="1">+'（运营）采购订单'!H473</f>
        <v>0</v>
      </c>
      <c r="J473" s="78" t="str">
        <f>+'（运营）采购订单'!I473</f>
        <v>S</v>
      </c>
      <c r="K473" s="83"/>
      <c r="L473" s="84"/>
      <c r="M473" s="83"/>
      <c r="N473" s="83"/>
      <c r="O473" s="85">
        <f t="shared" si="30"/>
        <v>0</v>
      </c>
      <c r="P473" s="86">
        <f ca="1" t="shared" si="29"/>
        <v>0</v>
      </c>
      <c r="Q473" s="86"/>
    </row>
    <row r="474" s="65" customFormat="1" ht="26" hidden="1" customHeight="1" spans="1:17">
      <c r="A474" s="76"/>
      <c r="B474" s="77" t="str">
        <f ca="1">IF(F474&gt;0,'（运营）采购订单'!B474,"")</f>
        <v/>
      </c>
      <c r="C474" s="78" t="str">
        <f ca="1">+'（运营）采购订单'!C474</f>
        <v/>
      </c>
      <c r="D474" s="78" t="str">
        <f ca="1">+'（运营）采购订单'!D474</f>
        <v/>
      </c>
      <c r="E474" s="78" t="str">
        <f ca="1">+'（运营）采购订单'!E474</f>
        <v/>
      </c>
      <c r="F474" s="78">
        <f ca="1">+'（运营）采购订单'!J474</f>
        <v>0</v>
      </c>
      <c r="G474" s="78" t="str">
        <f ca="1">+'（运营）采购订单'!F474</f>
        <v/>
      </c>
      <c r="H474" s="79" t="str">
        <f ca="1">+'（运营）采购订单'!G474</f>
        <v/>
      </c>
      <c r="I474" s="78">
        <f ca="1">+'（运营）采购订单'!H474</f>
        <v>0</v>
      </c>
      <c r="J474" s="78" t="str">
        <f>+'（运营）采购订单'!I474</f>
        <v>M</v>
      </c>
      <c r="K474" s="83"/>
      <c r="L474" s="84"/>
      <c r="M474" s="83"/>
      <c r="N474" s="83"/>
      <c r="O474" s="85">
        <f t="shared" si="30"/>
        <v>0</v>
      </c>
      <c r="P474" s="86">
        <f ca="1" t="shared" si="29"/>
        <v>0</v>
      </c>
      <c r="Q474" s="86"/>
    </row>
    <row r="475" s="65" customFormat="1" ht="26" hidden="1" customHeight="1" spans="1:17">
      <c r="A475" s="76"/>
      <c r="B475" s="77" t="str">
        <f ca="1">IF(F475&gt;0,'（运营）采购订单'!B475,"")</f>
        <v/>
      </c>
      <c r="C475" s="78" t="str">
        <f ca="1">+'（运营）采购订单'!C475</f>
        <v/>
      </c>
      <c r="D475" s="78" t="str">
        <f ca="1">+'（运营）采购订单'!D475</f>
        <v/>
      </c>
      <c r="E475" s="78" t="str">
        <f ca="1">+'（运营）采购订单'!E475</f>
        <v/>
      </c>
      <c r="F475" s="78">
        <f ca="1">+'（运营）采购订单'!J475</f>
        <v>0</v>
      </c>
      <c r="G475" s="78" t="str">
        <f ca="1">+'（运营）采购订单'!F475</f>
        <v/>
      </c>
      <c r="H475" s="79" t="str">
        <f ca="1">+'（运营）采购订单'!G475</f>
        <v/>
      </c>
      <c r="I475" s="78">
        <f ca="1">+'（运营）采购订单'!H475</f>
        <v>0</v>
      </c>
      <c r="J475" s="78" t="str">
        <f>+'（运营）采购订单'!I475</f>
        <v>L</v>
      </c>
      <c r="K475" s="83"/>
      <c r="L475" s="84"/>
      <c r="M475" s="83"/>
      <c r="N475" s="83"/>
      <c r="O475" s="85">
        <f t="shared" si="30"/>
        <v>0</v>
      </c>
      <c r="P475" s="86">
        <f ca="1" t="shared" si="29"/>
        <v>0</v>
      </c>
      <c r="Q475" s="86"/>
    </row>
    <row r="476" s="65" customFormat="1" ht="26" hidden="1" customHeight="1" spans="1:17">
      <c r="A476" s="76"/>
      <c r="B476" s="77" t="str">
        <f ca="1">IF(F476&gt;0,'（运营）采购订单'!B476,"")</f>
        <v/>
      </c>
      <c r="C476" s="78" t="str">
        <f ca="1">+'（运营）采购订单'!C476</f>
        <v/>
      </c>
      <c r="D476" s="78" t="str">
        <f ca="1">+'（运营）采购订单'!D476</f>
        <v/>
      </c>
      <c r="E476" s="78" t="str">
        <f ca="1">+'（运营）采购订单'!E476</f>
        <v/>
      </c>
      <c r="F476" s="78">
        <f ca="1">+'（运营）采购订单'!J476</f>
        <v>0</v>
      </c>
      <c r="G476" s="78" t="str">
        <f ca="1">+'（运营）采购订单'!F476</f>
        <v/>
      </c>
      <c r="H476" s="79" t="str">
        <f ca="1">+'（运营）采购订单'!G476</f>
        <v/>
      </c>
      <c r="I476" s="78">
        <f ca="1">+'（运营）采购订单'!H476</f>
        <v>0</v>
      </c>
      <c r="J476" s="78" t="str">
        <f>+'（运营）采购订单'!I476</f>
        <v>XL</v>
      </c>
      <c r="K476" s="83"/>
      <c r="L476" s="84"/>
      <c r="M476" s="83"/>
      <c r="N476" s="83"/>
      <c r="O476" s="85">
        <f t="shared" si="30"/>
        <v>0</v>
      </c>
      <c r="P476" s="86">
        <f ca="1" t="shared" si="29"/>
        <v>0</v>
      </c>
      <c r="Q476" s="86"/>
    </row>
    <row r="477" s="65" customFormat="1" ht="26" hidden="1" customHeight="1" spans="1:17">
      <c r="A477" s="76"/>
      <c r="B477" s="77" t="str">
        <f ca="1">IF(F477&gt;0,'（运营）采购订单'!B477,"")</f>
        <v/>
      </c>
      <c r="C477" s="78" t="str">
        <f ca="1">+'（运营）采购订单'!C477</f>
        <v/>
      </c>
      <c r="D477" s="78" t="str">
        <f ca="1">+'（运营）采购订单'!D477</f>
        <v/>
      </c>
      <c r="E477" s="78" t="str">
        <f ca="1">+'（运营）采购订单'!E477</f>
        <v/>
      </c>
      <c r="F477" s="78">
        <f ca="1">+'（运营）采购订单'!J477</f>
        <v>0</v>
      </c>
      <c r="G477" s="78" t="str">
        <f ca="1">+'（运营）采购订单'!F477</f>
        <v/>
      </c>
      <c r="H477" s="79" t="str">
        <f ca="1">+'（运营）采购订单'!G477</f>
        <v/>
      </c>
      <c r="I477" s="78">
        <f ca="1">+'（运营）采购订单'!H477</f>
        <v>0</v>
      </c>
      <c r="J477" s="78" t="str">
        <f>+'（运营）采购订单'!I477</f>
        <v>2XL</v>
      </c>
      <c r="K477" s="83"/>
      <c r="L477" s="84"/>
      <c r="M477" s="83"/>
      <c r="N477" s="83"/>
      <c r="O477" s="85">
        <f t="shared" si="30"/>
        <v>0</v>
      </c>
      <c r="P477" s="86">
        <f ca="1" t="shared" si="29"/>
        <v>0</v>
      </c>
      <c r="Q477" s="86"/>
    </row>
    <row r="478" s="65" customFormat="1" ht="26" hidden="1" customHeight="1" spans="1:17">
      <c r="A478" s="76"/>
      <c r="B478" s="77" t="str">
        <f ca="1">IF(F478&gt;0,'（运营）采购订单'!B478,"")</f>
        <v/>
      </c>
      <c r="C478" s="78" t="str">
        <f ca="1">+'（运营）采购订单'!C478</f>
        <v/>
      </c>
      <c r="D478" s="78" t="str">
        <f ca="1">+'（运营）采购订单'!D478</f>
        <v/>
      </c>
      <c r="E478" s="78" t="str">
        <f ca="1">+'（运营）采购订单'!E478</f>
        <v/>
      </c>
      <c r="F478" s="78">
        <f ca="1">+'（运营）采购订单'!J478</f>
        <v>0</v>
      </c>
      <c r="G478" s="78" t="str">
        <f ca="1">+'（运营）采购订单'!F478</f>
        <v/>
      </c>
      <c r="H478" s="79" t="str">
        <f ca="1">+'（运营）采购订单'!G478</f>
        <v/>
      </c>
      <c r="I478" s="78">
        <f ca="1">+'（运营）采购订单'!H478</f>
        <v>0</v>
      </c>
      <c r="J478" s="78" t="str">
        <f>+'（运营）采购订单'!I478</f>
        <v>3XL</v>
      </c>
      <c r="K478" s="83"/>
      <c r="L478" s="84"/>
      <c r="M478" s="83"/>
      <c r="N478" s="83"/>
      <c r="O478" s="85">
        <f t="shared" si="30"/>
        <v>0</v>
      </c>
      <c r="P478" s="86">
        <f ca="1" t="shared" si="29"/>
        <v>0</v>
      </c>
      <c r="Q478" s="86"/>
    </row>
    <row r="479" s="65" customFormat="1" ht="26" hidden="1" customHeight="1" spans="1:17">
      <c r="A479" s="76"/>
      <c r="B479" s="77" t="str">
        <f ca="1">IF(F479&gt;0,'（运营）采购订单'!B479,"")</f>
        <v/>
      </c>
      <c r="C479" s="78" t="str">
        <f ca="1">+'（运营）采购订单'!C479</f>
        <v/>
      </c>
      <c r="D479" s="78" t="str">
        <f ca="1">+'（运营）采购订单'!D479</f>
        <v/>
      </c>
      <c r="E479" s="78" t="str">
        <f ca="1">+'（运营）采购订单'!E479</f>
        <v/>
      </c>
      <c r="F479" s="78">
        <f ca="1">+'（运营）采购订单'!J479</f>
        <v>0</v>
      </c>
      <c r="G479" s="78" t="str">
        <f ca="1">+'（运营）采购订单'!F479</f>
        <v/>
      </c>
      <c r="H479" s="79" t="str">
        <f ca="1">+'（运营）采购订单'!G479</f>
        <v/>
      </c>
      <c r="I479" s="78">
        <f ca="1">+'（运营）采购订单'!H479</f>
        <v>0</v>
      </c>
      <c r="J479" s="78" t="str">
        <f>+'（运营）采购订单'!I479</f>
        <v>4XL</v>
      </c>
      <c r="K479" s="83"/>
      <c r="L479" s="84"/>
      <c r="M479" s="83"/>
      <c r="N479" s="83"/>
      <c r="O479" s="85">
        <f t="shared" si="30"/>
        <v>0</v>
      </c>
      <c r="P479" s="86">
        <f ca="1" t="shared" si="29"/>
        <v>0</v>
      </c>
      <c r="Q479" s="86"/>
    </row>
    <row r="480" s="65" customFormat="1" ht="26" hidden="1" customHeight="1" spans="1:17">
      <c r="A480" s="76"/>
      <c r="B480" s="77" t="str">
        <f ca="1">IF(F480&gt;0,'（运营）采购订单'!B480,"")</f>
        <v/>
      </c>
      <c r="C480" s="78" t="str">
        <f ca="1">+'（运营）采购订单'!C480</f>
        <v/>
      </c>
      <c r="D480" s="78" t="str">
        <f ca="1">+'（运营）采购订单'!D480</f>
        <v/>
      </c>
      <c r="E480" s="78" t="str">
        <f ca="1">+'（运营）采购订单'!E480</f>
        <v/>
      </c>
      <c r="F480" s="78">
        <f ca="1">+'（运营）采购订单'!J480</f>
        <v>0</v>
      </c>
      <c r="G480" s="78" t="str">
        <f ca="1">+'（运营）采购订单'!F480</f>
        <v/>
      </c>
      <c r="H480" s="79" t="str">
        <f ca="1">+'（运营）采购订单'!G480</f>
        <v/>
      </c>
      <c r="I480" s="78">
        <f ca="1">+'（运营）采购订单'!H480</f>
        <v>0</v>
      </c>
      <c r="J480" s="78" t="str">
        <f>+'（运营）采购订单'!I480</f>
        <v>5XL</v>
      </c>
      <c r="K480" s="83"/>
      <c r="L480" s="84"/>
      <c r="M480" s="83"/>
      <c r="N480" s="83"/>
      <c r="O480" s="85">
        <f t="shared" si="30"/>
        <v>0</v>
      </c>
      <c r="P480" s="86">
        <f ca="1" t="shared" si="29"/>
        <v>0</v>
      </c>
      <c r="Q480" s="86"/>
    </row>
    <row r="481" s="65" customFormat="1" ht="26" hidden="1" customHeight="1" spans="1:17">
      <c r="A481" s="76"/>
      <c r="B481" s="77" t="str">
        <f ca="1">IF(F481&gt;0,'（运营）采购订单'!B481,"")</f>
        <v/>
      </c>
      <c r="C481" s="78" t="str">
        <f ca="1">+'（运营）采购订单'!C481</f>
        <v/>
      </c>
      <c r="D481" s="78" t="str">
        <f ca="1">+'（运营）采购订单'!D481</f>
        <v/>
      </c>
      <c r="E481" s="78" t="str">
        <f ca="1">+'（运营）采购订单'!E481</f>
        <v/>
      </c>
      <c r="F481" s="78">
        <f ca="1">+'（运营）采购订单'!J481</f>
        <v>0</v>
      </c>
      <c r="G481" s="78" t="str">
        <f ca="1">+'（运营）采购订单'!F481</f>
        <v/>
      </c>
      <c r="H481" s="79" t="str">
        <f ca="1">+'（运营）采购订单'!G481</f>
        <v/>
      </c>
      <c r="I481" s="78">
        <f ca="1">+'（运营）采购订单'!H481</f>
        <v>0</v>
      </c>
      <c r="J481" s="78" t="str">
        <f>+'（运营）采购订单'!I481</f>
        <v>XS</v>
      </c>
      <c r="K481" s="83"/>
      <c r="L481" s="84"/>
      <c r="M481" s="83"/>
      <c r="N481" s="83"/>
      <c r="O481" s="85">
        <f t="shared" si="30"/>
        <v>0</v>
      </c>
      <c r="P481" s="86">
        <f ca="1" t="shared" si="29"/>
        <v>0</v>
      </c>
      <c r="Q481" s="86"/>
    </row>
    <row r="482" s="65" customFormat="1" ht="26" hidden="1" customHeight="1" spans="1:17">
      <c r="A482" s="76"/>
      <c r="B482" s="77" t="str">
        <f ca="1">IF(F482&gt;0,'（运营）采购订单'!B482,"")</f>
        <v/>
      </c>
      <c r="C482" s="78" t="str">
        <f ca="1">+'（运营）采购订单'!C482</f>
        <v/>
      </c>
      <c r="D482" s="78" t="str">
        <f ca="1">+'（运营）采购订单'!D482</f>
        <v/>
      </c>
      <c r="E482" s="78" t="str">
        <f ca="1">+'（运营）采购订单'!E482</f>
        <v/>
      </c>
      <c r="F482" s="78">
        <f ca="1">+'（运营）采购订单'!J482</f>
        <v>0</v>
      </c>
      <c r="G482" s="78" t="str">
        <f ca="1">+'（运营）采购订单'!F482</f>
        <v/>
      </c>
      <c r="H482" s="79" t="str">
        <f ca="1">+'（运营）采购订单'!G482</f>
        <v/>
      </c>
      <c r="I482" s="78">
        <f ca="1">+'（运营）采购订单'!H482</f>
        <v>0</v>
      </c>
      <c r="J482" s="78" t="str">
        <f>+'（运营）采购订单'!I482</f>
        <v>S</v>
      </c>
      <c r="K482" s="83"/>
      <c r="L482" s="84"/>
      <c r="M482" s="83"/>
      <c r="N482" s="83"/>
      <c r="O482" s="85">
        <f t="shared" si="30"/>
        <v>0</v>
      </c>
      <c r="P482" s="86">
        <f ca="1" t="shared" si="29"/>
        <v>0</v>
      </c>
      <c r="Q482" s="86"/>
    </row>
    <row r="483" s="65" customFormat="1" ht="26" hidden="1" customHeight="1" spans="1:17">
      <c r="A483" s="76"/>
      <c r="B483" s="77" t="str">
        <f ca="1">IF(F483&gt;0,'（运营）采购订单'!B483,"")</f>
        <v/>
      </c>
      <c r="C483" s="78" t="str">
        <f ca="1">+'（运营）采购订单'!C483</f>
        <v/>
      </c>
      <c r="D483" s="78" t="str">
        <f ca="1">+'（运营）采购订单'!D483</f>
        <v/>
      </c>
      <c r="E483" s="78" t="str">
        <f ca="1">+'（运营）采购订单'!E483</f>
        <v/>
      </c>
      <c r="F483" s="78">
        <f ca="1">+'（运营）采购订单'!J483</f>
        <v>0</v>
      </c>
      <c r="G483" s="78" t="str">
        <f ca="1">+'（运营）采购订单'!F483</f>
        <v/>
      </c>
      <c r="H483" s="79" t="str">
        <f ca="1">+'（运营）采购订单'!G483</f>
        <v/>
      </c>
      <c r="I483" s="78">
        <f ca="1">+'（运营）采购订单'!H483</f>
        <v>0</v>
      </c>
      <c r="J483" s="78" t="str">
        <f>+'（运营）采购订单'!I483</f>
        <v>M</v>
      </c>
      <c r="K483" s="83"/>
      <c r="L483" s="84"/>
      <c r="M483" s="83"/>
      <c r="N483" s="83"/>
      <c r="O483" s="85">
        <f t="shared" si="30"/>
        <v>0</v>
      </c>
      <c r="P483" s="86">
        <f ca="1" t="shared" si="29"/>
        <v>0</v>
      </c>
      <c r="Q483" s="86"/>
    </row>
    <row r="484" s="65" customFormat="1" ht="26" hidden="1" customHeight="1" spans="1:17">
      <c r="A484" s="76"/>
      <c r="B484" s="77" t="str">
        <f ca="1">IF(F484&gt;0,'（运营）采购订单'!B484,"")</f>
        <v/>
      </c>
      <c r="C484" s="78" t="str">
        <f ca="1">+'（运营）采购订单'!C484</f>
        <v/>
      </c>
      <c r="D484" s="78" t="str">
        <f ca="1">+'（运营）采购订单'!D484</f>
        <v/>
      </c>
      <c r="E484" s="78" t="str">
        <f ca="1">+'（运营）采购订单'!E484</f>
        <v/>
      </c>
      <c r="F484" s="78">
        <f ca="1">+'（运营）采购订单'!J484</f>
        <v>0</v>
      </c>
      <c r="G484" s="78" t="str">
        <f ca="1">+'（运营）采购订单'!F484</f>
        <v/>
      </c>
      <c r="H484" s="79" t="str">
        <f ca="1">+'（运营）采购订单'!G484</f>
        <v/>
      </c>
      <c r="I484" s="78">
        <f ca="1">+'（运营）采购订单'!H484</f>
        <v>0</v>
      </c>
      <c r="J484" s="78" t="str">
        <f>+'（运营）采购订单'!I484</f>
        <v>L</v>
      </c>
      <c r="K484" s="83"/>
      <c r="L484" s="84"/>
      <c r="M484" s="83"/>
      <c r="N484" s="83"/>
      <c r="O484" s="85">
        <f t="shared" si="30"/>
        <v>0</v>
      </c>
      <c r="P484" s="86">
        <f ca="1" t="shared" si="29"/>
        <v>0</v>
      </c>
      <c r="Q484" s="86"/>
    </row>
    <row r="485" s="65" customFormat="1" ht="26" hidden="1" customHeight="1" spans="1:17">
      <c r="A485" s="76"/>
      <c r="B485" s="77" t="str">
        <f ca="1">IF(F485&gt;0,'（运营）采购订单'!B485,"")</f>
        <v/>
      </c>
      <c r="C485" s="78" t="str">
        <f ca="1">+'（运营）采购订单'!C485</f>
        <v/>
      </c>
      <c r="D485" s="78" t="str">
        <f ca="1">+'（运营）采购订单'!D485</f>
        <v/>
      </c>
      <c r="E485" s="78" t="str">
        <f ca="1">+'（运营）采购订单'!E485</f>
        <v/>
      </c>
      <c r="F485" s="78">
        <f ca="1">+'（运营）采购订单'!J485</f>
        <v>0</v>
      </c>
      <c r="G485" s="78" t="str">
        <f ca="1">+'（运营）采购订单'!F485</f>
        <v/>
      </c>
      <c r="H485" s="79" t="str">
        <f ca="1">+'（运营）采购订单'!G485</f>
        <v/>
      </c>
      <c r="I485" s="78">
        <f ca="1">+'（运营）采购订单'!H485</f>
        <v>0</v>
      </c>
      <c r="J485" s="78" t="str">
        <f>+'（运营）采购订单'!I485</f>
        <v>XL</v>
      </c>
      <c r="K485" s="83"/>
      <c r="L485" s="84"/>
      <c r="M485" s="83"/>
      <c r="N485" s="83"/>
      <c r="O485" s="85">
        <f t="shared" si="30"/>
        <v>0</v>
      </c>
      <c r="P485" s="86">
        <f ca="1" t="shared" si="29"/>
        <v>0</v>
      </c>
      <c r="Q485" s="86"/>
    </row>
    <row r="486" s="65" customFormat="1" ht="26" hidden="1" customHeight="1" spans="1:17">
      <c r="A486" s="76"/>
      <c r="B486" s="77" t="str">
        <f ca="1">IF(F486&gt;0,'（运营）采购订单'!B486,"")</f>
        <v/>
      </c>
      <c r="C486" s="78" t="str">
        <f ca="1">+'（运营）采购订单'!C486</f>
        <v/>
      </c>
      <c r="D486" s="78" t="str">
        <f ca="1">+'（运营）采购订单'!D486</f>
        <v/>
      </c>
      <c r="E486" s="78" t="str">
        <f ca="1">+'（运营）采购订单'!E486</f>
        <v/>
      </c>
      <c r="F486" s="78">
        <f ca="1">+'（运营）采购订单'!J486</f>
        <v>0</v>
      </c>
      <c r="G486" s="78" t="str">
        <f ca="1">+'（运营）采购订单'!F486</f>
        <v/>
      </c>
      <c r="H486" s="79" t="str">
        <f ca="1">+'（运营）采购订单'!G486</f>
        <v/>
      </c>
      <c r="I486" s="78">
        <f ca="1">+'（运营）采购订单'!H486</f>
        <v>0</v>
      </c>
      <c r="J486" s="78" t="str">
        <f>+'（运营）采购订单'!I486</f>
        <v>2XL</v>
      </c>
      <c r="K486" s="83"/>
      <c r="L486" s="84"/>
      <c r="M486" s="83"/>
      <c r="N486" s="83"/>
      <c r="O486" s="85">
        <f t="shared" si="30"/>
        <v>0</v>
      </c>
      <c r="P486" s="86">
        <f ca="1" t="shared" si="29"/>
        <v>0</v>
      </c>
      <c r="Q486" s="86"/>
    </row>
    <row r="487" s="65" customFormat="1" ht="26" hidden="1" customHeight="1" spans="1:17">
      <c r="A487" s="76"/>
      <c r="B487" s="77" t="str">
        <f ca="1">IF(F487&gt;0,'（运营）采购订单'!B487,"")</f>
        <v/>
      </c>
      <c r="C487" s="78" t="str">
        <f ca="1">+'（运营）采购订单'!C487</f>
        <v/>
      </c>
      <c r="D487" s="78" t="str">
        <f ca="1">+'（运营）采购订单'!D487</f>
        <v/>
      </c>
      <c r="E487" s="78" t="str">
        <f ca="1">+'（运营）采购订单'!E487</f>
        <v/>
      </c>
      <c r="F487" s="78">
        <f ca="1">+'（运营）采购订单'!J487</f>
        <v>0</v>
      </c>
      <c r="G487" s="78" t="str">
        <f ca="1">+'（运营）采购订单'!F487</f>
        <v/>
      </c>
      <c r="H487" s="79" t="str">
        <f ca="1">+'（运营）采购订单'!G487</f>
        <v/>
      </c>
      <c r="I487" s="78">
        <f ca="1">+'（运营）采购订单'!H487</f>
        <v>0</v>
      </c>
      <c r="J487" s="78" t="str">
        <f>+'（运营）采购订单'!I487</f>
        <v>3XL</v>
      </c>
      <c r="K487" s="83"/>
      <c r="L487" s="84"/>
      <c r="M487" s="83"/>
      <c r="N487" s="83"/>
      <c r="O487" s="85">
        <f t="shared" si="30"/>
        <v>0</v>
      </c>
      <c r="P487" s="86">
        <f ca="1" t="shared" si="29"/>
        <v>0</v>
      </c>
      <c r="Q487" s="86"/>
    </row>
    <row r="488" s="65" customFormat="1" ht="26" hidden="1" customHeight="1" spans="1:17">
      <c r="A488" s="76"/>
      <c r="B488" s="77" t="str">
        <f ca="1">IF(F488&gt;0,'（运营）采购订单'!B488,"")</f>
        <v/>
      </c>
      <c r="C488" s="78" t="str">
        <f ca="1">+'（运营）采购订单'!C488</f>
        <v/>
      </c>
      <c r="D488" s="78" t="str">
        <f ca="1">+'（运营）采购订单'!D488</f>
        <v/>
      </c>
      <c r="E488" s="78" t="str">
        <f ca="1">+'（运营）采购订单'!E488</f>
        <v/>
      </c>
      <c r="F488" s="78">
        <f ca="1">+'（运营）采购订单'!J488</f>
        <v>0</v>
      </c>
      <c r="G488" s="78" t="str">
        <f ca="1">+'（运营）采购订单'!F488</f>
        <v/>
      </c>
      <c r="H488" s="79" t="str">
        <f ca="1">+'（运营）采购订单'!G488</f>
        <v/>
      </c>
      <c r="I488" s="78">
        <f ca="1">+'（运营）采购订单'!H488</f>
        <v>0</v>
      </c>
      <c r="J488" s="78" t="str">
        <f>+'（运营）采购订单'!I488</f>
        <v>4XL</v>
      </c>
      <c r="K488" s="83"/>
      <c r="L488" s="84"/>
      <c r="M488" s="83"/>
      <c r="N488" s="83"/>
      <c r="O488" s="85">
        <f t="shared" si="30"/>
        <v>0</v>
      </c>
      <c r="P488" s="86">
        <f ca="1" t="shared" si="29"/>
        <v>0</v>
      </c>
      <c r="Q488" s="86"/>
    </row>
    <row r="489" s="65" customFormat="1" ht="26" hidden="1" customHeight="1" spans="1:17">
      <c r="A489" s="76"/>
      <c r="B489" s="77" t="str">
        <f ca="1">IF(F489&gt;0,'（运营）采购订单'!B489,"")</f>
        <v/>
      </c>
      <c r="C489" s="78" t="str">
        <f ca="1">+'（运营）采购订单'!C489</f>
        <v/>
      </c>
      <c r="D489" s="78" t="str">
        <f ca="1">+'（运营）采购订单'!D489</f>
        <v/>
      </c>
      <c r="E489" s="78" t="str">
        <f ca="1">+'（运营）采购订单'!E489</f>
        <v/>
      </c>
      <c r="F489" s="78">
        <f ca="1">+'（运营）采购订单'!J489</f>
        <v>0</v>
      </c>
      <c r="G489" s="78" t="str">
        <f ca="1">+'（运营）采购订单'!F489</f>
        <v/>
      </c>
      <c r="H489" s="79" t="str">
        <f ca="1">+'（运营）采购订单'!G489</f>
        <v/>
      </c>
      <c r="I489" s="78">
        <f ca="1">+'（运营）采购订单'!H489</f>
        <v>0</v>
      </c>
      <c r="J489" s="78" t="str">
        <f>+'（运营）采购订单'!I489</f>
        <v>5XL</v>
      </c>
      <c r="K489" s="83"/>
      <c r="L489" s="84"/>
      <c r="M489" s="83"/>
      <c r="N489" s="83"/>
      <c r="O489" s="85">
        <f t="shared" si="30"/>
        <v>0</v>
      </c>
      <c r="P489" s="86">
        <f ca="1" t="shared" si="29"/>
        <v>0</v>
      </c>
      <c r="Q489" s="86"/>
    </row>
    <row r="490" s="65" customFormat="1" ht="26" hidden="1" customHeight="1" spans="1:17">
      <c r="A490" s="76"/>
      <c r="B490" s="77" t="str">
        <f ca="1">IF(F490&gt;0,'（运营）采购订单'!B490,"")</f>
        <v/>
      </c>
      <c r="C490" s="78" t="str">
        <f ca="1">+'（运营）采购订单'!C490</f>
        <v/>
      </c>
      <c r="D490" s="78" t="str">
        <f ca="1">+'（运营）采购订单'!D490</f>
        <v/>
      </c>
      <c r="E490" s="78" t="str">
        <f ca="1">+'（运营）采购订单'!E490</f>
        <v/>
      </c>
      <c r="F490" s="78">
        <f ca="1">+'（运营）采购订单'!J490</f>
        <v>0</v>
      </c>
      <c r="G490" s="78" t="str">
        <f ca="1">+'（运营）采购订单'!F490</f>
        <v/>
      </c>
      <c r="H490" s="79" t="str">
        <f ca="1">+'（运营）采购订单'!G490</f>
        <v/>
      </c>
      <c r="I490" s="78">
        <f ca="1">+'（运营）采购订单'!H490</f>
        <v>0</v>
      </c>
      <c r="J490" s="78" t="str">
        <f>+'（运营）采购订单'!I490</f>
        <v>XS</v>
      </c>
      <c r="K490" s="83"/>
      <c r="L490" s="84"/>
      <c r="M490" s="83"/>
      <c r="N490" s="83"/>
      <c r="O490" s="85">
        <f t="shared" si="30"/>
        <v>0</v>
      </c>
      <c r="P490" s="86">
        <f ca="1" t="shared" si="29"/>
        <v>0</v>
      </c>
      <c r="Q490" s="86"/>
    </row>
    <row r="491" s="65" customFormat="1" ht="26" hidden="1" customHeight="1" spans="1:17">
      <c r="A491" s="76"/>
      <c r="B491" s="77" t="str">
        <f ca="1">IF(F491&gt;0,'（运营）采购订单'!B491,"")</f>
        <v/>
      </c>
      <c r="C491" s="78" t="str">
        <f ca="1">+'（运营）采购订单'!C491</f>
        <v/>
      </c>
      <c r="D491" s="78" t="str">
        <f ca="1">+'（运营）采购订单'!D491</f>
        <v/>
      </c>
      <c r="E491" s="78" t="str">
        <f ca="1">+'（运营）采购订单'!E491</f>
        <v/>
      </c>
      <c r="F491" s="78">
        <f ca="1">+'（运营）采购订单'!J491</f>
        <v>0</v>
      </c>
      <c r="G491" s="78" t="str">
        <f ca="1">+'（运营）采购订单'!F491</f>
        <v/>
      </c>
      <c r="H491" s="79" t="str">
        <f ca="1">+'（运营）采购订单'!G491</f>
        <v/>
      </c>
      <c r="I491" s="78">
        <f ca="1">+'（运营）采购订单'!H491</f>
        <v>0</v>
      </c>
      <c r="J491" s="78" t="str">
        <f>+'（运营）采购订单'!I491</f>
        <v>S</v>
      </c>
      <c r="K491" s="83"/>
      <c r="L491" s="84"/>
      <c r="M491" s="83"/>
      <c r="N491" s="83"/>
      <c r="O491" s="85">
        <f t="shared" si="30"/>
        <v>0</v>
      </c>
      <c r="P491" s="86">
        <f ca="1" t="shared" si="29"/>
        <v>0</v>
      </c>
      <c r="Q491" s="86"/>
    </row>
    <row r="492" s="65" customFormat="1" ht="26" hidden="1" customHeight="1" spans="1:17">
      <c r="A492" s="76"/>
      <c r="B492" s="77" t="str">
        <f ca="1">IF(F492&gt;0,'（运营）采购订单'!B492,"")</f>
        <v/>
      </c>
      <c r="C492" s="78" t="str">
        <f ca="1">+'（运营）采购订单'!C492</f>
        <v/>
      </c>
      <c r="D492" s="78" t="str">
        <f ca="1">+'（运营）采购订单'!D492</f>
        <v/>
      </c>
      <c r="E492" s="78" t="str">
        <f ca="1">+'（运营）采购订单'!E492</f>
        <v/>
      </c>
      <c r="F492" s="78">
        <f ca="1">+'（运营）采购订单'!J492</f>
        <v>0</v>
      </c>
      <c r="G492" s="78" t="str">
        <f ca="1">+'（运营）采购订单'!F492</f>
        <v/>
      </c>
      <c r="H492" s="79" t="str">
        <f ca="1">+'（运营）采购订单'!G492</f>
        <v/>
      </c>
      <c r="I492" s="78">
        <f ca="1">+'（运营）采购订单'!H492</f>
        <v>0</v>
      </c>
      <c r="J492" s="78" t="str">
        <f>+'（运营）采购订单'!I492</f>
        <v>M</v>
      </c>
      <c r="K492" s="83"/>
      <c r="L492" s="84"/>
      <c r="M492" s="83"/>
      <c r="N492" s="83"/>
      <c r="O492" s="85">
        <f t="shared" si="30"/>
        <v>0</v>
      </c>
      <c r="P492" s="86">
        <f ca="1" t="shared" si="29"/>
        <v>0</v>
      </c>
      <c r="Q492" s="86"/>
    </row>
    <row r="493" s="65" customFormat="1" ht="26" hidden="1" customHeight="1" spans="1:17">
      <c r="A493" s="76"/>
      <c r="B493" s="77" t="str">
        <f ca="1">IF(F493&gt;0,'（运营）采购订单'!B493,"")</f>
        <v/>
      </c>
      <c r="C493" s="78" t="str">
        <f ca="1">+'（运营）采购订单'!C493</f>
        <v/>
      </c>
      <c r="D493" s="78" t="str">
        <f ca="1">+'（运营）采购订单'!D493</f>
        <v/>
      </c>
      <c r="E493" s="78" t="str">
        <f ca="1">+'（运营）采购订单'!E493</f>
        <v/>
      </c>
      <c r="F493" s="78">
        <f ca="1">+'（运营）采购订单'!J493</f>
        <v>0</v>
      </c>
      <c r="G493" s="78" t="str">
        <f ca="1">+'（运营）采购订单'!F493</f>
        <v/>
      </c>
      <c r="H493" s="79" t="str">
        <f ca="1">+'（运营）采购订单'!G493</f>
        <v/>
      </c>
      <c r="I493" s="78">
        <f ca="1">+'（运营）采购订单'!H493</f>
        <v>0</v>
      </c>
      <c r="J493" s="78" t="str">
        <f>+'（运营）采购订单'!I493</f>
        <v>L</v>
      </c>
      <c r="K493" s="83"/>
      <c r="L493" s="84"/>
      <c r="M493" s="83"/>
      <c r="N493" s="83"/>
      <c r="O493" s="85">
        <f t="shared" si="30"/>
        <v>0</v>
      </c>
      <c r="P493" s="86">
        <f ca="1" t="shared" si="29"/>
        <v>0</v>
      </c>
      <c r="Q493" s="86"/>
    </row>
    <row r="494" s="65" customFormat="1" ht="26" hidden="1" customHeight="1" spans="1:17">
      <c r="A494" s="76"/>
      <c r="B494" s="77" t="str">
        <f ca="1">IF(F494&gt;0,'（运营）采购订单'!B494,"")</f>
        <v/>
      </c>
      <c r="C494" s="78" t="str">
        <f ca="1">+'（运营）采购订单'!C494</f>
        <v/>
      </c>
      <c r="D494" s="78" t="str">
        <f ca="1">+'（运营）采购订单'!D494</f>
        <v/>
      </c>
      <c r="E494" s="78" t="str">
        <f ca="1">+'（运营）采购订单'!E494</f>
        <v/>
      </c>
      <c r="F494" s="78">
        <f ca="1">+'（运营）采购订单'!J494</f>
        <v>0</v>
      </c>
      <c r="G494" s="78" t="str">
        <f ca="1">+'（运营）采购订单'!F494</f>
        <v/>
      </c>
      <c r="H494" s="79" t="str">
        <f ca="1">+'（运营）采购订单'!G494</f>
        <v/>
      </c>
      <c r="I494" s="78">
        <f ca="1">+'（运营）采购订单'!H494</f>
        <v>0</v>
      </c>
      <c r="J494" s="78" t="str">
        <f>+'（运营）采购订单'!I494</f>
        <v>XL</v>
      </c>
      <c r="K494" s="83"/>
      <c r="L494" s="84"/>
      <c r="M494" s="83"/>
      <c r="N494" s="83"/>
      <c r="O494" s="85">
        <f t="shared" si="30"/>
        <v>0</v>
      </c>
      <c r="P494" s="86">
        <f ca="1" t="shared" si="29"/>
        <v>0</v>
      </c>
      <c r="Q494" s="86"/>
    </row>
    <row r="495" s="65" customFormat="1" ht="26" hidden="1" customHeight="1" spans="1:17">
      <c r="A495" s="76"/>
      <c r="B495" s="77" t="str">
        <f ca="1">IF(F495&gt;0,'（运营）采购订单'!B495,"")</f>
        <v/>
      </c>
      <c r="C495" s="78" t="str">
        <f ca="1">+'（运营）采购订单'!C495</f>
        <v/>
      </c>
      <c r="D495" s="78" t="str">
        <f ca="1">+'（运营）采购订单'!D495</f>
        <v/>
      </c>
      <c r="E495" s="78" t="str">
        <f ca="1">+'（运营）采购订单'!E495</f>
        <v/>
      </c>
      <c r="F495" s="78">
        <f ca="1">+'（运营）采购订单'!J495</f>
        <v>0</v>
      </c>
      <c r="G495" s="78" t="str">
        <f ca="1">+'（运营）采购订单'!F495</f>
        <v/>
      </c>
      <c r="H495" s="79" t="str">
        <f ca="1">+'（运营）采购订单'!G495</f>
        <v/>
      </c>
      <c r="I495" s="78">
        <f ca="1">+'（运营）采购订单'!H495</f>
        <v>0</v>
      </c>
      <c r="J495" s="78" t="str">
        <f>+'（运营）采购订单'!I495</f>
        <v>2XL</v>
      </c>
      <c r="K495" s="83"/>
      <c r="L495" s="84"/>
      <c r="M495" s="83"/>
      <c r="N495" s="83"/>
      <c r="O495" s="85">
        <f t="shared" si="30"/>
        <v>0</v>
      </c>
      <c r="P495" s="86">
        <f ca="1" t="shared" si="29"/>
        <v>0</v>
      </c>
      <c r="Q495" s="86"/>
    </row>
    <row r="496" s="65" customFormat="1" ht="26" hidden="1" customHeight="1" spans="1:17">
      <c r="A496" s="76"/>
      <c r="B496" s="77" t="str">
        <f ca="1">IF(F496&gt;0,'（运营）采购订单'!B496,"")</f>
        <v/>
      </c>
      <c r="C496" s="78" t="str">
        <f ca="1">+'（运营）采购订单'!C496</f>
        <v/>
      </c>
      <c r="D496" s="78" t="str">
        <f ca="1">+'（运营）采购订单'!D496</f>
        <v/>
      </c>
      <c r="E496" s="78" t="str">
        <f ca="1">+'（运营）采购订单'!E496</f>
        <v/>
      </c>
      <c r="F496" s="78">
        <f ca="1">+'（运营）采购订单'!J496</f>
        <v>0</v>
      </c>
      <c r="G496" s="78" t="str">
        <f ca="1">+'（运营）采购订单'!F496</f>
        <v/>
      </c>
      <c r="H496" s="79" t="str">
        <f ca="1">+'（运营）采购订单'!G496</f>
        <v/>
      </c>
      <c r="I496" s="78">
        <f ca="1">+'（运营）采购订单'!H496</f>
        <v>0</v>
      </c>
      <c r="J496" s="78" t="str">
        <f>+'（运营）采购订单'!I496</f>
        <v>3XL</v>
      </c>
      <c r="K496" s="83"/>
      <c r="L496" s="84"/>
      <c r="M496" s="83"/>
      <c r="N496" s="83"/>
      <c r="O496" s="85">
        <f t="shared" si="30"/>
        <v>0</v>
      </c>
      <c r="P496" s="86">
        <f ca="1" t="shared" si="29"/>
        <v>0</v>
      </c>
      <c r="Q496" s="86"/>
    </row>
    <row r="497" s="65" customFormat="1" ht="26" hidden="1" customHeight="1" spans="1:17">
      <c r="A497" s="76"/>
      <c r="B497" s="77" t="str">
        <f ca="1">IF(F497&gt;0,'（运营）采购订单'!B497,"")</f>
        <v/>
      </c>
      <c r="C497" s="78" t="str">
        <f ca="1">+'（运营）采购订单'!C497</f>
        <v/>
      </c>
      <c r="D497" s="78" t="str">
        <f ca="1">+'（运营）采购订单'!D497</f>
        <v/>
      </c>
      <c r="E497" s="78" t="str">
        <f ca="1">+'（运营）采购订单'!E497</f>
        <v/>
      </c>
      <c r="F497" s="78">
        <f ca="1">+'（运营）采购订单'!J497</f>
        <v>0</v>
      </c>
      <c r="G497" s="78" t="str">
        <f ca="1">+'（运营）采购订单'!F497</f>
        <v/>
      </c>
      <c r="H497" s="79" t="str">
        <f ca="1">+'（运营）采购订单'!G497</f>
        <v/>
      </c>
      <c r="I497" s="78">
        <f ca="1">+'（运营）采购订单'!H497</f>
        <v>0</v>
      </c>
      <c r="J497" s="78" t="str">
        <f>+'（运营）采购订单'!I497</f>
        <v>4XL</v>
      </c>
      <c r="K497" s="83"/>
      <c r="L497" s="84"/>
      <c r="M497" s="83"/>
      <c r="N497" s="83"/>
      <c r="O497" s="85">
        <f t="shared" si="30"/>
        <v>0</v>
      </c>
      <c r="P497" s="86">
        <f ca="1" t="shared" si="29"/>
        <v>0</v>
      </c>
      <c r="Q497" s="86"/>
    </row>
    <row r="498" s="65" customFormat="1" ht="26" hidden="1" customHeight="1" spans="1:17">
      <c r="A498" s="76"/>
      <c r="B498" s="77" t="str">
        <f ca="1">IF(F498&gt;0,'（运营）采购订单'!B498,"")</f>
        <v/>
      </c>
      <c r="C498" s="78" t="str">
        <f ca="1">+'（运营）采购订单'!C498</f>
        <v/>
      </c>
      <c r="D498" s="78" t="str">
        <f ca="1">+'（运营）采购订单'!D498</f>
        <v/>
      </c>
      <c r="E498" s="78" t="str">
        <f ca="1">+'（运营）采购订单'!E498</f>
        <v/>
      </c>
      <c r="F498" s="78">
        <f ca="1">+'（运营）采购订单'!J498</f>
        <v>0</v>
      </c>
      <c r="G498" s="78" t="str">
        <f ca="1">+'（运营）采购订单'!F498</f>
        <v/>
      </c>
      <c r="H498" s="79" t="str">
        <f ca="1">+'（运营）采购订单'!G498</f>
        <v/>
      </c>
      <c r="I498" s="78">
        <f ca="1">+'（运营）采购订单'!H498</f>
        <v>0</v>
      </c>
      <c r="J498" s="78" t="str">
        <f>+'（运营）采购订单'!I498</f>
        <v>5XL</v>
      </c>
      <c r="K498" s="83"/>
      <c r="L498" s="84"/>
      <c r="M498" s="83"/>
      <c r="N498" s="83"/>
      <c r="O498" s="85">
        <f t="shared" si="30"/>
        <v>0</v>
      </c>
      <c r="P498" s="86">
        <f ca="1" t="shared" si="29"/>
        <v>0</v>
      </c>
      <c r="Q498" s="86"/>
    </row>
    <row r="499" s="65" customFormat="1" ht="26" hidden="1" customHeight="1" spans="1:17">
      <c r="A499" s="76"/>
      <c r="B499" s="77" t="str">
        <f ca="1">IF(F499&gt;0,'（运营）采购订单'!B499,"")</f>
        <v/>
      </c>
      <c r="C499" s="78" t="str">
        <f ca="1">+'（运营）采购订单'!C499</f>
        <v/>
      </c>
      <c r="D499" s="78" t="str">
        <f ca="1">+'（运营）采购订单'!D499</f>
        <v/>
      </c>
      <c r="E499" s="78" t="str">
        <f ca="1">+'（运营）采购订单'!E499</f>
        <v/>
      </c>
      <c r="F499" s="78">
        <f ca="1">+'（运营）采购订单'!J499</f>
        <v>0</v>
      </c>
      <c r="G499" s="78" t="str">
        <f ca="1">+'（运营）采购订单'!F499</f>
        <v/>
      </c>
      <c r="H499" s="79" t="str">
        <f ca="1">+'（运营）采购订单'!G499</f>
        <v/>
      </c>
      <c r="I499" s="78">
        <f ca="1">+'（运营）采购订单'!H499</f>
        <v>0</v>
      </c>
      <c r="J499" s="78" t="str">
        <f>+'（运营）采购订单'!I499</f>
        <v>XS</v>
      </c>
      <c r="K499" s="83"/>
      <c r="L499" s="84"/>
      <c r="M499" s="83"/>
      <c r="N499" s="83"/>
      <c r="O499" s="85">
        <f t="shared" si="30"/>
        <v>0</v>
      </c>
      <c r="P499" s="86">
        <f ca="1" t="shared" si="29"/>
        <v>0</v>
      </c>
      <c r="Q499" s="86"/>
    </row>
    <row r="500" s="65" customFormat="1" ht="26" hidden="1" customHeight="1" spans="1:17">
      <c r="A500" s="76"/>
      <c r="B500" s="77" t="str">
        <f ca="1">IF(F500&gt;0,'（运营）采购订单'!B500,"")</f>
        <v/>
      </c>
      <c r="C500" s="78" t="str">
        <f ca="1">+'（运营）采购订单'!C500</f>
        <v/>
      </c>
      <c r="D500" s="78" t="str">
        <f ca="1">+'（运营）采购订单'!D500</f>
        <v/>
      </c>
      <c r="E500" s="78" t="str">
        <f ca="1">+'（运营）采购订单'!E500</f>
        <v/>
      </c>
      <c r="F500" s="78">
        <f ca="1">+'（运营）采购订单'!J500</f>
        <v>0</v>
      </c>
      <c r="G500" s="78" t="str">
        <f ca="1">+'（运营）采购订单'!F500</f>
        <v/>
      </c>
      <c r="H500" s="79" t="str">
        <f ca="1">+'（运营）采购订单'!G500</f>
        <v/>
      </c>
      <c r="I500" s="78">
        <f ca="1">+'（运营）采购订单'!H500</f>
        <v>0</v>
      </c>
      <c r="J500" s="78" t="str">
        <f>+'（运营）采购订单'!I500</f>
        <v>S</v>
      </c>
      <c r="K500" s="83"/>
      <c r="L500" s="84"/>
      <c r="M500" s="83"/>
      <c r="N500" s="83"/>
      <c r="O500" s="85">
        <f t="shared" si="30"/>
        <v>0</v>
      </c>
      <c r="P500" s="86">
        <f ca="1" t="shared" si="29"/>
        <v>0</v>
      </c>
      <c r="Q500" s="86"/>
    </row>
    <row r="501" s="65" customFormat="1" ht="26" hidden="1" customHeight="1" spans="1:17">
      <c r="A501" s="76"/>
      <c r="B501" s="77" t="str">
        <f ca="1">IF(F501&gt;0,'（运营）采购订单'!B501,"")</f>
        <v/>
      </c>
      <c r="C501" s="78" t="str">
        <f ca="1">+'（运营）采购订单'!C501</f>
        <v/>
      </c>
      <c r="D501" s="78" t="str">
        <f ca="1">+'（运营）采购订单'!D501</f>
        <v/>
      </c>
      <c r="E501" s="78" t="str">
        <f ca="1">+'（运营）采购订单'!E501</f>
        <v/>
      </c>
      <c r="F501" s="78">
        <f ca="1">+'（运营）采购订单'!J501</f>
        <v>0</v>
      </c>
      <c r="G501" s="78" t="str">
        <f ca="1">+'（运营）采购订单'!F501</f>
        <v/>
      </c>
      <c r="H501" s="79" t="str">
        <f ca="1">+'（运营）采购订单'!G501</f>
        <v/>
      </c>
      <c r="I501" s="78">
        <f ca="1">+'（运营）采购订单'!H501</f>
        <v>0</v>
      </c>
      <c r="J501" s="78" t="str">
        <f>+'（运营）采购订单'!I501</f>
        <v>M</v>
      </c>
      <c r="K501" s="83"/>
      <c r="L501" s="84"/>
      <c r="M501" s="83"/>
      <c r="N501" s="83"/>
      <c r="O501" s="85">
        <f t="shared" si="30"/>
        <v>0</v>
      </c>
      <c r="P501" s="86">
        <f ca="1" t="shared" si="29"/>
        <v>0</v>
      </c>
      <c r="Q501" s="86"/>
    </row>
    <row r="502" s="65" customFormat="1" ht="26" hidden="1" customHeight="1" spans="1:17">
      <c r="A502" s="76"/>
      <c r="B502" s="77" t="str">
        <f ca="1">IF(F502&gt;0,'（运营）采购订单'!B502,"")</f>
        <v/>
      </c>
      <c r="C502" s="78" t="str">
        <f ca="1">+'（运营）采购订单'!C502</f>
        <v/>
      </c>
      <c r="D502" s="78" t="str">
        <f ca="1">+'（运营）采购订单'!D502</f>
        <v/>
      </c>
      <c r="E502" s="78" t="str">
        <f ca="1">+'（运营）采购订单'!E502</f>
        <v/>
      </c>
      <c r="F502" s="78">
        <f ca="1">+'（运营）采购订单'!J502</f>
        <v>0</v>
      </c>
      <c r="G502" s="78" t="str">
        <f ca="1">+'（运营）采购订单'!F502</f>
        <v/>
      </c>
      <c r="H502" s="79" t="str">
        <f ca="1">+'（运营）采购订单'!G502</f>
        <v/>
      </c>
      <c r="I502" s="78">
        <f ca="1">+'（运营）采购订单'!H502</f>
        <v>0</v>
      </c>
      <c r="J502" s="78" t="str">
        <f>+'（运营）采购订单'!I502</f>
        <v>L</v>
      </c>
      <c r="K502" s="83"/>
      <c r="L502" s="84"/>
      <c r="M502" s="83"/>
      <c r="N502" s="83"/>
      <c r="O502" s="85">
        <f t="shared" si="30"/>
        <v>0</v>
      </c>
      <c r="P502" s="86">
        <f ca="1" t="shared" si="29"/>
        <v>0</v>
      </c>
      <c r="Q502" s="86"/>
    </row>
    <row r="503" s="65" customFormat="1" ht="26" hidden="1" customHeight="1" spans="1:17">
      <c r="A503" s="76"/>
      <c r="B503" s="77" t="str">
        <f ca="1">IF(F503&gt;0,'（运营）采购订单'!B503,"")</f>
        <v/>
      </c>
      <c r="C503" s="78" t="str">
        <f ca="1">+'（运营）采购订单'!C503</f>
        <v/>
      </c>
      <c r="D503" s="78" t="str">
        <f ca="1">+'（运营）采购订单'!D503</f>
        <v/>
      </c>
      <c r="E503" s="78" t="str">
        <f ca="1">+'（运营）采购订单'!E503</f>
        <v/>
      </c>
      <c r="F503" s="78">
        <f ca="1">+'（运营）采购订单'!J503</f>
        <v>0</v>
      </c>
      <c r="G503" s="78" t="str">
        <f ca="1">+'（运营）采购订单'!F503</f>
        <v/>
      </c>
      <c r="H503" s="79" t="str">
        <f ca="1">+'（运营）采购订单'!G503</f>
        <v/>
      </c>
      <c r="I503" s="78">
        <f ca="1">+'（运营）采购订单'!H503</f>
        <v>0</v>
      </c>
      <c r="J503" s="78" t="str">
        <f>+'（运营）采购订单'!I503</f>
        <v>XL</v>
      </c>
      <c r="K503" s="83"/>
      <c r="L503" s="84"/>
      <c r="M503" s="83"/>
      <c r="N503" s="83"/>
      <c r="O503" s="85">
        <f t="shared" si="30"/>
        <v>0</v>
      </c>
      <c r="P503" s="86">
        <f ca="1" t="shared" si="29"/>
        <v>0</v>
      </c>
      <c r="Q503" s="86"/>
    </row>
    <row r="504" s="65" customFormat="1" ht="26" hidden="1" customHeight="1" spans="1:17">
      <c r="A504" s="76"/>
      <c r="B504" s="77" t="str">
        <f ca="1">IF(F504&gt;0,'（运营）采购订单'!B504,"")</f>
        <v/>
      </c>
      <c r="C504" s="78" t="str">
        <f ca="1">+'（运营）采购订单'!C504</f>
        <v/>
      </c>
      <c r="D504" s="78" t="str">
        <f ca="1">+'（运营）采购订单'!D504</f>
        <v/>
      </c>
      <c r="E504" s="78" t="str">
        <f ca="1">+'（运营）采购订单'!E504</f>
        <v/>
      </c>
      <c r="F504" s="78">
        <f ca="1">+'（运营）采购订单'!J504</f>
        <v>0</v>
      </c>
      <c r="G504" s="78" t="str">
        <f ca="1">+'（运营）采购订单'!F504</f>
        <v/>
      </c>
      <c r="H504" s="79" t="str">
        <f ca="1">+'（运营）采购订单'!G504</f>
        <v/>
      </c>
      <c r="I504" s="78">
        <f ca="1">+'（运营）采购订单'!H504</f>
        <v>0</v>
      </c>
      <c r="J504" s="78" t="str">
        <f>+'（运营）采购订单'!I504</f>
        <v>2XL</v>
      </c>
      <c r="K504" s="83"/>
      <c r="L504" s="84"/>
      <c r="M504" s="83"/>
      <c r="N504" s="83"/>
      <c r="O504" s="85">
        <f t="shared" si="30"/>
        <v>0</v>
      </c>
      <c r="P504" s="86">
        <f ca="1" t="shared" si="29"/>
        <v>0</v>
      </c>
      <c r="Q504" s="86"/>
    </row>
    <row r="505" s="65" customFormat="1" ht="26" hidden="1" customHeight="1" spans="1:17">
      <c r="A505" s="76"/>
      <c r="B505" s="77" t="str">
        <f ca="1">IF(F505&gt;0,'（运营）采购订单'!B505,"")</f>
        <v/>
      </c>
      <c r="C505" s="78" t="str">
        <f ca="1">+'（运营）采购订单'!C505</f>
        <v/>
      </c>
      <c r="D505" s="78" t="str">
        <f ca="1">+'（运营）采购订单'!D505</f>
        <v/>
      </c>
      <c r="E505" s="78" t="str">
        <f ca="1">+'（运营）采购订单'!E505</f>
        <v/>
      </c>
      <c r="F505" s="78">
        <f ca="1">+'（运营）采购订单'!J505</f>
        <v>0</v>
      </c>
      <c r="G505" s="78" t="str">
        <f ca="1">+'（运营）采购订单'!F505</f>
        <v/>
      </c>
      <c r="H505" s="79" t="str">
        <f ca="1">+'（运营）采购订单'!G505</f>
        <v/>
      </c>
      <c r="I505" s="78">
        <f ca="1">+'（运营）采购订单'!H505</f>
        <v>0</v>
      </c>
      <c r="J505" s="78" t="str">
        <f>+'（运营）采购订单'!I505</f>
        <v>3XL</v>
      </c>
      <c r="K505" s="83"/>
      <c r="L505" s="84"/>
      <c r="M505" s="83"/>
      <c r="N505" s="83"/>
      <c r="O505" s="85">
        <f t="shared" si="30"/>
        <v>0</v>
      </c>
      <c r="P505" s="86">
        <f ca="1" t="shared" si="29"/>
        <v>0</v>
      </c>
      <c r="Q505" s="86"/>
    </row>
    <row r="506" s="65" customFormat="1" ht="26" hidden="1" customHeight="1" spans="1:17">
      <c r="A506" s="76"/>
      <c r="B506" s="77" t="str">
        <f ca="1">IF(F506&gt;0,'（运营）采购订单'!B506,"")</f>
        <v/>
      </c>
      <c r="C506" s="78" t="str">
        <f ca="1">+'（运营）采购订单'!C506</f>
        <v/>
      </c>
      <c r="D506" s="78" t="str">
        <f ca="1">+'（运营）采购订单'!D506</f>
        <v/>
      </c>
      <c r="E506" s="78" t="str">
        <f ca="1">+'（运营）采购订单'!E506</f>
        <v/>
      </c>
      <c r="F506" s="78">
        <f ca="1">+'（运营）采购订单'!J506</f>
        <v>0</v>
      </c>
      <c r="G506" s="78" t="str">
        <f ca="1">+'（运营）采购订单'!F506</f>
        <v/>
      </c>
      <c r="H506" s="79" t="str">
        <f ca="1">+'（运营）采购订单'!G506</f>
        <v/>
      </c>
      <c r="I506" s="78">
        <f ca="1">+'（运营）采购订单'!H506</f>
        <v>0</v>
      </c>
      <c r="J506" s="78" t="str">
        <f>+'（运营）采购订单'!I506</f>
        <v>4XL</v>
      </c>
      <c r="K506" s="83"/>
      <c r="L506" s="84"/>
      <c r="M506" s="83"/>
      <c r="N506" s="83"/>
      <c r="O506" s="85">
        <f t="shared" si="30"/>
        <v>0</v>
      </c>
      <c r="P506" s="86">
        <f ca="1" t="shared" si="29"/>
        <v>0</v>
      </c>
      <c r="Q506" s="86"/>
    </row>
    <row r="507" s="65" customFormat="1" ht="26" hidden="1" customHeight="1" spans="1:17">
      <c r="A507" s="76"/>
      <c r="B507" s="77" t="str">
        <f ca="1">IF(F507&gt;0,'（运营）采购订单'!B507,"")</f>
        <v/>
      </c>
      <c r="C507" s="78" t="str">
        <f ca="1">+'（运营）采购订单'!C507</f>
        <v/>
      </c>
      <c r="D507" s="78" t="str">
        <f ca="1">+'（运营）采购订单'!D507</f>
        <v/>
      </c>
      <c r="E507" s="78" t="str">
        <f ca="1">+'（运营）采购订单'!E507</f>
        <v/>
      </c>
      <c r="F507" s="78">
        <f ca="1">+'（运营）采购订单'!J507</f>
        <v>0</v>
      </c>
      <c r="G507" s="78" t="str">
        <f ca="1">+'（运营）采购订单'!F507</f>
        <v/>
      </c>
      <c r="H507" s="79" t="str">
        <f ca="1">+'（运营）采购订单'!G507</f>
        <v/>
      </c>
      <c r="I507" s="78">
        <f ca="1">+'（运营）采购订单'!H507</f>
        <v>0</v>
      </c>
      <c r="J507" s="78" t="str">
        <f>+'（运营）采购订单'!I507</f>
        <v>5XL</v>
      </c>
      <c r="K507" s="83"/>
      <c r="L507" s="84"/>
      <c r="M507" s="83"/>
      <c r="N507" s="83"/>
      <c r="O507" s="85">
        <f t="shared" si="30"/>
        <v>0</v>
      </c>
      <c r="P507" s="86">
        <f ca="1" t="shared" si="29"/>
        <v>0</v>
      </c>
      <c r="Q507" s="86"/>
    </row>
    <row r="508" s="65" customFormat="1" ht="26" hidden="1" customHeight="1" spans="1:17">
      <c r="A508" s="76"/>
      <c r="B508" s="77" t="str">
        <f ca="1">IF(F508&gt;0,'（运营）采购订单'!B508,"")</f>
        <v/>
      </c>
      <c r="C508" s="78" t="str">
        <f ca="1">+'（运营）采购订单'!C508</f>
        <v/>
      </c>
      <c r="D508" s="78" t="str">
        <f ca="1">+'（运营）采购订单'!D508</f>
        <v/>
      </c>
      <c r="E508" s="78" t="str">
        <f ca="1">+'（运营）采购订单'!E508</f>
        <v/>
      </c>
      <c r="F508" s="78">
        <f ca="1">+'（运营）采购订单'!J508</f>
        <v>0</v>
      </c>
      <c r="G508" s="78" t="str">
        <f ca="1">+'（运营）采购订单'!F508</f>
        <v/>
      </c>
      <c r="H508" s="79" t="str">
        <f ca="1">+'（运营）采购订单'!G508</f>
        <v/>
      </c>
      <c r="I508" s="78">
        <f ca="1">+'（运营）采购订单'!H508</f>
        <v>0</v>
      </c>
      <c r="J508" s="78" t="str">
        <f>+'（运营）采购订单'!I508</f>
        <v>XS</v>
      </c>
      <c r="K508" s="83"/>
      <c r="L508" s="84"/>
      <c r="M508" s="83"/>
      <c r="N508" s="83"/>
      <c r="O508" s="85">
        <f t="shared" si="30"/>
        <v>0</v>
      </c>
      <c r="P508" s="86">
        <f ca="1" t="shared" si="29"/>
        <v>0</v>
      </c>
      <c r="Q508" s="86"/>
    </row>
    <row r="509" s="65" customFormat="1" ht="26" hidden="1" customHeight="1" spans="1:17">
      <c r="A509" s="76"/>
      <c r="B509" s="77" t="str">
        <f ca="1">IF(F509&gt;0,'（运营）采购订单'!B509,"")</f>
        <v/>
      </c>
      <c r="C509" s="78" t="str">
        <f ca="1">+'（运营）采购订单'!C509</f>
        <v/>
      </c>
      <c r="D509" s="78" t="str">
        <f ca="1">+'（运营）采购订单'!D509</f>
        <v/>
      </c>
      <c r="E509" s="78" t="str">
        <f ca="1">+'（运营）采购订单'!E509</f>
        <v/>
      </c>
      <c r="F509" s="78">
        <f ca="1">+'（运营）采购订单'!J509</f>
        <v>0</v>
      </c>
      <c r="G509" s="78" t="str">
        <f ca="1">+'（运营）采购订单'!F509</f>
        <v/>
      </c>
      <c r="H509" s="79" t="str">
        <f ca="1">+'（运营）采购订单'!G509</f>
        <v/>
      </c>
      <c r="I509" s="78">
        <f ca="1">+'（运营）采购订单'!H509</f>
        <v>0</v>
      </c>
      <c r="J509" s="78" t="str">
        <f>+'（运营）采购订单'!I509</f>
        <v>S</v>
      </c>
      <c r="K509" s="83"/>
      <c r="L509" s="84"/>
      <c r="M509" s="83"/>
      <c r="N509" s="83"/>
      <c r="O509" s="85">
        <f t="shared" si="30"/>
        <v>0</v>
      </c>
      <c r="P509" s="86">
        <f ca="1" t="shared" si="29"/>
        <v>0</v>
      </c>
      <c r="Q509" s="86"/>
    </row>
    <row r="510" s="65" customFormat="1" ht="26" hidden="1" customHeight="1" spans="1:17">
      <c r="A510" s="76"/>
      <c r="B510" s="77" t="str">
        <f ca="1">IF(F510&gt;0,'（运营）采购订单'!B510,"")</f>
        <v/>
      </c>
      <c r="C510" s="78" t="str">
        <f ca="1">+'（运营）采购订单'!C510</f>
        <v/>
      </c>
      <c r="D510" s="78" t="str">
        <f ca="1">+'（运营）采购订单'!D510</f>
        <v/>
      </c>
      <c r="E510" s="78" t="str">
        <f ca="1">+'（运营）采购订单'!E510</f>
        <v/>
      </c>
      <c r="F510" s="78">
        <f ca="1">+'（运营）采购订单'!J510</f>
        <v>0</v>
      </c>
      <c r="G510" s="78" t="str">
        <f ca="1">+'（运营）采购订单'!F510</f>
        <v/>
      </c>
      <c r="H510" s="79" t="str">
        <f ca="1">+'（运营）采购订单'!G510</f>
        <v/>
      </c>
      <c r="I510" s="78">
        <f ca="1">+'（运营）采购订单'!H510</f>
        <v>0</v>
      </c>
      <c r="J510" s="78" t="str">
        <f>+'（运营）采购订单'!I510</f>
        <v>M</v>
      </c>
      <c r="K510" s="83"/>
      <c r="L510" s="84"/>
      <c r="M510" s="83"/>
      <c r="N510" s="83"/>
      <c r="O510" s="85">
        <f t="shared" si="30"/>
        <v>0</v>
      </c>
      <c r="P510" s="86">
        <f ca="1" t="shared" ref="P510:P543" si="31">+F510-O510</f>
        <v>0</v>
      </c>
      <c r="Q510" s="86"/>
    </row>
    <row r="511" s="65" customFormat="1" ht="26" hidden="1" customHeight="1" spans="1:17">
      <c r="A511" s="76"/>
      <c r="B511" s="77" t="str">
        <f ca="1">IF(F511&gt;0,'（运营）采购订单'!B511,"")</f>
        <v/>
      </c>
      <c r="C511" s="78" t="str">
        <f ca="1">+'（运营）采购订单'!C511</f>
        <v/>
      </c>
      <c r="D511" s="78" t="str">
        <f ca="1">+'（运营）采购订单'!D511</f>
        <v/>
      </c>
      <c r="E511" s="78" t="str">
        <f ca="1">+'（运营）采购订单'!E511</f>
        <v/>
      </c>
      <c r="F511" s="78">
        <f ca="1">+'（运营）采购订单'!J511</f>
        <v>0</v>
      </c>
      <c r="G511" s="78" t="str">
        <f ca="1">+'（运营）采购订单'!F511</f>
        <v/>
      </c>
      <c r="H511" s="79" t="str">
        <f ca="1">+'（运营）采购订单'!G511</f>
        <v/>
      </c>
      <c r="I511" s="78">
        <f ca="1">+'（运营）采购订单'!H511</f>
        <v>0</v>
      </c>
      <c r="J511" s="78" t="str">
        <f>+'（运营）采购订单'!I511</f>
        <v>L</v>
      </c>
      <c r="K511" s="83"/>
      <c r="L511" s="84"/>
      <c r="M511" s="83"/>
      <c r="N511" s="83"/>
      <c r="O511" s="85">
        <f t="shared" si="30"/>
        <v>0</v>
      </c>
      <c r="P511" s="86">
        <f ca="1" t="shared" si="31"/>
        <v>0</v>
      </c>
      <c r="Q511" s="86"/>
    </row>
    <row r="512" s="65" customFormat="1" ht="26" hidden="1" customHeight="1" spans="1:17">
      <c r="A512" s="76"/>
      <c r="B512" s="77" t="str">
        <f ca="1">IF(F512&gt;0,'（运营）采购订单'!B512,"")</f>
        <v/>
      </c>
      <c r="C512" s="78" t="str">
        <f ca="1">+'（运营）采购订单'!C512</f>
        <v/>
      </c>
      <c r="D512" s="78" t="str">
        <f ca="1">+'（运营）采购订单'!D512</f>
        <v/>
      </c>
      <c r="E512" s="78" t="str">
        <f ca="1">+'（运营）采购订单'!E512</f>
        <v/>
      </c>
      <c r="F512" s="78">
        <f ca="1">+'（运营）采购订单'!J512</f>
        <v>0</v>
      </c>
      <c r="G512" s="78" t="str">
        <f ca="1">+'（运营）采购订单'!F512</f>
        <v/>
      </c>
      <c r="H512" s="79" t="str">
        <f ca="1">+'（运营）采购订单'!G512</f>
        <v/>
      </c>
      <c r="I512" s="78">
        <f ca="1">+'（运营）采购订单'!H512</f>
        <v>0</v>
      </c>
      <c r="J512" s="78" t="str">
        <f>+'（运营）采购订单'!I512</f>
        <v>XL</v>
      </c>
      <c r="K512" s="83"/>
      <c r="L512" s="84"/>
      <c r="M512" s="83"/>
      <c r="N512" s="83"/>
      <c r="O512" s="85">
        <f t="shared" si="30"/>
        <v>0</v>
      </c>
      <c r="P512" s="86">
        <f ca="1" t="shared" si="31"/>
        <v>0</v>
      </c>
      <c r="Q512" s="86"/>
    </row>
    <row r="513" s="65" customFormat="1" ht="26" hidden="1" customHeight="1" spans="1:17">
      <c r="A513" s="76"/>
      <c r="B513" s="77" t="str">
        <f ca="1">IF(F513&gt;0,'（运营）采购订单'!B513,"")</f>
        <v/>
      </c>
      <c r="C513" s="78" t="str">
        <f ca="1">+'（运营）采购订单'!C513</f>
        <v/>
      </c>
      <c r="D513" s="78" t="str">
        <f ca="1">+'（运营）采购订单'!D513</f>
        <v/>
      </c>
      <c r="E513" s="78" t="str">
        <f ca="1">+'（运营）采购订单'!E513</f>
        <v/>
      </c>
      <c r="F513" s="78">
        <f ca="1">+'（运营）采购订单'!J513</f>
        <v>0</v>
      </c>
      <c r="G513" s="78" t="str">
        <f ca="1">+'（运营）采购订单'!F513</f>
        <v/>
      </c>
      <c r="H513" s="79" t="str">
        <f ca="1">+'（运营）采购订单'!G513</f>
        <v/>
      </c>
      <c r="I513" s="78">
        <f ca="1">+'（运营）采购订单'!H513</f>
        <v>0</v>
      </c>
      <c r="J513" s="78" t="str">
        <f>+'（运营）采购订单'!I513</f>
        <v>2XL</v>
      </c>
      <c r="K513" s="83"/>
      <c r="L513" s="84"/>
      <c r="M513" s="83"/>
      <c r="N513" s="83"/>
      <c r="O513" s="85">
        <f t="shared" si="30"/>
        <v>0</v>
      </c>
      <c r="P513" s="86">
        <f ca="1" t="shared" si="31"/>
        <v>0</v>
      </c>
      <c r="Q513" s="86"/>
    </row>
    <row r="514" s="65" customFormat="1" ht="26" hidden="1" customHeight="1" spans="1:17">
      <c r="A514" s="76"/>
      <c r="B514" s="77" t="str">
        <f ca="1">IF(F514&gt;0,'（运营）采购订单'!B514,"")</f>
        <v/>
      </c>
      <c r="C514" s="78" t="str">
        <f ca="1">+'（运营）采购订单'!C514</f>
        <v/>
      </c>
      <c r="D514" s="78" t="str">
        <f ca="1">+'（运营）采购订单'!D514</f>
        <v/>
      </c>
      <c r="E514" s="78" t="str">
        <f ca="1">+'（运营）采购订单'!E514</f>
        <v/>
      </c>
      <c r="F514" s="78">
        <f ca="1">+'（运营）采购订单'!J514</f>
        <v>0</v>
      </c>
      <c r="G514" s="78" t="str">
        <f ca="1">+'（运营）采购订单'!F514</f>
        <v/>
      </c>
      <c r="H514" s="79" t="str">
        <f ca="1">+'（运营）采购订单'!G514</f>
        <v/>
      </c>
      <c r="I514" s="78">
        <f ca="1">+'（运营）采购订单'!H514</f>
        <v>0</v>
      </c>
      <c r="J514" s="78" t="str">
        <f>+'（运营）采购订单'!I514</f>
        <v>3XL</v>
      </c>
      <c r="K514" s="83"/>
      <c r="L514" s="84"/>
      <c r="M514" s="83"/>
      <c r="N514" s="83"/>
      <c r="O514" s="85">
        <f t="shared" si="30"/>
        <v>0</v>
      </c>
      <c r="P514" s="86">
        <f ca="1" t="shared" si="31"/>
        <v>0</v>
      </c>
      <c r="Q514" s="86"/>
    </row>
    <row r="515" s="65" customFormat="1" ht="26" hidden="1" customHeight="1" spans="1:17">
      <c r="A515" s="76"/>
      <c r="B515" s="77" t="str">
        <f ca="1">IF(F515&gt;0,'（运营）采购订单'!B515,"")</f>
        <v/>
      </c>
      <c r="C515" s="78" t="str">
        <f ca="1">+'（运营）采购订单'!C515</f>
        <v/>
      </c>
      <c r="D515" s="78" t="str">
        <f ca="1">+'（运营）采购订单'!D515</f>
        <v/>
      </c>
      <c r="E515" s="78" t="str">
        <f ca="1">+'（运营）采购订单'!E515</f>
        <v/>
      </c>
      <c r="F515" s="78">
        <f ca="1">+'（运营）采购订单'!J515</f>
        <v>0</v>
      </c>
      <c r="G515" s="78" t="str">
        <f ca="1">+'（运营）采购订单'!F515</f>
        <v/>
      </c>
      <c r="H515" s="79" t="str">
        <f ca="1">+'（运营）采购订单'!G515</f>
        <v/>
      </c>
      <c r="I515" s="78">
        <f ca="1">+'（运营）采购订单'!H515</f>
        <v>0</v>
      </c>
      <c r="J515" s="78" t="str">
        <f>+'（运营）采购订单'!I515</f>
        <v>4XL</v>
      </c>
      <c r="K515" s="83"/>
      <c r="L515" s="84"/>
      <c r="M515" s="83"/>
      <c r="N515" s="83"/>
      <c r="O515" s="85">
        <f t="shared" si="30"/>
        <v>0</v>
      </c>
      <c r="P515" s="86">
        <f ca="1" t="shared" si="31"/>
        <v>0</v>
      </c>
      <c r="Q515" s="86"/>
    </row>
    <row r="516" s="65" customFormat="1" ht="26" hidden="1" customHeight="1" spans="1:17">
      <c r="A516" s="76"/>
      <c r="B516" s="77" t="str">
        <f ca="1">IF(F516&gt;0,'（运营）采购订单'!B516,"")</f>
        <v/>
      </c>
      <c r="C516" s="78" t="str">
        <f ca="1">+'（运营）采购订单'!C516</f>
        <v/>
      </c>
      <c r="D516" s="78" t="str">
        <f ca="1">+'（运营）采购订单'!D516</f>
        <v/>
      </c>
      <c r="E516" s="78" t="str">
        <f ca="1">+'（运营）采购订单'!E516</f>
        <v/>
      </c>
      <c r="F516" s="78">
        <f ca="1">+'（运营）采购订单'!J516</f>
        <v>0</v>
      </c>
      <c r="G516" s="78" t="str">
        <f ca="1">+'（运营）采购订单'!F516</f>
        <v/>
      </c>
      <c r="H516" s="79" t="str">
        <f ca="1">+'（运营）采购订单'!G516</f>
        <v/>
      </c>
      <c r="I516" s="78">
        <f ca="1">+'（运营）采购订单'!H516</f>
        <v>0</v>
      </c>
      <c r="J516" s="78" t="str">
        <f>+'（运营）采购订单'!I516</f>
        <v>5XL</v>
      </c>
      <c r="K516" s="83"/>
      <c r="L516" s="84"/>
      <c r="M516" s="83"/>
      <c r="N516" s="83"/>
      <c r="O516" s="85">
        <f t="shared" si="30"/>
        <v>0</v>
      </c>
      <c r="P516" s="86">
        <f ca="1" t="shared" si="31"/>
        <v>0</v>
      </c>
      <c r="Q516" s="86"/>
    </row>
    <row r="517" s="65" customFormat="1" ht="26" hidden="1" customHeight="1" spans="1:17">
      <c r="A517" s="76"/>
      <c r="B517" s="77" t="str">
        <f ca="1">IF(F517&gt;0,'（运营）采购订单'!B517,"")</f>
        <v/>
      </c>
      <c r="C517" s="78" t="str">
        <f ca="1">+'（运营）采购订单'!C517</f>
        <v/>
      </c>
      <c r="D517" s="78" t="str">
        <f ca="1">+'（运营）采购订单'!D517</f>
        <v/>
      </c>
      <c r="E517" s="78" t="str">
        <f ca="1">+'（运营）采购订单'!E517</f>
        <v/>
      </c>
      <c r="F517" s="78">
        <f ca="1">+'（运营）采购订单'!J517</f>
        <v>0</v>
      </c>
      <c r="G517" s="78" t="str">
        <f ca="1">+'（运营）采购订单'!F517</f>
        <v/>
      </c>
      <c r="H517" s="79" t="str">
        <f ca="1">+'（运营）采购订单'!G517</f>
        <v/>
      </c>
      <c r="I517" s="78">
        <f ca="1">+'（运营）采购订单'!H517</f>
        <v>0</v>
      </c>
      <c r="J517" s="78" t="str">
        <f>+'（运营）采购订单'!I517</f>
        <v>XS</v>
      </c>
      <c r="K517" s="83"/>
      <c r="L517" s="84"/>
      <c r="M517" s="83"/>
      <c r="N517" s="83"/>
      <c r="O517" s="85">
        <f t="shared" ref="O517:O543" si="32">+SUM(K517:N517)</f>
        <v>0</v>
      </c>
      <c r="P517" s="86">
        <f ca="1" t="shared" si="31"/>
        <v>0</v>
      </c>
      <c r="Q517" s="86"/>
    </row>
    <row r="518" s="65" customFormat="1" ht="26" hidden="1" customHeight="1" spans="1:17">
      <c r="A518" s="76"/>
      <c r="B518" s="77" t="str">
        <f ca="1">IF(F518&gt;0,'（运营）采购订单'!B518,"")</f>
        <v/>
      </c>
      <c r="C518" s="78" t="str">
        <f ca="1">+'（运营）采购订单'!C518</f>
        <v/>
      </c>
      <c r="D518" s="78" t="str">
        <f ca="1">+'（运营）采购订单'!D518</f>
        <v/>
      </c>
      <c r="E518" s="78" t="str">
        <f ca="1">+'（运营）采购订单'!E518</f>
        <v/>
      </c>
      <c r="F518" s="78">
        <f ca="1">+'（运营）采购订单'!J518</f>
        <v>0</v>
      </c>
      <c r="G518" s="78" t="str">
        <f ca="1">+'（运营）采购订单'!F518</f>
        <v/>
      </c>
      <c r="H518" s="79" t="str">
        <f ca="1">+'（运营）采购订单'!G518</f>
        <v/>
      </c>
      <c r="I518" s="78">
        <f ca="1">+'（运营）采购订单'!H518</f>
        <v>0</v>
      </c>
      <c r="J518" s="78" t="str">
        <f>+'（运营）采购订单'!I518</f>
        <v>S</v>
      </c>
      <c r="K518" s="83"/>
      <c r="L518" s="84"/>
      <c r="M518" s="83"/>
      <c r="N518" s="83"/>
      <c r="O518" s="85">
        <f t="shared" si="32"/>
        <v>0</v>
      </c>
      <c r="P518" s="86">
        <f ca="1" t="shared" si="31"/>
        <v>0</v>
      </c>
      <c r="Q518" s="86"/>
    </row>
    <row r="519" s="65" customFormat="1" ht="26" hidden="1" customHeight="1" spans="1:17">
      <c r="A519" s="76"/>
      <c r="B519" s="77" t="str">
        <f ca="1">IF(F519&gt;0,'（运营）采购订单'!B519,"")</f>
        <v/>
      </c>
      <c r="C519" s="78" t="str">
        <f ca="1">+'（运营）采购订单'!C519</f>
        <v/>
      </c>
      <c r="D519" s="78" t="str">
        <f ca="1">+'（运营）采购订单'!D519</f>
        <v/>
      </c>
      <c r="E519" s="78" t="str">
        <f ca="1">+'（运营）采购订单'!E519</f>
        <v/>
      </c>
      <c r="F519" s="78">
        <f ca="1">+'（运营）采购订单'!J519</f>
        <v>0</v>
      </c>
      <c r="G519" s="78" t="str">
        <f ca="1">+'（运营）采购订单'!F519</f>
        <v/>
      </c>
      <c r="H519" s="79" t="str">
        <f ca="1">+'（运营）采购订单'!G519</f>
        <v/>
      </c>
      <c r="I519" s="78">
        <f ca="1">+'（运营）采购订单'!H519</f>
        <v>0</v>
      </c>
      <c r="J519" s="78" t="str">
        <f>+'（运营）采购订单'!I519</f>
        <v>M</v>
      </c>
      <c r="K519" s="83"/>
      <c r="L519" s="84"/>
      <c r="M519" s="83"/>
      <c r="N519" s="83"/>
      <c r="O519" s="85">
        <f t="shared" si="32"/>
        <v>0</v>
      </c>
      <c r="P519" s="86">
        <f ca="1" t="shared" si="31"/>
        <v>0</v>
      </c>
      <c r="Q519" s="86"/>
    </row>
    <row r="520" s="65" customFormat="1" ht="26" hidden="1" customHeight="1" spans="1:17">
      <c r="A520" s="76"/>
      <c r="B520" s="77" t="str">
        <f ca="1">IF(F520&gt;0,'（运营）采购订单'!B520,"")</f>
        <v/>
      </c>
      <c r="C520" s="78" t="str">
        <f ca="1">+'（运营）采购订单'!C520</f>
        <v/>
      </c>
      <c r="D520" s="78" t="str">
        <f ca="1">+'（运营）采购订单'!D520</f>
        <v/>
      </c>
      <c r="E520" s="78" t="str">
        <f ca="1">+'（运营）采购订单'!E520</f>
        <v/>
      </c>
      <c r="F520" s="78">
        <f ca="1">+'（运营）采购订单'!J520</f>
        <v>0</v>
      </c>
      <c r="G520" s="78" t="str">
        <f ca="1">+'（运营）采购订单'!F520</f>
        <v/>
      </c>
      <c r="H520" s="79" t="str">
        <f ca="1">+'（运营）采购订单'!G520</f>
        <v/>
      </c>
      <c r="I520" s="78">
        <f ca="1">+'（运营）采购订单'!H520</f>
        <v>0</v>
      </c>
      <c r="J520" s="78" t="str">
        <f>+'（运营）采购订单'!I520</f>
        <v>L</v>
      </c>
      <c r="K520" s="83"/>
      <c r="L520" s="84"/>
      <c r="M520" s="83"/>
      <c r="N520" s="83"/>
      <c r="O520" s="85">
        <f t="shared" si="32"/>
        <v>0</v>
      </c>
      <c r="P520" s="86">
        <f ca="1" t="shared" si="31"/>
        <v>0</v>
      </c>
      <c r="Q520" s="86"/>
    </row>
    <row r="521" s="65" customFormat="1" ht="26" hidden="1" customHeight="1" spans="1:17">
      <c r="A521" s="76"/>
      <c r="B521" s="77" t="str">
        <f ca="1">IF(F521&gt;0,'（运营）采购订单'!B521,"")</f>
        <v/>
      </c>
      <c r="C521" s="78" t="str">
        <f ca="1">+'（运营）采购订单'!C521</f>
        <v/>
      </c>
      <c r="D521" s="78" t="str">
        <f ca="1">+'（运营）采购订单'!D521</f>
        <v/>
      </c>
      <c r="E521" s="78" t="str">
        <f ca="1">+'（运营）采购订单'!E521</f>
        <v/>
      </c>
      <c r="F521" s="78">
        <f ca="1">+'（运营）采购订单'!J521</f>
        <v>0</v>
      </c>
      <c r="G521" s="78" t="str">
        <f ca="1">+'（运营）采购订单'!F521</f>
        <v/>
      </c>
      <c r="H521" s="79" t="str">
        <f ca="1">+'（运营）采购订单'!G521</f>
        <v/>
      </c>
      <c r="I521" s="78">
        <f ca="1">+'（运营）采购订单'!H521</f>
        <v>0</v>
      </c>
      <c r="J521" s="78" t="str">
        <f>+'（运营）采购订单'!I521</f>
        <v>XL</v>
      </c>
      <c r="K521" s="83"/>
      <c r="L521" s="84"/>
      <c r="M521" s="83"/>
      <c r="N521" s="83"/>
      <c r="O521" s="85">
        <f t="shared" si="32"/>
        <v>0</v>
      </c>
      <c r="P521" s="86">
        <f ca="1" t="shared" si="31"/>
        <v>0</v>
      </c>
      <c r="Q521" s="86"/>
    </row>
    <row r="522" s="65" customFormat="1" ht="26" hidden="1" customHeight="1" spans="1:17">
      <c r="A522" s="76"/>
      <c r="B522" s="77" t="str">
        <f ca="1">IF(F522&gt;0,'（运营）采购订单'!B522,"")</f>
        <v/>
      </c>
      <c r="C522" s="78" t="str">
        <f ca="1">+'（运营）采购订单'!C522</f>
        <v/>
      </c>
      <c r="D522" s="78" t="str">
        <f ca="1">+'（运营）采购订单'!D522</f>
        <v/>
      </c>
      <c r="E522" s="78" t="str">
        <f ca="1">+'（运营）采购订单'!E522</f>
        <v/>
      </c>
      <c r="F522" s="78">
        <f ca="1">+'（运营）采购订单'!J522</f>
        <v>0</v>
      </c>
      <c r="G522" s="78" t="str">
        <f ca="1">+'（运营）采购订单'!F522</f>
        <v/>
      </c>
      <c r="H522" s="79" t="str">
        <f ca="1">+'（运营）采购订单'!G522</f>
        <v/>
      </c>
      <c r="I522" s="78">
        <f ca="1">+'（运营）采购订单'!H522</f>
        <v>0</v>
      </c>
      <c r="J522" s="78" t="str">
        <f>+'（运营）采购订单'!I522</f>
        <v>2XL</v>
      </c>
      <c r="K522" s="83"/>
      <c r="L522" s="84"/>
      <c r="M522" s="83"/>
      <c r="N522" s="83"/>
      <c r="O522" s="85">
        <f t="shared" si="32"/>
        <v>0</v>
      </c>
      <c r="P522" s="86">
        <f ca="1" t="shared" si="31"/>
        <v>0</v>
      </c>
      <c r="Q522" s="86"/>
    </row>
    <row r="523" s="65" customFormat="1" ht="26" hidden="1" customHeight="1" spans="1:17">
      <c r="A523" s="76"/>
      <c r="B523" s="77" t="str">
        <f ca="1">IF(F523&gt;0,'（运营）采购订单'!B523,"")</f>
        <v/>
      </c>
      <c r="C523" s="78" t="str">
        <f ca="1">+'（运营）采购订单'!C523</f>
        <v/>
      </c>
      <c r="D523" s="78" t="str">
        <f ca="1">+'（运营）采购订单'!D523</f>
        <v/>
      </c>
      <c r="E523" s="78" t="str">
        <f ca="1">+'（运营）采购订单'!E523</f>
        <v/>
      </c>
      <c r="F523" s="78">
        <f ca="1">+'（运营）采购订单'!J523</f>
        <v>0</v>
      </c>
      <c r="G523" s="78" t="str">
        <f ca="1">+'（运营）采购订单'!F523</f>
        <v/>
      </c>
      <c r="H523" s="79" t="str">
        <f ca="1">+'（运营）采购订单'!G523</f>
        <v/>
      </c>
      <c r="I523" s="78">
        <f ca="1">+'（运营）采购订单'!H523</f>
        <v>0</v>
      </c>
      <c r="J523" s="78" t="str">
        <f>+'（运营）采购订单'!I523</f>
        <v>3XL</v>
      </c>
      <c r="K523" s="83"/>
      <c r="L523" s="84"/>
      <c r="M523" s="83"/>
      <c r="N523" s="83"/>
      <c r="O523" s="85">
        <f t="shared" si="32"/>
        <v>0</v>
      </c>
      <c r="P523" s="86">
        <f ca="1" t="shared" si="31"/>
        <v>0</v>
      </c>
      <c r="Q523" s="86"/>
    </row>
    <row r="524" s="65" customFormat="1" ht="26" hidden="1" customHeight="1" spans="1:17">
      <c r="A524" s="76"/>
      <c r="B524" s="77" t="str">
        <f ca="1">IF(F524&gt;0,'（运营）采购订单'!B524,"")</f>
        <v/>
      </c>
      <c r="C524" s="78" t="str">
        <f ca="1">+'（运营）采购订单'!C524</f>
        <v/>
      </c>
      <c r="D524" s="78" t="str">
        <f ca="1">+'（运营）采购订单'!D524</f>
        <v/>
      </c>
      <c r="E524" s="78" t="str">
        <f ca="1">+'（运营）采购订单'!E524</f>
        <v/>
      </c>
      <c r="F524" s="78">
        <f ca="1">+'（运营）采购订单'!J524</f>
        <v>0</v>
      </c>
      <c r="G524" s="78" t="str">
        <f ca="1">+'（运营）采购订单'!F524</f>
        <v/>
      </c>
      <c r="H524" s="79" t="str">
        <f ca="1">+'（运营）采购订单'!G524</f>
        <v/>
      </c>
      <c r="I524" s="78">
        <f ca="1">+'（运营）采购订单'!H524</f>
        <v>0</v>
      </c>
      <c r="J524" s="78" t="str">
        <f>+'（运营）采购订单'!I524</f>
        <v>4XL</v>
      </c>
      <c r="K524" s="83"/>
      <c r="L524" s="84"/>
      <c r="M524" s="83"/>
      <c r="N524" s="83"/>
      <c r="O524" s="85">
        <f t="shared" si="32"/>
        <v>0</v>
      </c>
      <c r="P524" s="86">
        <f ca="1" t="shared" si="31"/>
        <v>0</v>
      </c>
      <c r="Q524" s="86"/>
    </row>
    <row r="525" s="65" customFormat="1" ht="26" hidden="1" customHeight="1" spans="1:17">
      <c r="A525" s="76"/>
      <c r="B525" s="77" t="str">
        <f ca="1">IF(F525&gt;0,'（运营）采购订单'!B525,"")</f>
        <v/>
      </c>
      <c r="C525" s="78" t="str">
        <f ca="1">+'（运营）采购订单'!C525</f>
        <v/>
      </c>
      <c r="D525" s="78" t="str">
        <f ca="1">+'（运营）采购订单'!D525</f>
        <v/>
      </c>
      <c r="E525" s="78" t="str">
        <f ca="1">+'（运营）采购订单'!E525</f>
        <v/>
      </c>
      <c r="F525" s="78">
        <f ca="1">+'（运营）采购订单'!J525</f>
        <v>0</v>
      </c>
      <c r="G525" s="78" t="str">
        <f ca="1">+'（运营）采购订单'!F525</f>
        <v/>
      </c>
      <c r="H525" s="79" t="str">
        <f ca="1">+'（运营）采购订单'!G525</f>
        <v/>
      </c>
      <c r="I525" s="78">
        <f ca="1">+'（运营）采购订单'!H525</f>
        <v>0</v>
      </c>
      <c r="J525" s="78" t="str">
        <f>+'（运营）采购订单'!I525</f>
        <v>5XL</v>
      </c>
      <c r="K525" s="83"/>
      <c r="L525" s="84"/>
      <c r="M525" s="83"/>
      <c r="N525" s="83"/>
      <c r="O525" s="85">
        <f t="shared" si="32"/>
        <v>0</v>
      </c>
      <c r="P525" s="86">
        <f ca="1" t="shared" si="31"/>
        <v>0</v>
      </c>
      <c r="Q525" s="86"/>
    </row>
    <row r="526" s="65" customFormat="1" ht="26" hidden="1" customHeight="1" spans="1:17">
      <c r="A526" s="76"/>
      <c r="B526" s="77" t="str">
        <f ca="1">IF(F526&gt;0,'（运营）采购订单'!B526,"")</f>
        <v/>
      </c>
      <c r="C526" s="78" t="str">
        <f ca="1">+'（运营）采购订单'!C526</f>
        <v/>
      </c>
      <c r="D526" s="78" t="str">
        <f ca="1">+'（运营）采购订单'!D526</f>
        <v/>
      </c>
      <c r="E526" s="78" t="str">
        <f ca="1">+'（运营）采购订单'!E526</f>
        <v/>
      </c>
      <c r="F526" s="78">
        <f ca="1">+'（运营）采购订单'!J526</f>
        <v>0</v>
      </c>
      <c r="G526" s="78" t="str">
        <f ca="1">+'（运营）采购订单'!F526</f>
        <v/>
      </c>
      <c r="H526" s="79" t="str">
        <f ca="1">+'（运营）采购订单'!G526</f>
        <v/>
      </c>
      <c r="I526" s="78">
        <f ca="1">+'（运营）采购订单'!H526</f>
        <v>0</v>
      </c>
      <c r="J526" s="78" t="str">
        <f>+'（运营）采购订单'!I526</f>
        <v>XS</v>
      </c>
      <c r="K526" s="83"/>
      <c r="L526" s="84"/>
      <c r="M526" s="83"/>
      <c r="N526" s="83"/>
      <c r="O526" s="85">
        <f t="shared" si="32"/>
        <v>0</v>
      </c>
      <c r="P526" s="86">
        <f ca="1" t="shared" si="31"/>
        <v>0</v>
      </c>
      <c r="Q526" s="86"/>
    </row>
    <row r="527" s="65" customFormat="1" ht="26" hidden="1" customHeight="1" spans="1:17">
      <c r="A527" s="76"/>
      <c r="B527" s="77" t="str">
        <f ca="1">IF(F527&gt;0,'（运营）采购订单'!B527,"")</f>
        <v/>
      </c>
      <c r="C527" s="78" t="str">
        <f ca="1">+'（运营）采购订单'!C527</f>
        <v/>
      </c>
      <c r="D527" s="78" t="str">
        <f ca="1">+'（运营）采购订单'!D527</f>
        <v/>
      </c>
      <c r="E527" s="78" t="str">
        <f ca="1">+'（运营）采购订单'!E527</f>
        <v/>
      </c>
      <c r="F527" s="78">
        <f ca="1">+'（运营）采购订单'!J527</f>
        <v>0</v>
      </c>
      <c r="G527" s="78" t="str">
        <f ca="1">+'（运营）采购订单'!F527</f>
        <v/>
      </c>
      <c r="H527" s="79" t="str">
        <f ca="1">+'（运营）采购订单'!G527</f>
        <v/>
      </c>
      <c r="I527" s="78">
        <f ca="1">+'（运营）采购订单'!H527</f>
        <v>0</v>
      </c>
      <c r="J527" s="78" t="str">
        <f>+'（运营）采购订单'!I527</f>
        <v>S</v>
      </c>
      <c r="K527" s="83"/>
      <c r="L527" s="84"/>
      <c r="M527" s="83"/>
      <c r="N527" s="83"/>
      <c r="O527" s="85">
        <f t="shared" si="32"/>
        <v>0</v>
      </c>
      <c r="P527" s="86">
        <f ca="1" t="shared" si="31"/>
        <v>0</v>
      </c>
      <c r="Q527" s="86"/>
    </row>
    <row r="528" s="65" customFormat="1" ht="26" hidden="1" customHeight="1" spans="1:17">
      <c r="A528" s="76"/>
      <c r="B528" s="77" t="str">
        <f ca="1">IF(F528&gt;0,'（运营）采购订单'!B528,"")</f>
        <v/>
      </c>
      <c r="C528" s="78" t="str">
        <f ca="1">+'（运营）采购订单'!C528</f>
        <v/>
      </c>
      <c r="D528" s="78" t="str">
        <f ca="1">+'（运营）采购订单'!D528</f>
        <v/>
      </c>
      <c r="E528" s="78" t="str">
        <f ca="1">+'（运营）采购订单'!E528</f>
        <v/>
      </c>
      <c r="F528" s="78">
        <f ca="1">+'（运营）采购订单'!J528</f>
        <v>0</v>
      </c>
      <c r="G528" s="78" t="str">
        <f ca="1">+'（运营）采购订单'!F528</f>
        <v/>
      </c>
      <c r="H528" s="79" t="str">
        <f ca="1">+'（运营）采购订单'!G528</f>
        <v/>
      </c>
      <c r="I528" s="78">
        <f ca="1">+'（运营）采购订单'!H528</f>
        <v>0</v>
      </c>
      <c r="J528" s="78" t="str">
        <f>+'（运营）采购订单'!I528</f>
        <v>M</v>
      </c>
      <c r="K528" s="83"/>
      <c r="L528" s="84"/>
      <c r="M528" s="83"/>
      <c r="N528" s="83"/>
      <c r="O528" s="85">
        <f t="shared" si="32"/>
        <v>0</v>
      </c>
      <c r="P528" s="86">
        <f ca="1" t="shared" si="31"/>
        <v>0</v>
      </c>
      <c r="Q528" s="86"/>
    </row>
    <row r="529" s="65" customFormat="1" ht="26" hidden="1" customHeight="1" spans="1:17">
      <c r="A529" s="76"/>
      <c r="B529" s="77" t="str">
        <f ca="1">IF(F529&gt;0,'（运营）采购订单'!B529,"")</f>
        <v/>
      </c>
      <c r="C529" s="78" t="str">
        <f ca="1">+'（运营）采购订单'!C529</f>
        <v/>
      </c>
      <c r="D529" s="78" t="str">
        <f ca="1">+'（运营）采购订单'!D529</f>
        <v/>
      </c>
      <c r="E529" s="78" t="str">
        <f ca="1">+'（运营）采购订单'!E529</f>
        <v/>
      </c>
      <c r="F529" s="78">
        <f ca="1">+'（运营）采购订单'!J529</f>
        <v>0</v>
      </c>
      <c r="G529" s="78" t="str">
        <f ca="1">+'（运营）采购订单'!F529</f>
        <v/>
      </c>
      <c r="H529" s="79" t="str">
        <f ca="1">+'（运营）采购订单'!G529</f>
        <v/>
      </c>
      <c r="I529" s="78">
        <f ca="1">+'（运营）采购订单'!H529</f>
        <v>0</v>
      </c>
      <c r="J529" s="78" t="str">
        <f>+'（运营）采购订单'!I529</f>
        <v>L</v>
      </c>
      <c r="K529" s="83"/>
      <c r="L529" s="84"/>
      <c r="M529" s="83"/>
      <c r="N529" s="83"/>
      <c r="O529" s="85">
        <f t="shared" si="32"/>
        <v>0</v>
      </c>
      <c r="P529" s="86">
        <f ca="1" t="shared" si="31"/>
        <v>0</v>
      </c>
      <c r="Q529" s="86"/>
    </row>
    <row r="530" s="65" customFormat="1" ht="26" hidden="1" customHeight="1" spans="1:17">
      <c r="A530" s="76"/>
      <c r="B530" s="77" t="str">
        <f ca="1">IF(F530&gt;0,'（运营）采购订单'!B530,"")</f>
        <v/>
      </c>
      <c r="C530" s="78" t="str">
        <f ca="1">+'（运营）采购订单'!C530</f>
        <v/>
      </c>
      <c r="D530" s="78" t="str">
        <f ca="1">+'（运营）采购订单'!D530</f>
        <v/>
      </c>
      <c r="E530" s="78" t="str">
        <f ca="1">+'（运营）采购订单'!E530</f>
        <v/>
      </c>
      <c r="F530" s="78">
        <f ca="1">+'（运营）采购订单'!J530</f>
        <v>0</v>
      </c>
      <c r="G530" s="78" t="str">
        <f ca="1">+'（运营）采购订单'!F530</f>
        <v/>
      </c>
      <c r="H530" s="79" t="str">
        <f ca="1">+'（运营）采购订单'!G530</f>
        <v/>
      </c>
      <c r="I530" s="78">
        <f ca="1">+'（运营）采购订单'!H530</f>
        <v>0</v>
      </c>
      <c r="J530" s="78" t="str">
        <f>+'（运营）采购订单'!I530</f>
        <v>XL</v>
      </c>
      <c r="K530" s="83"/>
      <c r="L530" s="84"/>
      <c r="M530" s="83"/>
      <c r="N530" s="83"/>
      <c r="O530" s="85">
        <f t="shared" si="32"/>
        <v>0</v>
      </c>
      <c r="P530" s="86">
        <f ca="1" t="shared" si="31"/>
        <v>0</v>
      </c>
      <c r="Q530" s="86"/>
    </row>
    <row r="531" s="65" customFormat="1" ht="26" hidden="1" customHeight="1" spans="1:17">
      <c r="A531" s="76"/>
      <c r="B531" s="77" t="str">
        <f ca="1">IF(F531&gt;0,'（运营）采购订单'!B531,"")</f>
        <v/>
      </c>
      <c r="C531" s="78" t="str">
        <f ca="1">+'（运营）采购订单'!C531</f>
        <v/>
      </c>
      <c r="D531" s="78" t="str">
        <f ca="1">+'（运营）采购订单'!D531</f>
        <v/>
      </c>
      <c r="E531" s="78" t="str">
        <f ca="1">+'（运营）采购订单'!E531</f>
        <v/>
      </c>
      <c r="F531" s="78">
        <f ca="1">+'（运营）采购订单'!J531</f>
        <v>0</v>
      </c>
      <c r="G531" s="78" t="str">
        <f ca="1">+'（运营）采购订单'!F531</f>
        <v/>
      </c>
      <c r="H531" s="79" t="str">
        <f ca="1">+'（运营）采购订单'!G531</f>
        <v/>
      </c>
      <c r="I531" s="78">
        <f ca="1">+'（运营）采购订单'!H531</f>
        <v>0</v>
      </c>
      <c r="J531" s="78" t="str">
        <f>+'（运营）采购订单'!I531</f>
        <v>2XL</v>
      </c>
      <c r="K531" s="83"/>
      <c r="L531" s="84"/>
      <c r="M531" s="83"/>
      <c r="N531" s="83"/>
      <c r="O531" s="85">
        <f t="shared" si="32"/>
        <v>0</v>
      </c>
      <c r="P531" s="86">
        <f ca="1" t="shared" si="31"/>
        <v>0</v>
      </c>
      <c r="Q531" s="86"/>
    </row>
    <row r="532" s="65" customFormat="1" ht="26" hidden="1" customHeight="1" spans="1:17">
      <c r="A532" s="76"/>
      <c r="B532" s="77" t="str">
        <f ca="1">IF(F532&gt;0,'（运营）采购订单'!B532,"")</f>
        <v/>
      </c>
      <c r="C532" s="78" t="str">
        <f ca="1">+'（运营）采购订单'!C532</f>
        <v/>
      </c>
      <c r="D532" s="78" t="str">
        <f ca="1">+'（运营）采购订单'!D532</f>
        <v/>
      </c>
      <c r="E532" s="78" t="str">
        <f ca="1">+'（运营）采购订单'!E532</f>
        <v/>
      </c>
      <c r="F532" s="78">
        <f ca="1">+'（运营）采购订单'!J532</f>
        <v>0</v>
      </c>
      <c r="G532" s="78" t="str">
        <f ca="1">+'（运营）采购订单'!F532</f>
        <v/>
      </c>
      <c r="H532" s="79" t="str">
        <f ca="1">+'（运营）采购订单'!G532</f>
        <v/>
      </c>
      <c r="I532" s="78">
        <f ca="1">+'（运营）采购订单'!H532</f>
        <v>0</v>
      </c>
      <c r="J532" s="78" t="str">
        <f>+'（运营）采购订单'!I532</f>
        <v>3XL</v>
      </c>
      <c r="K532" s="83"/>
      <c r="L532" s="84"/>
      <c r="M532" s="83"/>
      <c r="N532" s="83"/>
      <c r="O532" s="85">
        <f t="shared" si="32"/>
        <v>0</v>
      </c>
      <c r="P532" s="86">
        <f ca="1" t="shared" si="31"/>
        <v>0</v>
      </c>
      <c r="Q532" s="86"/>
    </row>
    <row r="533" s="65" customFormat="1" ht="26" hidden="1" customHeight="1" spans="1:17">
      <c r="A533" s="76"/>
      <c r="B533" s="77" t="str">
        <f ca="1">IF(F533&gt;0,'（运营）采购订单'!B533,"")</f>
        <v/>
      </c>
      <c r="C533" s="78" t="str">
        <f ca="1">+'（运营）采购订单'!C533</f>
        <v/>
      </c>
      <c r="D533" s="78" t="str">
        <f ca="1">+'（运营）采购订单'!D533</f>
        <v/>
      </c>
      <c r="E533" s="78" t="str">
        <f ca="1">+'（运营）采购订单'!E533</f>
        <v/>
      </c>
      <c r="F533" s="78">
        <f ca="1">+'（运营）采购订单'!J533</f>
        <v>0</v>
      </c>
      <c r="G533" s="78" t="str">
        <f ca="1">+'（运营）采购订单'!F533</f>
        <v/>
      </c>
      <c r="H533" s="79" t="str">
        <f ca="1">+'（运营）采购订单'!G533</f>
        <v/>
      </c>
      <c r="I533" s="78">
        <f ca="1">+'（运营）采购订单'!H533</f>
        <v>0</v>
      </c>
      <c r="J533" s="78" t="str">
        <f>+'（运营）采购订单'!I533</f>
        <v>4XL</v>
      </c>
      <c r="K533" s="83"/>
      <c r="L533" s="84"/>
      <c r="M533" s="83"/>
      <c r="N533" s="83"/>
      <c r="O533" s="85">
        <f t="shared" si="32"/>
        <v>0</v>
      </c>
      <c r="P533" s="86">
        <f ca="1" t="shared" si="31"/>
        <v>0</v>
      </c>
      <c r="Q533" s="86"/>
    </row>
    <row r="534" s="65" customFormat="1" ht="26" hidden="1" customHeight="1" spans="1:17">
      <c r="A534" s="76"/>
      <c r="B534" s="77" t="str">
        <f ca="1">IF(F534&gt;0,'（运营）采购订单'!B534,"")</f>
        <v/>
      </c>
      <c r="C534" s="78" t="str">
        <f ca="1">+'（运营）采购订单'!C534</f>
        <v/>
      </c>
      <c r="D534" s="78" t="str">
        <f ca="1">+'（运营）采购订单'!D534</f>
        <v/>
      </c>
      <c r="E534" s="78" t="str">
        <f ca="1">+'（运营）采购订单'!E534</f>
        <v/>
      </c>
      <c r="F534" s="78">
        <f ca="1">+'（运营）采购订单'!J534</f>
        <v>0</v>
      </c>
      <c r="G534" s="78" t="str">
        <f ca="1">+'（运营）采购订单'!F534</f>
        <v/>
      </c>
      <c r="H534" s="79" t="str">
        <f ca="1">+'（运营）采购订单'!G534</f>
        <v/>
      </c>
      <c r="I534" s="78">
        <f ca="1">+'（运营）采购订单'!H534</f>
        <v>0</v>
      </c>
      <c r="J534" s="78" t="str">
        <f>+'（运营）采购订单'!I534</f>
        <v>5XL</v>
      </c>
      <c r="K534" s="83"/>
      <c r="L534" s="84"/>
      <c r="M534" s="83"/>
      <c r="N534" s="83"/>
      <c r="O534" s="85">
        <f t="shared" si="32"/>
        <v>0</v>
      </c>
      <c r="P534" s="86">
        <f ca="1" t="shared" si="31"/>
        <v>0</v>
      </c>
      <c r="Q534" s="86"/>
    </row>
    <row r="535" s="65" customFormat="1" ht="26" hidden="1" customHeight="1" spans="1:17">
      <c r="A535" s="76"/>
      <c r="B535" s="77" t="str">
        <f ca="1">IF(F535&gt;0,'（运营）采购订单'!B535,"")</f>
        <v/>
      </c>
      <c r="C535" s="78" t="str">
        <f ca="1">+'（运营）采购订单'!C535</f>
        <v/>
      </c>
      <c r="D535" s="78" t="str">
        <f ca="1">+'（运营）采购订单'!D535</f>
        <v/>
      </c>
      <c r="E535" s="78" t="str">
        <f ca="1">+'（运营）采购订单'!E535</f>
        <v/>
      </c>
      <c r="F535" s="78">
        <f ca="1">+'（运营）采购订单'!J535</f>
        <v>0</v>
      </c>
      <c r="G535" s="78" t="str">
        <f ca="1">+'（运营）采购订单'!F535</f>
        <v/>
      </c>
      <c r="H535" s="79" t="str">
        <f ca="1">+'（运营）采购订单'!G535</f>
        <v/>
      </c>
      <c r="I535" s="78">
        <f ca="1">+'（运营）采购订单'!H535</f>
        <v>0</v>
      </c>
      <c r="J535" s="78" t="str">
        <f>+'（运营）采购订单'!I535</f>
        <v>XS</v>
      </c>
      <c r="K535" s="83"/>
      <c r="L535" s="84"/>
      <c r="M535" s="83"/>
      <c r="N535" s="83"/>
      <c r="O535" s="85">
        <f t="shared" si="32"/>
        <v>0</v>
      </c>
      <c r="P535" s="86">
        <f ca="1" t="shared" si="31"/>
        <v>0</v>
      </c>
      <c r="Q535" s="86"/>
    </row>
    <row r="536" s="65" customFormat="1" ht="26" hidden="1" customHeight="1" spans="1:17">
      <c r="A536" s="76"/>
      <c r="B536" s="77" t="str">
        <f ca="1">IF(F536&gt;0,'（运营）采购订单'!B536,"")</f>
        <v/>
      </c>
      <c r="C536" s="78" t="str">
        <f ca="1">+'（运营）采购订单'!C536</f>
        <v/>
      </c>
      <c r="D536" s="78" t="str">
        <f ca="1">+'（运营）采购订单'!D536</f>
        <v/>
      </c>
      <c r="E536" s="78" t="str">
        <f ca="1">+'（运营）采购订单'!E536</f>
        <v/>
      </c>
      <c r="F536" s="78">
        <f ca="1">+'（运营）采购订单'!J536</f>
        <v>0</v>
      </c>
      <c r="G536" s="78" t="str">
        <f ca="1">+'（运营）采购订单'!F536</f>
        <v/>
      </c>
      <c r="H536" s="79" t="str">
        <f ca="1">+'（运营）采购订单'!G536</f>
        <v/>
      </c>
      <c r="I536" s="78">
        <f ca="1">+'（运营）采购订单'!H536</f>
        <v>0</v>
      </c>
      <c r="J536" s="78" t="str">
        <f>+'（运营）采购订单'!I536</f>
        <v>S</v>
      </c>
      <c r="K536" s="83"/>
      <c r="L536" s="84"/>
      <c r="M536" s="83"/>
      <c r="N536" s="83"/>
      <c r="O536" s="85">
        <f t="shared" si="32"/>
        <v>0</v>
      </c>
      <c r="P536" s="86">
        <f ca="1" t="shared" si="31"/>
        <v>0</v>
      </c>
      <c r="Q536" s="86"/>
    </row>
    <row r="537" s="65" customFormat="1" ht="26" hidden="1" customHeight="1" spans="1:17">
      <c r="A537" s="76"/>
      <c r="B537" s="77" t="str">
        <f ca="1">IF(F537&gt;0,'（运营）采购订单'!B537,"")</f>
        <v/>
      </c>
      <c r="C537" s="78" t="str">
        <f ca="1">+'（运营）采购订单'!C537</f>
        <v/>
      </c>
      <c r="D537" s="78" t="str">
        <f ca="1">+'（运营）采购订单'!D537</f>
        <v/>
      </c>
      <c r="E537" s="78" t="str">
        <f ca="1">+'（运营）采购订单'!E537</f>
        <v/>
      </c>
      <c r="F537" s="78">
        <f ca="1">+'（运营）采购订单'!J537</f>
        <v>0</v>
      </c>
      <c r="G537" s="78" t="str">
        <f ca="1">+'（运营）采购订单'!F537</f>
        <v/>
      </c>
      <c r="H537" s="79" t="str">
        <f ca="1">+'（运营）采购订单'!G537</f>
        <v/>
      </c>
      <c r="I537" s="78">
        <f ca="1">+'（运营）采购订单'!H537</f>
        <v>0</v>
      </c>
      <c r="J537" s="78" t="str">
        <f>+'（运营）采购订单'!I537</f>
        <v>M</v>
      </c>
      <c r="K537" s="83"/>
      <c r="L537" s="84"/>
      <c r="M537" s="83"/>
      <c r="N537" s="83"/>
      <c r="O537" s="85">
        <f t="shared" si="32"/>
        <v>0</v>
      </c>
      <c r="P537" s="86">
        <f ca="1" t="shared" si="31"/>
        <v>0</v>
      </c>
      <c r="Q537" s="86"/>
    </row>
    <row r="538" s="65" customFormat="1" ht="26" hidden="1" customHeight="1" spans="1:17">
      <c r="A538" s="76"/>
      <c r="B538" s="77" t="str">
        <f ca="1">IF(F538&gt;0,'（运营）采购订单'!B538,"")</f>
        <v/>
      </c>
      <c r="C538" s="78" t="str">
        <f ca="1">+'（运营）采购订单'!C538</f>
        <v/>
      </c>
      <c r="D538" s="78" t="str">
        <f ca="1">+'（运营）采购订单'!D538</f>
        <v/>
      </c>
      <c r="E538" s="78" t="str">
        <f ca="1">+'（运营）采购订单'!E538</f>
        <v/>
      </c>
      <c r="F538" s="78">
        <f ca="1">+'（运营）采购订单'!J538</f>
        <v>0</v>
      </c>
      <c r="G538" s="78" t="str">
        <f ca="1">+'（运营）采购订单'!F538</f>
        <v/>
      </c>
      <c r="H538" s="79" t="str">
        <f ca="1">+'（运营）采购订单'!G538</f>
        <v/>
      </c>
      <c r="I538" s="78">
        <f ca="1">+'（运营）采购订单'!H538</f>
        <v>0</v>
      </c>
      <c r="J538" s="78" t="str">
        <f>+'（运营）采购订单'!I538</f>
        <v>L</v>
      </c>
      <c r="K538" s="83"/>
      <c r="L538" s="84"/>
      <c r="M538" s="83"/>
      <c r="N538" s="83"/>
      <c r="O538" s="85">
        <f t="shared" si="32"/>
        <v>0</v>
      </c>
      <c r="P538" s="86">
        <f ca="1" t="shared" si="31"/>
        <v>0</v>
      </c>
      <c r="Q538" s="86"/>
    </row>
    <row r="539" s="65" customFormat="1" ht="26" hidden="1" customHeight="1" spans="1:17">
      <c r="A539" s="76"/>
      <c r="B539" s="77" t="str">
        <f ca="1">IF(F539&gt;0,'（运营）采购订单'!B539,"")</f>
        <v/>
      </c>
      <c r="C539" s="78" t="str">
        <f ca="1">+'（运营）采购订单'!C539</f>
        <v/>
      </c>
      <c r="D539" s="78" t="str">
        <f ca="1">+'（运营）采购订单'!D539</f>
        <v/>
      </c>
      <c r="E539" s="78" t="str">
        <f ca="1">+'（运营）采购订单'!E539</f>
        <v/>
      </c>
      <c r="F539" s="78">
        <f ca="1">+'（运营）采购订单'!J539</f>
        <v>0</v>
      </c>
      <c r="G539" s="78" t="str">
        <f ca="1">+'（运营）采购订单'!F539</f>
        <v/>
      </c>
      <c r="H539" s="79" t="str">
        <f ca="1">+'（运营）采购订单'!G539</f>
        <v/>
      </c>
      <c r="I539" s="78">
        <f ca="1">+'（运营）采购订单'!H539</f>
        <v>0</v>
      </c>
      <c r="J539" s="78" t="str">
        <f>+'（运营）采购订单'!I539</f>
        <v>XL</v>
      </c>
      <c r="K539" s="83"/>
      <c r="L539" s="84"/>
      <c r="M539" s="83"/>
      <c r="N539" s="83"/>
      <c r="O539" s="85">
        <f t="shared" si="32"/>
        <v>0</v>
      </c>
      <c r="P539" s="86">
        <f ca="1" t="shared" si="31"/>
        <v>0</v>
      </c>
      <c r="Q539" s="86"/>
    </row>
    <row r="540" s="65" customFormat="1" ht="26" hidden="1" customHeight="1" spans="1:17">
      <c r="A540" s="76"/>
      <c r="B540" s="77" t="str">
        <f ca="1">IF(F540&gt;0,'（运营）采购订单'!B540,"")</f>
        <v/>
      </c>
      <c r="C540" s="78" t="str">
        <f ca="1">+'（运营）采购订单'!C540</f>
        <v/>
      </c>
      <c r="D540" s="78" t="str">
        <f ca="1">+'（运营）采购订单'!D540</f>
        <v/>
      </c>
      <c r="E540" s="78" t="str">
        <f ca="1">+'（运营）采购订单'!E540</f>
        <v/>
      </c>
      <c r="F540" s="78">
        <f ca="1">+'（运营）采购订单'!J540</f>
        <v>0</v>
      </c>
      <c r="G540" s="78" t="str">
        <f ca="1">+'（运营）采购订单'!F540</f>
        <v/>
      </c>
      <c r="H540" s="79" t="str">
        <f ca="1">+'（运营）采购订单'!G540</f>
        <v/>
      </c>
      <c r="I540" s="78">
        <f ca="1">+'（运营）采购订单'!H540</f>
        <v>0</v>
      </c>
      <c r="J540" s="78" t="str">
        <f>+'（运营）采购订单'!I540</f>
        <v>2XL</v>
      </c>
      <c r="K540" s="83"/>
      <c r="L540" s="84"/>
      <c r="M540" s="83"/>
      <c r="N540" s="83"/>
      <c r="O540" s="85">
        <f t="shared" si="32"/>
        <v>0</v>
      </c>
      <c r="P540" s="86">
        <f ca="1" t="shared" si="31"/>
        <v>0</v>
      </c>
      <c r="Q540" s="86"/>
    </row>
    <row r="541" s="65" customFormat="1" ht="26" hidden="1" customHeight="1" spans="1:17">
      <c r="A541" s="76"/>
      <c r="B541" s="77" t="str">
        <f ca="1">IF(F541&gt;0,'（运营）采购订单'!B541,"")</f>
        <v/>
      </c>
      <c r="C541" s="78" t="str">
        <f ca="1">+'（运营）采购订单'!C541</f>
        <v/>
      </c>
      <c r="D541" s="78" t="str">
        <f ca="1">+'（运营）采购订单'!D541</f>
        <v/>
      </c>
      <c r="E541" s="78" t="str">
        <f ca="1">+'（运营）采购订单'!E541</f>
        <v/>
      </c>
      <c r="F541" s="78">
        <f ca="1">+'（运营）采购订单'!J541</f>
        <v>0</v>
      </c>
      <c r="G541" s="78" t="str">
        <f ca="1">+'（运营）采购订单'!F541</f>
        <v/>
      </c>
      <c r="H541" s="79" t="str">
        <f ca="1">+'（运营）采购订单'!G541</f>
        <v/>
      </c>
      <c r="I541" s="78">
        <f ca="1">+'（运营）采购订单'!H541</f>
        <v>0</v>
      </c>
      <c r="J541" s="78" t="str">
        <f>+'（运营）采购订单'!I541</f>
        <v>3XL</v>
      </c>
      <c r="K541" s="83"/>
      <c r="L541" s="84"/>
      <c r="M541" s="83"/>
      <c r="N541" s="83"/>
      <c r="O541" s="85">
        <f t="shared" si="32"/>
        <v>0</v>
      </c>
      <c r="P541" s="86">
        <f ca="1" t="shared" si="31"/>
        <v>0</v>
      </c>
      <c r="Q541" s="86"/>
    </row>
    <row r="542" s="65" customFormat="1" ht="26" hidden="1" customHeight="1" spans="1:17">
      <c r="A542" s="76"/>
      <c r="B542" s="77" t="str">
        <f ca="1">IF(F542&gt;0,'（运营）采购订单'!B542,"")</f>
        <v/>
      </c>
      <c r="C542" s="78" t="str">
        <f ca="1">+'（运营）采购订单'!C542</f>
        <v/>
      </c>
      <c r="D542" s="78" t="str">
        <f ca="1">+'（运营）采购订单'!D542</f>
        <v/>
      </c>
      <c r="E542" s="78" t="str">
        <f ca="1">+'（运营）采购订单'!E542</f>
        <v/>
      </c>
      <c r="F542" s="78">
        <f ca="1">+'（运营）采购订单'!J542</f>
        <v>0</v>
      </c>
      <c r="G542" s="78" t="str">
        <f ca="1">+'（运营）采购订单'!F542</f>
        <v/>
      </c>
      <c r="H542" s="79" t="str">
        <f ca="1">+'（运营）采购订单'!G542</f>
        <v/>
      </c>
      <c r="I542" s="78">
        <f ca="1">+'（运营）采购订单'!H542</f>
        <v>0</v>
      </c>
      <c r="J542" s="78" t="str">
        <f>+'（运营）采购订单'!I542</f>
        <v>4XL</v>
      </c>
      <c r="K542" s="83"/>
      <c r="L542" s="84"/>
      <c r="M542" s="83"/>
      <c r="N542" s="83"/>
      <c r="O542" s="85">
        <f t="shared" si="32"/>
        <v>0</v>
      </c>
      <c r="P542" s="86">
        <f ca="1" t="shared" si="31"/>
        <v>0</v>
      </c>
      <c r="Q542" s="86"/>
    </row>
    <row r="543" s="65" customFormat="1" ht="26" hidden="1" customHeight="1" spans="1:17">
      <c r="A543" s="76"/>
      <c r="B543" s="78" t="str">
        <f ca="1">IF(F543&gt;0,'（运营）采购订单'!B543,"")</f>
        <v/>
      </c>
      <c r="C543" s="78" t="str">
        <f ca="1">+'（运营）采购订单'!C543</f>
        <v/>
      </c>
      <c r="D543" s="78" t="str">
        <f ca="1">+'（运营）采购订单'!D543</f>
        <v/>
      </c>
      <c r="E543" s="78" t="str">
        <f ca="1">+'（运营）采购订单'!E543</f>
        <v/>
      </c>
      <c r="F543" s="78">
        <f ca="1">+'（运营）采购订单'!J543</f>
        <v>0</v>
      </c>
      <c r="G543" s="78" t="str">
        <f ca="1">+'（运营）采购订单'!F543</f>
        <v/>
      </c>
      <c r="H543" s="79" t="str">
        <f ca="1">+'（运营）采购订单'!G543</f>
        <v/>
      </c>
      <c r="I543" s="78">
        <f ca="1">+'（运营）采购订单'!H543</f>
        <v>0</v>
      </c>
      <c r="J543" s="78" t="str">
        <f>+'（运营）采购订单'!I543</f>
        <v>5XL</v>
      </c>
      <c r="K543" s="83"/>
      <c r="L543" s="84"/>
      <c r="M543" s="83"/>
      <c r="N543" s="83"/>
      <c r="O543" s="85">
        <f t="shared" si="32"/>
        <v>0</v>
      </c>
      <c r="P543" s="86">
        <f ca="1" t="shared" si="31"/>
        <v>0</v>
      </c>
      <c r="Q543" s="86"/>
    </row>
    <row r="544" s="66" customFormat="1" ht="28" customHeight="1" spans="4:16">
      <c r="D544" s="88" t="s">
        <v>39</v>
      </c>
      <c r="E544" s="88"/>
      <c r="F544" s="88">
        <f ca="1">SUM(F4:F543)</f>
        <v>2610</v>
      </c>
      <c r="G544" s="88"/>
      <c r="I544" s="88"/>
      <c r="J544" s="88"/>
      <c r="K544" s="88">
        <f t="shared" ref="K544:P544" si="33">SUM(K4:K543)</f>
        <v>0</v>
      </c>
      <c r="L544" s="88">
        <f t="shared" si="33"/>
        <v>0</v>
      </c>
      <c r="M544" s="88">
        <f t="shared" si="33"/>
        <v>0</v>
      </c>
      <c r="N544" s="88">
        <f t="shared" si="33"/>
        <v>0</v>
      </c>
      <c r="O544" s="88">
        <f t="shared" si="33"/>
        <v>0</v>
      </c>
      <c r="P544" s="88">
        <f ca="1" t="shared" si="33"/>
        <v>2610</v>
      </c>
    </row>
    <row r="545" hidden="1" spans="1:17">
      <c r="A545" s="89" t="s">
        <v>181</v>
      </c>
      <c r="B545" s="82"/>
      <c r="C545" s="82"/>
      <c r="D545" s="82"/>
      <c r="E545" s="82"/>
      <c r="F545" s="82"/>
      <c r="G545" s="82"/>
      <c r="H545" s="82"/>
      <c r="I545" s="82"/>
      <c r="J545" s="82"/>
      <c r="K545" s="82"/>
      <c r="L545" s="91"/>
      <c r="M545" s="82"/>
      <c r="N545" s="82"/>
      <c r="O545" s="82"/>
      <c r="P545" s="82"/>
      <c r="Q545" s="92"/>
    </row>
    <row r="546" hidden="1" spans="1:1">
      <c r="A546" s="90" t="s">
        <v>182</v>
      </c>
    </row>
    <row r="547" hidden="1" spans="1:1">
      <c r="A547" s="90" t="s">
        <v>183</v>
      </c>
    </row>
    <row r="548" hidden="1" spans="1:1">
      <c r="A548" s="90" t="s">
        <v>184</v>
      </c>
    </row>
    <row r="549" hidden="1" spans="1:1">
      <c r="A549" s="90" t="s">
        <v>185</v>
      </c>
    </row>
    <row r="550" hidden="1" spans="1:1">
      <c r="A550" s="90" t="s">
        <v>186</v>
      </c>
    </row>
    <row r="551" spans="1:1">
      <c r="A551" s="90"/>
    </row>
  </sheetData>
  <autoFilter ref="A3:R550">
    <filterColumn colId="5">
      <filters>
        <filter val="30"/>
        <filter val="60"/>
        <filter val="90"/>
        <filter val="120"/>
        <filter val="180"/>
        <filter val="240"/>
        <filter val="420"/>
        <filter val="6990"/>
      </filters>
    </filterColumn>
    <extLst/>
  </autoFilter>
  <mergeCells count="4">
    <mergeCell ref="A1:Q1"/>
    <mergeCell ref="B2:C2"/>
    <mergeCell ref="E2:H2"/>
    <mergeCell ref="J2:O2"/>
  </mergeCells>
  <conditionalFormatting sqref="P4:P543">
    <cfRule type="expression" dxfId="3" priority="4">
      <formula>IF(OR(P4/F4&gt;0.1,P4/F4&lt;-0.1),P4)</formula>
    </cfRule>
  </conditionalFormatting>
  <conditionalFormatting sqref="Q4:Q543">
    <cfRule type="expression" dxfId="3" priority="2">
      <formula>IF(OR(Q4/H4&gt;0.1,Q4/H4&lt;-0.1),Q4)</formula>
    </cfRule>
  </conditionalFormatting>
  <dataValidations count="1">
    <dataValidation type="date" operator="greaterThan" allowBlank="1" showInputMessage="1" showErrorMessage="1" sqref="Q2">
      <formula1>44652</formula1>
    </dataValidation>
  </dataValidations>
  <printOptions horizontalCentered="1" verticalCentered="1"/>
  <pageMargins left="0.275" right="0.275" top="0.511805555555556" bottom="0.472222222222222" header="0.5" footer="0.5"/>
  <pageSetup paperSize="9" scale="64" fitToHeight="0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O545"/>
  <sheetViews>
    <sheetView showGridLines="0" showZeros="0" view="pageBreakPreview" zoomScale="60" zoomScaleNormal="46" topLeftCell="B1" workbookViewId="0">
      <selection activeCell="I16" sqref="I16"/>
    </sheetView>
  </sheetViews>
  <sheetFormatPr defaultColWidth="9.775" defaultRowHeight="14.25"/>
  <cols>
    <col min="1" max="1" width="13.5666666666667" style="36" customWidth="1"/>
    <col min="2" max="2" width="21.3583333333333" style="36" customWidth="1"/>
    <col min="3" max="3" width="18.925" style="36" customWidth="1"/>
    <col min="4" max="4" width="38.5" style="36" customWidth="1"/>
    <col min="5" max="5" width="21.7583333333333" style="36" customWidth="1"/>
    <col min="6" max="6" width="13.75" style="36" customWidth="1"/>
    <col min="7" max="7" width="21.25" style="36" customWidth="1"/>
    <col min="8" max="8" width="16.1083333333333" style="36" customWidth="1"/>
    <col min="9" max="9" width="22.85" style="36" customWidth="1"/>
    <col min="10" max="10" width="11.9166666666667" style="36" customWidth="1"/>
    <col min="11" max="11" width="18.125" style="36" customWidth="1"/>
    <col min="12" max="12" width="18.75" style="36" customWidth="1"/>
    <col min="13" max="14" width="14.8166666666667" style="36" customWidth="1"/>
    <col min="15" max="15" width="22.85" style="36" customWidth="1"/>
    <col min="16" max="16384" width="9.775" style="36"/>
  </cols>
  <sheetData>
    <row r="1" ht="28.5" customHeight="1" spans="1:15">
      <c r="A1" s="37" t="str">
        <f>+'（运营）采购订单'!B2&amp;"送货单明细"</f>
        <v>嘉豪工厂送货单明细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52"/>
    </row>
    <row r="2" ht="22.5" customHeight="1" spans="1:15">
      <c r="A2" s="39" t="s">
        <v>187</v>
      </c>
      <c r="B2" s="40" t="s">
        <v>188</v>
      </c>
      <c r="C2" s="41" t="s">
        <v>171</v>
      </c>
      <c r="D2" s="42">
        <f>+'（工厂）送货清单汇总'!E2</f>
        <v>0</v>
      </c>
      <c r="E2" s="42"/>
      <c r="F2" s="39" t="s">
        <v>189</v>
      </c>
      <c r="G2" s="42" t="str">
        <f>+'（运营）采购订单'!D2</f>
        <v>TZ</v>
      </c>
      <c r="H2" s="42"/>
      <c r="I2" s="39" t="s">
        <v>172</v>
      </c>
      <c r="J2" s="53">
        <f>+'（工厂）送货清单汇总'!J2</f>
        <v>0</v>
      </c>
      <c r="K2" s="53"/>
      <c r="L2" s="54"/>
      <c r="M2" s="40" t="s">
        <v>173</v>
      </c>
      <c r="N2" s="55">
        <f>+'（工厂）送货清单汇总'!Q2</f>
        <v>0</v>
      </c>
      <c r="O2" s="56"/>
    </row>
    <row r="3" ht="22.5" customHeight="1" spans="1:15">
      <c r="A3" s="43" t="s">
        <v>174</v>
      </c>
      <c r="B3" s="43" t="s">
        <v>18</v>
      </c>
      <c r="C3" s="43" t="s">
        <v>152</v>
      </c>
      <c r="D3" s="43" t="s">
        <v>153</v>
      </c>
      <c r="E3" s="44" t="s">
        <v>161</v>
      </c>
      <c r="F3" s="45" t="s">
        <v>155</v>
      </c>
      <c r="G3" s="46" t="s">
        <v>31</v>
      </c>
      <c r="H3" s="47" t="s">
        <v>73</v>
      </c>
      <c r="I3" s="57" t="s">
        <v>72</v>
      </c>
      <c r="J3" s="45" t="s">
        <v>154</v>
      </c>
      <c r="K3" s="45" t="s">
        <v>190</v>
      </c>
      <c r="L3" s="45" t="s">
        <v>191</v>
      </c>
      <c r="M3" s="58" t="s">
        <v>192</v>
      </c>
      <c r="N3" s="58" t="s">
        <v>193</v>
      </c>
      <c r="O3" s="43" t="s">
        <v>156</v>
      </c>
    </row>
    <row r="4" ht="22.5" customHeight="1" spans="1:15">
      <c r="A4" s="48" t="str">
        <f>+IF(K4&gt;0,$N$2,"")</f>
        <v/>
      </c>
      <c r="B4" s="49" t="str">
        <f ca="1">+IF(K4&gt;0,'（运营）采购订单'!B4,"")</f>
        <v/>
      </c>
      <c r="C4" s="50" t="str">
        <f ca="1">+IF(K4&gt;0,'（运营）采购订单'!C4,"")</f>
        <v/>
      </c>
      <c r="D4" s="50" t="str">
        <f ca="1">+IF(K4&gt;0,'（运营）采购订单'!D4,"")</f>
        <v/>
      </c>
      <c r="E4" s="50" t="str">
        <f ca="1">+IF(K4&gt;0,'（运营）采购订单'!E4,"")</f>
        <v/>
      </c>
      <c r="F4" s="50">
        <f ca="1">+IF(K4&gt;0,'（运营）采购订单'!J4,0)</f>
        <v>0</v>
      </c>
      <c r="G4" s="50" t="str">
        <f ca="1">+IF(K4&gt;0,'（运营）采购订单'!F4,"")</f>
        <v/>
      </c>
      <c r="H4" s="51" t="str">
        <f ca="1">+IF(K4&gt;0,'（运营）采购订单'!G4,"")</f>
        <v/>
      </c>
      <c r="I4" s="50" t="str">
        <f ca="1">+IF(K4&gt;0,'（运营）采购订单'!H4,"")</f>
        <v/>
      </c>
      <c r="J4" s="50" t="str">
        <f>+IF(K4&gt;0,'（运营）采购订单'!I4,"")</f>
        <v/>
      </c>
      <c r="K4" s="50">
        <f>+IF(AND('（工厂）送货清单汇总'!$K$544&gt;0,'（工厂）送货清单汇总'!$L$544&gt;0,'（工厂）送货清单汇总'!$M$544&gt;0,'（工厂）送货清单汇总'!$N$544&gt;0),'（工厂）送货清单汇总'!N4,IF(AND('（工厂）送货清单汇总'!$K$544&gt;0,'（工厂）送货清单汇总'!$L$544&gt;0,'（工厂）送货清单汇总'!$M$544&gt;0,'（工厂）送货清单汇总'!$N$544=0),'（工厂）送货清单汇总'!M4,IF(AND('（工厂）送货清单汇总'!$K$544&gt;0,'（工厂）送货清单汇总'!$L$544&gt;0,'（工厂）送货清单汇总'!$M$544=0),'（工厂）送货清单汇总'!L4,'（工厂）送货清单汇总'!K4)))</f>
        <v>0</v>
      </c>
      <c r="L4" s="50">
        <f>+K4+M4+N4</f>
        <v>0</v>
      </c>
      <c r="M4" s="43"/>
      <c r="N4" s="43"/>
      <c r="O4" s="50" t="str">
        <f ca="1">+IF(K4&gt;0,LOOKUP(1,0/FIND(I4,运营生产订单!$A$9:$A$78),运营生产订单!$N$9:$N$78),"")</f>
        <v/>
      </c>
    </row>
    <row r="5" ht="22.5" customHeight="1" spans="1:15">
      <c r="A5" s="48" t="str">
        <f t="shared" ref="A5:A36" si="0">+IF(K5&gt;0,$N$2,"")</f>
        <v/>
      </c>
      <c r="B5" s="49" t="str">
        <f ca="1">+IF(K5&gt;0,'（运营）采购订单'!B5,"")</f>
        <v/>
      </c>
      <c r="C5" s="50" t="str">
        <f ca="1">+IF(K5&gt;0,'（运营）采购订单'!C5,"")</f>
        <v/>
      </c>
      <c r="D5" s="50" t="str">
        <f ca="1">+IF(K5&gt;0,'（运营）采购订单'!D5,"")</f>
        <v/>
      </c>
      <c r="E5" s="50" t="str">
        <f ca="1">+IF(K5&gt;0,'（运营）采购订单'!E5,"")</f>
        <v/>
      </c>
      <c r="F5" s="50">
        <f ca="1">+IF(K5&gt;0,'（运营）采购订单'!J5,0)</f>
        <v>0</v>
      </c>
      <c r="G5" s="50" t="str">
        <f ca="1">+IF(K5&gt;0,'（运营）采购订单'!F5,"")</f>
        <v/>
      </c>
      <c r="H5" s="51" t="str">
        <f ca="1">+IF(K5&gt;0,'（运营）采购订单'!G5,"")</f>
        <v/>
      </c>
      <c r="I5" s="50" t="str">
        <f ca="1">+IF(K5&gt;0,'（运营）采购订单'!H5,"")</f>
        <v/>
      </c>
      <c r="J5" s="50" t="str">
        <f>+IF(K5&gt;0,'（运营）采购订单'!I5,"")</f>
        <v/>
      </c>
      <c r="K5" s="50">
        <f>+IF(AND('（工厂）送货清单汇总'!$K$544&gt;0,'（工厂）送货清单汇总'!$L$544&gt;0,'（工厂）送货清单汇总'!$M$544&gt;0,'（工厂）送货清单汇总'!$N$544&gt;0),'（工厂）送货清单汇总'!N5,IF(AND('（工厂）送货清单汇总'!$K$544&gt;0,'（工厂）送货清单汇总'!$L$544&gt;0,'（工厂）送货清单汇总'!$M$544&gt;0,'（工厂）送货清单汇总'!$N$544=0),'（工厂）送货清单汇总'!M5,IF(AND('（工厂）送货清单汇总'!$K$544&gt;0,'（工厂）送货清单汇总'!$L$544&gt;0,'（工厂）送货清单汇总'!$M$544=0),'（工厂）送货清单汇总'!L5,'（工厂）送货清单汇总'!K5)))</f>
        <v>0</v>
      </c>
      <c r="L5" s="50">
        <f t="shared" ref="L5:L36" si="1">+K5+M5+N5</f>
        <v>0</v>
      </c>
      <c r="M5" s="43"/>
      <c r="N5" s="43"/>
      <c r="O5" s="50" t="str">
        <f ca="1">+IF(K5&gt;0,LOOKUP(1,0/FIND(I5,运营生产订单!$A$9:$A$78),运营生产订单!$N$9:$N$78),"")</f>
        <v/>
      </c>
    </row>
    <row r="6" ht="22.5" customHeight="1" spans="1:15">
      <c r="A6" s="48" t="str">
        <f t="shared" si="0"/>
        <v/>
      </c>
      <c r="B6" s="49" t="str">
        <f ca="1">+IF(K6&gt;0,'（运营）采购订单'!B6,"")</f>
        <v/>
      </c>
      <c r="C6" s="50" t="str">
        <f ca="1">+IF(K6&gt;0,'（运营）采购订单'!C6,"")</f>
        <v/>
      </c>
      <c r="D6" s="50" t="str">
        <f ca="1">+IF(K6&gt;0,'（运营）采购订单'!D6,"")</f>
        <v/>
      </c>
      <c r="E6" s="50" t="str">
        <f ca="1">+IF(K6&gt;0,'（运营）采购订单'!E6,"")</f>
        <v/>
      </c>
      <c r="F6" s="50">
        <f ca="1">+IF(K6&gt;0,'（运营）采购订单'!J6,0)</f>
        <v>0</v>
      </c>
      <c r="G6" s="50" t="str">
        <f ca="1">+IF(K6&gt;0,'（运营）采购订单'!F6,"")</f>
        <v/>
      </c>
      <c r="H6" s="51" t="str">
        <f ca="1">+IF(K6&gt;0,'（运营）采购订单'!G6,"")</f>
        <v/>
      </c>
      <c r="I6" s="50" t="str">
        <f ca="1">+IF(K6&gt;0,'（运营）采购订单'!H6,"")</f>
        <v/>
      </c>
      <c r="J6" s="50" t="str">
        <f>+IF(K6&gt;0,'（运营）采购订单'!I6,"")</f>
        <v/>
      </c>
      <c r="K6" s="50">
        <f>+IF(AND('（工厂）送货清单汇总'!$K$544&gt;0,'（工厂）送货清单汇总'!$L$544&gt;0,'（工厂）送货清单汇总'!$M$544&gt;0,'（工厂）送货清单汇总'!$N$544&gt;0),'（工厂）送货清单汇总'!N6,IF(AND('（工厂）送货清单汇总'!$K$544&gt;0,'（工厂）送货清单汇总'!$L$544&gt;0,'（工厂）送货清单汇总'!$M$544&gt;0,'（工厂）送货清单汇总'!$N$544=0),'（工厂）送货清单汇总'!M6,IF(AND('（工厂）送货清单汇总'!$K$544&gt;0,'（工厂）送货清单汇总'!$L$544&gt;0,'（工厂）送货清单汇总'!$M$544=0),'（工厂）送货清单汇总'!L6,'（工厂）送货清单汇总'!K6)))</f>
        <v>0</v>
      </c>
      <c r="L6" s="50">
        <f t="shared" si="1"/>
        <v>0</v>
      </c>
      <c r="M6" s="43"/>
      <c r="N6" s="43"/>
      <c r="O6" s="50" t="str">
        <f ca="1">+IF(K6&gt;0,LOOKUP(1,0/FIND(I6,运营生产订单!$A$9:$A$78),运营生产订单!$N$9:$N$78),"")</f>
        <v/>
      </c>
    </row>
    <row r="7" ht="22.5" customHeight="1" spans="1:15">
      <c r="A7" s="48" t="str">
        <f t="shared" si="0"/>
        <v/>
      </c>
      <c r="B7" s="49" t="str">
        <f ca="1">+IF(K7&gt;0,'（运营）采购订单'!B7,"")</f>
        <v/>
      </c>
      <c r="C7" s="50" t="str">
        <f ca="1">+IF(K7&gt;0,'（运营）采购订单'!C7,"")</f>
        <v/>
      </c>
      <c r="D7" s="50" t="str">
        <f ca="1">+IF(K7&gt;0,'（运营）采购订单'!D7,"")</f>
        <v/>
      </c>
      <c r="E7" s="50" t="str">
        <f ca="1">+IF(K7&gt;0,'（运营）采购订单'!E7,"")</f>
        <v/>
      </c>
      <c r="F7" s="50">
        <f ca="1">+IF(K7&gt;0,'（运营）采购订单'!J7,0)</f>
        <v>0</v>
      </c>
      <c r="G7" s="50" t="str">
        <f ca="1">+IF(K7&gt;0,'（运营）采购订单'!F7,"")</f>
        <v/>
      </c>
      <c r="H7" s="51" t="str">
        <f ca="1">+IF(K7&gt;0,'（运营）采购订单'!G7,"")</f>
        <v/>
      </c>
      <c r="I7" s="50" t="str">
        <f ca="1">+IF(K7&gt;0,'（运营）采购订单'!H7,"")</f>
        <v/>
      </c>
      <c r="J7" s="50" t="str">
        <f>+IF(K7&gt;0,'（运营）采购订单'!I7,"")</f>
        <v/>
      </c>
      <c r="K7" s="50">
        <f>+IF(AND('（工厂）送货清单汇总'!$K$544&gt;0,'（工厂）送货清单汇总'!$L$544&gt;0,'（工厂）送货清单汇总'!$M$544&gt;0,'（工厂）送货清单汇总'!$N$544&gt;0),'（工厂）送货清单汇总'!N7,IF(AND('（工厂）送货清单汇总'!$K$544&gt;0,'（工厂）送货清单汇总'!$L$544&gt;0,'（工厂）送货清单汇总'!$M$544&gt;0,'（工厂）送货清单汇总'!$N$544=0),'（工厂）送货清单汇总'!M7,IF(AND('（工厂）送货清单汇总'!$K$544&gt;0,'（工厂）送货清单汇总'!$L$544&gt;0,'（工厂）送货清单汇总'!$M$544=0),'（工厂）送货清单汇总'!L7,'（工厂）送货清单汇总'!K7)))</f>
        <v>0</v>
      </c>
      <c r="L7" s="50">
        <f t="shared" si="1"/>
        <v>0</v>
      </c>
      <c r="M7" s="43"/>
      <c r="N7" s="43"/>
      <c r="O7" s="50" t="str">
        <f ca="1">+IF(K7&gt;0,LOOKUP(1,0/FIND(I7,运营生产订单!$A$9:$A$78),运营生产订单!$N$9:$N$78),"")</f>
        <v/>
      </c>
    </row>
    <row r="8" ht="22.5" customHeight="1" spans="1:15">
      <c r="A8" s="48" t="str">
        <f t="shared" si="0"/>
        <v/>
      </c>
      <c r="B8" s="49" t="str">
        <f ca="1">+IF(K8&gt;0,'（运营）采购订单'!B8,"")</f>
        <v/>
      </c>
      <c r="C8" s="50" t="str">
        <f ca="1">+IF(K8&gt;0,'（运营）采购订单'!C8,"")</f>
        <v/>
      </c>
      <c r="D8" s="50" t="str">
        <f ca="1">+IF(K8&gt;0,'（运营）采购订单'!D8,"")</f>
        <v/>
      </c>
      <c r="E8" s="50" t="str">
        <f ca="1">+IF(K8&gt;0,'（运营）采购订单'!E8,"")</f>
        <v/>
      </c>
      <c r="F8" s="50">
        <f ca="1">+IF(K8&gt;0,'（运营）采购订单'!J8,0)</f>
        <v>0</v>
      </c>
      <c r="G8" s="50" t="str">
        <f ca="1">+IF(K8&gt;0,'（运营）采购订单'!F8,"")</f>
        <v/>
      </c>
      <c r="H8" s="51" t="str">
        <f ca="1">+IF(K8&gt;0,'（运营）采购订单'!G8,"")</f>
        <v/>
      </c>
      <c r="I8" s="50" t="str">
        <f ca="1">+IF(K8&gt;0,'（运营）采购订单'!H8,"")</f>
        <v/>
      </c>
      <c r="J8" s="50" t="str">
        <f>+IF(K8&gt;0,'（运营）采购订单'!I8,"")</f>
        <v/>
      </c>
      <c r="K8" s="50">
        <f>+IF(AND('（工厂）送货清单汇总'!$K$544&gt;0,'（工厂）送货清单汇总'!$L$544&gt;0,'（工厂）送货清单汇总'!$M$544&gt;0,'（工厂）送货清单汇总'!$N$544&gt;0),'（工厂）送货清单汇总'!N8,IF(AND('（工厂）送货清单汇总'!$K$544&gt;0,'（工厂）送货清单汇总'!$L$544&gt;0,'（工厂）送货清单汇总'!$M$544&gt;0,'（工厂）送货清单汇总'!$N$544=0),'（工厂）送货清单汇总'!M8,IF(AND('（工厂）送货清单汇总'!$K$544&gt;0,'（工厂）送货清单汇总'!$L$544&gt;0,'（工厂）送货清单汇总'!$M$544=0),'（工厂）送货清单汇总'!L8,'（工厂）送货清单汇总'!K8)))</f>
        <v>0</v>
      </c>
      <c r="L8" s="50">
        <f t="shared" si="1"/>
        <v>0</v>
      </c>
      <c r="M8" s="43"/>
      <c r="N8" s="43"/>
      <c r="O8" s="50" t="str">
        <f ca="1">+IF(K8&gt;0,LOOKUP(1,0/FIND(I8,运营生产订单!$A$9:$A$78),运营生产订单!$N$9:$N$78),"")</f>
        <v/>
      </c>
    </row>
    <row r="9" ht="22.5" customHeight="1" spans="1:15">
      <c r="A9" s="48" t="str">
        <f t="shared" si="0"/>
        <v/>
      </c>
      <c r="B9" s="49" t="str">
        <f ca="1">+IF(K9&gt;0,'（运营）采购订单'!B9,"")</f>
        <v/>
      </c>
      <c r="C9" s="50" t="str">
        <f ca="1">+IF(K9&gt;0,'（运营）采购订单'!C9,"")</f>
        <v/>
      </c>
      <c r="D9" s="50" t="str">
        <f ca="1">+IF(K9&gt;0,'（运营）采购订单'!D9,"")</f>
        <v/>
      </c>
      <c r="E9" s="50" t="str">
        <f ca="1">+IF(K9&gt;0,'（运营）采购订单'!E9,"")</f>
        <v/>
      </c>
      <c r="F9" s="50">
        <f ca="1">+IF(K9&gt;0,'（运营）采购订单'!J9,0)</f>
        <v>0</v>
      </c>
      <c r="G9" s="50" t="str">
        <f ca="1">+IF(K9&gt;0,'（运营）采购订单'!F9,"")</f>
        <v/>
      </c>
      <c r="H9" s="51" t="str">
        <f ca="1">+IF(K9&gt;0,'（运营）采购订单'!G9,"")</f>
        <v/>
      </c>
      <c r="I9" s="50" t="str">
        <f ca="1">+IF(K9&gt;0,'（运营）采购订单'!H9,"")</f>
        <v/>
      </c>
      <c r="J9" s="50" t="str">
        <f>+IF(K9&gt;0,'（运营）采购订单'!I9,"")</f>
        <v/>
      </c>
      <c r="K9" s="50">
        <f>+IF(AND('（工厂）送货清单汇总'!$K$544&gt;0,'（工厂）送货清单汇总'!$L$544&gt;0,'（工厂）送货清单汇总'!$M$544&gt;0,'（工厂）送货清单汇总'!$N$544&gt;0),'（工厂）送货清单汇总'!N9,IF(AND('（工厂）送货清单汇总'!$K$544&gt;0,'（工厂）送货清单汇总'!$L$544&gt;0,'（工厂）送货清单汇总'!$M$544&gt;0,'（工厂）送货清单汇总'!$N$544=0),'（工厂）送货清单汇总'!M9,IF(AND('（工厂）送货清单汇总'!$K$544&gt;0,'（工厂）送货清单汇总'!$L$544&gt;0,'（工厂）送货清单汇总'!$M$544=0),'（工厂）送货清单汇总'!L9,'（工厂）送货清单汇总'!K9)))</f>
        <v>0</v>
      </c>
      <c r="L9" s="50">
        <f t="shared" si="1"/>
        <v>0</v>
      </c>
      <c r="M9" s="43"/>
      <c r="N9" s="43"/>
      <c r="O9" s="50" t="str">
        <f ca="1">+IF(K9&gt;0,LOOKUP(1,0/FIND(I9,运营生产订单!$A$9:$A$78),运营生产订单!$N$9:$N$78),"")</f>
        <v/>
      </c>
    </row>
    <row r="10" ht="22.5" customHeight="1" spans="1:15">
      <c r="A10" s="48" t="str">
        <f t="shared" si="0"/>
        <v/>
      </c>
      <c r="B10" s="49" t="str">
        <f ca="1">+IF(K10&gt;0,'（运营）采购订单'!B10,"")</f>
        <v/>
      </c>
      <c r="C10" s="50" t="str">
        <f ca="1">+IF(K10&gt;0,'（运营）采购订单'!C10,"")</f>
        <v/>
      </c>
      <c r="D10" s="50" t="str">
        <f ca="1">+IF(K10&gt;0,'（运营）采购订单'!D10,"")</f>
        <v/>
      </c>
      <c r="E10" s="50" t="str">
        <f ca="1">+IF(K10&gt;0,'（运营）采购订单'!E10,"")</f>
        <v/>
      </c>
      <c r="F10" s="50">
        <f ca="1">+IF(K10&gt;0,'（运营）采购订单'!J10,0)</f>
        <v>0</v>
      </c>
      <c r="G10" s="50" t="str">
        <f ca="1">+IF(K10&gt;0,'（运营）采购订单'!F10,"")</f>
        <v/>
      </c>
      <c r="H10" s="51" t="str">
        <f ca="1">+IF(K10&gt;0,'（运营）采购订单'!G10,"")</f>
        <v/>
      </c>
      <c r="I10" s="50" t="str">
        <f ca="1">+IF(K10&gt;0,'（运营）采购订单'!H10,"")</f>
        <v/>
      </c>
      <c r="J10" s="50" t="str">
        <f>+IF(K10&gt;0,'（运营）采购订单'!I10,"")</f>
        <v/>
      </c>
      <c r="K10" s="50">
        <f>+IF(AND('（工厂）送货清单汇总'!$K$544&gt;0,'（工厂）送货清单汇总'!$L$544&gt;0,'（工厂）送货清单汇总'!$M$544&gt;0,'（工厂）送货清单汇总'!$N$544&gt;0),'（工厂）送货清单汇总'!N10,IF(AND('（工厂）送货清单汇总'!$K$544&gt;0,'（工厂）送货清单汇总'!$L$544&gt;0,'（工厂）送货清单汇总'!$M$544&gt;0,'（工厂）送货清单汇总'!$N$544=0),'（工厂）送货清单汇总'!M10,IF(AND('（工厂）送货清单汇总'!$K$544&gt;0,'（工厂）送货清单汇总'!$L$544&gt;0,'（工厂）送货清单汇总'!$M$544=0),'（工厂）送货清单汇总'!L10,'（工厂）送货清单汇总'!K10)))</f>
        <v>0</v>
      </c>
      <c r="L10" s="50">
        <f t="shared" si="1"/>
        <v>0</v>
      </c>
      <c r="M10" s="43"/>
      <c r="N10" s="43"/>
      <c r="O10" s="50" t="str">
        <f ca="1">+IF(K10&gt;0,LOOKUP(1,0/FIND(I10,运营生产订单!$A$9:$A$78),运营生产订单!$N$9:$N$78),"")</f>
        <v/>
      </c>
    </row>
    <row r="11" ht="22.5" customHeight="1" spans="1:15">
      <c r="A11" s="48" t="str">
        <f t="shared" si="0"/>
        <v/>
      </c>
      <c r="B11" s="49" t="str">
        <f ca="1">+IF(K11&gt;0,'（运营）采购订单'!B11,"")</f>
        <v/>
      </c>
      <c r="C11" s="50" t="str">
        <f ca="1">+IF(K11&gt;0,'（运营）采购订单'!C11,"")</f>
        <v/>
      </c>
      <c r="D11" s="50" t="str">
        <f ca="1">+IF(K11&gt;0,'（运营）采购订单'!D11,"")</f>
        <v/>
      </c>
      <c r="E11" s="50" t="str">
        <f ca="1">+IF(K11&gt;0,'（运营）采购订单'!E11,"")</f>
        <v/>
      </c>
      <c r="F11" s="50">
        <f ca="1">+IF(K11&gt;0,'（运营）采购订单'!J11,0)</f>
        <v>0</v>
      </c>
      <c r="G11" s="50" t="str">
        <f ca="1">+IF(K11&gt;0,'（运营）采购订单'!F11,"")</f>
        <v/>
      </c>
      <c r="H11" s="51" t="str">
        <f ca="1">+IF(K11&gt;0,'（运营）采购订单'!G11,"")</f>
        <v/>
      </c>
      <c r="I11" s="50" t="str">
        <f ca="1">+IF(K11&gt;0,'（运营）采购订单'!H11,"")</f>
        <v/>
      </c>
      <c r="J11" s="50" t="str">
        <f>+IF(K11&gt;0,'（运营）采购订单'!I11,"")</f>
        <v/>
      </c>
      <c r="K11" s="50">
        <f>+IF(AND('（工厂）送货清单汇总'!$K$544&gt;0,'（工厂）送货清单汇总'!$L$544&gt;0,'（工厂）送货清单汇总'!$M$544&gt;0,'（工厂）送货清单汇总'!$N$544&gt;0),'（工厂）送货清单汇总'!N11,IF(AND('（工厂）送货清单汇总'!$K$544&gt;0,'（工厂）送货清单汇总'!$L$544&gt;0,'（工厂）送货清单汇总'!$M$544&gt;0,'（工厂）送货清单汇总'!$N$544=0),'（工厂）送货清单汇总'!M11,IF(AND('（工厂）送货清单汇总'!$K$544&gt;0,'（工厂）送货清单汇总'!$L$544&gt;0,'（工厂）送货清单汇总'!$M$544=0),'（工厂）送货清单汇总'!L11,'（工厂）送货清单汇总'!K11)))</f>
        <v>0</v>
      </c>
      <c r="L11" s="50">
        <f t="shared" si="1"/>
        <v>0</v>
      </c>
      <c r="M11" s="43"/>
      <c r="N11" s="43"/>
      <c r="O11" s="50" t="str">
        <f ca="1">+IF(K11&gt;0,LOOKUP(1,0/FIND(I11,运营生产订单!$A$9:$A$78),运营生产订单!$N$9:$N$78),"")</f>
        <v/>
      </c>
    </row>
    <row r="12" ht="22.5" customHeight="1" spans="1:15">
      <c r="A12" s="48" t="str">
        <f t="shared" si="0"/>
        <v/>
      </c>
      <c r="B12" s="49" t="str">
        <f ca="1">+IF(K12&gt;0,'（运营）采购订单'!B12,"")</f>
        <v/>
      </c>
      <c r="C12" s="50" t="str">
        <f ca="1">+IF(K12&gt;0,'（运营）采购订单'!C12,"")</f>
        <v/>
      </c>
      <c r="D12" s="50" t="str">
        <f ca="1">+IF(K12&gt;0,'（运营）采购订单'!D12,"")</f>
        <v/>
      </c>
      <c r="E12" s="50" t="str">
        <f ca="1">+IF(K12&gt;0,'（运营）采购订单'!E12,"")</f>
        <v/>
      </c>
      <c r="F12" s="50">
        <f ca="1">+IF(K12&gt;0,'（运营）采购订单'!J12,0)</f>
        <v>0</v>
      </c>
      <c r="G12" s="50" t="str">
        <f ca="1">+IF(K12&gt;0,'（运营）采购订单'!F12,"")</f>
        <v/>
      </c>
      <c r="H12" s="51" t="str">
        <f ca="1">+IF(K12&gt;0,'（运营）采购订单'!G12,"")</f>
        <v/>
      </c>
      <c r="I12" s="50" t="str">
        <f ca="1">+IF(K12&gt;0,'（运营）采购订单'!H12,"")</f>
        <v/>
      </c>
      <c r="J12" s="50" t="str">
        <f>+IF(K12&gt;0,'（运营）采购订单'!I12,"")</f>
        <v/>
      </c>
      <c r="K12" s="50">
        <f>+IF(AND('（工厂）送货清单汇总'!$K$544&gt;0,'（工厂）送货清单汇总'!$L$544&gt;0,'（工厂）送货清单汇总'!$M$544&gt;0,'（工厂）送货清单汇总'!$N$544&gt;0),'（工厂）送货清单汇总'!N12,IF(AND('（工厂）送货清单汇总'!$K$544&gt;0,'（工厂）送货清单汇总'!$L$544&gt;0,'（工厂）送货清单汇总'!$M$544&gt;0,'（工厂）送货清单汇总'!$N$544=0),'（工厂）送货清单汇总'!M12,IF(AND('（工厂）送货清单汇总'!$K$544&gt;0,'（工厂）送货清单汇总'!$L$544&gt;0,'（工厂）送货清单汇总'!$M$544=0),'（工厂）送货清单汇总'!L12,'（工厂）送货清单汇总'!K12)))</f>
        <v>0</v>
      </c>
      <c r="L12" s="50">
        <f t="shared" si="1"/>
        <v>0</v>
      </c>
      <c r="M12" s="43"/>
      <c r="N12" s="43"/>
      <c r="O12" s="50" t="str">
        <f ca="1">+IF(K12&gt;0,LOOKUP(1,0/FIND(I12,运营生产订单!$A$9:$A$78),运营生产订单!$N$9:$N$78),"")</f>
        <v/>
      </c>
    </row>
    <row r="13" ht="22.5" customHeight="1" spans="1:15">
      <c r="A13" s="48" t="str">
        <f t="shared" si="0"/>
        <v/>
      </c>
      <c r="B13" s="49" t="str">
        <f ca="1">+IF(K13&gt;0,'（运营）采购订单'!B13,"")</f>
        <v/>
      </c>
      <c r="C13" s="50" t="str">
        <f ca="1">+IF(K13&gt;0,'（运营）采购订单'!C13,"")</f>
        <v/>
      </c>
      <c r="D13" s="50" t="str">
        <f ca="1">+IF(K13&gt;0,'（运营）采购订单'!D13,"")</f>
        <v/>
      </c>
      <c r="E13" s="50" t="str">
        <f ca="1">+IF(K13&gt;0,'（运营）采购订单'!E13,"")</f>
        <v/>
      </c>
      <c r="F13" s="50">
        <f ca="1">+IF(K13&gt;0,'（运营）采购订单'!J13,0)</f>
        <v>0</v>
      </c>
      <c r="G13" s="50" t="str">
        <f ca="1">+IF(K13&gt;0,'（运营）采购订单'!F13,"")</f>
        <v/>
      </c>
      <c r="H13" s="51" t="str">
        <f ca="1">+IF(K13&gt;0,'（运营）采购订单'!G13,"")</f>
        <v/>
      </c>
      <c r="I13" s="50" t="str">
        <f ca="1">+IF(K13&gt;0,'（运营）采购订单'!H13,"")</f>
        <v/>
      </c>
      <c r="J13" s="50" t="str">
        <f>+IF(K13&gt;0,'（运营）采购订单'!I13,"")</f>
        <v/>
      </c>
      <c r="K13" s="50">
        <f>+IF(AND('（工厂）送货清单汇总'!$K$544&gt;0,'（工厂）送货清单汇总'!$L$544&gt;0,'（工厂）送货清单汇总'!$M$544&gt;0,'（工厂）送货清单汇总'!$N$544&gt;0),'（工厂）送货清单汇总'!N13,IF(AND('（工厂）送货清单汇总'!$K$544&gt;0,'（工厂）送货清单汇总'!$L$544&gt;0,'（工厂）送货清单汇总'!$M$544&gt;0,'（工厂）送货清单汇总'!$N$544=0),'（工厂）送货清单汇总'!M13,IF(AND('（工厂）送货清单汇总'!$K$544&gt;0,'（工厂）送货清单汇总'!$L$544&gt;0,'（工厂）送货清单汇总'!$M$544=0),'（工厂）送货清单汇总'!L13,'（工厂）送货清单汇总'!K13)))</f>
        <v>0</v>
      </c>
      <c r="L13" s="50">
        <f t="shared" si="1"/>
        <v>0</v>
      </c>
      <c r="M13" s="43"/>
      <c r="N13" s="43"/>
      <c r="O13" s="50" t="str">
        <f ca="1">+IF(K13&gt;0,LOOKUP(1,0/FIND(I13,运营生产订单!$A$9:$A$78),运营生产订单!$N$9:$N$78),"")</f>
        <v/>
      </c>
    </row>
    <row r="14" ht="22.5" customHeight="1" spans="1:15">
      <c r="A14" s="48" t="str">
        <f t="shared" si="0"/>
        <v/>
      </c>
      <c r="B14" s="49" t="str">
        <f ca="1">+IF(K14&gt;0,'（运营）采购订单'!B14,"")</f>
        <v/>
      </c>
      <c r="C14" s="50" t="str">
        <f ca="1">+IF(K14&gt;0,'（运营）采购订单'!C14,"")</f>
        <v/>
      </c>
      <c r="D14" s="50" t="str">
        <f ca="1">+IF(K14&gt;0,'（运营）采购订单'!D14,"")</f>
        <v/>
      </c>
      <c r="E14" s="50" t="str">
        <f ca="1">+IF(K14&gt;0,'（运营）采购订单'!E14,"")</f>
        <v/>
      </c>
      <c r="F14" s="50">
        <f ca="1">+IF(K14&gt;0,'（运营）采购订单'!J14,0)</f>
        <v>0</v>
      </c>
      <c r="G14" s="50" t="str">
        <f ca="1">+IF(K14&gt;0,'（运营）采购订单'!F14,"")</f>
        <v/>
      </c>
      <c r="H14" s="51" t="str">
        <f ca="1">+IF(K14&gt;0,'（运营）采购订单'!G14,"")</f>
        <v/>
      </c>
      <c r="I14" s="50" t="str">
        <f ca="1">+IF(K14&gt;0,'（运营）采购订单'!H14,"")</f>
        <v/>
      </c>
      <c r="J14" s="50" t="str">
        <f>+IF(K14&gt;0,'（运营）采购订单'!I14,"")</f>
        <v/>
      </c>
      <c r="K14" s="50">
        <f>+IF(AND('（工厂）送货清单汇总'!$K$544&gt;0,'（工厂）送货清单汇总'!$L$544&gt;0,'（工厂）送货清单汇总'!$M$544&gt;0,'（工厂）送货清单汇总'!$N$544&gt;0),'（工厂）送货清单汇总'!N14,IF(AND('（工厂）送货清单汇总'!$K$544&gt;0,'（工厂）送货清单汇总'!$L$544&gt;0,'（工厂）送货清单汇总'!$M$544&gt;0,'（工厂）送货清单汇总'!$N$544=0),'（工厂）送货清单汇总'!M14,IF(AND('（工厂）送货清单汇总'!$K$544&gt;0,'（工厂）送货清单汇总'!$L$544&gt;0,'（工厂）送货清单汇总'!$M$544=0),'（工厂）送货清单汇总'!L14,'（工厂）送货清单汇总'!K14)))</f>
        <v>0</v>
      </c>
      <c r="L14" s="50">
        <f t="shared" si="1"/>
        <v>0</v>
      </c>
      <c r="M14" s="43"/>
      <c r="N14" s="43"/>
      <c r="O14" s="50" t="str">
        <f ca="1">+IF(K14&gt;0,LOOKUP(1,0/FIND(I14,运营生产订单!$A$9:$A$78),运营生产订单!$N$9:$N$78),"")</f>
        <v/>
      </c>
    </row>
    <row r="15" ht="22.5" customHeight="1" spans="1:15">
      <c r="A15" s="48" t="str">
        <f t="shared" si="0"/>
        <v/>
      </c>
      <c r="B15" s="49" t="str">
        <f ca="1">+IF(K15&gt;0,'（运营）采购订单'!B15,"")</f>
        <v/>
      </c>
      <c r="C15" s="50" t="str">
        <f ca="1">+IF(K15&gt;0,'（运营）采购订单'!C15,"")</f>
        <v/>
      </c>
      <c r="D15" s="50" t="str">
        <f ca="1">+IF(K15&gt;0,'（运营）采购订单'!D15,"")</f>
        <v/>
      </c>
      <c r="E15" s="50" t="str">
        <f ca="1">+IF(K15&gt;0,'（运营）采购订单'!E15,"")</f>
        <v/>
      </c>
      <c r="F15" s="50">
        <f ca="1">+IF(K15&gt;0,'（运营）采购订单'!J15,0)</f>
        <v>0</v>
      </c>
      <c r="G15" s="50" t="str">
        <f ca="1">+IF(K15&gt;0,'（运营）采购订单'!F15,"")</f>
        <v/>
      </c>
      <c r="H15" s="51" t="str">
        <f ca="1">+IF(K15&gt;0,'（运营）采购订单'!G15,"")</f>
        <v/>
      </c>
      <c r="I15" s="50" t="str">
        <f ca="1">+IF(K15&gt;0,'（运营）采购订单'!H15,"")</f>
        <v/>
      </c>
      <c r="J15" s="50" t="str">
        <f>+IF(K15&gt;0,'（运营）采购订单'!I15,"")</f>
        <v/>
      </c>
      <c r="K15" s="50">
        <f>+IF(AND('（工厂）送货清单汇总'!$K$544&gt;0,'（工厂）送货清单汇总'!$L$544&gt;0,'（工厂）送货清单汇总'!$M$544&gt;0,'（工厂）送货清单汇总'!$N$544&gt;0),'（工厂）送货清单汇总'!N15,IF(AND('（工厂）送货清单汇总'!$K$544&gt;0,'（工厂）送货清单汇总'!$L$544&gt;0,'（工厂）送货清单汇总'!$M$544&gt;0,'（工厂）送货清单汇总'!$N$544=0),'（工厂）送货清单汇总'!M15,IF(AND('（工厂）送货清单汇总'!$K$544&gt;0,'（工厂）送货清单汇总'!$L$544&gt;0,'（工厂）送货清单汇总'!$M$544=0),'（工厂）送货清单汇总'!L15,'（工厂）送货清单汇总'!K15)))</f>
        <v>0</v>
      </c>
      <c r="L15" s="50">
        <f t="shared" si="1"/>
        <v>0</v>
      </c>
      <c r="M15" s="43"/>
      <c r="N15" s="43"/>
      <c r="O15" s="50" t="str">
        <f ca="1">+IF(K15&gt;0,LOOKUP(1,0/FIND(I15,运营生产订单!$A$9:$A$78),运营生产订单!$N$9:$N$78),"")</f>
        <v/>
      </c>
    </row>
    <row r="16" ht="22.5" customHeight="1" spans="1:15">
      <c r="A16" s="48" t="str">
        <f t="shared" si="0"/>
        <v/>
      </c>
      <c r="B16" s="49" t="str">
        <f ca="1">+IF(K16&gt;0,'（运营）采购订单'!B16,"")</f>
        <v/>
      </c>
      <c r="C16" s="50" t="str">
        <f ca="1">+IF(K16&gt;0,'（运营）采购订单'!C16,"")</f>
        <v/>
      </c>
      <c r="D16" s="50" t="str">
        <f ca="1">+IF(K16&gt;0,'（运营）采购订单'!D16,"")</f>
        <v/>
      </c>
      <c r="E16" s="50" t="str">
        <f ca="1">+IF(K16&gt;0,'（运营）采购订单'!E16,"")</f>
        <v/>
      </c>
      <c r="F16" s="50">
        <f ca="1">+IF(K16&gt;0,'（运营）采购订单'!J16,0)</f>
        <v>0</v>
      </c>
      <c r="G16" s="50" t="str">
        <f ca="1">+IF(K16&gt;0,'（运营）采购订单'!F16,"")</f>
        <v/>
      </c>
      <c r="H16" s="51" t="str">
        <f ca="1">+IF(K16&gt;0,'（运营）采购订单'!G16,"")</f>
        <v/>
      </c>
      <c r="I16" s="50" t="str">
        <f ca="1">+IF(K16&gt;0,'（运营）采购订单'!H16,"")</f>
        <v/>
      </c>
      <c r="J16" s="50" t="str">
        <f>+IF(K16&gt;0,'（运营）采购订单'!I16,"")</f>
        <v/>
      </c>
      <c r="K16" s="50">
        <f>+IF(AND('（工厂）送货清单汇总'!$K$544&gt;0,'（工厂）送货清单汇总'!$L$544&gt;0,'（工厂）送货清单汇总'!$M$544&gt;0,'（工厂）送货清单汇总'!$N$544&gt;0),'（工厂）送货清单汇总'!N16,IF(AND('（工厂）送货清单汇总'!$K$544&gt;0,'（工厂）送货清单汇总'!$L$544&gt;0,'（工厂）送货清单汇总'!$M$544&gt;0,'（工厂）送货清单汇总'!$N$544=0),'（工厂）送货清单汇总'!M16,IF(AND('（工厂）送货清单汇总'!$K$544&gt;0,'（工厂）送货清单汇总'!$L$544&gt;0,'（工厂）送货清单汇总'!$M$544=0),'（工厂）送货清单汇总'!L16,'（工厂）送货清单汇总'!K16)))</f>
        <v>0</v>
      </c>
      <c r="L16" s="50">
        <f t="shared" si="1"/>
        <v>0</v>
      </c>
      <c r="M16" s="43"/>
      <c r="N16" s="43"/>
      <c r="O16" s="50" t="str">
        <f ca="1">+IF(K16&gt;0,LOOKUP(1,0/FIND(I16,运营生产订单!$A$9:$A$78),运营生产订单!$N$9:$N$78),"")</f>
        <v/>
      </c>
    </row>
    <row r="17" ht="22.5" customHeight="1" spans="1:15">
      <c r="A17" s="48" t="str">
        <f t="shared" si="0"/>
        <v/>
      </c>
      <c r="B17" s="49" t="str">
        <f ca="1">+IF(K17&gt;0,'（运营）采购订单'!B17,"")</f>
        <v/>
      </c>
      <c r="C17" s="50" t="str">
        <f ca="1">+IF(K17&gt;0,'（运营）采购订单'!C17,"")</f>
        <v/>
      </c>
      <c r="D17" s="50" t="str">
        <f ca="1">+IF(K17&gt;0,'（运营）采购订单'!D17,"")</f>
        <v/>
      </c>
      <c r="E17" s="50" t="str">
        <f ca="1">+IF(K17&gt;0,'（运营）采购订单'!E17,"")</f>
        <v/>
      </c>
      <c r="F17" s="50">
        <f ca="1">+IF(K17&gt;0,'（运营）采购订单'!J17,0)</f>
        <v>0</v>
      </c>
      <c r="G17" s="50" t="str">
        <f ca="1">+IF(K17&gt;0,'（运营）采购订单'!F17,"")</f>
        <v/>
      </c>
      <c r="H17" s="51" t="str">
        <f ca="1">+IF(K17&gt;0,'（运营）采购订单'!G17,"")</f>
        <v/>
      </c>
      <c r="I17" s="50" t="str">
        <f ca="1">+IF(K17&gt;0,'（运营）采购订单'!H17,"")</f>
        <v/>
      </c>
      <c r="J17" s="50" t="str">
        <f>+IF(K17&gt;0,'（运营）采购订单'!I17,"")</f>
        <v/>
      </c>
      <c r="K17" s="50">
        <f>+IF(AND('（工厂）送货清单汇总'!$K$544&gt;0,'（工厂）送货清单汇总'!$L$544&gt;0,'（工厂）送货清单汇总'!$M$544&gt;0,'（工厂）送货清单汇总'!$N$544&gt;0),'（工厂）送货清单汇总'!N17,IF(AND('（工厂）送货清单汇总'!$K$544&gt;0,'（工厂）送货清单汇总'!$L$544&gt;0,'（工厂）送货清单汇总'!$M$544&gt;0,'（工厂）送货清单汇总'!$N$544=0),'（工厂）送货清单汇总'!M17,IF(AND('（工厂）送货清单汇总'!$K$544&gt;0,'（工厂）送货清单汇总'!$L$544&gt;0,'（工厂）送货清单汇总'!$M$544=0),'（工厂）送货清单汇总'!L17,'（工厂）送货清单汇总'!K17)))</f>
        <v>0</v>
      </c>
      <c r="L17" s="50">
        <f t="shared" si="1"/>
        <v>0</v>
      </c>
      <c r="M17" s="43"/>
      <c r="N17" s="43"/>
      <c r="O17" s="50" t="str">
        <f ca="1">+IF(K17&gt;0,LOOKUP(1,0/FIND(I17,运营生产订单!$A$9:$A$78),运营生产订单!$N$9:$N$78),"")</f>
        <v/>
      </c>
    </row>
    <row r="18" ht="22.5" customHeight="1" spans="1:15">
      <c r="A18" s="48" t="str">
        <f t="shared" si="0"/>
        <v/>
      </c>
      <c r="B18" s="49" t="str">
        <f ca="1">+IF(K18&gt;0,'（运营）采购订单'!B18,"")</f>
        <v/>
      </c>
      <c r="C18" s="50" t="str">
        <f ca="1">+IF(K18&gt;0,'（运营）采购订单'!C18,"")</f>
        <v/>
      </c>
      <c r="D18" s="50" t="str">
        <f ca="1">+IF(K18&gt;0,'（运营）采购订单'!D18,"")</f>
        <v/>
      </c>
      <c r="E18" s="50" t="str">
        <f ca="1">+IF(K18&gt;0,'（运营）采购订单'!E18,"")</f>
        <v/>
      </c>
      <c r="F18" s="50">
        <f ca="1">+IF(K18&gt;0,'（运营）采购订单'!J18,0)</f>
        <v>0</v>
      </c>
      <c r="G18" s="50" t="str">
        <f ca="1">+IF(K18&gt;0,'（运营）采购订单'!F18,"")</f>
        <v/>
      </c>
      <c r="H18" s="51" t="str">
        <f ca="1">+IF(K18&gt;0,'（运营）采购订单'!G18,"")</f>
        <v/>
      </c>
      <c r="I18" s="50" t="str">
        <f ca="1">+IF(K18&gt;0,'（运营）采购订单'!H18,"")</f>
        <v/>
      </c>
      <c r="J18" s="50" t="str">
        <f>+IF(K18&gt;0,'（运营）采购订单'!I18,"")</f>
        <v/>
      </c>
      <c r="K18" s="50">
        <f>+IF(AND('（工厂）送货清单汇总'!$K$544&gt;0,'（工厂）送货清单汇总'!$L$544&gt;0,'（工厂）送货清单汇总'!$M$544&gt;0,'（工厂）送货清单汇总'!$N$544&gt;0),'（工厂）送货清单汇总'!N18,IF(AND('（工厂）送货清单汇总'!$K$544&gt;0,'（工厂）送货清单汇总'!$L$544&gt;0,'（工厂）送货清单汇总'!$M$544&gt;0,'（工厂）送货清单汇总'!$N$544=0),'（工厂）送货清单汇总'!M18,IF(AND('（工厂）送货清单汇总'!$K$544&gt;0,'（工厂）送货清单汇总'!$L$544&gt;0,'（工厂）送货清单汇总'!$M$544=0),'（工厂）送货清单汇总'!L18,'（工厂）送货清单汇总'!K18)))</f>
        <v>0</v>
      </c>
      <c r="L18" s="50">
        <f t="shared" si="1"/>
        <v>0</v>
      </c>
      <c r="M18" s="43"/>
      <c r="N18" s="43"/>
      <c r="O18" s="50" t="str">
        <f ca="1">+IF(K18&gt;0,LOOKUP(1,0/FIND(I18,运营生产订单!$A$9:$A$78),运营生产订单!$N$9:$N$78),"")</f>
        <v/>
      </c>
    </row>
    <row r="19" ht="22.5" customHeight="1" spans="1:15">
      <c r="A19" s="48" t="str">
        <f t="shared" si="0"/>
        <v/>
      </c>
      <c r="B19" s="49" t="str">
        <f ca="1">+IF(K19&gt;0,'（运营）采购订单'!B19,"")</f>
        <v/>
      </c>
      <c r="C19" s="50" t="str">
        <f ca="1">+IF(K19&gt;0,'（运营）采购订单'!C19,"")</f>
        <v/>
      </c>
      <c r="D19" s="50" t="str">
        <f ca="1">+IF(K19&gt;0,'（运营）采购订单'!D19,"")</f>
        <v/>
      </c>
      <c r="E19" s="50" t="str">
        <f ca="1">+IF(K19&gt;0,'（运营）采购订单'!E19,"")</f>
        <v/>
      </c>
      <c r="F19" s="50">
        <f ca="1">+IF(K19&gt;0,'（运营）采购订单'!J19,0)</f>
        <v>0</v>
      </c>
      <c r="G19" s="50" t="str">
        <f ca="1">+IF(K19&gt;0,'（运营）采购订单'!F19,"")</f>
        <v/>
      </c>
      <c r="H19" s="51" t="str">
        <f ca="1">+IF(K19&gt;0,'（运营）采购订单'!G19,"")</f>
        <v/>
      </c>
      <c r="I19" s="50" t="str">
        <f ca="1">+IF(K19&gt;0,'（运营）采购订单'!H19,"")</f>
        <v/>
      </c>
      <c r="J19" s="50" t="str">
        <f>+IF(K19&gt;0,'（运营）采购订单'!I19,"")</f>
        <v/>
      </c>
      <c r="K19" s="50">
        <f>+IF(AND('（工厂）送货清单汇总'!$K$544&gt;0,'（工厂）送货清单汇总'!$L$544&gt;0,'（工厂）送货清单汇总'!$M$544&gt;0,'（工厂）送货清单汇总'!$N$544&gt;0),'（工厂）送货清单汇总'!N19,IF(AND('（工厂）送货清单汇总'!$K$544&gt;0,'（工厂）送货清单汇总'!$L$544&gt;0,'（工厂）送货清单汇总'!$M$544&gt;0,'（工厂）送货清单汇总'!$N$544=0),'（工厂）送货清单汇总'!M19,IF(AND('（工厂）送货清单汇总'!$K$544&gt;0,'（工厂）送货清单汇总'!$L$544&gt;0,'（工厂）送货清单汇总'!$M$544=0),'（工厂）送货清单汇总'!L19,'（工厂）送货清单汇总'!K19)))</f>
        <v>0</v>
      </c>
      <c r="L19" s="50">
        <f t="shared" si="1"/>
        <v>0</v>
      </c>
      <c r="M19" s="43"/>
      <c r="N19" s="43"/>
      <c r="O19" s="50" t="str">
        <f ca="1">+IF(K19&gt;0,LOOKUP(1,0/FIND(I19,运营生产订单!$A$9:$A$78),运营生产订单!$N$9:$N$78),"")</f>
        <v/>
      </c>
    </row>
    <row r="20" ht="22.5" customHeight="1" spans="1:15">
      <c r="A20" s="48" t="str">
        <f t="shared" si="0"/>
        <v/>
      </c>
      <c r="B20" s="49" t="str">
        <f ca="1">+IF(K20&gt;0,'（运营）采购订单'!B20,"")</f>
        <v/>
      </c>
      <c r="C20" s="50" t="str">
        <f ca="1">+IF(K20&gt;0,'（运营）采购订单'!C20,"")</f>
        <v/>
      </c>
      <c r="D20" s="50" t="str">
        <f ca="1">+IF(K20&gt;0,'（运营）采购订单'!D20,"")</f>
        <v/>
      </c>
      <c r="E20" s="50" t="str">
        <f ca="1">+IF(K20&gt;0,'（运营）采购订单'!E20,"")</f>
        <v/>
      </c>
      <c r="F20" s="50">
        <f ca="1">+IF(K20&gt;0,'（运营）采购订单'!J20,0)</f>
        <v>0</v>
      </c>
      <c r="G20" s="50" t="str">
        <f ca="1">+IF(K20&gt;0,'（运营）采购订单'!F20,"")</f>
        <v/>
      </c>
      <c r="H20" s="51" t="str">
        <f ca="1">+IF(K20&gt;0,'（运营）采购订单'!G20,"")</f>
        <v/>
      </c>
      <c r="I20" s="50" t="str">
        <f ca="1">+IF(K20&gt;0,'（运营）采购订单'!H20,"")</f>
        <v/>
      </c>
      <c r="J20" s="50" t="str">
        <f>+IF(K20&gt;0,'（运营）采购订单'!I20,"")</f>
        <v/>
      </c>
      <c r="K20" s="50">
        <f>+IF(AND('（工厂）送货清单汇总'!$K$544&gt;0,'（工厂）送货清单汇总'!$L$544&gt;0,'（工厂）送货清单汇总'!$M$544&gt;0,'（工厂）送货清单汇总'!$N$544&gt;0),'（工厂）送货清单汇总'!N20,IF(AND('（工厂）送货清单汇总'!$K$544&gt;0,'（工厂）送货清单汇总'!$L$544&gt;0,'（工厂）送货清单汇总'!$M$544&gt;0,'（工厂）送货清单汇总'!$N$544=0),'（工厂）送货清单汇总'!M20,IF(AND('（工厂）送货清单汇总'!$K$544&gt;0,'（工厂）送货清单汇总'!$L$544&gt;0,'（工厂）送货清单汇总'!$M$544=0),'（工厂）送货清单汇总'!L20,'（工厂）送货清单汇总'!K20)))</f>
        <v>0</v>
      </c>
      <c r="L20" s="50">
        <f t="shared" si="1"/>
        <v>0</v>
      </c>
      <c r="M20" s="43"/>
      <c r="N20" s="43"/>
      <c r="O20" s="50" t="str">
        <f ca="1">+IF(K20&gt;0,LOOKUP(1,0/FIND(I20,运营生产订单!$A$9:$A$78),运营生产订单!$N$9:$N$78),"")</f>
        <v/>
      </c>
    </row>
    <row r="21" ht="22.5" customHeight="1" spans="1:15">
      <c r="A21" s="48" t="str">
        <f t="shared" si="0"/>
        <v/>
      </c>
      <c r="B21" s="49" t="str">
        <f ca="1">+IF(K21&gt;0,'（运营）采购订单'!B21,"")</f>
        <v/>
      </c>
      <c r="C21" s="50" t="str">
        <f ca="1">+IF(K21&gt;0,'（运营）采购订单'!C21,"")</f>
        <v/>
      </c>
      <c r="D21" s="50" t="str">
        <f ca="1">+IF(K21&gt;0,'（运营）采购订单'!D21,"")</f>
        <v/>
      </c>
      <c r="E21" s="50" t="str">
        <f ca="1">+IF(K21&gt;0,'（运营）采购订单'!E21,"")</f>
        <v/>
      </c>
      <c r="F21" s="50">
        <f ca="1">+IF(K21&gt;0,'（运营）采购订单'!J21,0)</f>
        <v>0</v>
      </c>
      <c r="G21" s="50" t="str">
        <f ca="1">+IF(K21&gt;0,'（运营）采购订单'!F21,"")</f>
        <v/>
      </c>
      <c r="H21" s="51" t="str">
        <f ca="1">+IF(K21&gt;0,'（运营）采购订单'!G21,"")</f>
        <v/>
      </c>
      <c r="I21" s="50" t="str">
        <f ca="1">+IF(K21&gt;0,'（运营）采购订单'!H21,"")</f>
        <v/>
      </c>
      <c r="J21" s="50" t="str">
        <f>+IF(K21&gt;0,'（运营）采购订单'!I21,"")</f>
        <v/>
      </c>
      <c r="K21" s="50">
        <f>+IF(AND('（工厂）送货清单汇总'!$K$544&gt;0,'（工厂）送货清单汇总'!$L$544&gt;0,'（工厂）送货清单汇总'!$M$544&gt;0,'（工厂）送货清单汇总'!$N$544&gt;0),'（工厂）送货清单汇总'!N21,IF(AND('（工厂）送货清单汇总'!$K$544&gt;0,'（工厂）送货清单汇总'!$L$544&gt;0,'（工厂）送货清单汇总'!$M$544&gt;0,'（工厂）送货清单汇总'!$N$544=0),'（工厂）送货清单汇总'!M21,IF(AND('（工厂）送货清单汇总'!$K$544&gt;0,'（工厂）送货清单汇总'!$L$544&gt;0,'（工厂）送货清单汇总'!$M$544=0),'（工厂）送货清单汇总'!L21,'（工厂）送货清单汇总'!K21)))</f>
        <v>0</v>
      </c>
      <c r="L21" s="50">
        <f t="shared" si="1"/>
        <v>0</v>
      </c>
      <c r="M21" s="43"/>
      <c r="N21" s="43"/>
      <c r="O21" s="50" t="str">
        <f ca="1">+IF(K21&gt;0,LOOKUP(1,0/FIND(I21,运营生产订单!$A$9:$A$78),运营生产订单!$N$9:$N$78),"")</f>
        <v/>
      </c>
    </row>
    <row r="22" ht="22.5" customHeight="1" spans="1:15">
      <c r="A22" s="48" t="str">
        <f t="shared" si="0"/>
        <v/>
      </c>
      <c r="B22" s="49" t="str">
        <f ca="1">+IF(K22&gt;0,'（运营）采购订单'!B22,"")</f>
        <v/>
      </c>
      <c r="C22" s="50" t="str">
        <f ca="1">+IF(K22&gt;0,'（运营）采购订单'!C22,"")</f>
        <v/>
      </c>
      <c r="D22" s="50" t="str">
        <f ca="1">+IF(K22&gt;0,'（运营）采购订单'!D22,"")</f>
        <v/>
      </c>
      <c r="E22" s="50" t="str">
        <f ca="1">+IF(K22&gt;0,'（运营）采购订单'!E22,"")</f>
        <v/>
      </c>
      <c r="F22" s="50">
        <f ca="1">+IF(K22&gt;0,'（运营）采购订单'!J22,0)</f>
        <v>0</v>
      </c>
      <c r="G22" s="50" t="str">
        <f ca="1">+IF(K22&gt;0,'（运营）采购订单'!F22,"")</f>
        <v/>
      </c>
      <c r="H22" s="51" t="str">
        <f ca="1">+IF(K22&gt;0,'（运营）采购订单'!G22,"")</f>
        <v/>
      </c>
      <c r="I22" s="50" t="str">
        <f ca="1">+IF(K22&gt;0,'（运营）采购订单'!H22,"")</f>
        <v/>
      </c>
      <c r="J22" s="50" t="str">
        <f>+IF(K22&gt;0,'（运营）采购订单'!I22,"")</f>
        <v/>
      </c>
      <c r="K22" s="50">
        <f>+IF(AND('（工厂）送货清单汇总'!$K$544&gt;0,'（工厂）送货清单汇总'!$L$544&gt;0,'（工厂）送货清单汇总'!$M$544&gt;0,'（工厂）送货清单汇总'!$N$544&gt;0),'（工厂）送货清单汇总'!N22,IF(AND('（工厂）送货清单汇总'!$K$544&gt;0,'（工厂）送货清单汇总'!$L$544&gt;0,'（工厂）送货清单汇总'!$M$544&gt;0,'（工厂）送货清单汇总'!$N$544=0),'（工厂）送货清单汇总'!M22,IF(AND('（工厂）送货清单汇总'!$K$544&gt;0,'（工厂）送货清单汇总'!$L$544&gt;0,'（工厂）送货清单汇总'!$M$544=0),'（工厂）送货清单汇总'!L22,'（工厂）送货清单汇总'!K22)))</f>
        <v>0</v>
      </c>
      <c r="L22" s="50">
        <f t="shared" si="1"/>
        <v>0</v>
      </c>
      <c r="M22" s="43"/>
      <c r="N22" s="43"/>
      <c r="O22" s="50" t="str">
        <f ca="1">+IF(K22&gt;0,LOOKUP(1,0/FIND(I22,运营生产订单!$A$9:$A$78),运营生产订单!$N$9:$N$78),"")</f>
        <v/>
      </c>
    </row>
    <row r="23" ht="22.5" customHeight="1" spans="1:15">
      <c r="A23" s="48" t="str">
        <f t="shared" si="0"/>
        <v/>
      </c>
      <c r="B23" s="49" t="str">
        <f ca="1">+IF(K23&gt;0,'（运营）采购订单'!B23,"")</f>
        <v/>
      </c>
      <c r="C23" s="50" t="str">
        <f ca="1">+IF(K23&gt;0,'（运营）采购订单'!C23,"")</f>
        <v/>
      </c>
      <c r="D23" s="50" t="str">
        <f ca="1">+IF(K23&gt;0,'（运营）采购订单'!D23,"")</f>
        <v/>
      </c>
      <c r="E23" s="50" t="str">
        <f ca="1">+IF(K23&gt;0,'（运营）采购订单'!E23,"")</f>
        <v/>
      </c>
      <c r="F23" s="50">
        <f ca="1">+IF(K23&gt;0,'（运营）采购订单'!J23,0)</f>
        <v>0</v>
      </c>
      <c r="G23" s="50" t="str">
        <f ca="1">+IF(K23&gt;0,'（运营）采购订单'!F23,"")</f>
        <v/>
      </c>
      <c r="H23" s="51" t="str">
        <f ca="1">+IF(K23&gt;0,'（运营）采购订单'!G23,"")</f>
        <v/>
      </c>
      <c r="I23" s="50" t="str">
        <f ca="1">+IF(K23&gt;0,'（运营）采购订单'!H23,"")</f>
        <v/>
      </c>
      <c r="J23" s="50" t="str">
        <f>+IF(K23&gt;0,'（运营）采购订单'!I23,"")</f>
        <v/>
      </c>
      <c r="K23" s="50">
        <f>+IF(AND('（工厂）送货清单汇总'!$K$544&gt;0,'（工厂）送货清单汇总'!$L$544&gt;0,'（工厂）送货清单汇总'!$M$544&gt;0,'（工厂）送货清单汇总'!$N$544&gt;0),'（工厂）送货清单汇总'!N23,IF(AND('（工厂）送货清单汇总'!$K$544&gt;0,'（工厂）送货清单汇总'!$L$544&gt;0,'（工厂）送货清单汇总'!$M$544&gt;0,'（工厂）送货清单汇总'!$N$544=0),'（工厂）送货清单汇总'!M23,IF(AND('（工厂）送货清单汇总'!$K$544&gt;0,'（工厂）送货清单汇总'!$L$544&gt;0,'（工厂）送货清单汇总'!$M$544=0),'（工厂）送货清单汇总'!L23,'（工厂）送货清单汇总'!K23)))</f>
        <v>0</v>
      </c>
      <c r="L23" s="50">
        <f t="shared" si="1"/>
        <v>0</v>
      </c>
      <c r="M23" s="43"/>
      <c r="N23" s="43"/>
      <c r="O23" s="50" t="str">
        <f ca="1">+IF(K23&gt;0,LOOKUP(1,0/FIND(I23,运营生产订单!$A$9:$A$78),运营生产订单!$N$9:$N$78),"")</f>
        <v/>
      </c>
    </row>
    <row r="24" ht="22.5" customHeight="1" spans="1:15">
      <c r="A24" s="48" t="str">
        <f t="shared" si="0"/>
        <v/>
      </c>
      <c r="B24" s="49" t="str">
        <f ca="1">+IF(K24&gt;0,'（运营）采购订单'!B24,"")</f>
        <v/>
      </c>
      <c r="C24" s="50" t="str">
        <f ca="1">+IF(K24&gt;0,'（运营）采购订单'!C24,"")</f>
        <v/>
      </c>
      <c r="D24" s="50" t="str">
        <f ca="1">+IF(K24&gt;0,'（运营）采购订单'!D24,"")</f>
        <v/>
      </c>
      <c r="E24" s="50" t="str">
        <f ca="1">+IF(K24&gt;0,'（运营）采购订单'!E24,"")</f>
        <v/>
      </c>
      <c r="F24" s="50">
        <f ca="1">+IF(K24&gt;0,'（运营）采购订单'!J24,0)</f>
        <v>0</v>
      </c>
      <c r="G24" s="50" t="str">
        <f ca="1">+IF(K24&gt;0,'（运营）采购订单'!F24,"")</f>
        <v/>
      </c>
      <c r="H24" s="51" t="str">
        <f ca="1">+IF(K24&gt;0,'（运营）采购订单'!G24,"")</f>
        <v/>
      </c>
      <c r="I24" s="50" t="str">
        <f ca="1">+IF(K24&gt;0,'（运营）采购订单'!H24,"")</f>
        <v/>
      </c>
      <c r="J24" s="50" t="str">
        <f>+IF(K24&gt;0,'（运营）采购订单'!I24,"")</f>
        <v/>
      </c>
      <c r="K24" s="50">
        <f>+IF(AND('（工厂）送货清单汇总'!$K$544&gt;0,'（工厂）送货清单汇总'!$L$544&gt;0,'（工厂）送货清单汇总'!$M$544&gt;0,'（工厂）送货清单汇总'!$N$544&gt;0),'（工厂）送货清单汇总'!N24,IF(AND('（工厂）送货清单汇总'!$K$544&gt;0,'（工厂）送货清单汇总'!$L$544&gt;0,'（工厂）送货清单汇总'!$M$544&gt;0,'（工厂）送货清单汇总'!$N$544=0),'（工厂）送货清单汇总'!M24,IF(AND('（工厂）送货清单汇总'!$K$544&gt;0,'（工厂）送货清单汇总'!$L$544&gt;0,'（工厂）送货清单汇总'!$M$544=0),'（工厂）送货清单汇总'!L24,'（工厂）送货清单汇总'!K24)))</f>
        <v>0</v>
      </c>
      <c r="L24" s="50">
        <f t="shared" si="1"/>
        <v>0</v>
      </c>
      <c r="M24" s="43"/>
      <c r="N24" s="43"/>
      <c r="O24" s="50" t="str">
        <f ca="1">+IF(K24&gt;0,LOOKUP(1,0/FIND(I24,运营生产订单!$A$9:$A$78),运营生产订单!$N$9:$N$78),"")</f>
        <v/>
      </c>
    </row>
    <row r="25" ht="22.5" customHeight="1" spans="1:15">
      <c r="A25" s="48" t="str">
        <f t="shared" si="0"/>
        <v/>
      </c>
      <c r="B25" s="49" t="str">
        <f ca="1">+IF(K25&gt;0,'（运营）采购订单'!B25,"")</f>
        <v/>
      </c>
      <c r="C25" s="50" t="str">
        <f ca="1">+IF(K25&gt;0,'（运营）采购订单'!C25,"")</f>
        <v/>
      </c>
      <c r="D25" s="50" t="str">
        <f ca="1">+IF(K25&gt;0,'（运营）采购订单'!D25,"")</f>
        <v/>
      </c>
      <c r="E25" s="50" t="str">
        <f ca="1">+IF(K25&gt;0,'（运营）采购订单'!E25,"")</f>
        <v/>
      </c>
      <c r="F25" s="50">
        <f ca="1">+IF(K25&gt;0,'（运营）采购订单'!J25,0)</f>
        <v>0</v>
      </c>
      <c r="G25" s="50" t="str">
        <f ca="1">+IF(K25&gt;0,'（运营）采购订单'!F25,"")</f>
        <v/>
      </c>
      <c r="H25" s="51" t="str">
        <f ca="1">+IF(K25&gt;0,'（运营）采购订单'!G25,"")</f>
        <v/>
      </c>
      <c r="I25" s="50" t="str">
        <f ca="1">+IF(K25&gt;0,'（运营）采购订单'!H25,"")</f>
        <v/>
      </c>
      <c r="J25" s="50" t="str">
        <f>+IF(K25&gt;0,'（运营）采购订单'!I25,"")</f>
        <v/>
      </c>
      <c r="K25" s="50">
        <f>+IF(AND('（工厂）送货清单汇总'!$K$544&gt;0,'（工厂）送货清单汇总'!$L$544&gt;0,'（工厂）送货清单汇总'!$M$544&gt;0,'（工厂）送货清单汇总'!$N$544&gt;0),'（工厂）送货清单汇总'!N25,IF(AND('（工厂）送货清单汇总'!$K$544&gt;0,'（工厂）送货清单汇总'!$L$544&gt;0,'（工厂）送货清单汇总'!$M$544&gt;0,'（工厂）送货清单汇总'!$N$544=0),'（工厂）送货清单汇总'!M25,IF(AND('（工厂）送货清单汇总'!$K$544&gt;0,'（工厂）送货清单汇总'!$L$544&gt;0,'（工厂）送货清单汇总'!$M$544=0),'（工厂）送货清单汇总'!L25,'（工厂）送货清单汇总'!K25)))</f>
        <v>0</v>
      </c>
      <c r="L25" s="50">
        <f t="shared" si="1"/>
        <v>0</v>
      </c>
      <c r="M25" s="43"/>
      <c r="N25" s="43"/>
      <c r="O25" s="50" t="str">
        <f ca="1">+IF(K25&gt;0,LOOKUP(1,0/FIND(I25,运营生产订单!$A$9:$A$78),运营生产订单!$N$9:$N$78),"")</f>
        <v/>
      </c>
    </row>
    <row r="26" ht="22.5" customHeight="1" spans="1:15">
      <c r="A26" s="48" t="str">
        <f t="shared" si="0"/>
        <v/>
      </c>
      <c r="B26" s="49" t="str">
        <f ca="1">+IF(K26&gt;0,'（运营）采购订单'!B26,"")</f>
        <v/>
      </c>
      <c r="C26" s="50" t="str">
        <f ca="1">+IF(K26&gt;0,'（运营）采购订单'!C26,"")</f>
        <v/>
      </c>
      <c r="D26" s="50" t="str">
        <f ca="1">+IF(K26&gt;0,'（运营）采购订单'!D26,"")</f>
        <v/>
      </c>
      <c r="E26" s="50" t="str">
        <f ca="1">+IF(K26&gt;0,'（运营）采购订单'!E26,"")</f>
        <v/>
      </c>
      <c r="F26" s="50">
        <f ca="1">+IF(K26&gt;0,'（运营）采购订单'!J26,0)</f>
        <v>0</v>
      </c>
      <c r="G26" s="50" t="str">
        <f ca="1">+IF(K26&gt;0,'（运营）采购订单'!F26,"")</f>
        <v/>
      </c>
      <c r="H26" s="51" t="str">
        <f ca="1">+IF(K26&gt;0,'（运营）采购订单'!G26,"")</f>
        <v/>
      </c>
      <c r="I26" s="50" t="str">
        <f ca="1">+IF(K26&gt;0,'（运营）采购订单'!H26,"")</f>
        <v/>
      </c>
      <c r="J26" s="50" t="str">
        <f>+IF(K26&gt;0,'（运营）采购订单'!I26,"")</f>
        <v/>
      </c>
      <c r="K26" s="50">
        <f>+IF(AND('（工厂）送货清单汇总'!$K$544&gt;0,'（工厂）送货清单汇总'!$L$544&gt;0,'（工厂）送货清单汇总'!$M$544&gt;0,'（工厂）送货清单汇总'!$N$544&gt;0),'（工厂）送货清单汇总'!N26,IF(AND('（工厂）送货清单汇总'!$K$544&gt;0,'（工厂）送货清单汇总'!$L$544&gt;0,'（工厂）送货清单汇总'!$M$544&gt;0,'（工厂）送货清单汇总'!$N$544=0),'（工厂）送货清单汇总'!M26,IF(AND('（工厂）送货清单汇总'!$K$544&gt;0,'（工厂）送货清单汇总'!$L$544&gt;0,'（工厂）送货清单汇总'!$M$544=0),'（工厂）送货清单汇总'!L26,'（工厂）送货清单汇总'!K26)))</f>
        <v>0</v>
      </c>
      <c r="L26" s="50">
        <f t="shared" si="1"/>
        <v>0</v>
      </c>
      <c r="M26" s="43"/>
      <c r="N26" s="43"/>
      <c r="O26" s="50" t="str">
        <f ca="1">+IF(K26&gt;0,LOOKUP(1,0/FIND(I26,运营生产订单!$A$9:$A$78),运营生产订单!$N$9:$N$78),"")</f>
        <v/>
      </c>
    </row>
    <row r="27" ht="22.5" customHeight="1" spans="1:15">
      <c r="A27" s="48" t="str">
        <f t="shared" si="0"/>
        <v/>
      </c>
      <c r="B27" s="49" t="str">
        <f ca="1">+IF(K27&gt;0,'（运营）采购订单'!B27,"")</f>
        <v/>
      </c>
      <c r="C27" s="50" t="str">
        <f ca="1">+IF(K27&gt;0,'（运营）采购订单'!C27,"")</f>
        <v/>
      </c>
      <c r="D27" s="50" t="str">
        <f ca="1">+IF(K27&gt;0,'（运营）采购订单'!D27,"")</f>
        <v/>
      </c>
      <c r="E27" s="50" t="str">
        <f ca="1">+IF(K27&gt;0,'（运营）采购订单'!E27,"")</f>
        <v/>
      </c>
      <c r="F27" s="50">
        <f ca="1">+IF(K27&gt;0,'（运营）采购订单'!J27,0)</f>
        <v>0</v>
      </c>
      <c r="G27" s="50" t="str">
        <f ca="1">+IF(K27&gt;0,'（运营）采购订单'!F27,"")</f>
        <v/>
      </c>
      <c r="H27" s="51" t="str">
        <f ca="1">+IF(K27&gt;0,'（运营）采购订单'!G27,"")</f>
        <v/>
      </c>
      <c r="I27" s="50" t="str">
        <f ca="1">+IF(K27&gt;0,'（运营）采购订单'!H27,"")</f>
        <v/>
      </c>
      <c r="J27" s="50" t="str">
        <f>+IF(K27&gt;0,'（运营）采购订单'!I27,"")</f>
        <v/>
      </c>
      <c r="K27" s="50">
        <f>+IF(AND('（工厂）送货清单汇总'!$K$544&gt;0,'（工厂）送货清单汇总'!$L$544&gt;0,'（工厂）送货清单汇总'!$M$544&gt;0,'（工厂）送货清单汇总'!$N$544&gt;0),'（工厂）送货清单汇总'!N27,IF(AND('（工厂）送货清单汇总'!$K$544&gt;0,'（工厂）送货清单汇总'!$L$544&gt;0,'（工厂）送货清单汇总'!$M$544&gt;0,'（工厂）送货清单汇总'!$N$544=0),'（工厂）送货清单汇总'!M27,IF(AND('（工厂）送货清单汇总'!$K$544&gt;0,'（工厂）送货清单汇总'!$L$544&gt;0,'（工厂）送货清单汇总'!$M$544=0),'（工厂）送货清单汇总'!L27,'（工厂）送货清单汇总'!K27)))</f>
        <v>0</v>
      </c>
      <c r="L27" s="50">
        <f t="shared" si="1"/>
        <v>0</v>
      </c>
      <c r="M27" s="43"/>
      <c r="N27" s="43"/>
      <c r="O27" s="50" t="str">
        <f ca="1">+IF(K27&gt;0,LOOKUP(1,0/FIND(I27,运营生产订单!$A$9:$A$78),运营生产订单!$N$9:$N$78),"")</f>
        <v/>
      </c>
    </row>
    <row r="28" ht="22.5" customHeight="1" spans="1:15">
      <c r="A28" s="48" t="str">
        <f t="shared" si="0"/>
        <v/>
      </c>
      <c r="B28" s="49" t="str">
        <f ca="1">+IF(K28&gt;0,'（运营）采购订单'!B28,"")</f>
        <v/>
      </c>
      <c r="C28" s="50" t="str">
        <f ca="1">+IF(K28&gt;0,'（运营）采购订单'!C28,"")</f>
        <v/>
      </c>
      <c r="D28" s="50" t="str">
        <f ca="1">+IF(K28&gt;0,'（运营）采购订单'!D28,"")</f>
        <v/>
      </c>
      <c r="E28" s="50" t="str">
        <f ca="1">+IF(K28&gt;0,'（运营）采购订单'!E28,"")</f>
        <v/>
      </c>
      <c r="F28" s="50">
        <f ca="1">+IF(K28&gt;0,'（运营）采购订单'!J28,0)</f>
        <v>0</v>
      </c>
      <c r="G28" s="50" t="str">
        <f ca="1">+IF(K28&gt;0,'（运营）采购订单'!F28,"")</f>
        <v/>
      </c>
      <c r="H28" s="51" t="str">
        <f ca="1">+IF(K28&gt;0,'（运营）采购订单'!G28,"")</f>
        <v/>
      </c>
      <c r="I28" s="50" t="str">
        <f ca="1">+IF(K28&gt;0,'（运营）采购订单'!H28,"")</f>
        <v/>
      </c>
      <c r="J28" s="50" t="str">
        <f>+IF(K28&gt;0,'（运营）采购订单'!I28,"")</f>
        <v/>
      </c>
      <c r="K28" s="50">
        <f>+IF(AND('（工厂）送货清单汇总'!$K$544&gt;0,'（工厂）送货清单汇总'!$L$544&gt;0,'（工厂）送货清单汇总'!$M$544&gt;0,'（工厂）送货清单汇总'!$N$544&gt;0),'（工厂）送货清单汇总'!N28,IF(AND('（工厂）送货清单汇总'!$K$544&gt;0,'（工厂）送货清单汇总'!$L$544&gt;0,'（工厂）送货清单汇总'!$M$544&gt;0,'（工厂）送货清单汇总'!$N$544=0),'（工厂）送货清单汇总'!M28,IF(AND('（工厂）送货清单汇总'!$K$544&gt;0,'（工厂）送货清单汇总'!$L$544&gt;0,'（工厂）送货清单汇总'!$M$544=0),'（工厂）送货清单汇总'!L28,'（工厂）送货清单汇总'!K28)))</f>
        <v>0</v>
      </c>
      <c r="L28" s="50">
        <f t="shared" si="1"/>
        <v>0</v>
      </c>
      <c r="M28" s="43"/>
      <c r="N28" s="43"/>
      <c r="O28" s="50" t="str">
        <f ca="1">+IF(K28&gt;0,LOOKUP(1,0/FIND(I28,运营生产订单!$A$9:$A$78),运营生产订单!$N$9:$N$78),"")</f>
        <v/>
      </c>
    </row>
    <row r="29" ht="22.5" customHeight="1" spans="1:15">
      <c r="A29" s="48" t="str">
        <f t="shared" si="0"/>
        <v/>
      </c>
      <c r="B29" s="49" t="str">
        <f ca="1">+IF(K29&gt;0,'（运营）采购订单'!B29,"")</f>
        <v/>
      </c>
      <c r="C29" s="50" t="str">
        <f ca="1">+IF(K29&gt;0,'（运营）采购订单'!C29,"")</f>
        <v/>
      </c>
      <c r="D29" s="50" t="str">
        <f ca="1">+IF(K29&gt;0,'（运营）采购订单'!D29,"")</f>
        <v/>
      </c>
      <c r="E29" s="50" t="str">
        <f ca="1">+IF(K29&gt;0,'（运营）采购订单'!E29,"")</f>
        <v/>
      </c>
      <c r="F29" s="50">
        <f ca="1">+IF(K29&gt;0,'（运营）采购订单'!J29,0)</f>
        <v>0</v>
      </c>
      <c r="G29" s="50" t="str">
        <f ca="1">+IF(K29&gt;0,'（运营）采购订单'!F29,"")</f>
        <v/>
      </c>
      <c r="H29" s="51" t="str">
        <f ca="1">+IF(K29&gt;0,'（运营）采购订单'!G29,"")</f>
        <v/>
      </c>
      <c r="I29" s="50" t="str">
        <f ca="1">+IF(K29&gt;0,'（运营）采购订单'!H29,"")</f>
        <v/>
      </c>
      <c r="J29" s="50" t="str">
        <f>+IF(K29&gt;0,'（运营）采购订单'!I29,"")</f>
        <v/>
      </c>
      <c r="K29" s="50">
        <f>+IF(AND('（工厂）送货清单汇总'!$K$544&gt;0,'（工厂）送货清单汇总'!$L$544&gt;0,'（工厂）送货清单汇总'!$M$544&gt;0,'（工厂）送货清单汇总'!$N$544&gt;0),'（工厂）送货清单汇总'!N29,IF(AND('（工厂）送货清单汇总'!$K$544&gt;0,'（工厂）送货清单汇总'!$L$544&gt;0,'（工厂）送货清单汇总'!$M$544&gt;0,'（工厂）送货清单汇总'!$N$544=0),'（工厂）送货清单汇总'!M29,IF(AND('（工厂）送货清单汇总'!$K$544&gt;0,'（工厂）送货清单汇总'!$L$544&gt;0,'（工厂）送货清单汇总'!$M$544=0),'（工厂）送货清单汇总'!L29,'（工厂）送货清单汇总'!K29)))</f>
        <v>0</v>
      </c>
      <c r="L29" s="50">
        <f t="shared" si="1"/>
        <v>0</v>
      </c>
      <c r="M29" s="43"/>
      <c r="N29" s="43"/>
      <c r="O29" s="50" t="str">
        <f ca="1">+IF(K29&gt;0,LOOKUP(1,0/FIND(I29,运营生产订单!$A$9:$A$78),运营生产订单!$N$9:$N$78),"")</f>
        <v/>
      </c>
    </row>
    <row r="30" ht="22.5" customHeight="1" spans="1:15">
      <c r="A30" s="48" t="str">
        <f t="shared" si="0"/>
        <v/>
      </c>
      <c r="B30" s="49" t="str">
        <f ca="1">+IF(K30&gt;0,'（运营）采购订单'!B30,"")</f>
        <v/>
      </c>
      <c r="C30" s="50" t="str">
        <f ca="1">+IF(K30&gt;0,'（运营）采购订单'!C30,"")</f>
        <v/>
      </c>
      <c r="D30" s="50" t="str">
        <f ca="1">+IF(K30&gt;0,'（运营）采购订单'!D30,"")</f>
        <v/>
      </c>
      <c r="E30" s="50" t="str">
        <f ca="1">+IF(K30&gt;0,'（运营）采购订单'!E30,"")</f>
        <v/>
      </c>
      <c r="F30" s="50">
        <f ca="1">+IF(K30&gt;0,'（运营）采购订单'!J30,0)</f>
        <v>0</v>
      </c>
      <c r="G30" s="50" t="str">
        <f ca="1">+IF(K30&gt;0,'（运营）采购订单'!F30,"")</f>
        <v/>
      </c>
      <c r="H30" s="51" t="str">
        <f ca="1">+IF(K30&gt;0,'（运营）采购订单'!G30,"")</f>
        <v/>
      </c>
      <c r="I30" s="50" t="str">
        <f ca="1">+IF(K30&gt;0,'（运营）采购订单'!H30,"")</f>
        <v/>
      </c>
      <c r="J30" s="50" t="str">
        <f>+IF(K30&gt;0,'（运营）采购订单'!I30,"")</f>
        <v/>
      </c>
      <c r="K30" s="50">
        <f>+IF(AND('（工厂）送货清单汇总'!$K$544&gt;0,'（工厂）送货清单汇总'!$L$544&gt;0,'（工厂）送货清单汇总'!$M$544&gt;0,'（工厂）送货清单汇总'!$N$544&gt;0),'（工厂）送货清单汇总'!N30,IF(AND('（工厂）送货清单汇总'!$K$544&gt;0,'（工厂）送货清单汇总'!$L$544&gt;0,'（工厂）送货清单汇总'!$M$544&gt;0,'（工厂）送货清单汇总'!$N$544=0),'（工厂）送货清单汇总'!M30,IF(AND('（工厂）送货清单汇总'!$K$544&gt;0,'（工厂）送货清单汇总'!$L$544&gt;0,'（工厂）送货清单汇总'!$M$544=0),'（工厂）送货清单汇总'!L30,'（工厂）送货清单汇总'!K30)))</f>
        <v>0</v>
      </c>
      <c r="L30" s="50">
        <f t="shared" si="1"/>
        <v>0</v>
      </c>
      <c r="M30" s="43"/>
      <c r="N30" s="43"/>
      <c r="O30" s="50" t="str">
        <f ca="1">+IF(K30&gt;0,LOOKUP(1,0/FIND(I30,运营生产订单!$A$9:$A$78),运营生产订单!$N$9:$N$78),"")</f>
        <v/>
      </c>
    </row>
    <row r="31" ht="22.5" customHeight="1" spans="1:15">
      <c r="A31" s="48" t="str">
        <f t="shared" si="0"/>
        <v/>
      </c>
      <c r="B31" s="49" t="str">
        <f ca="1">+IF(K31&gt;0,'（运营）采购订单'!B31,"")</f>
        <v/>
      </c>
      <c r="C31" s="50" t="str">
        <f ca="1">+IF(K31&gt;0,'（运营）采购订单'!C31,"")</f>
        <v/>
      </c>
      <c r="D31" s="50" t="str">
        <f ca="1">+IF(K31&gt;0,'（运营）采购订单'!D31,"")</f>
        <v/>
      </c>
      <c r="E31" s="50" t="str">
        <f ca="1">+IF(K31&gt;0,'（运营）采购订单'!E31,"")</f>
        <v/>
      </c>
      <c r="F31" s="50">
        <f ca="1">+IF(K31&gt;0,'（运营）采购订单'!J31,0)</f>
        <v>0</v>
      </c>
      <c r="G31" s="50" t="str">
        <f ca="1">+IF(K31&gt;0,'（运营）采购订单'!F31,"")</f>
        <v/>
      </c>
      <c r="H31" s="51" t="str">
        <f ca="1">+IF(K31&gt;0,'（运营）采购订单'!G31,"")</f>
        <v/>
      </c>
      <c r="I31" s="50" t="str">
        <f ca="1">+IF(K31&gt;0,'（运营）采购订单'!H31,"")</f>
        <v/>
      </c>
      <c r="J31" s="50" t="str">
        <f>+IF(K31&gt;0,'（运营）采购订单'!I31,"")</f>
        <v/>
      </c>
      <c r="K31" s="50">
        <f>+IF(AND('（工厂）送货清单汇总'!$K$544&gt;0,'（工厂）送货清单汇总'!$L$544&gt;0,'（工厂）送货清单汇总'!$M$544&gt;0,'（工厂）送货清单汇总'!$N$544&gt;0),'（工厂）送货清单汇总'!N31,IF(AND('（工厂）送货清单汇总'!$K$544&gt;0,'（工厂）送货清单汇总'!$L$544&gt;0,'（工厂）送货清单汇总'!$M$544&gt;0,'（工厂）送货清单汇总'!$N$544=0),'（工厂）送货清单汇总'!M31,IF(AND('（工厂）送货清单汇总'!$K$544&gt;0,'（工厂）送货清单汇总'!$L$544&gt;0,'（工厂）送货清单汇总'!$M$544=0),'（工厂）送货清单汇总'!L31,'（工厂）送货清单汇总'!K31)))</f>
        <v>0</v>
      </c>
      <c r="L31" s="50">
        <f t="shared" si="1"/>
        <v>0</v>
      </c>
      <c r="M31" s="43"/>
      <c r="N31" s="43"/>
      <c r="O31" s="50" t="str">
        <f ca="1">+IF(K31&gt;0,LOOKUP(1,0/FIND(I31,运营生产订单!$A$9:$A$78),运营生产订单!$N$9:$N$78),"")</f>
        <v/>
      </c>
    </row>
    <row r="32" ht="22.5" customHeight="1" spans="1:15">
      <c r="A32" s="48" t="str">
        <f t="shared" si="0"/>
        <v/>
      </c>
      <c r="B32" s="49" t="str">
        <f ca="1">+IF(K32&gt;0,'（运营）采购订单'!B32,"")</f>
        <v/>
      </c>
      <c r="C32" s="50" t="str">
        <f ca="1">+IF(K32&gt;0,'（运营）采购订单'!C32,"")</f>
        <v/>
      </c>
      <c r="D32" s="50" t="str">
        <f ca="1">+IF(K32&gt;0,'（运营）采购订单'!D32,"")</f>
        <v/>
      </c>
      <c r="E32" s="50" t="str">
        <f ca="1">+IF(K32&gt;0,'（运营）采购订单'!E32,"")</f>
        <v/>
      </c>
      <c r="F32" s="50">
        <f ca="1">+IF(K32&gt;0,'（运营）采购订单'!J32,0)</f>
        <v>0</v>
      </c>
      <c r="G32" s="50" t="str">
        <f ca="1">+IF(K32&gt;0,'（运营）采购订单'!F32,"")</f>
        <v/>
      </c>
      <c r="H32" s="51" t="str">
        <f ca="1">+IF(K32&gt;0,'（运营）采购订单'!G32,"")</f>
        <v/>
      </c>
      <c r="I32" s="50" t="str">
        <f ca="1">+IF(K32&gt;0,'（运营）采购订单'!H32,"")</f>
        <v/>
      </c>
      <c r="J32" s="50" t="str">
        <f>+IF(K32&gt;0,'（运营）采购订单'!I32,"")</f>
        <v/>
      </c>
      <c r="K32" s="50">
        <f>+IF(AND('（工厂）送货清单汇总'!$K$544&gt;0,'（工厂）送货清单汇总'!$L$544&gt;0,'（工厂）送货清单汇总'!$M$544&gt;0,'（工厂）送货清单汇总'!$N$544&gt;0),'（工厂）送货清单汇总'!N32,IF(AND('（工厂）送货清单汇总'!$K$544&gt;0,'（工厂）送货清单汇总'!$L$544&gt;0,'（工厂）送货清单汇总'!$M$544&gt;0,'（工厂）送货清单汇总'!$N$544=0),'（工厂）送货清单汇总'!M32,IF(AND('（工厂）送货清单汇总'!$K$544&gt;0,'（工厂）送货清单汇总'!$L$544&gt;0,'（工厂）送货清单汇总'!$M$544=0),'（工厂）送货清单汇总'!L32,'（工厂）送货清单汇总'!K32)))</f>
        <v>0</v>
      </c>
      <c r="L32" s="50">
        <f t="shared" si="1"/>
        <v>0</v>
      </c>
      <c r="M32" s="43"/>
      <c r="N32" s="43"/>
      <c r="O32" s="50" t="str">
        <f ca="1">+IF(K32&gt;0,LOOKUP(1,0/FIND(I32,运营生产订单!$A$9:$A$78),运营生产订单!$N$9:$N$78),"")</f>
        <v/>
      </c>
    </row>
    <row r="33" ht="22.5" customHeight="1" spans="1:15">
      <c r="A33" s="48" t="str">
        <f t="shared" si="0"/>
        <v/>
      </c>
      <c r="B33" s="49" t="str">
        <f ca="1">+IF(K33&gt;0,'（运营）采购订单'!B33,"")</f>
        <v/>
      </c>
      <c r="C33" s="50" t="str">
        <f ca="1">+IF(K33&gt;0,'（运营）采购订单'!C33,"")</f>
        <v/>
      </c>
      <c r="D33" s="50" t="str">
        <f ca="1">+IF(K33&gt;0,'（运营）采购订单'!D33,"")</f>
        <v/>
      </c>
      <c r="E33" s="50" t="str">
        <f ca="1">+IF(K33&gt;0,'（运营）采购订单'!E33,"")</f>
        <v/>
      </c>
      <c r="F33" s="50">
        <f ca="1">+IF(K33&gt;0,'（运营）采购订单'!J33,0)</f>
        <v>0</v>
      </c>
      <c r="G33" s="50" t="str">
        <f ca="1">+IF(K33&gt;0,'（运营）采购订单'!F33,"")</f>
        <v/>
      </c>
      <c r="H33" s="51" t="str">
        <f ca="1">+IF(K33&gt;0,'（运营）采购订单'!G33,"")</f>
        <v/>
      </c>
      <c r="I33" s="50" t="str">
        <f ca="1">+IF(K33&gt;0,'（运营）采购订单'!H33,"")</f>
        <v/>
      </c>
      <c r="J33" s="50" t="str">
        <f>+IF(K33&gt;0,'（运营）采购订单'!I33,"")</f>
        <v/>
      </c>
      <c r="K33" s="50">
        <f>+IF(AND('（工厂）送货清单汇总'!$K$544&gt;0,'（工厂）送货清单汇总'!$L$544&gt;0,'（工厂）送货清单汇总'!$M$544&gt;0,'（工厂）送货清单汇总'!$N$544&gt;0),'（工厂）送货清单汇总'!N33,IF(AND('（工厂）送货清单汇总'!$K$544&gt;0,'（工厂）送货清单汇总'!$L$544&gt;0,'（工厂）送货清单汇总'!$M$544&gt;0,'（工厂）送货清单汇总'!$N$544=0),'（工厂）送货清单汇总'!M33,IF(AND('（工厂）送货清单汇总'!$K$544&gt;0,'（工厂）送货清单汇总'!$L$544&gt;0,'（工厂）送货清单汇总'!$M$544=0),'（工厂）送货清单汇总'!L33,'（工厂）送货清单汇总'!K33)))</f>
        <v>0</v>
      </c>
      <c r="L33" s="50">
        <f t="shared" si="1"/>
        <v>0</v>
      </c>
      <c r="M33" s="43"/>
      <c r="N33" s="43"/>
      <c r="O33" s="50" t="str">
        <f ca="1">+IF(K33&gt;0,LOOKUP(1,0/FIND(I33,运营生产订单!$A$9:$A$78),运营生产订单!$N$9:$N$78),"")</f>
        <v/>
      </c>
    </row>
    <row r="34" ht="22.5" customHeight="1" spans="1:15">
      <c r="A34" s="48" t="str">
        <f t="shared" si="0"/>
        <v/>
      </c>
      <c r="B34" s="49" t="str">
        <f ca="1">+IF(K34&gt;0,'（运营）采购订单'!B34,"")</f>
        <v/>
      </c>
      <c r="C34" s="50" t="str">
        <f ca="1">+IF(K34&gt;0,'（运营）采购订单'!C34,"")</f>
        <v/>
      </c>
      <c r="D34" s="50" t="str">
        <f ca="1">+IF(K34&gt;0,'（运营）采购订单'!D34,"")</f>
        <v/>
      </c>
      <c r="E34" s="50" t="str">
        <f ca="1">+IF(K34&gt;0,'（运营）采购订单'!E34,"")</f>
        <v/>
      </c>
      <c r="F34" s="50">
        <f ca="1">+IF(K34&gt;0,'（运营）采购订单'!J34,0)</f>
        <v>0</v>
      </c>
      <c r="G34" s="50" t="str">
        <f ca="1">+IF(K34&gt;0,'（运营）采购订单'!F34,"")</f>
        <v/>
      </c>
      <c r="H34" s="51" t="str">
        <f ca="1">+IF(K34&gt;0,'（运营）采购订单'!G34,"")</f>
        <v/>
      </c>
      <c r="I34" s="50" t="str">
        <f ca="1">+IF(K34&gt;0,'（运营）采购订单'!H34,"")</f>
        <v/>
      </c>
      <c r="J34" s="50" t="str">
        <f>+IF(K34&gt;0,'（运营）采购订单'!I34,"")</f>
        <v/>
      </c>
      <c r="K34" s="50">
        <f>+IF(AND('（工厂）送货清单汇总'!$K$544&gt;0,'（工厂）送货清单汇总'!$L$544&gt;0,'（工厂）送货清单汇总'!$M$544&gt;0,'（工厂）送货清单汇总'!$N$544&gt;0),'（工厂）送货清单汇总'!N34,IF(AND('（工厂）送货清单汇总'!$K$544&gt;0,'（工厂）送货清单汇总'!$L$544&gt;0,'（工厂）送货清单汇总'!$M$544&gt;0,'（工厂）送货清单汇总'!$N$544=0),'（工厂）送货清单汇总'!M34,IF(AND('（工厂）送货清单汇总'!$K$544&gt;0,'（工厂）送货清单汇总'!$L$544&gt;0,'（工厂）送货清单汇总'!$M$544=0),'（工厂）送货清单汇总'!L34,'（工厂）送货清单汇总'!K34)))</f>
        <v>0</v>
      </c>
      <c r="L34" s="50">
        <f t="shared" si="1"/>
        <v>0</v>
      </c>
      <c r="M34" s="43"/>
      <c r="N34" s="43"/>
      <c r="O34" s="50" t="str">
        <f ca="1">+IF(K34&gt;0,LOOKUP(1,0/FIND(I34,运营生产订单!$A$9:$A$78),运营生产订单!$N$9:$N$78),"")</f>
        <v/>
      </c>
    </row>
    <row r="35" ht="22.5" customHeight="1" spans="1:15">
      <c r="A35" s="48" t="str">
        <f t="shared" si="0"/>
        <v/>
      </c>
      <c r="B35" s="49" t="str">
        <f ca="1">+IF(K35&gt;0,'（运营）采购订单'!B35,"")</f>
        <v/>
      </c>
      <c r="C35" s="50" t="str">
        <f ca="1">+IF(K35&gt;0,'（运营）采购订单'!C35,"")</f>
        <v/>
      </c>
      <c r="D35" s="50" t="str">
        <f ca="1">+IF(K35&gt;0,'（运营）采购订单'!D35,"")</f>
        <v/>
      </c>
      <c r="E35" s="50" t="str">
        <f ca="1">+IF(K35&gt;0,'（运营）采购订单'!E35,"")</f>
        <v/>
      </c>
      <c r="F35" s="50">
        <f ca="1">+IF(K35&gt;0,'（运营）采购订单'!J35,0)</f>
        <v>0</v>
      </c>
      <c r="G35" s="50" t="str">
        <f ca="1">+IF(K35&gt;0,'（运营）采购订单'!F35,"")</f>
        <v/>
      </c>
      <c r="H35" s="51" t="str">
        <f ca="1">+IF(K35&gt;0,'（运营）采购订单'!G35,"")</f>
        <v/>
      </c>
      <c r="I35" s="50" t="str">
        <f ca="1">+IF(K35&gt;0,'（运营）采购订单'!H35,"")</f>
        <v/>
      </c>
      <c r="J35" s="50" t="str">
        <f>+IF(K35&gt;0,'（运营）采购订单'!I35,"")</f>
        <v/>
      </c>
      <c r="K35" s="50">
        <f>+IF(AND('（工厂）送货清单汇总'!$K$544&gt;0,'（工厂）送货清单汇总'!$L$544&gt;0,'（工厂）送货清单汇总'!$M$544&gt;0,'（工厂）送货清单汇总'!$N$544&gt;0),'（工厂）送货清单汇总'!N35,IF(AND('（工厂）送货清单汇总'!$K$544&gt;0,'（工厂）送货清单汇总'!$L$544&gt;0,'（工厂）送货清单汇总'!$M$544&gt;0,'（工厂）送货清单汇总'!$N$544=0),'（工厂）送货清单汇总'!M35,IF(AND('（工厂）送货清单汇总'!$K$544&gt;0,'（工厂）送货清单汇总'!$L$544&gt;0,'（工厂）送货清单汇总'!$M$544=0),'（工厂）送货清单汇总'!L35,'（工厂）送货清单汇总'!K35)))</f>
        <v>0</v>
      </c>
      <c r="L35" s="50">
        <f t="shared" si="1"/>
        <v>0</v>
      </c>
      <c r="M35" s="43"/>
      <c r="N35" s="43"/>
      <c r="O35" s="50" t="str">
        <f ca="1">+IF(K35&gt;0,LOOKUP(1,0/FIND(I35,运营生产订单!$A$9:$A$78),运营生产订单!$N$9:$N$78),"")</f>
        <v/>
      </c>
    </row>
    <row r="36" ht="22.5" customHeight="1" spans="1:15">
      <c r="A36" s="48" t="str">
        <f t="shared" si="0"/>
        <v/>
      </c>
      <c r="B36" s="49" t="str">
        <f ca="1">+IF(K36&gt;0,'（运营）采购订单'!B36,"")</f>
        <v/>
      </c>
      <c r="C36" s="50" t="str">
        <f ca="1">+IF(K36&gt;0,'（运营）采购订单'!C36,"")</f>
        <v/>
      </c>
      <c r="D36" s="50" t="str">
        <f ca="1">+IF(K36&gt;0,'（运营）采购订单'!D36,"")</f>
        <v/>
      </c>
      <c r="E36" s="50" t="str">
        <f ca="1">+IF(K36&gt;0,'（运营）采购订单'!E36,"")</f>
        <v/>
      </c>
      <c r="F36" s="50">
        <f ca="1">+IF(K36&gt;0,'（运营）采购订单'!J36,0)</f>
        <v>0</v>
      </c>
      <c r="G36" s="50" t="str">
        <f ca="1">+IF(K36&gt;0,'（运营）采购订单'!F36,"")</f>
        <v/>
      </c>
      <c r="H36" s="51" t="str">
        <f ca="1">+IF(K36&gt;0,'（运营）采购订单'!G36,"")</f>
        <v/>
      </c>
      <c r="I36" s="50" t="str">
        <f ca="1">+IF(K36&gt;0,'（运营）采购订单'!H36,"")</f>
        <v/>
      </c>
      <c r="J36" s="50" t="str">
        <f>+IF(K36&gt;0,'（运营）采购订单'!I36,"")</f>
        <v/>
      </c>
      <c r="K36" s="50">
        <f>+IF(AND('（工厂）送货清单汇总'!$K$544&gt;0,'（工厂）送货清单汇总'!$L$544&gt;0,'（工厂）送货清单汇总'!$M$544&gt;0,'（工厂）送货清单汇总'!$N$544&gt;0),'（工厂）送货清单汇总'!N36,IF(AND('（工厂）送货清单汇总'!$K$544&gt;0,'（工厂）送货清单汇总'!$L$544&gt;0,'（工厂）送货清单汇总'!$M$544&gt;0,'（工厂）送货清单汇总'!$N$544=0),'（工厂）送货清单汇总'!M36,IF(AND('（工厂）送货清单汇总'!$K$544&gt;0,'（工厂）送货清单汇总'!$L$544&gt;0,'（工厂）送货清单汇总'!$M$544=0),'（工厂）送货清单汇总'!L36,'（工厂）送货清单汇总'!K36)))</f>
        <v>0</v>
      </c>
      <c r="L36" s="50">
        <f t="shared" si="1"/>
        <v>0</v>
      </c>
      <c r="M36" s="43"/>
      <c r="N36" s="43"/>
      <c r="O36" s="50" t="str">
        <f ca="1">+IF(K36&gt;0,LOOKUP(1,0/FIND(I36,运营生产订单!$A$9:$A$78),运营生产订单!$N$9:$N$78),"")</f>
        <v/>
      </c>
    </row>
    <row r="37" ht="22.5" customHeight="1" spans="1:15">
      <c r="A37" s="48" t="str">
        <f t="shared" ref="A37:A68" si="2">+IF(K37&gt;0,$N$2,"")</f>
        <v/>
      </c>
      <c r="B37" s="49" t="str">
        <f ca="1">+IF(K37&gt;0,'（运营）采购订单'!B37,"")</f>
        <v/>
      </c>
      <c r="C37" s="50" t="str">
        <f ca="1">+IF(K37&gt;0,'（运营）采购订单'!C37,"")</f>
        <v/>
      </c>
      <c r="D37" s="50" t="str">
        <f ca="1">+IF(K37&gt;0,'（运营）采购订单'!D37,"")</f>
        <v/>
      </c>
      <c r="E37" s="50" t="str">
        <f ca="1">+IF(K37&gt;0,'（运营）采购订单'!E37,"")</f>
        <v/>
      </c>
      <c r="F37" s="50">
        <f ca="1">+IF(K37&gt;0,'（运营）采购订单'!J37,0)</f>
        <v>0</v>
      </c>
      <c r="G37" s="50" t="str">
        <f ca="1">+IF(K37&gt;0,'（运营）采购订单'!F37,"")</f>
        <v/>
      </c>
      <c r="H37" s="51" t="str">
        <f ca="1">+IF(K37&gt;0,'（运营）采购订单'!G37,"")</f>
        <v/>
      </c>
      <c r="I37" s="50" t="str">
        <f ca="1">+IF(K37&gt;0,'（运营）采购订单'!H37,"")</f>
        <v/>
      </c>
      <c r="J37" s="50" t="str">
        <f>+IF(K37&gt;0,'（运营）采购订单'!I37,"")</f>
        <v/>
      </c>
      <c r="K37" s="50">
        <f>+IF(AND('（工厂）送货清单汇总'!$K$544&gt;0,'（工厂）送货清单汇总'!$L$544&gt;0,'（工厂）送货清单汇总'!$M$544&gt;0,'（工厂）送货清单汇总'!$N$544&gt;0),'（工厂）送货清单汇总'!N37,IF(AND('（工厂）送货清单汇总'!$K$544&gt;0,'（工厂）送货清单汇总'!$L$544&gt;0,'（工厂）送货清单汇总'!$M$544&gt;0,'（工厂）送货清单汇总'!$N$544=0),'（工厂）送货清单汇总'!M37,IF(AND('（工厂）送货清单汇总'!$K$544&gt;0,'（工厂）送货清单汇总'!$L$544&gt;0,'（工厂）送货清单汇总'!$M$544=0),'（工厂）送货清单汇总'!L37,'（工厂）送货清单汇总'!K37)))</f>
        <v>0</v>
      </c>
      <c r="L37" s="50">
        <f t="shared" ref="L37:L68" si="3">+K37+M37+N37</f>
        <v>0</v>
      </c>
      <c r="M37" s="43"/>
      <c r="N37" s="43"/>
      <c r="O37" s="50" t="str">
        <f ca="1">+IF(K37&gt;0,LOOKUP(1,0/FIND(I37,运营生产订单!$A$9:$A$78),运营生产订单!$N$9:$N$78),"")</f>
        <v/>
      </c>
    </row>
    <row r="38" ht="22.5" customHeight="1" spans="1:15">
      <c r="A38" s="48" t="str">
        <f t="shared" si="2"/>
        <v/>
      </c>
      <c r="B38" s="49" t="str">
        <f ca="1">+IF(K38&gt;0,'（运营）采购订单'!B38,"")</f>
        <v/>
      </c>
      <c r="C38" s="50" t="str">
        <f ca="1">+IF(K38&gt;0,'（运营）采购订单'!C38,"")</f>
        <v/>
      </c>
      <c r="D38" s="50" t="str">
        <f ca="1">+IF(K38&gt;0,'（运营）采购订单'!D38,"")</f>
        <v/>
      </c>
      <c r="E38" s="50" t="str">
        <f ca="1">+IF(K38&gt;0,'（运营）采购订单'!E38,"")</f>
        <v/>
      </c>
      <c r="F38" s="50">
        <f ca="1">+IF(K38&gt;0,'（运营）采购订单'!J38,0)</f>
        <v>0</v>
      </c>
      <c r="G38" s="50" t="str">
        <f ca="1">+IF(K38&gt;0,'（运营）采购订单'!F38,"")</f>
        <v/>
      </c>
      <c r="H38" s="51" t="str">
        <f ca="1">+IF(K38&gt;0,'（运营）采购订单'!G38,"")</f>
        <v/>
      </c>
      <c r="I38" s="50" t="str">
        <f ca="1">+IF(K38&gt;0,'（运营）采购订单'!H38,"")</f>
        <v/>
      </c>
      <c r="J38" s="50" t="str">
        <f>+IF(K38&gt;0,'（运营）采购订单'!I38,"")</f>
        <v/>
      </c>
      <c r="K38" s="50">
        <f>+IF(AND('（工厂）送货清单汇总'!$K$544&gt;0,'（工厂）送货清单汇总'!$L$544&gt;0,'（工厂）送货清单汇总'!$M$544&gt;0,'（工厂）送货清单汇总'!$N$544&gt;0),'（工厂）送货清单汇总'!N38,IF(AND('（工厂）送货清单汇总'!$K$544&gt;0,'（工厂）送货清单汇总'!$L$544&gt;0,'（工厂）送货清单汇总'!$M$544&gt;0,'（工厂）送货清单汇总'!$N$544=0),'（工厂）送货清单汇总'!M38,IF(AND('（工厂）送货清单汇总'!$K$544&gt;0,'（工厂）送货清单汇总'!$L$544&gt;0,'（工厂）送货清单汇总'!$M$544=0),'（工厂）送货清单汇总'!L38,'（工厂）送货清单汇总'!K38)))</f>
        <v>0</v>
      </c>
      <c r="L38" s="50">
        <f t="shared" si="3"/>
        <v>0</v>
      </c>
      <c r="M38" s="43"/>
      <c r="N38" s="43"/>
      <c r="O38" s="50" t="str">
        <f ca="1">+IF(K38&gt;0,LOOKUP(1,0/FIND(I38,运营生产订单!$A$9:$A$78),运营生产订单!$N$9:$N$78),"")</f>
        <v/>
      </c>
    </row>
    <row r="39" ht="22.5" customHeight="1" spans="1:15">
      <c r="A39" s="48" t="str">
        <f t="shared" si="2"/>
        <v/>
      </c>
      <c r="B39" s="49" t="str">
        <f ca="1">+IF(K39&gt;0,'（运营）采购订单'!B39,"")</f>
        <v/>
      </c>
      <c r="C39" s="50" t="str">
        <f ca="1">+IF(K39&gt;0,'（运营）采购订单'!C39,"")</f>
        <v/>
      </c>
      <c r="D39" s="50" t="str">
        <f ca="1">+IF(K39&gt;0,'（运营）采购订单'!D39,"")</f>
        <v/>
      </c>
      <c r="E39" s="50" t="str">
        <f ca="1">+IF(K39&gt;0,'（运营）采购订单'!E39,"")</f>
        <v/>
      </c>
      <c r="F39" s="50">
        <f ca="1">+IF(K39&gt;0,'（运营）采购订单'!J39,0)</f>
        <v>0</v>
      </c>
      <c r="G39" s="50" t="str">
        <f ca="1">+IF(K39&gt;0,'（运营）采购订单'!F39,"")</f>
        <v/>
      </c>
      <c r="H39" s="51" t="str">
        <f ca="1">+IF(K39&gt;0,'（运营）采购订单'!G39,"")</f>
        <v/>
      </c>
      <c r="I39" s="50" t="str">
        <f ca="1">+IF(K39&gt;0,'（运营）采购订单'!H39,"")</f>
        <v/>
      </c>
      <c r="J39" s="50" t="str">
        <f>+IF(K39&gt;0,'（运营）采购订单'!I39,"")</f>
        <v/>
      </c>
      <c r="K39" s="50">
        <f>+IF(AND('（工厂）送货清单汇总'!$K$544&gt;0,'（工厂）送货清单汇总'!$L$544&gt;0,'（工厂）送货清单汇总'!$M$544&gt;0,'（工厂）送货清单汇总'!$N$544&gt;0),'（工厂）送货清单汇总'!N39,IF(AND('（工厂）送货清单汇总'!$K$544&gt;0,'（工厂）送货清单汇总'!$L$544&gt;0,'（工厂）送货清单汇总'!$M$544&gt;0,'（工厂）送货清单汇总'!$N$544=0),'（工厂）送货清单汇总'!M39,IF(AND('（工厂）送货清单汇总'!$K$544&gt;0,'（工厂）送货清单汇总'!$L$544&gt;0,'（工厂）送货清单汇总'!$M$544=0),'（工厂）送货清单汇总'!L39,'（工厂）送货清单汇总'!K39)))</f>
        <v>0</v>
      </c>
      <c r="L39" s="50">
        <f t="shared" si="3"/>
        <v>0</v>
      </c>
      <c r="M39" s="43"/>
      <c r="N39" s="43"/>
      <c r="O39" s="50" t="str">
        <f ca="1">+IF(K39&gt;0,LOOKUP(1,0/FIND(I39,运营生产订单!$A$9:$A$78),运营生产订单!$N$9:$N$78),"")</f>
        <v/>
      </c>
    </row>
    <row r="40" ht="22.5" customHeight="1" spans="1:15">
      <c r="A40" s="48" t="str">
        <f t="shared" si="2"/>
        <v/>
      </c>
      <c r="B40" s="49" t="str">
        <f ca="1">+IF(K40&gt;0,'（运营）采购订单'!B40,"")</f>
        <v/>
      </c>
      <c r="C40" s="50" t="str">
        <f ca="1">+IF(K40&gt;0,'（运营）采购订单'!C40,"")</f>
        <v/>
      </c>
      <c r="D40" s="50" t="str">
        <f ca="1">+IF(K40&gt;0,'（运营）采购订单'!D40,"")</f>
        <v/>
      </c>
      <c r="E40" s="50" t="str">
        <f ca="1">+IF(K40&gt;0,'（运营）采购订单'!E40,"")</f>
        <v/>
      </c>
      <c r="F40" s="50">
        <f ca="1">+IF(K40&gt;0,'（运营）采购订单'!J40,0)</f>
        <v>0</v>
      </c>
      <c r="G40" s="50" t="str">
        <f ca="1">+IF(K40&gt;0,'（运营）采购订单'!F40,"")</f>
        <v/>
      </c>
      <c r="H40" s="51" t="str">
        <f ca="1">+IF(K40&gt;0,'（运营）采购订单'!G40,"")</f>
        <v/>
      </c>
      <c r="I40" s="50" t="str">
        <f ca="1">+IF(K40&gt;0,'（运营）采购订单'!H40,"")</f>
        <v/>
      </c>
      <c r="J40" s="50" t="str">
        <f>+IF(K40&gt;0,'（运营）采购订单'!I40,"")</f>
        <v/>
      </c>
      <c r="K40" s="50">
        <f>+IF(AND('（工厂）送货清单汇总'!$K$544&gt;0,'（工厂）送货清单汇总'!$L$544&gt;0,'（工厂）送货清单汇总'!$M$544&gt;0,'（工厂）送货清单汇总'!$N$544&gt;0),'（工厂）送货清单汇总'!N40,IF(AND('（工厂）送货清单汇总'!$K$544&gt;0,'（工厂）送货清单汇总'!$L$544&gt;0,'（工厂）送货清单汇总'!$M$544&gt;0,'（工厂）送货清单汇总'!$N$544=0),'（工厂）送货清单汇总'!M40,IF(AND('（工厂）送货清单汇总'!$K$544&gt;0,'（工厂）送货清单汇总'!$L$544&gt;0,'（工厂）送货清单汇总'!$M$544=0),'（工厂）送货清单汇总'!L40,'（工厂）送货清单汇总'!K40)))</f>
        <v>0</v>
      </c>
      <c r="L40" s="50">
        <f t="shared" si="3"/>
        <v>0</v>
      </c>
      <c r="M40" s="43"/>
      <c r="N40" s="43"/>
      <c r="O40" s="50" t="str">
        <f ca="1">+IF(K40&gt;0,LOOKUP(1,0/FIND(I40,运营生产订单!$A$9:$A$78),运营生产订单!$N$9:$N$78),"")</f>
        <v/>
      </c>
    </row>
    <row r="41" ht="22.5" customHeight="1" spans="1:15">
      <c r="A41" s="48" t="str">
        <f t="shared" si="2"/>
        <v/>
      </c>
      <c r="B41" s="49" t="str">
        <f ca="1">+IF(K41&gt;0,'（运营）采购订单'!B41,"")</f>
        <v/>
      </c>
      <c r="C41" s="50" t="str">
        <f ca="1">+IF(K41&gt;0,'（运营）采购订单'!C41,"")</f>
        <v/>
      </c>
      <c r="D41" s="50" t="str">
        <f ca="1">+IF(K41&gt;0,'（运营）采购订单'!D41,"")</f>
        <v/>
      </c>
      <c r="E41" s="50" t="str">
        <f ca="1">+IF(K41&gt;0,'（运营）采购订单'!E41,"")</f>
        <v/>
      </c>
      <c r="F41" s="50">
        <f ca="1">+IF(K41&gt;0,'（运营）采购订单'!J41,0)</f>
        <v>0</v>
      </c>
      <c r="G41" s="50" t="str">
        <f ca="1">+IF(K41&gt;0,'（运营）采购订单'!F41,"")</f>
        <v/>
      </c>
      <c r="H41" s="51" t="str">
        <f ca="1">+IF(K41&gt;0,'（运营）采购订单'!G41,"")</f>
        <v/>
      </c>
      <c r="I41" s="50" t="str">
        <f ca="1">+IF(K41&gt;0,'（运营）采购订单'!H41,"")</f>
        <v/>
      </c>
      <c r="J41" s="50" t="str">
        <f>+IF(K41&gt;0,'（运营）采购订单'!I41,"")</f>
        <v/>
      </c>
      <c r="K41" s="50">
        <f>+IF(AND('（工厂）送货清单汇总'!$K$544&gt;0,'（工厂）送货清单汇总'!$L$544&gt;0,'（工厂）送货清单汇总'!$M$544&gt;0,'（工厂）送货清单汇总'!$N$544&gt;0),'（工厂）送货清单汇总'!N41,IF(AND('（工厂）送货清单汇总'!$K$544&gt;0,'（工厂）送货清单汇总'!$L$544&gt;0,'（工厂）送货清单汇总'!$M$544&gt;0,'（工厂）送货清单汇总'!$N$544=0),'（工厂）送货清单汇总'!M41,IF(AND('（工厂）送货清单汇总'!$K$544&gt;0,'（工厂）送货清单汇总'!$L$544&gt;0,'（工厂）送货清单汇总'!$M$544=0),'（工厂）送货清单汇总'!L41,'（工厂）送货清单汇总'!K41)))</f>
        <v>0</v>
      </c>
      <c r="L41" s="50">
        <f t="shared" si="3"/>
        <v>0</v>
      </c>
      <c r="M41" s="43"/>
      <c r="N41" s="43"/>
      <c r="O41" s="50" t="str">
        <f ca="1">+IF(K41&gt;0,LOOKUP(1,0/FIND(I41,运营生产订单!$A$9:$A$78),运营生产订单!$N$9:$N$78),"")</f>
        <v/>
      </c>
    </row>
    <row r="42" ht="22.5" customHeight="1" spans="1:15">
      <c r="A42" s="48" t="str">
        <f t="shared" si="2"/>
        <v/>
      </c>
      <c r="B42" s="49" t="str">
        <f ca="1">+IF(K42&gt;0,'（运营）采购订单'!B42,"")</f>
        <v/>
      </c>
      <c r="C42" s="50" t="str">
        <f ca="1">+IF(K42&gt;0,'（运营）采购订单'!C42,"")</f>
        <v/>
      </c>
      <c r="D42" s="50" t="str">
        <f ca="1">+IF(K42&gt;0,'（运营）采购订单'!D42,"")</f>
        <v/>
      </c>
      <c r="E42" s="50" t="str">
        <f ca="1">+IF(K42&gt;0,'（运营）采购订单'!E42,"")</f>
        <v/>
      </c>
      <c r="F42" s="50">
        <f ca="1">+IF(K42&gt;0,'（运营）采购订单'!J42,0)</f>
        <v>0</v>
      </c>
      <c r="G42" s="50" t="str">
        <f ca="1">+IF(K42&gt;0,'（运营）采购订单'!F42,"")</f>
        <v/>
      </c>
      <c r="H42" s="51" t="str">
        <f ca="1">+IF(K42&gt;0,'（运营）采购订单'!G42,"")</f>
        <v/>
      </c>
      <c r="I42" s="50" t="str">
        <f ca="1">+IF(K42&gt;0,'（运营）采购订单'!H42,"")</f>
        <v/>
      </c>
      <c r="J42" s="50" t="str">
        <f>+IF(K42&gt;0,'（运营）采购订单'!I42,"")</f>
        <v/>
      </c>
      <c r="K42" s="50">
        <f>+IF(AND('（工厂）送货清单汇总'!$K$544&gt;0,'（工厂）送货清单汇总'!$L$544&gt;0,'（工厂）送货清单汇总'!$M$544&gt;0,'（工厂）送货清单汇总'!$N$544&gt;0),'（工厂）送货清单汇总'!N42,IF(AND('（工厂）送货清单汇总'!$K$544&gt;0,'（工厂）送货清单汇总'!$L$544&gt;0,'（工厂）送货清单汇总'!$M$544&gt;0,'（工厂）送货清单汇总'!$N$544=0),'（工厂）送货清单汇总'!M42,IF(AND('（工厂）送货清单汇总'!$K$544&gt;0,'（工厂）送货清单汇总'!$L$544&gt;0,'（工厂）送货清单汇总'!$M$544=0),'（工厂）送货清单汇总'!L42,'（工厂）送货清单汇总'!K42)))</f>
        <v>0</v>
      </c>
      <c r="L42" s="50">
        <f t="shared" si="3"/>
        <v>0</v>
      </c>
      <c r="M42" s="43"/>
      <c r="N42" s="43"/>
      <c r="O42" s="50" t="str">
        <f ca="1">+IF(K42&gt;0,LOOKUP(1,0/FIND(I42,运营生产订单!$A$9:$A$78),运营生产订单!$N$9:$N$78),"")</f>
        <v/>
      </c>
    </row>
    <row r="43" ht="22.5" customHeight="1" spans="1:15">
      <c r="A43" s="48" t="str">
        <f t="shared" si="2"/>
        <v/>
      </c>
      <c r="B43" s="49" t="str">
        <f ca="1">+IF(K43&gt;0,'（运营）采购订单'!B43,"")</f>
        <v/>
      </c>
      <c r="C43" s="50" t="str">
        <f ca="1">+IF(K43&gt;0,'（运营）采购订单'!C43,"")</f>
        <v/>
      </c>
      <c r="D43" s="50" t="str">
        <f ca="1">+IF(K43&gt;0,'（运营）采购订单'!D43,"")</f>
        <v/>
      </c>
      <c r="E43" s="50" t="str">
        <f ca="1">+IF(K43&gt;0,'（运营）采购订单'!E43,"")</f>
        <v/>
      </c>
      <c r="F43" s="50">
        <f ca="1">+IF(K43&gt;0,'（运营）采购订单'!J43,0)</f>
        <v>0</v>
      </c>
      <c r="G43" s="50" t="str">
        <f ca="1">+IF(K43&gt;0,'（运营）采购订单'!F43,"")</f>
        <v/>
      </c>
      <c r="H43" s="51" t="str">
        <f ca="1">+IF(K43&gt;0,'（运营）采购订单'!G43,"")</f>
        <v/>
      </c>
      <c r="I43" s="50" t="str">
        <f ca="1">+IF(K43&gt;0,'（运营）采购订单'!H43,"")</f>
        <v/>
      </c>
      <c r="J43" s="50" t="str">
        <f>+IF(K43&gt;0,'（运营）采购订单'!I43,"")</f>
        <v/>
      </c>
      <c r="K43" s="50">
        <f>+IF(AND('（工厂）送货清单汇总'!$K$544&gt;0,'（工厂）送货清单汇总'!$L$544&gt;0,'（工厂）送货清单汇总'!$M$544&gt;0,'（工厂）送货清单汇总'!$N$544&gt;0),'（工厂）送货清单汇总'!N43,IF(AND('（工厂）送货清单汇总'!$K$544&gt;0,'（工厂）送货清单汇总'!$L$544&gt;0,'（工厂）送货清单汇总'!$M$544&gt;0,'（工厂）送货清单汇总'!$N$544=0),'（工厂）送货清单汇总'!M43,IF(AND('（工厂）送货清单汇总'!$K$544&gt;0,'（工厂）送货清单汇总'!$L$544&gt;0,'（工厂）送货清单汇总'!$M$544=0),'（工厂）送货清单汇总'!L43,'（工厂）送货清单汇总'!K43)))</f>
        <v>0</v>
      </c>
      <c r="L43" s="50">
        <f t="shared" si="3"/>
        <v>0</v>
      </c>
      <c r="M43" s="43"/>
      <c r="N43" s="43"/>
      <c r="O43" s="50" t="str">
        <f ca="1">+IF(K43&gt;0,LOOKUP(1,0/FIND(I43,运营生产订单!$A$9:$A$78),运营生产订单!$N$9:$N$78),"")</f>
        <v/>
      </c>
    </row>
    <row r="44" ht="22.5" customHeight="1" spans="1:15">
      <c r="A44" s="48" t="str">
        <f t="shared" si="2"/>
        <v/>
      </c>
      <c r="B44" s="49" t="str">
        <f ca="1">+IF(K44&gt;0,'（运营）采购订单'!B44,"")</f>
        <v/>
      </c>
      <c r="C44" s="50" t="str">
        <f ca="1">+IF(K44&gt;0,'（运营）采购订单'!C44,"")</f>
        <v/>
      </c>
      <c r="D44" s="50" t="str">
        <f ca="1">+IF(K44&gt;0,'（运营）采购订单'!D44,"")</f>
        <v/>
      </c>
      <c r="E44" s="50" t="str">
        <f ca="1">+IF(K44&gt;0,'（运营）采购订单'!E44,"")</f>
        <v/>
      </c>
      <c r="F44" s="50">
        <f ca="1">+IF(K44&gt;0,'（运营）采购订单'!J44,0)</f>
        <v>0</v>
      </c>
      <c r="G44" s="50" t="str">
        <f ca="1">+IF(K44&gt;0,'（运营）采购订单'!F44,"")</f>
        <v/>
      </c>
      <c r="H44" s="51" t="str">
        <f ca="1">+IF(K44&gt;0,'（运营）采购订单'!G44,"")</f>
        <v/>
      </c>
      <c r="I44" s="50" t="str">
        <f ca="1">+IF(K44&gt;0,'（运营）采购订单'!H44,"")</f>
        <v/>
      </c>
      <c r="J44" s="50" t="str">
        <f>+IF(K44&gt;0,'（运营）采购订单'!I44,"")</f>
        <v/>
      </c>
      <c r="K44" s="50">
        <f>+IF(AND('（工厂）送货清单汇总'!$K$544&gt;0,'（工厂）送货清单汇总'!$L$544&gt;0,'（工厂）送货清单汇总'!$M$544&gt;0,'（工厂）送货清单汇总'!$N$544&gt;0),'（工厂）送货清单汇总'!N44,IF(AND('（工厂）送货清单汇总'!$K$544&gt;0,'（工厂）送货清单汇总'!$L$544&gt;0,'（工厂）送货清单汇总'!$M$544&gt;0,'（工厂）送货清单汇总'!$N$544=0),'（工厂）送货清单汇总'!M44,IF(AND('（工厂）送货清单汇总'!$K$544&gt;0,'（工厂）送货清单汇总'!$L$544&gt;0,'（工厂）送货清单汇总'!$M$544=0),'（工厂）送货清单汇总'!L44,'（工厂）送货清单汇总'!K44)))</f>
        <v>0</v>
      </c>
      <c r="L44" s="50">
        <f t="shared" si="3"/>
        <v>0</v>
      </c>
      <c r="M44" s="43"/>
      <c r="N44" s="43"/>
      <c r="O44" s="50" t="str">
        <f ca="1">+IF(K44&gt;0,LOOKUP(1,0/FIND(I44,运营生产订单!$A$9:$A$78),运营生产订单!$N$9:$N$78),"")</f>
        <v/>
      </c>
    </row>
    <row r="45" ht="22.5" customHeight="1" spans="1:15">
      <c r="A45" s="48" t="str">
        <f t="shared" si="2"/>
        <v/>
      </c>
      <c r="B45" s="49" t="str">
        <f ca="1">+IF(K45&gt;0,'（运营）采购订单'!B45,"")</f>
        <v/>
      </c>
      <c r="C45" s="50" t="str">
        <f ca="1">+IF(K45&gt;0,'（运营）采购订单'!C45,"")</f>
        <v/>
      </c>
      <c r="D45" s="50" t="str">
        <f ca="1">+IF(K45&gt;0,'（运营）采购订单'!D45,"")</f>
        <v/>
      </c>
      <c r="E45" s="50" t="str">
        <f ca="1">+IF(K45&gt;0,'（运营）采购订单'!E45,"")</f>
        <v/>
      </c>
      <c r="F45" s="50">
        <f ca="1">+IF(K45&gt;0,'（运营）采购订单'!J45,0)</f>
        <v>0</v>
      </c>
      <c r="G45" s="50" t="str">
        <f ca="1">+IF(K45&gt;0,'（运营）采购订单'!F45,"")</f>
        <v/>
      </c>
      <c r="H45" s="51" t="str">
        <f ca="1">+IF(K45&gt;0,'（运营）采购订单'!G45,"")</f>
        <v/>
      </c>
      <c r="I45" s="50" t="str">
        <f ca="1">+IF(K45&gt;0,'（运营）采购订单'!H45,"")</f>
        <v/>
      </c>
      <c r="J45" s="50" t="str">
        <f>+IF(K45&gt;0,'（运营）采购订单'!I45,"")</f>
        <v/>
      </c>
      <c r="K45" s="50">
        <f>+IF(AND('（工厂）送货清单汇总'!$K$544&gt;0,'（工厂）送货清单汇总'!$L$544&gt;0,'（工厂）送货清单汇总'!$M$544&gt;0,'（工厂）送货清单汇总'!$N$544&gt;0),'（工厂）送货清单汇总'!N45,IF(AND('（工厂）送货清单汇总'!$K$544&gt;0,'（工厂）送货清单汇总'!$L$544&gt;0,'（工厂）送货清单汇总'!$M$544&gt;0,'（工厂）送货清单汇总'!$N$544=0),'（工厂）送货清单汇总'!M45,IF(AND('（工厂）送货清单汇总'!$K$544&gt;0,'（工厂）送货清单汇总'!$L$544&gt;0,'（工厂）送货清单汇总'!$M$544=0),'（工厂）送货清单汇总'!L45,'（工厂）送货清单汇总'!K45)))</f>
        <v>0</v>
      </c>
      <c r="L45" s="50">
        <f t="shared" si="3"/>
        <v>0</v>
      </c>
      <c r="M45" s="43"/>
      <c r="N45" s="43"/>
      <c r="O45" s="50" t="str">
        <f ca="1">+IF(K45&gt;0,LOOKUP(1,0/FIND(I45,运营生产订单!$A$9:$A$78),运营生产订单!$N$9:$N$78),"")</f>
        <v/>
      </c>
    </row>
    <row r="46" ht="22.5" customHeight="1" spans="1:15">
      <c r="A46" s="48" t="str">
        <f t="shared" si="2"/>
        <v/>
      </c>
      <c r="B46" s="49" t="str">
        <f ca="1">+IF(K46&gt;0,'（运营）采购订单'!B46,"")</f>
        <v/>
      </c>
      <c r="C46" s="50" t="str">
        <f ca="1">+IF(K46&gt;0,'（运营）采购订单'!C46,"")</f>
        <v/>
      </c>
      <c r="D46" s="50" t="str">
        <f ca="1">+IF(K46&gt;0,'（运营）采购订单'!D46,"")</f>
        <v/>
      </c>
      <c r="E46" s="50" t="str">
        <f ca="1">+IF(K46&gt;0,'（运营）采购订单'!E46,"")</f>
        <v/>
      </c>
      <c r="F46" s="50">
        <f ca="1">+IF(K46&gt;0,'（运营）采购订单'!J46,0)</f>
        <v>0</v>
      </c>
      <c r="G46" s="50" t="str">
        <f ca="1">+IF(K46&gt;0,'（运营）采购订单'!F46,"")</f>
        <v/>
      </c>
      <c r="H46" s="51" t="str">
        <f ca="1">+IF(K46&gt;0,'（运营）采购订单'!G46,"")</f>
        <v/>
      </c>
      <c r="I46" s="50" t="str">
        <f ca="1">+IF(K46&gt;0,'（运营）采购订单'!H46,"")</f>
        <v/>
      </c>
      <c r="J46" s="50" t="str">
        <f>+IF(K46&gt;0,'（运营）采购订单'!I46,"")</f>
        <v/>
      </c>
      <c r="K46" s="50">
        <f>+IF(AND('（工厂）送货清单汇总'!$K$544&gt;0,'（工厂）送货清单汇总'!$L$544&gt;0,'（工厂）送货清单汇总'!$M$544&gt;0,'（工厂）送货清单汇总'!$N$544&gt;0),'（工厂）送货清单汇总'!N46,IF(AND('（工厂）送货清单汇总'!$K$544&gt;0,'（工厂）送货清单汇总'!$L$544&gt;0,'（工厂）送货清单汇总'!$M$544&gt;0,'（工厂）送货清单汇总'!$N$544=0),'（工厂）送货清单汇总'!M46,IF(AND('（工厂）送货清单汇总'!$K$544&gt;0,'（工厂）送货清单汇总'!$L$544&gt;0,'（工厂）送货清单汇总'!$M$544=0),'（工厂）送货清单汇总'!L46,'（工厂）送货清单汇总'!K46)))</f>
        <v>0</v>
      </c>
      <c r="L46" s="50">
        <f t="shared" si="3"/>
        <v>0</v>
      </c>
      <c r="M46" s="43"/>
      <c r="N46" s="43"/>
      <c r="O46" s="50" t="str">
        <f ca="1">+IF(K46&gt;0,LOOKUP(1,0/FIND(I46,运营生产订单!$A$9:$A$78),运营生产订单!$N$9:$N$78),"")</f>
        <v/>
      </c>
    </row>
    <row r="47" ht="22.5" customHeight="1" spans="1:15">
      <c r="A47" s="48" t="str">
        <f t="shared" si="2"/>
        <v/>
      </c>
      <c r="B47" s="49" t="str">
        <f ca="1">+IF(K47&gt;0,'（运营）采购订单'!B47,"")</f>
        <v/>
      </c>
      <c r="C47" s="50" t="str">
        <f ca="1">+IF(K47&gt;0,'（运营）采购订单'!C47,"")</f>
        <v/>
      </c>
      <c r="D47" s="50" t="str">
        <f ca="1">+IF(K47&gt;0,'（运营）采购订单'!D47,"")</f>
        <v/>
      </c>
      <c r="E47" s="50" t="str">
        <f ca="1">+IF(K47&gt;0,'（运营）采购订单'!E47,"")</f>
        <v/>
      </c>
      <c r="F47" s="50">
        <f ca="1">+IF(K47&gt;0,'（运营）采购订单'!J47,0)</f>
        <v>0</v>
      </c>
      <c r="G47" s="50" t="str">
        <f ca="1">+IF(K47&gt;0,'（运营）采购订单'!F47,"")</f>
        <v/>
      </c>
      <c r="H47" s="51" t="str">
        <f ca="1">+IF(K47&gt;0,'（运营）采购订单'!G47,"")</f>
        <v/>
      </c>
      <c r="I47" s="50" t="str">
        <f ca="1">+IF(K47&gt;0,'（运营）采购订单'!H47,"")</f>
        <v/>
      </c>
      <c r="J47" s="50" t="str">
        <f>+IF(K47&gt;0,'（运营）采购订单'!I47,"")</f>
        <v/>
      </c>
      <c r="K47" s="50">
        <f>+IF(AND('（工厂）送货清单汇总'!$K$544&gt;0,'（工厂）送货清单汇总'!$L$544&gt;0,'（工厂）送货清单汇总'!$M$544&gt;0,'（工厂）送货清单汇总'!$N$544&gt;0),'（工厂）送货清单汇总'!N47,IF(AND('（工厂）送货清单汇总'!$K$544&gt;0,'（工厂）送货清单汇总'!$L$544&gt;0,'（工厂）送货清单汇总'!$M$544&gt;0,'（工厂）送货清单汇总'!$N$544=0),'（工厂）送货清单汇总'!M47,IF(AND('（工厂）送货清单汇总'!$K$544&gt;0,'（工厂）送货清单汇总'!$L$544&gt;0,'（工厂）送货清单汇总'!$M$544=0),'（工厂）送货清单汇总'!L47,'（工厂）送货清单汇总'!K47)))</f>
        <v>0</v>
      </c>
      <c r="L47" s="50">
        <f t="shared" si="3"/>
        <v>0</v>
      </c>
      <c r="M47" s="43"/>
      <c r="N47" s="43"/>
      <c r="O47" s="50" t="str">
        <f ca="1">+IF(K47&gt;0,LOOKUP(1,0/FIND(I47,运营生产订单!$A$9:$A$78),运营生产订单!$N$9:$N$78),"")</f>
        <v/>
      </c>
    </row>
    <row r="48" ht="22.5" customHeight="1" spans="1:15">
      <c r="A48" s="48" t="str">
        <f t="shared" si="2"/>
        <v/>
      </c>
      <c r="B48" s="49" t="str">
        <f ca="1">+IF(K48&gt;0,'（运营）采购订单'!B48,"")</f>
        <v/>
      </c>
      <c r="C48" s="50" t="str">
        <f ca="1">+IF(K48&gt;0,'（运营）采购订单'!C48,"")</f>
        <v/>
      </c>
      <c r="D48" s="50" t="str">
        <f ca="1">+IF(K48&gt;0,'（运营）采购订单'!D48,"")</f>
        <v/>
      </c>
      <c r="E48" s="50" t="str">
        <f ca="1">+IF(K48&gt;0,'（运营）采购订单'!E48,"")</f>
        <v/>
      </c>
      <c r="F48" s="50">
        <f ca="1">+IF(K48&gt;0,'（运营）采购订单'!J48,0)</f>
        <v>0</v>
      </c>
      <c r="G48" s="50" t="str">
        <f ca="1">+IF(K48&gt;0,'（运营）采购订单'!F48,"")</f>
        <v/>
      </c>
      <c r="H48" s="51" t="str">
        <f ca="1">+IF(K48&gt;0,'（运营）采购订单'!G48,"")</f>
        <v/>
      </c>
      <c r="I48" s="50" t="str">
        <f ca="1">+IF(K48&gt;0,'（运营）采购订单'!H48,"")</f>
        <v/>
      </c>
      <c r="J48" s="50" t="str">
        <f>+IF(K48&gt;0,'（运营）采购订单'!I48,"")</f>
        <v/>
      </c>
      <c r="K48" s="50">
        <f>+IF(AND('（工厂）送货清单汇总'!$K$544&gt;0,'（工厂）送货清单汇总'!$L$544&gt;0,'（工厂）送货清单汇总'!$M$544&gt;0,'（工厂）送货清单汇总'!$N$544&gt;0),'（工厂）送货清单汇总'!N48,IF(AND('（工厂）送货清单汇总'!$K$544&gt;0,'（工厂）送货清单汇总'!$L$544&gt;0,'（工厂）送货清单汇总'!$M$544&gt;0,'（工厂）送货清单汇总'!$N$544=0),'（工厂）送货清单汇总'!M48,IF(AND('（工厂）送货清单汇总'!$K$544&gt;0,'（工厂）送货清单汇总'!$L$544&gt;0,'（工厂）送货清单汇总'!$M$544=0),'（工厂）送货清单汇总'!L48,'（工厂）送货清单汇总'!K48)))</f>
        <v>0</v>
      </c>
      <c r="L48" s="50">
        <f t="shared" si="3"/>
        <v>0</v>
      </c>
      <c r="M48" s="43"/>
      <c r="N48" s="43"/>
      <c r="O48" s="50" t="str">
        <f ca="1">+IF(K48&gt;0,LOOKUP(1,0/FIND(I48,运营生产订单!$A$9:$A$78),运营生产订单!$N$9:$N$78),"")</f>
        <v/>
      </c>
    </row>
    <row r="49" ht="22.5" customHeight="1" spans="1:15">
      <c r="A49" s="48" t="str">
        <f t="shared" si="2"/>
        <v/>
      </c>
      <c r="B49" s="49" t="str">
        <f ca="1">+IF(K49&gt;0,'（运营）采购订单'!B49,"")</f>
        <v/>
      </c>
      <c r="C49" s="50" t="str">
        <f ca="1">+IF(K49&gt;0,'（运营）采购订单'!C49,"")</f>
        <v/>
      </c>
      <c r="D49" s="50" t="str">
        <f ca="1">+IF(K49&gt;0,'（运营）采购订单'!D49,"")</f>
        <v/>
      </c>
      <c r="E49" s="50" t="str">
        <f ca="1">+IF(K49&gt;0,'（运营）采购订单'!E49,"")</f>
        <v/>
      </c>
      <c r="F49" s="50">
        <f ca="1">+IF(K49&gt;0,'（运营）采购订单'!J49,0)</f>
        <v>0</v>
      </c>
      <c r="G49" s="50" t="str">
        <f ca="1">+IF(K49&gt;0,'（运营）采购订单'!F49,"")</f>
        <v/>
      </c>
      <c r="H49" s="51" t="str">
        <f ca="1">+IF(K49&gt;0,'（运营）采购订单'!G49,"")</f>
        <v/>
      </c>
      <c r="I49" s="50" t="str">
        <f ca="1">+IF(K49&gt;0,'（运营）采购订单'!H49,"")</f>
        <v/>
      </c>
      <c r="J49" s="50" t="str">
        <f>+IF(K49&gt;0,'（运营）采购订单'!I49,"")</f>
        <v/>
      </c>
      <c r="K49" s="50">
        <f>+IF(AND('（工厂）送货清单汇总'!$K$544&gt;0,'（工厂）送货清单汇总'!$L$544&gt;0,'（工厂）送货清单汇总'!$M$544&gt;0,'（工厂）送货清单汇总'!$N$544&gt;0),'（工厂）送货清单汇总'!N49,IF(AND('（工厂）送货清单汇总'!$K$544&gt;0,'（工厂）送货清单汇总'!$L$544&gt;0,'（工厂）送货清单汇总'!$M$544&gt;0,'（工厂）送货清单汇总'!$N$544=0),'（工厂）送货清单汇总'!M49,IF(AND('（工厂）送货清单汇总'!$K$544&gt;0,'（工厂）送货清单汇总'!$L$544&gt;0,'（工厂）送货清单汇总'!$M$544=0),'（工厂）送货清单汇总'!L49,'（工厂）送货清单汇总'!K49)))</f>
        <v>0</v>
      </c>
      <c r="L49" s="50">
        <f t="shared" si="3"/>
        <v>0</v>
      </c>
      <c r="M49" s="43"/>
      <c r="N49" s="43"/>
      <c r="O49" s="50" t="str">
        <f ca="1">+IF(K49&gt;0,LOOKUP(1,0/FIND(I49,运营生产订单!$A$9:$A$78),运营生产订单!$N$9:$N$78),"")</f>
        <v/>
      </c>
    </row>
    <row r="50" ht="22.5" customHeight="1" spans="1:15">
      <c r="A50" s="48" t="str">
        <f t="shared" si="2"/>
        <v/>
      </c>
      <c r="B50" s="49" t="str">
        <f ca="1">+IF(K50&gt;0,'（运营）采购订单'!B50,"")</f>
        <v/>
      </c>
      <c r="C50" s="50" t="str">
        <f ca="1">+IF(K50&gt;0,'（运营）采购订单'!C50,"")</f>
        <v/>
      </c>
      <c r="D50" s="50" t="str">
        <f ca="1">+IF(K50&gt;0,'（运营）采购订单'!D50,"")</f>
        <v/>
      </c>
      <c r="E50" s="50" t="str">
        <f ca="1">+IF(K50&gt;0,'（运营）采购订单'!E50,"")</f>
        <v/>
      </c>
      <c r="F50" s="50">
        <f ca="1">+IF(K50&gt;0,'（运营）采购订单'!J50,0)</f>
        <v>0</v>
      </c>
      <c r="G50" s="50" t="str">
        <f ca="1">+IF(K50&gt;0,'（运营）采购订单'!F50,"")</f>
        <v/>
      </c>
      <c r="H50" s="51" t="str">
        <f ca="1">+IF(K50&gt;0,'（运营）采购订单'!G50,"")</f>
        <v/>
      </c>
      <c r="I50" s="50" t="str">
        <f ca="1">+IF(K50&gt;0,'（运营）采购订单'!H50,"")</f>
        <v/>
      </c>
      <c r="J50" s="50" t="str">
        <f>+IF(K50&gt;0,'（运营）采购订单'!I50,"")</f>
        <v/>
      </c>
      <c r="K50" s="50">
        <f>+IF(AND('（工厂）送货清单汇总'!$K$544&gt;0,'（工厂）送货清单汇总'!$L$544&gt;0,'（工厂）送货清单汇总'!$M$544&gt;0,'（工厂）送货清单汇总'!$N$544&gt;0),'（工厂）送货清单汇总'!N50,IF(AND('（工厂）送货清单汇总'!$K$544&gt;0,'（工厂）送货清单汇总'!$L$544&gt;0,'（工厂）送货清单汇总'!$M$544&gt;0,'（工厂）送货清单汇总'!$N$544=0),'（工厂）送货清单汇总'!M50,IF(AND('（工厂）送货清单汇总'!$K$544&gt;0,'（工厂）送货清单汇总'!$L$544&gt;0,'（工厂）送货清单汇总'!$M$544=0),'（工厂）送货清单汇总'!L50,'（工厂）送货清单汇总'!K50)))</f>
        <v>0</v>
      </c>
      <c r="L50" s="50">
        <f t="shared" si="3"/>
        <v>0</v>
      </c>
      <c r="M50" s="43"/>
      <c r="N50" s="43"/>
      <c r="O50" s="50" t="str">
        <f ca="1">+IF(K50&gt;0,LOOKUP(1,0/FIND(I50,运营生产订单!$A$9:$A$78),运营生产订单!$N$9:$N$78),"")</f>
        <v/>
      </c>
    </row>
    <row r="51" ht="22.5" customHeight="1" spans="1:15">
      <c r="A51" s="48" t="str">
        <f t="shared" si="2"/>
        <v/>
      </c>
      <c r="B51" s="49" t="str">
        <f ca="1">+IF(K51&gt;0,'（运营）采购订单'!B51,"")</f>
        <v/>
      </c>
      <c r="C51" s="50" t="str">
        <f ca="1">+IF(K51&gt;0,'（运营）采购订单'!C51,"")</f>
        <v/>
      </c>
      <c r="D51" s="50" t="str">
        <f ca="1">+IF(K51&gt;0,'（运营）采购订单'!D51,"")</f>
        <v/>
      </c>
      <c r="E51" s="50" t="str">
        <f ca="1">+IF(K51&gt;0,'（运营）采购订单'!E51,"")</f>
        <v/>
      </c>
      <c r="F51" s="50">
        <f ca="1">+IF(K51&gt;0,'（运营）采购订单'!J51,0)</f>
        <v>0</v>
      </c>
      <c r="G51" s="50" t="str">
        <f ca="1">+IF(K51&gt;0,'（运营）采购订单'!F51,"")</f>
        <v/>
      </c>
      <c r="H51" s="51" t="str">
        <f ca="1">+IF(K51&gt;0,'（运营）采购订单'!G51,"")</f>
        <v/>
      </c>
      <c r="I51" s="50" t="str">
        <f ca="1">+IF(K51&gt;0,'（运营）采购订单'!H51,"")</f>
        <v/>
      </c>
      <c r="J51" s="50" t="str">
        <f>+IF(K51&gt;0,'（运营）采购订单'!I51,"")</f>
        <v/>
      </c>
      <c r="K51" s="50">
        <f>+IF(AND('（工厂）送货清单汇总'!$K$544&gt;0,'（工厂）送货清单汇总'!$L$544&gt;0,'（工厂）送货清单汇总'!$M$544&gt;0,'（工厂）送货清单汇总'!$N$544&gt;0),'（工厂）送货清单汇总'!N51,IF(AND('（工厂）送货清单汇总'!$K$544&gt;0,'（工厂）送货清单汇总'!$L$544&gt;0,'（工厂）送货清单汇总'!$M$544&gt;0,'（工厂）送货清单汇总'!$N$544=0),'（工厂）送货清单汇总'!M51,IF(AND('（工厂）送货清单汇总'!$K$544&gt;0,'（工厂）送货清单汇总'!$L$544&gt;0,'（工厂）送货清单汇总'!$M$544=0),'（工厂）送货清单汇总'!L51,'（工厂）送货清单汇总'!K51)))</f>
        <v>0</v>
      </c>
      <c r="L51" s="50">
        <f t="shared" si="3"/>
        <v>0</v>
      </c>
      <c r="M51" s="43"/>
      <c r="N51" s="43"/>
      <c r="O51" s="50" t="str">
        <f ca="1">+IF(K51&gt;0,LOOKUP(1,0/FIND(I51,运营生产订单!$A$9:$A$78),运营生产订单!$N$9:$N$78),"")</f>
        <v/>
      </c>
    </row>
    <row r="52" ht="22.5" customHeight="1" spans="1:15">
      <c r="A52" s="48" t="str">
        <f t="shared" si="2"/>
        <v/>
      </c>
      <c r="B52" s="49" t="str">
        <f ca="1">+IF(K52&gt;0,'（运营）采购订单'!B52,"")</f>
        <v/>
      </c>
      <c r="C52" s="50" t="str">
        <f ca="1">+IF(K52&gt;0,'（运营）采购订单'!C52,"")</f>
        <v/>
      </c>
      <c r="D52" s="50" t="str">
        <f ca="1">+IF(K52&gt;0,'（运营）采购订单'!D52,"")</f>
        <v/>
      </c>
      <c r="E52" s="50" t="str">
        <f ca="1">+IF(K52&gt;0,'（运营）采购订单'!E52,"")</f>
        <v/>
      </c>
      <c r="F52" s="50">
        <f ca="1">+IF(K52&gt;0,'（运营）采购订单'!J52,0)</f>
        <v>0</v>
      </c>
      <c r="G52" s="50" t="str">
        <f ca="1">+IF(K52&gt;0,'（运营）采购订单'!F52,"")</f>
        <v/>
      </c>
      <c r="H52" s="51" t="str">
        <f ca="1">+IF(K52&gt;0,'（运营）采购订单'!G52,"")</f>
        <v/>
      </c>
      <c r="I52" s="50" t="str">
        <f ca="1">+IF(K52&gt;0,'（运营）采购订单'!H52,"")</f>
        <v/>
      </c>
      <c r="J52" s="50" t="str">
        <f>+IF(K52&gt;0,'（运营）采购订单'!I52,"")</f>
        <v/>
      </c>
      <c r="K52" s="50">
        <f>+IF(AND('（工厂）送货清单汇总'!$K$544&gt;0,'（工厂）送货清单汇总'!$L$544&gt;0,'（工厂）送货清单汇总'!$M$544&gt;0,'（工厂）送货清单汇总'!$N$544&gt;0),'（工厂）送货清单汇总'!N52,IF(AND('（工厂）送货清单汇总'!$K$544&gt;0,'（工厂）送货清单汇总'!$L$544&gt;0,'（工厂）送货清单汇总'!$M$544&gt;0,'（工厂）送货清单汇总'!$N$544=0),'（工厂）送货清单汇总'!M52,IF(AND('（工厂）送货清单汇总'!$K$544&gt;0,'（工厂）送货清单汇总'!$L$544&gt;0,'（工厂）送货清单汇总'!$M$544=0),'（工厂）送货清单汇总'!L52,'（工厂）送货清单汇总'!K52)))</f>
        <v>0</v>
      </c>
      <c r="L52" s="50">
        <f t="shared" si="3"/>
        <v>0</v>
      </c>
      <c r="M52" s="43"/>
      <c r="N52" s="43"/>
      <c r="O52" s="50" t="str">
        <f ca="1">+IF(K52&gt;0,LOOKUP(1,0/FIND(I52,运营生产订单!$A$9:$A$78),运营生产订单!$N$9:$N$78),"")</f>
        <v/>
      </c>
    </row>
    <row r="53" ht="22.5" customHeight="1" spans="1:15">
      <c r="A53" s="48" t="str">
        <f t="shared" si="2"/>
        <v/>
      </c>
      <c r="B53" s="49" t="str">
        <f ca="1">+IF(K53&gt;0,'（运营）采购订单'!B53,"")</f>
        <v/>
      </c>
      <c r="C53" s="50" t="str">
        <f ca="1">+IF(K53&gt;0,'（运营）采购订单'!C53,"")</f>
        <v/>
      </c>
      <c r="D53" s="50" t="str">
        <f ca="1">+IF(K53&gt;0,'（运营）采购订单'!D53,"")</f>
        <v/>
      </c>
      <c r="E53" s="50" t="str">
        <f ca="1">+IF(K53&gt;0,'（运营）采购订单'!E53,"")</f>
        <v/>
      </c>
      <c r="F53" s="50">
        <f ca="1">+IF(K53&gt;0,'（运营）采购订单'!J53,0)</f>
        <v>0</v>
      </c>
      <c r="G53" s="50" t="str">
        <f ca="1">+IF(K53&gt;0,'（运营）采购订单'!F53,"")</f>
        <v/>
      </c>
      <c r="H53" s="51" t="str">
        <f ca="1">+IF(K53&gt;0,'（运营）采购订单'!G53,"")</f>
        <v/>
      </c>
      <c r="I53" s="50" t="str">
        <f ca="1">+IF(K53&gt;0,'（运营）采购订单'!H53,"")</f>
        <v/>
      </c>
      <c r="J53" s="50" t="str">
        <f>+IF(K53&gt;0,'（运营）采购订单'!I53,"")</f>
        <v/>
      </c>
      <c r="K53" s="50">
        <f>+IF(AND('（工厂）送货清单汇总'!$K$544&gt;0,'（工厂）送货清单汇总'!$L$544&gt;0,'（工厂）送货清单汇总'!$M$544&gt;0,'（工厂）送货清单汇总'!$N$544&gt;0),'（工厂）送货清单汇总'!N53,IF(AND('（工厂）送货清单汇总'!$K$544&gt;0,'（工厂）送货清单汇总'!$L$544&gt;0,'（工厂）送货清单汇总'!$M$544&gt;0,'（工厂）送货清单汇总'!$N$544=0),'（工厂）送货清单汇总'!M53,IF(AND('（工厂）送货清单汇总'!$K$544&gt;0,'（工厂）送货清单汇总'!$L$544&gt;0,'（工厂）送货清单汇总'!$M$544=0),'（工厂）送货清单汇总'!L53,'（工厂）送货清单汇总'!K53)))</f>
        <v>0</v>
      </c>
      <c r="L53" s="50">
        <f t="shared" si="3"/>
        <v>0</v>
      </c>
      <c r="M53" s="43"/>
      <c r="N53" s="43"/>
      <c r="O53" s="50" t="str">
        <f ca="1">+IF(K53&gt;0,LOOKUP(1,0/FIND(I53,运营生产订单!$A$9:$A$78),运营生产订单!$N$9:$N$78),"")</f>
        <v/>
      </c>
    </row>
    <row r="54" ht="22.5" customHeight="1" spans="1:15">
      <c r="A54" s="48" t="str">
        <f t="shared" si="2"/>
        <v/>
      </c>
      <c r="B54" s="49" t="str">
        <f ca="1">+IF(K54&gt;0,'（运营）采购订单'!B54,"")</f>
        <v/>
      </c>
      <c r="C54" s="50" t="str">
        <f ca="1">+IF(K54&gt;0,'（运营）采购订单'!C54,"")</f>
        <v/>
      </c>
      <c r="D54" s="50" t="str">
        <f ca="1">+IF(K54&gt;0,'（运营）采购订单'!D54,"")</f>
        <v/>
      </c>
      <c r="E54" s="50" t="str">
        <f ca="1">+IF(K54&gt;0,'（运营）采购订单'!E54,"")</f>
        <v/>
      </c>
      <c r="F54" s="50">
        <f ca="1">+IF(K54&gt;0,'（运营）采购订单'!J54,0)</f>
        <v>0</v>
      </c>
      <c r="G54" s="50" t="str">
        <f ca="1">+IF(K54&gt;0,'（运营）采购订单'!F54,"")</f>
        <v/>
      </c>
      <c r="H54" s="51" t="str">
        <f ca="1">+IF(K54&gt;0,'（运营）采购订单'!G54,"")</f>
        <v/>
      </c>
      <c r="I54" s="50" t="str">
        <f ca="1">+IF(K54&gt;0,'（运营）采购订单'!H54,"")</f>
        <v/>
      </c>
      <c r="J54" s="50" t="str">
        <f>+IF(K54&gt;0,'（运营）采购订单'!I54,"")</f>
        <v/>
      </c>
      <c r="K54" s="50">
        <f>+IF(AND('（工厂）送货清单汇总'!$K$544&gt;0,'（工厂）送货清单汇总'!$L$544&gt;0,'（工厂）送货清单汇总'!$M$544&gt;0,'（工厂）送货清单汇总'!$N$544&gt;0),'（工厂）送货清单汇总'!N54,IF(AND('（工厂）送货清单汇总'!$K$544&gt;0,'（工厂）送货清单汇总'!$L$544&gt;0,'（工厂）送货清单汇总'!$M$544&gt;0,'（工厂）送货清单汇总'!$N$544=0),'（工厂）送货清单汇总'!M54,IF(AND('（工厂）送货清单汇总'!$K$544&gt;0,'（工厂）送货清单汇总'!$L$544&gt;0,'（工厂）送货清单汇总'!$M$544=0),'（工厂）送货清单汇总'!L54,'（工厂）送货清单汇总'!K54)))</f>
        <v>0</v>
      </c>
      <c r="L54" s="50">
        <f t="shared" si="3"/>
        <v>0</v>
      </c>
      <c r="M54" s="43"/>
      <c r="N54" s="43"/>
      <c r="O54" s="50" t="str">
        <f ca="1">+IF(K54&gt;0,LOOKUP(1,0/FIND(I54,运营生产订单!$A$9:$A$78),运营生产订单!$N$9:$N$78),"")</f>
        <v/>
      </c>
    </row>
    <row r="55" ht="22.5" customHeight="1" spans="1:15">
      <c r="A55" s="48" t="str">
        <f t="shared" si="2"/>
        <v/>
      </c>
      <c r="B55" s="49" t="str">
        <f ca="1">+IF(K55&gt;0,'（运营）采购订单'!B55,"")</f>
        <v/>
      </c>
      <c r="C55" s="50" t="str">
        <f ca="1">+IF(K55&gt;0,'（运营）采购订单'!C55,"")</f>
        <v/>
      </c>
      <c r="D55" s="50" t="str">
        <f ca="1">+IF(K55&gt;0,'（运营）采购订单'!D55,"")</f>
        <v/>
      </c>
      <c r="E55" s="50" t="str">
        <f ca="1">+IF(K55&gt;0,'（运营）采购订单'!E55,"")</f>
        <v/>
      </c>
      <c r="F55" s="50">
        <f ca="1">+IF(K55&gt;0,'（运营）采购订单'!J55,0)</f>
        <v>0</v>
      </c>
      <c r="G55" s="50" t="str">
        <f ca="1">+IF(K55&gt;0,'（运营）采购订单'!F55,"")</f>
        <v/>
      </c>
      <c r="H55" s="51" t="str">
        <f ca="1">+IF(K55&gt;0,'（运营）采购订单'!G55,"")</f>
        <v/>
      </c>
      <c r="I55" s="50" t="str">
        <f ca="1">+IF(K55&gt;0,'（运营）采购订单'!H55,"")</f>
        <v/>
      </c>
      <c r="J55" s="50" t="str">
        <f>+IF(K55&gt;0,'（运营）采购订单'!I55,"")</f>
        <v/>
      </c>
      <c r="K55" s="50">
        <f>+IF(AND('（工厂）送货清单汇总'!$K$544&gt;0,'（工厂）送货清单汇总'!$L$544&gt;0,'（工厂）送货清单汇总'!$M$544&gt;0,'（工厂）送货清单汇总'!$N$544&gt;0),'（工厂）送货清单汇总'!N55,IF(AND('（工厂）送货清单汇总'!$K$544&gt;0,'（工厂）送货清单汇总'!$L$544&gt;0,'（工厂）送货清单汇总'!$M$544&gt;0,'（工厂）送货清单汇总'!$N$544=0),'（工厂）送货清单汇总'!M55,IF(AND('（工厂）送货清单汇总'!$K$544&gt;0,'（工厂）送货清单汇总'!$L$544&gt;0,'（工厂）送货清单汇总'!$M$544=0),'（工厂）送货清单汇总'!L55,'（工厂）送货清单汇总'!K55)))</f>
        <v>0</v>
      </c>
      <c r="L55" s="50">
        <f t="shared" si="3"/>
        <v>0</v>
      </c>
      <c r="M55" s="43"/>
      <c r="N55" s="43"/>
      <c r="O55" s="50" t="str">
        <f ca="1">+IF(K55&gt;0,LOOKUP(1,0/FIND(I55,运营生产订单!$A$9:$A$78),运营生产订单!$N$9:$N$78),"")</f>
        <v/>
      </c>
    </row>
    <row r="56" ht="22.5" customHeight="1" spans="1:15">
      <c r="A56" s="48" t="str">
        <f t="shared" si="2"/>
        <v/>
      </c>
      <c r="B56" s="49" t="str">
        <f ca="1">+IF(K56&gt;0,'（运营）采购订单'!B56,"")</f>
        <v/>
      </c>
      <c r="C56" s="50" t="str">
        <f ca="1">+IF(K56&gt;0,'（运营）采购订单'!C56,"")</f>
        <v/>
      </c>
      <c r="D56" s="50" t="str">
        <f ca="1">+IF(K56&gt;0,'（运营）采购订单'!D56,"")</f>
        <v/>
      </c>
      <c r="E56" s="50" t="str">
        <f ca="1">+IF(K56&gt;0,'（运营）采购订单'!E56,"")</f>
        <v/>
      </c>
      <c r="F56" s="50">
        <f ca="1">+IF(K56&gt;0,'（运营）采购订单'!J56,0)</f>
        <v>0</v>
      </c>
      <c r="G56" s="50" t="str">
        <f ca="1">+IF(K56&gt;0,'（运营）采购订单'!F56,"")</f>
        <v/>
      </c>
      <c r="H56" s="51" t="str">
        <f ca="1">+IF(K56&gt;0,'（运营）采购订单'!G56,"")</f>
        <v/>
      </c>
      <c r="I56" s="50" t="str">
        <f ca="1">+IF(K56&gt;0,'（运营）采购订单'!H56,"")</f>
        <v/>
      </c>
      <c r="J56" s="50" t="str">
        <f>+IF(K56&gt;0,'（运营）采购订单'!I56,"")</f>
        <v/>
      </c>
      <c r="K56" s="50">
        <f>+IF(AND('（工厂）送货清单汇总'!$K$544&gt;0,'（工厂）送货清单汇总'!$L$544&gt;0,'（工厂）送货清单汇总'!$M$544&gt;0,'（工厂）送货清单汇总'!$N$544&gt;0),'（工厂）送货清单汇总'!N56,IF(AND('（工厂）送货清单汇总'!$K$544&gt;0,'（工厂）送货清单汇总'!$L$544&gt;0,'（工厂）送货清单汇总'!$M$544&gt;0,'（工厂）送货清单汇总'!$N$544=0),'（工厂）送货清单汇总'!M56,IF(AND('（工厂）送货清单汇总'!$K$544&gt;0,'（工厂）送货清单汇总'!$L$544&gt;0,'（工厂）送货清单汇总'!$M$544=0),'（工厂）送货清单汇总'!L56,'（工厂）送货清单汇总'!K56)))</f>
        <v>0</v>
      </c>
      <c r="L56" s="50">
        <f t="shared" si="3"/>
        <v>0</v>
      </c>
      <c r="M56" s="43"/>
      <c r="N56" s="43"/>
      <c r="O56" s="50" t="str">
        <f ca="1">+IF(K56&gt;0,LOOKUP(1,0/FIND(I56,运营生产订单!$A$9:$A$78),运营生产订单!$N$9:$N$78),"")</f>
        <v/>
      </c>
    </row>
    <row r="57" ht="22.5" customHeight="1" spans="1:15">
      <c r="A57" s="48" t="str">
        <f t="shared" si="2"/>
        <v/>
      </c>
      <c r="B57" s="49" t="str">
        <f ca="1">+IF(K57&gt;0,'（运营）采购订单'!B57,"")</f>
        <v/>
      </c>
      <c r="C57" s="50" t="str">
        <f ca="1">+IF(K57&gt;0,'（运营）采购订单'!C57,"")</f>
        <v/>
      </c>
      <c r="D57" s="50" t="str">
        <f ca="1">+IF(K57&gt;0,'（运营）采购订单'!D57,"")</f>
        <v/>
      </c>
      <c r="E57" s="50" t="str">
        <f ca="1">+IF(K57&gt;0,'（运营）采购订单'!E57,"")</f>
        <v/>
      </c>
      <c r="F57" s="50">
        <f ca="1">+IF(K57&gt;0,'（运营）采购订单'!J57,0)</f>
        <v>0</v>
      </c>
      <c r="G57" s="50" t="str">
        <f ca="1">+IF(K57&gt;0,'（运营）采购订单'!F57,"")</f>
        <v/>
      </c>
      <c r="H57" s="51" t="str">
        <f ca="1">+IF(K57&gt;0,'（运营）采购订单'!G57,"")</f>
        <v/>
      </c>
      <c r="I57" s="50" t="str">
        <f ca="1">+IF(K57&gt;0,'（运营）采购订单'!H57,"")</f>
        <v/>
      </c>
      <c r="J57" s="50" t="str">
        <f>+IF(K57&gt;0,'（运营）采购订单'!I57,"")</f>
        <v/>
      </c>
      <c r="K57" s="50">
        <f>+IF(AND('（工厂）送货清单汇总'!$K$544&gt;0,'（工厂）送货清单汇总'!$L$544&gt;0,'（工厂）送货清单汇总'!$M$544&gt;0,'（工厂）送货清单汇总'!$N$544&gt;0),'（工厂）送货清单汇总'!N57,IF(AND('（工厂）送货清单汇总'!$K$544&gt;0,'（工厂）送货清单汇总'!$L$544&gt;0,'（工厂）送货清单汇总'!$M$544&gt;0,'（工厂）送货清单汇总'!$N$544=0),'（工厂）送货清单汇总'!M57,IF(AND('（工厂）送货清单汇总'!$K$544&gt;0,'（工厂）送货清单汇总'!$L$544&gt;0,'（工厂）送货清单汇总'!$M$544=0),'（工厂）送货清单汇总'!L57,'（工厂）送货清单汇总'!K57)))</f>
        <v>0</v>
      </c>
      <c r="L57" s="50">
        <f t="shared" si="3"/>
        <v>0</v>
      </c>
      <c r="M57" s="43"/>
      <c r="N57" s="43"/>
      <c r="O57" s="50" t="str">
        <f ca="1">+IF(K57&gt;0,LOOKUP(1,0/FIND(I57,运营生产订单!$A$9:$A$78),运营生产订单!$N$9:$N$78),"")</f>
        <v/>
      </c>
    </row>
    <row r="58" ht="22.5" customHeight="1" spans="1:15">
      <c r="A58" s="48" t="str">
        <f t="shared" si="2"/>
        <v/>
      </c>
      <c r="B58" s="49" t="str">
        <f ca="1">+IF(K58&gt;0,'（运营）采购订单'!B58,"")</f>
        <v/>
      </c>
      <c r="C58" s="50" t="str">
        <f ca="1">+IF(K58&gt;0,'（运营）采购订单'!C58,"")</f>
        <v/>
      </c>
      <c r="D58" s="50" t="str">
        <f ca="1">+IF(K58&gt;0,'（运营）采购订单'!D58,"")</f>
        <v/>
      </c>
      <c r="E58" s="50" t="str">
        <f ca="1">+IF(K58&gt;0,'（运营）采购订单'!E58,"")</f>
        <v/>
      </c>
      <c r="F58" s="50">
        <f ca="1">+IF(K58&gt;0,'（运营）采购订单'!J58,0)</f>
        <v>0</v>
      </c>
      <c r="G58" s="50" t="str">
        <f ca="1">+IF(K58&gt;0,'（运营）采购订单'!F58,"")</f>
        <v/>
      </c>
      <c r="H58" s="51" t="str">
        <f ca="1">+IF(K58&gt;0,'（运营）采购订单'!G58,"")</f>
        <v/>
      </c>
      <c r="I58" s="50" t="str">
        <f ca="1">+IF(K58&gt;0,'（运营）采购订单'!H58,"")</f>
        <v/>
      </c>
      <c r="J58" s="50" t="str">
        <f>+IF(K58&gt;0,'（运营）采购订单'!I58,"")</f>
        <v/>
      </c>
      <c r="K58" s="50">
        <f>+IF(AND('（工厂）送货清单汇总'!$K$544&gt;0,'（工厂）送货清单汇总'!$L$544&gt;0,'（工厂）送货清单汇总'!$M$544&gt;0,'（工厂）送货清单汇总'!$N$544&gt;0),'（工厂）送货清单汇总'!N58,IF(AND('（工厂）送货清单汇总'!$K$544&gt;0,'（工厂）送货清单汇总'!$L$544&gt;0,'（工厂）送货清单汇总'!$M$544&gt;0,'（工厂）送货清单汇总'!$N$544=0),'（工厂）送货清单汇总'!M58,IF(AND('（工厂）送货清单汇总'!$K$544&gt;0,'（工厂）送货清单汇总'!$L$544&gt;0,'（工厂）送货清单汇总'!$M$544=0),'（工厂）送货清单汇总'!L58,'（工厂）送货清单汇总'!K58)))</f>
        <v>0</v>
      </c>
      <c r="L58" s="50">
        <f t="shared" si="3"/>
        <v>0</v>
      </c>
      <c r="M58" s="43"/>
      <c r="N58" s="43"/>
      <c r="O58" s="50" t="str">
        <f ca="1">+IF(K58&gt;0,LOOKUP(1,0/FIND(I58,运营生产订单!$A$9:$A$78),运营生产订单!$N$9:$N$78),"")</f>
        <v/>
      </c>
    </row>
    <row r="59" ht="22.5" customHeight="1" spans="1:15">
      <c r="A59" s="48" t="str">
        <f t="shared" si="2"/>
        <v/>
      </c>
      <c r="B59" s="49" t="str">
        <f ca="1">+IF(K59&gt;0,'（运营）采购订单'!B59,"")</f>
        <v/>
      </c>
      <c r="C59" s="50" t="str">
        <f ca="1">+IF(K59&gt;0,'（运营）采购订单'!C59,"")</f>
        <v/>
      </c>
      <c r="D59" s="50" t="str">
        <f ca="1">+IF(K59&gt;0,'（运营）采购订单'!D59,"")</f>
        <v/>
      </c>
      <c r="E59" s="50" t="str">
        <f ca="1">+IF(K59&gt;0,'（运营）采购订单'!E59,"")</f>
        <v/>
      </c>
      <c r="F59" s="50">
        <f ca="1">+IF(K59&gt;0,'（运营）采购订单'!J59,0)</f>
        <v>0</v>
      </c>
      <c r="G59" s="50" t="str">
        <f ca="1">+IF(K59&gt;0,'（运营）采购订单'!F59,"")</f>
        <v/>
      </c>
      <c r="H59" s="51" t="str">
        <f ca="1">+IF(K59&gt;0,'（运营）采购订单'!G59,"")</f>
        <v/>
      </c>
      <c r="I59" s="50" t="str">
        <f ca="1">+IF(K59&gt;0,'（运营）采购订单'!H59,"")</f>
        <v/>
      </c>
      <c r="J59" s="50" t="str">
        <f>+IF(K59&gt;0,'（运营）采购订单'!I59,"")</f>
        <v/>
      </c>
      <c r="K59" s="50">
        <f>+IF(AND('（工厂）送货清单汇总'!$K$544&gt;0,'（工厂）送货清单汇总'!$L$544&gt;0,'（工厂）送货清单汇总'!$M$544&gt;0,'（工厂）送货清单汇总'!$N$544&gt;0),'（工厂）送货清单汇总'!N59,IF(AND('（工厂）送货清单汇总'!$K$544&gt;0,'（工厂）送货清单汇总'!$L$544&gt;0,'（工厂）送货清单汇总'!$M$544&gt;0,'（工厂）送货清单汇总'!$N$544=0),'（工厂）送货清单汇总'!M59,IF(AND('（工厂）送货清单汇总'!$K$544&gt;0,'（工厂）送货清单汇总'!$L$544&gt;0,'（工厂）送货清单汇总'!$M$544=0),'（工厂）送货清单汇总'!L59,'（工厂）送货清单汇总'!K59)))</f>
        <v>0</v>
      </c>
      <c r="L59" s="50">
        <f t="shared" si="3"/>
        <v>0</v>
      </c>
      <c r="M59" s="43"/>
      <c r="N59" s="43"/>
      <c r="O59" s="50" t="str">
        <f ca="1">+IF(K59&gt;0,LOOKUP(1,0/FIND(I59,运营生产订单!$A$9:$A$78),运营生产订单!$N$9:$N$78),"")</f>
        <v/>
      </c>
    </row>
    <row r="60" ht="22.5" customHeight="1" spans="1:15">
      <c r="A60" s="48" t="str">
        <f t="shared" si="2"/>
        <v/>
      </c>
      <c r="B60" s="49" t="str">
        <f ca="1">+IF(K60&gt;0,'（运营）采购订单'!B60,"")</f>
        <v/>
      </c>
      <c r="C60" s="50" t="str">
        <f ca="1">+IF(K60&gt;0,'（运营）采购订单'!C60,"")</f>
        <v/>
      </c>
      <c r="D60" s="50" t="str">
        <f ca="1">+IF(K60&gt;0,'（运营）采购订单'!D60,"")</f>
        <v/>
      </c>
      <c r="E60" s="50" t="str">
        <f ca="1">+IF(K60&gt;0,'（运营）采购订单'!E60,"")</f>
        <v/>
      </c>
      <c r="F60" s="50">
        <f ca="1">+IF(K60&gt;0,'（运营）采购订单'!J60,0)</f>
        <v>0</v>
      </c>
      <c r="G60" s="50" t="str">
        <f ca="1">+IF(K60&gt;0,'（运营）采购订单'!F60,"")</f>
        <v/>
      </c>
      <c r="H60" s="51" t="str">
        <f ca="1">+IF(K60&gt;0,'（运营）采购订单'!G60,"")</f>
        <v/>
      </c>
      <c r="I60" s="50" t="str">
        <f ca="1">+IF(K60&gt;0,'（运营）采购订单'!H60,"")</f>
        <v/>
      </c>
      <c r="J60" s="50" t="str">
        <f>+IF(K60&gt;0,'（运营）采购订单'!I60,"")</f>
        <v/>
      </c>
      <c r="K60" s="50">
        <f>+IF(AND('（工厂）送货清单汇总'!$K$544&gt;0,'（工厂）送货清单汇总'!$L$544&gt;0,'（工厂）送货清单汇总'!$M$544&gt;0,'（工厂）送货清单汇总'!$N$544&gt;0),'（工厂）送货清单汇总'!N60,IF(AND('（工厂）送货清单汇总'!$K$544&gt;0,'（工厂）送货清单汇总'!$L$544&gt;0,'（工厂）送货清单汇总'!$M$544&gt;0,'（工厂）送货清单汇总'!$N$544=0),'（工厂）送货清单汇总'!M60,IF(AND('（工厂）送货清单汇总'!$K$544&gt;0,'（工厂）送货清单汇总'!$L$544&gt;0,'（工厂）送货清单汇总'!$M$544=0),'（工厂）送货清单汇总'!L60,'（工厂）送货清单汇总'!K60)))</f>
        <v>0</v>
      </c>
      <c r="L60" s="50">
        <f t="shared" si="3"/>
        <v>0</v>
      </c>
      <c r="M60" s="43"/>
      <c r="N60" s="43"/>
      <c r="O60" s="50" t="str">
        <f ca="1">+IF(K60&gt;0,LOOKUP(1,0/FIND(I60,运营生产订单!$A$9:$A$78),运营生产订单!$N$9:$N$78),"")</f>
        <v/>
      </c>
    </row>
    <row r="61" ht="22.5" customHeight="1" spans="1:15">
      <c r="A61" s="48" t="str">
        <f t="shared" si="2"/>
        <v/>
      </c>
      <c r="B61" s="49" t="str">
        <f ca="1">+IF(K61&gt;0,'（运营）采购订单'!B61,"")</f>
        <v/>
      </c>
      <c r="C61" s="50" t="str">
        <f ca="1">+IF(K61&gt;0,'（运营）采购订单'!C61,"")</f>
        <v/>
      </c>
      <c r="D61" s="50" t="str">
        <f ca="1">+IF(K61&gt;0,'（运营）采购订单'!D61,"")</f>
        <v/>
      </c>
      <c r="E61" s="50" t="str">
        <f ca="1">+IF(K61&gt;0,'（运营）采购订单'!E61,"")</f>
        <v/>
      </c>
      <c r="F61" s="50">
        <f ca="1">+IF(K61&gt;0,'（运营）采购订单'!J61,0)</f>
        <v>0</v>
      </c>
      <c r="G61" s="50" t="str">
        <f ca="1">+IF(K61&gt;0,'（运营）采购订单'!F61,"")</f>
        <v/>
      </c>
      <c r="H61" s="51" t="str">
        <f ca="1">+IF(K61&gt;0,'（运营）采购订单'!G61,"")</f>
        <v/>
      </c>
      <c r="I61" s="50" t="str">
        <f ca="1">+IF(K61&gt;0,'（运营）采购订单'!H61,"")</f>
        <v/>
      </c>
      <c r="J61" s="50" t="str">
        <f>+IF(K61&gt;0,'（运营）采购订单'!I61,"")</f>
        <v/>
      </c>
      <c r="K61" s="50">
        <f>+IF(AND('（工厂）送货清单汇总'!$K$544&gt;0,'（工厂）送货清单汇总'!$L$544&gt;0,'（工厂）送货清单汇总'!$M$544&gt;0,'（工厂）送货清单汇总'!$N$544&gt;0),'（工厂）送货清单汇总'!N61,IF(AND('（工厂）送货清单汇总'!$K$544&gt;0,'（工厂）送货清单汇总'!$L$544&gt;0,'（工厂）送货清单汇总'!$M$544&gt;0,'（工厂）送货清单汇总'!$N$544=0),'（工厂）送货清单汇总'!M61,IF(AND('（工厂）送货清单汇总'!$K$544&gt;0,'（工厂）送货清单汇总'!$L$544&gt;0,'（工厂）送货清单汇总'!$M$544=0),'（工厂）送货清单汇总'!L61,'（工厂）送货清单汇总'!K61)))</f>
        <v>0</v>
      </c>
      <c r="L61" s="50">
        <f t="shared" si="3"/>
        <v>0</v>
      </c>
      <c r="M61" s="43"/>
      <c r="N61" s="43"/>
      <c r="O61" s="50" t="str">
        <f ca="1">+IF(K61&gt;0,LOOKUP(1,0/FIND(I61,运营生产订单!$A$9:$A$78),运营生产订单!$N$9:$N$78),"")</f>
        <v/>
      </c>
    </row>
    <row r="62" ht="22.5" customHeight="1" spans="1:15">
      <c r="A62" s="48" t="str">
        <f t="shared" si="2"/>
        <v/>
      </c>
      <c r="B62" s="49" t="str">
        <f ca="1">+IF(K62&gt;0,'（运营）采购订单'!B62,"")</f>
        <v/>
      </c>
      <c r="C62" s="50" t="str">
        <f ca="1">+IF(K62&gt;0,'（运营）采购订单'!C62,"")</f>
        <v/>
      </c>
      <c r="D62" s="50" t="str">
        <f ca="1">+IF(K62&gt;0,'（运营）采购订单'!D62,"")</f>
        <v/>
      </c>
      <c r="E62" s="50" t="str">
        <f ca="1">+IF(K62&gt;0,'（运营）采购订单'!E62,"")</f>
        <v/>
      </c>
      <c r="F62" s="50">
        <f ca="1">+IF(K62&gt;0,'（运营）采购订单'!J62,0)</f>
        <v>0</v>
      </c>
      <c r="G62" s="50" t="str">
        <f ca="1">+IF(K62&gt;0,'（运营）采购订单'!F62,"")</f>
        <v/>
      </c>
      <c r="H62" s="51" t="str">
        <f ca="1">+IF(K62&gt;0,'（运营）采购订单'!G62,"")</f>
        <v/>
      </c>
      <c r="I62" s="50" t="str">
        <f ca="1">+IF(K62&gt;0,'（运营）采购订单'!H62,"")</f>
        <v/>
      </c>
      <c r="J62" s="50" t="str">
        <f>+IF(K62&gt;0,'（运营）采购订单'!I62,"")</f>
        <v/>
      </c>
      <c r="K62" s="50">
        <f>+IF(AND('（工厂）送货清单汇总'!$K$544&gt;0,'（工厂）送货清单汇总'!$L$544&gt;0,'（工厂）送货清单汇总'!$M$544&gt;0,'（工厂）送货清单汇总'!$N$544&gt;0),'（工厂）送货清单汇总'!N62,IF(AND('（工厂）送货清单汇总'!$K$544&gt;0,'（工厂）送货清单汇总'!$L$544&gt;0,'（工厂）送货清单汇总'!$M$544&gt;0,'（工厂）送货清单汇总'!$N$544=0),'（工厂）送货清单汇总'!M62,IF(AND('（工厂）送货清单汇总'!$K$544&gt;0,'（工厂）送货清单汇总'!$L$544&gt;0,'（工厂）送货清单汇总'!$M$544=0),'（工厂）送货清单汇总'!L62,'（工厂）送货清单汇总'!K62)))</f>
        <v>0</v>
      </c>
      <c r="L62" s="50">
        <f t="shared" si="3"/>
        <v>0</v>
      </c>
      <c r="M62" s="43"/>
      <c r="N62" s="43"/>
      <c r="O62" s="50" t="str">
        <f ca="1">+IF(K62&gt;0,LOOKUP(1,0/FIND(I62,运营生产订单!$A$9:$A$78),运营生产订单!$N$9:$N$78),"")</f>
        <v/>
      </c>
    </row>
    <row r="63" ht="22.5" customHeight="1" spans="1:15">
      <c r="A63" s="48" t="str">
        <f t="shared" si="2"/>
        <v/>
      </c>
      <c r="B63" s="49" t="str">
        <f ca="1">+IF(K63&gt;0,'（运营）采购订单'!B63,"")</f>
        <v/>
      </c>
      <c r="C63" s="50" t="str">
        <f ca="1">+IF(K63&gt;0,'（运营）采购订单'!C63,"")</f>
        <v/>
      </c>
      <c r="D63" s="50" t="str">
        <f ca="1">+IF(K63&gt;0,'（运营）采购订单'!D63,"")</f>
        <v/>
      </c>
      <c r="E63" s="50" t="str">
        <f ca="1">+IF(K63&gt;0,'（运营）采购订单'!E63,"")</f>
        <v/>
      </c>
      <c r="F63" s="50">
        <f ca="1">+IF(K63&gt;0,'（运营）采购订单'!J63,0)</f>
        <v>0</v>
      </c>
      <c r="G63" s="50" t="str">
        <f ca="1">+IF(K63&gt;0,'（运营）采购订单'!F63,"")</f>
        <v/>
      </c>
      <c r="H63" s="51" t="str">
        <f ca="1">+IF(K63&gt;0,'（运营）采购订单'!G63,"")</f>
        <v/>
      </c>
      <c r="I63" s="50" t="str">
        <f>+IF(K63&gt;0,'（运营）采购订单'!H63,"")</f>
        <v/>
      </c>
      <c r="J63" s="50" t="str">
        <f>+IF(K63&gt;0,'（运营）采购订单'!I63,"")</f>
        <v/>
      </c>
      <c r="K63" s="50">
        <f>+IF(AND('（工厂）送货清单汇总'!$K$544&gt;0,'（工厂）送货清单汇总'!$L$544&gt;0,'（工厂）送货清单汇总'!$M$544&gt;0,'（工厂）送货清单汇总'!$N$544&gt;0),'（工厂）送货清单汇总'!N63,IF(AND('（工厂）送货清单汇总'!$K$544&gt;0,'（工厂）送货清单汇总'!$L$544&gt;0,'（工厂）送货清单汇总'!$M$544&gt;0,'（工厂）送货清单汇总'!$N$544=0),'（工厂）送货清单汇总'!M63,IF(AND('（工厂）送货清单汇总'!$K$544&gt;0,'（工厂）送货清单汇总'!$L$544&gt;0,'（工厂）送货清单汇总'!$M$544=0),'（工厂）送货清单汇总'!L63,'（工厂）送货清单汇总'!K63)))</f>
        <v>0</v>
      </c>
      <c r="L63" s="50">
        <f t="shared" si="3"/>
        <v>0</v>
      </c>
      <c r="M63" s="43"/>
      <c r="N63" s="43"/>
      <c r="O63" s="50" t="str">
        <f>+IF(K63&gt;0,LOOKUP(1,0/FIND(I63,运营生产订单!$A$9:$A$78),运营生产订单!$N$9:$N$78),"")</f>
        <v/>
      </c>
    </row>
    <row r="64" ht="22.5" customHeight="1" spans="1:15">
      <c r="A64" s="48" t="str">
        <f t="shared" si="2"/>
        <v/>
      </c>
      <c r="B64" s="49" t="str">
        <f ca="1">+IF(K64&gt;0,'（运营）采购订单'!B64,"")</f>
        <v/>
      </c>
      <c r="C64" s="50" t="str">
        <f ca="1">+IF(K64&gt;0,'（运营）采购订单'!C64,"")</f>
        <v/>
      </c>
      <c r="D64" s="50" t="str">
        <f ca="1">+IF(K64&gt;0,'（运营）采购订单'!D64,"")</f>
        <v/>
      </c>
      <c r="E64" s="50" t="str">
        <f ca="1">+IF(K64&gt;0,'（运营）采购订单'!E64,"")</f>
        <v/>
      </c>
      <c r="F64" s="50">
        <f ca="1">+IF(K64&gt;0,'（运营）采购订单'!J64,0)</f>
        <v>0</v>
      </c>
      <c r="G64" s="50" t="str">
        <f ca="1">+IF(K64&gt;0,'（运营）采购订单'!F64,"")</f>
        <v/>
      </c>
      <c r="H64" s="51" t="str">
        <f ca="1">+IF(K64&gt;0,'（运营）采购订单'!G64,"")</f>
        <v/>
      </c>
      <c r="I64" s="50" t="str">
        <f ca="1">+IF(K64&gt;0,'（运营）采购订单'!H64,"")</f>
        <v/>
      </c>
      <c r="J64" s="50" t="str">
        <f>+IF(K64&gt;0,'（运营）采购订单'!I64,"")</f>
        <v/>
      </c>
      <c r="K64" s="50">
        <f>+IF(AND('（工厂）送货清单汇总'!$K$544&gt;0,'（工厂）送货清单汇总'!$L$544&gt;0,'（工厂）送货清单汇总'!$M$544&gt;0,'（工厂）送货清单汇总'!$N$544&gt;0),'（工厂）送货清单汇总'!N64,IF(AND('（工厂）送货清单汇总'!$K$544&gt;0,'（工厂）送货清单汇总'!$L$544&gt;0,'（工厂）送货清单汇总'!$M$544&gt;0,'（工厂）送货清单汇总'!$N$544=0),'（工厂）送货清单汇总'!M64,IF(AND('（工厂）送货清单汇总'!$K$544&gt;0,'（工厂）送货清单汇总'!$L$544&gt;0,'（工厂）送货清单汇总'!$M$544=0),'（工厂）送货清单汇总'!L64,'（工厂）送货清单汇总'!K64)))</f>
        <v>0</v>
      </c>
      <c r="L64" s="50">
        <f t="shared" si="3"/>
        <v>0</v>
      </c>
      <c r="M64" s="43"/>
      <c r="N64" s="43"/>
      <c r="O64" s="50" t="str">
        <f ca="1">+IF(K64&gt;0,LOOKUP(1,0/FIND(I64,运营生产订单!$A$9:$A$78),运营生产订单!$N$9:$N$78),"")</f>
        <v/>
      </c>
    </row>
    <row r="65" ht="22.5" customHeight="1" spans="1:15">
      <c r="A65" s="48" t="str">
        <f t="shared" si="2"/>
        <v/>
      </c>
      <c r="B65" s="49" t="str">
        <f ca="1">+IF(K65&gt;0,'（运营）采购订单'!B65,"")</f>
        <v/>
      </c>
      <c r="C65" s="50" t="str">
        <f ca="1">+IF(K65&gt;0,'（运营）采购订单'!C65,"")</f>
        <v/>
      </c>
      <c r="D65" s="50" t="str">
        <f ca="1">+IF(K65&gt;0,'（运营）采购订单'!D65,"")</f>
        <v/>
      </c>
      <c r="E65" s="50" t="str">
        <f ca="1">+IF(K65&gt;0,'（运营）采购订单'!E65,"")</f>
        <v/>
      </c>
      <c r="F65" s="50">
        <f ca="1">+IF(K65&gt;0,'（运营）采购订单'!J65,0)</f>
        <v>0</v>
      </c>
      <c r="G65" s="50" t="str">
        <f ca="1">+IF(K65&gt;0,'（运营）采购订单'!F65,"")</f>
        <v/>
      </c>
      <c r="H65" s="51" t="str">
        <f ca="1">+IF(K65&gt;0,'（运营）采购订单'!G65,"")</f>
        <v/>
      </c>
      <c r="I65" s="50" t="str">
        <f ca="1">+IF(K65&gt;0,'（运营）采购订单'!H65,"")</f>
        <v/>
      </c>
      <c r="J65" s="50" t="str">
        <f>+IF(K65&gt;0,'（运营）采购订单'!I65,"")</f>
        <v/>
      </c>
      <c r="K65" s="50">
        <f>+IF(AND('（工厂）送货清单汇总'!$K$544&gt;0,'（工厂）送货清单汇总'!$L$544&gt;0,'（工厂）送货清单汇总'!$M$544&gt;0,'（工厂）送货清单汇总'!$N$544&gt;0),'（工厂）送货清单汇总'!N65,IF(AND('（工厂）送货清单汇总'!$K$544&gt;0,'（工厂）送货清单汇总'!$L$544&gt;0,'（工厂）送货清单汇总'!$M$544&gt;0,'（工厂）送货清单汇总'!$N$544=0),'（工厂）送货清单汇总'!M65,IF(AND('（工厂）送货清单汇总'!$K$544&gt;0,'（工厂）送货清单汇总'!$L$544&gt;0,'（工厂）送货清单汇总'!$M$544=0),'（工厂）送货清单汇总'!L65,'（工厂）送货清单汇总'!K65)))</f>
        <v>0</v>
      </c>
      <c r="L65" s="50">
        <f t="shared" si="3"/>
        <v>0</v>
      </c>
      <c r="M65" s="43"/>
      <c r="N65" s="43"/>
      <c r="O65" s="50" t="str">
        <f ca="1">+IF(K65&gt;0,LOOKUP(1,0/FIND(I65,运营生产订单!$A$9:$A$78),运营生产订单!$N$9:$N$78),"")</f>
        <v/>
      </c>
    </row>
    <row r="66" ht="22.5" customHeight="1" spans="1:15">
      <c r="A66" s="48" t="str">
        <f t="shared" si="2"/>
        <v/>
      </c>
      <c r="B66" s="49" t="str">
        <f ca="1">+IF(K66&gt;0,'（运营）采购订单'!B66,"")</f>
        <v/>
      </c>
      <c r="C66" s="50" t="str">
        <f ca="1">+IF(K66&gt;0,'（运营）采购订单'!C66,"")</f>
        <v/>
      </c>
      <c r="D66" s="50" t="str">
        <f ca="1">+IF(K66&gt;0,'（运营）采购订单'!D66,"")</f>
        <v/>
      </c>
      <c r="E66" s="50" t="str">
        <f ca="1">+IF(K66&gt;0,'（运营）采购订单'!E66,"")</f>
        <v/>
      </c>
      <c r="F66" s="50">
        <f ca="1">+IF(K66&gt;0,'（运营）采购订单'!J66,0)</f>
        <v>0</v>
      </c>
      <c r="G66" s="50" t="str">
        <f ca="1">+IF(K66&gt;0,'（运营）采购订单'!F66,"")</f>
        <v/>
      </c>
      <c r="H66" s="51" t="str">
        <f ca="1">+IF(K66&gt;0,'（运营）采购订单'!G66,"")</f>
        <v/>
      </c>
      <c r="I66" s="50" t="str">
        <f ca="1">+IF(K66&gt;0,'（运营）采购订单'!H66,"")</f>
        <v/>
      </c>
      <c r="J66" s="50" t="str">
        <f>+IF(K66&gt;0,'（运营）采购订单'!I66,"")</f>
        <v/>
      </c>
      <c r="K66" s="50">
        <f>+IF(AND('（工厂）送货清单汇总'!$K$544&gt;0,'（工厂）送货清单汇总'!$L$544&gt;0,'（工厂）送货清单汇总'!$M$544&gt;0,'（工厂）送货清单汇总'!$N$544&gt;0),'（工厂）送货清单汇总'!N66,IF(AND('（工厂）送货清单汇总'!$K$544&gt;0,'（工厂）送货清单汇总'!$L$544&gt;0,'（工厂）送货清单汇总'!$M$544&gt;0,'（工厂）送货清单汇总'!$N$544=0),'（工厂）送货清单汇总'!M66,IF(AND('（工厂）送货清单汇总'!$K$544&gt;0,'（工厂）送货清单汇总'!$L$544&gt;0,'（工厂）送货清单汇总'!$M$544=0),'（工厂）送货清单汇总'!L66,'（工厂）送货清单汇总'!K66)))</f>
        <v>0</v>
      </c>
      <c r="L66" s="50">
        <f t="shared" si="3"/>
        <v>0</v>
      </c>
      <c r="M66" s="43"/>
      <c r="N66" s="43"/>
      <c r="O66" s="50" t="str">
        <f ca="1">+IF(K66&gt;0,LOOKUP(1,0/FIND(I66,运营生产订单!$A$9:$A$78),运营生产订单!$N$9:$N$78),"")</f>
        <v/>
      </c>
    </row>
    <row r="67" ht="22.5" customHeight="1" spans="1:15">
      <c r="A67" s="48" t="str">
        <f t="shared" si="2"/>
        <v/>
      </c>
      <c r="B67" s="49" t="str">
        <f ca="1">+IF(K67&gt;0,'（运营）采购订单'!B67,"")</f>
        <v/>
      </c>
      <c r="C67" s="50" t="str">
        <f ca="1">+IF(K67&gt;0,'（运营）采购订单'!C67,"")</f>
        <v/>
      </c>
      <c r="D67" s="50" t="str">
        <f ca="1">+IF(K67&gt;0,'（运营）采购订单'!D67,"")</f>
        <v/>
      </c>
      <c r="E67" s="50" t="str">
        <f ca="1">+IF(K67&gt;0,'（运营）采购订单'!E67,"")</f>
        <v/>
      </c>
      <c r="F67" s="50">
        <f ca="1">+IF(K67&gt;0,'（运营）采购订单'!J67,0)</f>
        <v>0</v>
      </c>
      <c r="G67" s="50" t="str">
        <f ca="1">+IF(K67&gt;0,'（运营）采购订单'!F67,"")</f>
        <v/>
      </c>
      <c r="H67" s="51" t="str">
        <f ca="1">+IF(K67&gt;0,'（运营）采购订单'!G67,"")</f>
        <v/>
      </c>
      <c r="I67" s="50" t="str">
        <f ca="1">+IF(K67&gt;0,'（运营）采购订单'!H67,"")</f>
        <v/>
      </c>
      <c r="J67" s="50" t="str">
        <f>+IF(K67&gt;0,'（运营）采购订单'!I67,"")</f>
        <v/>
      </c>
      <c r="K67" s="50">
        <f>+IF(AND('（工厂）送货清单汇总'!$K$544&gt;0,'（工厂）送货清单汇总'!$L$544&gt;0,'（工厂）送货清单汇总'!$M$544&gt;0,'（工厂）送货清单汇总'!$N$544&gt;0),'（工厂）送货清单汇总'!N67,IF(AND('（工厂）送货清单汇总'!$K$544&gt;0,'（工厂）送货清单汇总'!$L$544&gt;0,'（工厂）送货清单汇总'!$M$544&gt;0,'（工厂）送货清单汇总'!$N$544=0),'（工厂）送货清单汇总'!M67,IF(AND('（工厂）送货清单汇总'!$K$544&gt;0,'（工厂）送货清单汇总'!$L$544&gt;0,'（工厂）送货清单汇总'!$M$544=0),'（工厂）送货清单汇总'!L67,'（工厂）送货清单汇总'!K67)))</f>
        <v>0</v>
      </c>
      <c r="L67" s="50">
        <f t="shared" si="3"/>
        <v>0</v>
      </c>
      <c r="M67" s="43"/>
      <c r="N67" s="43"/>
      <c r="O67" s="50" t="str">
        <f ca="1">+IF(K67&gt;0,LOOKUP(1,0/FIND(I67,运营生产订单!$A$9:$A$78),运营生产订单!$N$9:$N$78),"")</f>
        <v/>
      </c>
    </row>
    <row r="68" ht="22.5" customHeight="1" spans="1:15">
      <c r="A68" s="48" t="str">
        <f t="shared" si="2"/>
        <v/>
      </c>
      <c r="B68" s="49" t="str">
        <f ca="1">+IF(K68&gt;0,'（运营）采购订单'!B68,"")</f>
        <v/>
      </c>
      <c r="C68" s="50" t="str">
        <f ca="1">+IF(K68&gt;0,'（运营）采购订单'!C68,"")</f>
        <v/>
      </c>
      <c r="D68" s="50" t="str">
        <f ca="1">+IF(K68&gt;0,'（运营）采购订单'!D68,"")</f>
        <v/>
      </c>
      <c r="E68" s="50" t="str">
        <f ca="1">+IF(K68&gt;0,'（运营）采购订单'!E68,"")</f>
        <v/>
      </c>
      <c r="F68" s="50">
        <f ca="1">+IF(K68&gt;0,'（运营）采购订单'!J68,0)</f>
        <v>0</v>
      </c>
      <c r="G68" s="50" t="str">
        <f ca="1">+IF(K68&gt;0,'（运营）采购订单'!F68,"")</f>
        <v/>
      </c>
      <c r="H68" s="51" t="str">
        <f ca="1">+IF(K68&gt;0,'（运营）采购订单'!G68,"")</f>
        <v/>
      </c>
      <c r="I68" s="50" t="str">
        <f ca="1">+IF(K68&gt;0,'（运营）采购订单'!H68,"")</f>
        <v/>
      </c>
      <c r="J68" s="50" t="str">
        <f>+IF(K68&gt;0,'（运营）采购订单'!I68,"")</f>
        <v/>
      </c>
      <c r="K68" s="50">
        <f>+IF(AND('（工厂）送货清单汇总'!$K$544&gt;0,'（工厂）送货清单汇总'!$L$544&gt;0,'（工厂）送货清单汇总'!$M$544&gt;0,'（工厂）送货清单汇总'!$N$544&gt;0),'（工厂）送货清单汇总'!N68,IF(AND('（工厂）送货清单汇总'!$K$544&gt;0,'（工厂）送货清单汇总'!$L$544&gt;0,'（工厂）送货清单汇总'!$M$544&gt;0,'（工厂）送货清单汇总'!$N$544=0),'（工厂）送货清单汇总'!M68,IF(AND('（工厂）送货清单汇总'!$K$544&gt;0,'（工厂）送货清单汇总'!$L$544&gt;0,'（工厂）送货清单汇总'!$M$544=0),'（工厂）送货清单汇总'!L68,'（工厂）送货清单汇总'!K68)))</f>
        <v>0</v>
      </c>
      <c r="L68" s="50">
        <f t="shared" si="3"/>
        <v>0</v>
      </c>
      <c r="M68" s="43"/>
      <c r="N68" s="43"/>
      <c r="O68" s="50" t="str">
        <f ca="1">+IF(K68&gt;0,LOOKUP(1,0/FIND(I68,运营生产订单!$A$9:$A$78),运营生产订单!$N$9:$N$78),"")</f>
        <v/>
      </c>
    </row>
    <row r="69" ht="22.5" customHeight="1" spans="1:15">
      <c r="A69" s="48" t="str">
        <f t="shared" ref="A69:A100" si="4">+IF(K69&gt;0,$N$2,"")</f>
        <v/>
      </c>
      <c r="B69" s="49" t="str">
        <f ca="1">+IF(K69&gt;0,'（运营）采购订单'!B69,"")</f>
        <v/>
      </c>
      <c r="C69" s="50" t="str">
        <f ca="1">+IF(K69&gt;0,'（运营）采购订单'!C69,"")</f>
        <v/>
      </c>
      <c r="D69" s="50" t="str">
        <f ca="1">+IF(K69&gt;0,'（运营）采购订单'!D69,"")</f>
        <v/>
      </c>
      <c r="E69" s="50" t="str">
        <f ca="1">+IF(K69&gt;0,'（运营）采购订单'!E69,"")</f>
        <v/>
      </c>
      <c r="F69" s="50">
        <f ca="1">+IF(K69&gt;0,'（运营）采购订单'!J69,0)</f>
        <v>0</v>
      </c>
      <c r="G69" s="50" t="str">
        <f ca="1">+IF(K69&gt;0,'（运营）采购订单'!F69,"")</f>
        <v/>
      </c>
      <c r="H69" s="51" t="str">
        <f ca="1">+IF(K69&gt;0,'（运营）采购订单'!G69,"")</f>
        <v/>
      </c>
      <c r="I69" s="50" t="str">
        <f ca="1">+IF(K69&gt;0,'（运营）采购订单'!H69,"")</f>
        <v/>
      </c>
      <c r="J69" s="50" t="str">
        <f>+IF(K69&gt;0,'（运营）采购订单'!I69,"")</f>
        <v/>
      </c>
      <c r="K69" s="50">
        <f>+IF(AND('（工厂）送货清单汇总'!$K$544&gt;0,'（工厂）送货清单汇总'!$L$544&gt;0,'（工厂）送货清单汇总'!$M$544&gt;0,'（工厂）送货清单汇总'!$N$544&gt;0),'（工厂）送货清单汇总'!N69,IF(AND('（工厂）送货清单汇总'!$K$544&gt;0,'（工厂）送货清单汇总'!$L$544&gt;0,'（工厂）送货清单汇总'!$M$544&gt;0,'（工厂）送货清单汇总'!$N$544=0),'（工厂）送货清单汇总'!M69,IF(AND('（工厂）送货清单汇总'!$K$544&gt;0,'（工厂）送货清单汇总'!$L$544&gt;0,'（工厂）送货清单汇总'!$M$544=0),'（工厂）送货清单汇总'!L69,'（工厂）送货清单汇总'!K69)))</f>
        <v>0</v>
      </c>
      <c r="L69" s="50">
        <f t="shared" ref="L69:L100" si="5">+K69+M69+N69</f>
        <v>0</v>
      </c>
      <c r="M69" s="43"/>
      <c r="N69" s="43"/>
      <c r="O69" s="50" t="str">
        <f ca="1">+IF(K69&gt;0,LOOKUP(1,0/FIND(I69,运营生产订单!$A$9:$A$78),运营生产订单!$N$9:$N$78),"")</f>
        <v/>
      </c>
    </row>
    <row r="70" ht="22.5" customHeight="1" spans="1:15">
      <c r="A70" s="48" t="str">
        <f t="shared" si="4"/>
        <v/>
      </c>
      <c r="B70" s="49" t="str">
        <f ca="1">+IF(K70&gt;0,'（运营）采购订单'!B70,"")</f>
        <v/>
      </c>
      <c r="C70" s="50" t="str">
        <f ca="1">+IF(K70&gt;0,'（运营）采购订单'!C70,"")</f>
        <v/>
      </c>
      <c r="D70" s="50" t="str">
        <f ca="1">+IF(K70&gt;0,'（运营）采购订单'!D70,"")</f>
        <v/>
      </c>
      <c r="E70" s="50" t="str">
        <f ca="1">+IF(K70&gt;0,'（运营）采购订单'!E70,"")</f>
        <v/>
      </c>
      <c r="F70" s="50">
        <f ca="1">+IF(K70&gt;0,'（运营）采购订单'!J70,0)</f>
        <v>0</v>
      </c>
      <c r="G70" s="50" t="str">
        <f ca="1">+IF(K70&gt;0,'（运营）采购订单'!F70,"")</f>
        <v/>
      </c>
      <c r="H70" s="51" t="str">
        <f ca="1">+IF(K70&gt;0,'（运营）采购订单'!G70,"")</f>
        <v/>
      </c>
      <c r="I70" s="50" t="str">
        <f ca="1">+IF(K70&gt;0,'（运营）采购订单'!H70,"")</f>
        <v/>
      </c>
      <c r="J70" s="50" t="str">
        <f>+IF(K70&gt;0,'（运营）采购订单'!I70,"")</f>
        <v/>
      </c>
      <c r="K70" s="50">
        <f>+IF(AND('（工厂）送货清单汇总'!$K$544&gt;0,'（工厂）送货清单汇总'!$L$544&gt;0,'（工厂）送货清单汇总'!$M$544&gt;0,'（工厂）送货清单汇总'!$N$544&gt;0),'（工厂）送货清单汇总'!N70,IF(AND('（工厂）送货清单汇总'!$K$544&gt;0,'（工厂）送货清单汇总'!$L$544&gt;0,'（工厂）送货清单汇总'!$M$544&gt;0,'（工厂）送货清单汇总'!$N$544=0),'（工厂）送货清单汇总'!M70,IF(AND('（工厂）送货清单汇总'!$K$544&gt;0,'（工厂）送货清单汇总'!$L$544&gt;0,'（工厂）送货清单汇总'!$M$544=0),'（工厂）送货清单汇总'!L70,'（工厂）送货清单汇总'!K70)))</f>
        <v>0</v>
      </c>
      <c r="L70" s="50">
        <f t="shared" si="5"/>
        <v>0</v>
      </c>
      <c r="M70" s="43"/>
      <c r="N70" s="43"/>
      <c r="O70" s="50" t="str">
        <f ca="1">+IF(K70&gt;0,LOOKUP(1,0/FIND(I70,运营生产订单!$A$9:$A$78),运营生产订单!$N$9:$N$78),"")</f>
        <v/>
      </c>
    </row>
    <row r="71" ht="22.5" customHeight="1" spans="1:15">
      <c r="A71" s="48" t="str">
        <f t="shared" si="4"/>
        <v/>
      </c>
      <c r="B71" s="49" t="str">
        <f ca="1">+IF(K71&gt;0,'（运营）采购订单'!B71,"")</f>
        <v/>
      </c>
      <c r="C71" s="50" t="str">
        <f ca="1">+IF(K71&gt;0,'（运营）采购订单'!C71,"")</f>
        <v/>
      </c>
      <c r="D71" s="50" t="str">
        <f ca="1">+IF(K71&gt;0,'（运营）采购订单'!D71,"")</f>
        <v/>
      </c>
      <c r="E71" s="50" t="str">
        <f ca="1">+IF(K71&gt;0,'（运营）采购订单'!E71,"")</f>
        <v/>
      </c>
      <c r="F71" s="50">
        <f ca="1">+IF(K71&gt;0,'（运营）采购订单'!J71,0)</f>
        <v>0</v>
      </c>
      <c r="G71" s="50" t="str">
        <f ca="1">+IF(K71&gt;0,'（运营）采购订单'!F71,"")</f>
        <v/>
      </c>
      <c r="H71" s="51" t="str">
        <f ca="1">+IF(K71&gt;0,'（运营）采购订单'!G71,"")</f>
        <v/>
      </c>
      <c r="I71" s="50" t="str">
        <f ca="1">+IF(K71&gt;0,'（运营）采购订单'!H71,"")</f>
        <v/>
      </c>
      <c r="J71" s="50" t="str">
        <f>+IF(K71&gt;0,'（运营）采购订单'!I71,"")</f>
        <v/>
      </c>
      <c r="K71" s="50">
        <f>+IF(AND('（工厂）送货清单汇总'!$K$544&gt;0,'（工厂）送货清单汇总'!$L$544&gt;0,'（工厂）送货清单汇总'!$M$544&gt;0,'（工厂）送货清单汇总'!$N$544&gt;0),'（工厂）送货清单汇总'!N71,IF(AND('（工厂）送货清单汇总'!$K$544&gt;0,'（工厂）送货清单汇总'!$L$544&gt;0,'（工厂）送货清单汇总'!$M$544&gt;0,'（工厂）送货清单汇总'!$N$544=0),'（工厂）送货清单汇总'!M71,IF(AND('（工厂）送货清单汇总'!$K$544&gt;0,'（工厂）送货清单汇总'!$L$544&gt;0,'（工厂）送货清单汇总'!$M$544=0),'（工厂）送货清单汇总'!L71,'（工厂）送货清单汇总'!K71)))</f>
        <v>0</v>
      </c>
      <c r="L71" s="50">
        <f t="shared" si="5"/>
        <v>0</v>
      </c>
      <c r="M71" s="43"/>
      <c r="N71" s="43"/>
      <c r="O71" s="50" t="str">
        <f ca="1">+IF(K71&gt;0,LOOKUP(1,0/FIND(I71,运营生产订单!$A$9:$A$78),运营生产订单!$N$9:$N$78),"")</f>
        <v/>
      </c>
    </row>
    <row r="72" ht="22.5" customHeight="1" spans="1:15">
      <c r="A72" s="48" t="str">
        <f t="shared" si="4"/>
        <v/>
      </c>
      <c r="B72" s="49" t="str">
        <f ca="1">+IF(K72&gt;0,'（运营）采购订单'!B72,"")</f>
        <v/>
      </c>
      <c r="C72" s="50" t="str">
        <f ca="1">+IF(K72&gt;0,'（运营）采购订单'!C72,"")</f>
        <v/>
      </c>
      <c r="D72" s="50" t="str">
        <f ca="1">+IF(K72&gt;0,'（运营）采购订单'!D72,"")</f>
        <v/>
      </c>
      <c r="E72" s="50" t="str">
        <f ca="1">+IF(K72&gt;0,'（运营）采购订单'!E72,"")</f>
        <v/>
      </c>
      <c r="F72" s="50">
        <f ca="1">+IF(K72&gt;0,'（运营）采购订单'!J72,0)</f>
        <v>0</v>
      </c>
      <c r="G72" s="50" t="str">
        <f ca="1">+IF(K72&gt;0,'（运营）采购订单'!F72,"")</f>
        <v/>
      </c>
      <c r="H72" s="51" t="str">
        <f ca="1">+IF(K72&gt;0,'（运营）采购订单'!G72,"")</f>
        <v/>
      </c>
      <c r="I72" s="50" t="str">
        <f ca="1">+IF(K72&gt;0,'（运营）采购订单'!H72,"")</f>
        <v/>
      </c>
      <c r="J72" s="50" t="str">
        <f>+IF(K72&gt;0,'（运营）采购订单'!I72,"")</f>
        <v/>
      </c>
      <c r="K72" s="50">
        <f>+IF(AND('（工厂）送货清单汇总'!$K$544&gt;0,'（工厂）送货清单汇总'!$L$544&gt;0,'（工厂）送货清单汇总'!$M$544&gt;0,'（工厂）送货清单汇总'!$N$544&gt;0),'（工厂）送货清单汇总'!N72,IF(AND('（工厂）送货清单汇总'!$K$544&gt;0,'（工厂）送货清单汇总'!$L$544&gt;0,'（工厂）送货清单汇总'!$M$544&gt;0,'（工厂）送货清单汇总'!$N$544=0),'（工厂）送货清单汇总'!M72,IF(AND('（工厂）送货清单汇总'!$K$544&gt;0,'（工厂）送货清单汇总'!$L$544&gt;0,'（工厂）送货清单汇总'!$M$544=0),'（工厂）送货清单汇总'!L72,'（工厂）送货清单汇总'!K72)))</f>
        <v>0</v>
      </c>
      <c r="L72" s="50">
        <f t="shared" si="5"/>
        <v>0</v>
      </c>
      <c r="M72" s="43"/>
      <c r="N72" s="43"/>
      <c r="O72" s="50" t="str">
        <f ca="1">+IF(K72&gt;0,LOOKUP(1,0/FIND(I72,运营生产订单!$A$9:$A$78),运营生产订单!$N$9:$N$78),"")</f>
        <v/>
      </c>
    </row>
    <row r="73" ht="22.5" customHeight="1" spans="1:15">
      <c r="A73" s="48" t="str">
        <f t="shared" si="4"/>
        <v/>
      </c>
      <c r="B73" s="49" t="str">
        <f ca="1">+IF(K73&gt;0,'（运营）采购订单'!B73,"")</f>
        <v/>
      </c>
      <c r="C73" s="50" t="str">
        <f ca="1">+IF(K73&gt;0,'（运营）采购订单'!C73,"")</f>
        <v/>
      </c>
      <c r="D73" s="50" t="str">
        <f ca="1">+IF(K73&gt;0,'（运营）采购订单'!D73,"")</f>
        <v/>
      </c>
      <c r="E73" s="50" t="str">
        <f ca="1">+IF(K73&gt;0,'（运营）采购订单'!E73,"")</f>
        <v/>
      </c>
      <c r="F73" s="50">
        <f ca="1">+IF(K73&gt;0,'（运营）采购订单'!J73,0)</f>
        <v>0</v>
      </c>
      <c r="G73" s="50" t="str">
        <f ca="1">+IF(K73&gt;0,'（运营）采购订单'!F73,"")</f>
        <v/>
      </c>
      <c r="H73" s="51" t="str">
        <f ca="1">+IF(K73&gt;0,'（运营）采购订单'!G73,"")</f>
        <v/>
      </c>
      <c r="I73" s="50" t="str">
        <f ca="1">+IF(K73&gt;0,'（运营）采购订单'!H73,"")</f>
        <v/>
      </c>
      <c r="J73" s="50" t="str">
        <f>+IF(K73&gt;0,'（运营）采购订单'!I73,"")</f>
        <v/>
      </c>
      <c r="K73" s="50">
        <f>+IF(AND('（工厂）送货清单汇总'!$K$544&gt;0,'（工厂）送货清单汇总'!$L$544&gt;0,'（工厂）送货清单汇总'!$M$544&gt;0,'（工厂）送货清单汇总'!$N$544&gt;0),'（工厂）送货清单汇总'!N73,IF(AND('（工厂）送货清单汇总'!$K$544&gt;0,'（工厂）送货清单汇总'!$L$544&gt;0,'（工厂）送货清单汇总'!$M$544&gt;0,'（工厂）送货清单汇总'!$N$544=0),'（工厂）送货清单汇总'!M73,IF(AND('（工厂）送货清单汇总'!$K$544&gt;0,'（工厂）送货清单汇总'!$L$544&gt;0,'（工厂）送货清单汇总'!$M$544=0),'（工厂）送货清单汇总'!L73,'（工厂）送货清单汇总'!K73)))</f>
        <v>0</v>
      </c>
      <c r="L73" s="50">
        <f t="shared" si="5"/>
        <v>0</v>
      </c>
      <c r="M73" s="43"/>
      <c r="N73" s="43"/>
      <c r="O73" s="50" t="str">
        <f ca="1">+IF(K73&gt;0,LOOKUP(1,0/FIND(I73,运营生产订单!$A$9:$A$78),运营生产订单!$N$9:$N$78),"")</f>
        <v/>
      </c>
    </row>
    <row r="74" ht="22.5" customHeight="1" spans="1:15">
      <c r="A74" s="48" t="str">
        <f t="shared" si="4"/>
        <v/>
      </c>
      <c r="B74" s="49" t="str">
        <f ca="1">+IF(K74&gt;0,'（运营）采购订单'!B74,"")</f>
        <v/>
      </c>
      <c r="C74" s="50" t="str">
        <f ca="1">+IF(K74&gt;0,'（运营）采购订单'!C74,"")</f>
        <v/>
      </c>
      <c r="D74" s="50" t="str">
        <f ca="1">+IF(K74&gt;0,'（运营）采购订单'!D74,"")</f>
        <v/>
      </c>
      <c r="E74" s="50" t="str">
        <f ca="1">+IF(K74&gt;0,'（运营）采购订单'!E74,"")</f>
        <v/>
      </c>
      <c r="F74" s="50">
        <f ca="1">+IF(K74&gt;0,'（运营）采购订单'!J74,0)</f>
        <v>0</v>
      </c>
      <c r="G74" s="50" t="str">
        <f ca="1">+IF(K74&gt;0,'（运营）采购订单'!F74,"")</f>
        <v/>
      </c>
      <c r="H74" s="51" t="str">
        <f ca="1">+IF(K74&gt;0,'（运营）采购订单'!G74,"")</f>
        <v/>
      </c>
      <c r="I74" s="50" t="str">
        <f ca="1">+IF(K74&gt;0,'（运营）采购订单'!H74,"")</f>
        <v/>
      </c>
      <c r="J74" s="50" t="str">
        <f>+IF(K74&gt;0,'（运营）采购订单'!I74,"")</f>
        <v/>
      </c>
      <c r="K74" s="50">
        <f>+IF(AND('（工厂）送货清单汇总'!$K$544&gt;0,'（工厂）送货清单汇总'!$L$544&gt;0,'（工厂）送货清单汇总'!$M$544&gt;0,'（工厂）送货清单汇总'!$N$544&gt;0),'（工厂）送货清单汇总'!N74,IF(AND('（工厂）送货清单汇总'!$K$544&gt;0,'（工厂）送货清单汇总'!$L$544&gt;0,'（工厂）送货清单汇总'!$M$544&gt;0,'（工厂）送货清单汇总'!$N$544=0),'（工厂）送货清单汇总'!M74,IF(AND('（工厂）送货清单汇总'!$K$544&gt;0,'（工厂）送货清单汇总'!$L$544&gt;0,'（工厂）送货清单汇总'!$M$544=0),'（工厂）送货清单汇总'!L74,'（工厂）送货清单汇总'!K74)))</f>
        <v>0</v>
      </c>
      <c r="L74" s="50">
        <f t="shared" si="5"/>
        <v>0</v>
      </c>
      <c r="M74" s="43"/>
      <c r="N74" s="43"/>
      <c r="O74" s="50" t="str">
        <f ca="1">+IF(K74&gt;0,LOOKUP(1,0/FIND(I74,运营生产订单!$A$9:$A$78),运营生产订单!$N$9:$N$78),"")</f>
        <v/>
      </c>
    </row>
    <row r="75" ht="22.5" customHeight="1" spans="1:15">
      <c r="A75" s="48" t="str">
        <f t="shared" si="4"/>
        <v/>
      </c>
      <c r="B75" s="49" t="str">
        <f ca="1">+IF(K75&gt;0,'（运营）采购订单'!B75,"")</f>
        <v/>
      </c>
      <c r="C75" s="50" t="str">
        <f ca="1">+IF(K75&gt;0,'（运营）采购订单'!C75,"")</f>
        <v/>
      </c>
      <c r="D75" s="50" t="str">
        <f ca="1">+IF(K75&gt;0,'（运营）采购订单'!D75,"")</f>
        <v/>
      </c>
      <c r="E75" s="50" t="str">
        <f ca="1">+IF(K75&gt;0,'（运营）采购订单'!E75,"")</f>
        <v/>
      </c>
      <c r="F75" s="50">
        <f ca="1">+IF(K75&gt;0,'（运营）采购订单'!J75,0)</f>
        <v>0</v>
      </c>
      <c r="G75" s="50" t="str">
        <f ca="1">+IF(K75&gt;0,'（运营）采购订单'!F75,"")</f>
        <v/>
      </c>
      <c r="H75" s="51" t="str">
        <f ca="1">+IF(K75&gt;0,'（运营）采购订单'!G75,"")</f>
        <v/>
      </c>
      <c r="I75" s="50" t="str">
        <f ca="1">+IF(K75&gt;0,'（运营）采购订单'!H75,"")</f>
        <v/>
      </c>
      <c r="J75" s="50" t="str">
        <f>+IF(K75&gt;0,'（运营）采购订单'!I75,"")</f>
        <v/>
      </c>
      <c r="K75" s="50">
        <f>+IF(AND('（工厂）送货清单汇总'!$K$544&gt;0,'（工厂）送货清单汇总'!$L$544&gt;0,'（工厂）送货清单汇总'!$M$544&gt;0,'（工厂）送货清单汇总'!$N$544&gt;0),'（工厂）送货清单汇总'!N75,IF(AND('（工厂）送货清单汇总'!$K$544&gt;0,'（工厂）送货清单汇总'!$L$544&gt;0,'（工厂）送货清单汇总'!$M$544&gt;0,'（工厂）送货清单汇总'!$N$544=0),'（工厂）送货清单汇总'!M75,IF(AND('（工厂）送货清单汇总'!$K$544&gt;0,'（工厂）送货清单汇总'!$L$544&gt;0,'（工厂）送货清单汇总'!$M$544=0),'（工厂）送货清单汇总'!L75,'（工厂）送货清单汇总'!K75)))</f>
        <v>0</v>
      </c>
      <c r="L75" s="50">
        <f t="shared" si="5"/>
        <v>0</v>
      </c>
      <c r="M75" s="43"/>
      <c r="N75" s="43"/>
      <c r="O75" s="50" t="str">
        <f ca="1">+IF(K75&gt;0,LOOKUP(1,0/FIND(I75,运营生产订单!$A$9:$A$78),运营生产订单!$N$9:$N$78),"")</f>
        <v/>
      </c>
    </row>
    <row r="76" ht="22.5" customHeight="1" spans="1:15">
      <c r="A76" s="48" t="str">
        <f t="shared" si="4"/>
        <v/>
      </c>
      <c r="B76" s="49" t="str">
        <f ca="1">+IF(K76&gt;0,'（运营）采购订单'!B76,"")</f>
        <v/>
      </c>
      <c r="C76" s="50" t="str">
        <f ca="1">+IF(K76&gt;0,'（运营）采购订单'!C76,"")</f>
        <v/>
      </c>
      <c r="D76" s="50" t="str">
        <f ca="1">+IF(K76&gt;0,'（运营）采购订单'!D76,"")</f>
        <v/>
      </c>
      <c r="E76" s="50" t="str">
        <f ca="1">+IF(K76&gt;0,'（运营）采购订单'!E76,"")</f>
        <v/>
      </c>
      <c r="F76" s="50">
        <f ca="1">+IF(K76&gt;0,'（运营）采购订单'!J76,0)</f>
        <v>0</v>
      </c>
      <c r="G76" s="50" t="str">
        <f ca="1">+IF(K76&gt;0,'（运营）采购订单'!F76,"")</f>
        <v/>
      </c>
      <c r="H76" s="51" t="str">
        <f ca="1">+IF(K76&gt;0,'（运营）采购订单'!G76,"")</f>
        <v/>
      </c>
      <c r="I76" s="50" t="str">
        <f ca="1">+IF(K76&gt;0,'（运营）采购订单'!H76,"")</f>
        <v/>
      </c>
      <c r="J76" s="50" t="str">
        <f>+IF(K76&gt;0,'（运营）采购订单'!I76,"")</f>
        <v/>
      </c>
      <c r="K76" s="50">
        <f>+IF(AND('（工厂）送货清单汇总'!$K$544&gt;0,'（工厂）送货清单汇总'!$L$544&gt;0,'（工厂）送货清单汇总'!$M$544&gt;0,'（工厂）送货清单汇总'!$N$544&gt;0),'（工厂）送货清单汇总'!N76,IF(AND('（工厂）送货清单汇总'!$K$544&gt;0,'（工厂）送货清单汇总'!$L$544&gt;0,'（工厂）送货清单汇总'!$M$544&gt;0,'（工厂）送货清单汇总'!$N$544=0),'（工厂）送货清单汇总'!M76,IF(AND('（工厂）送货清单汇总'!$K$544&gt;0,'（工厂）送货清单汇总'!$L$544&gt;0,'（工厂）送货清单汇总'!$M$544=0),'（工厂）送货清单汇总'!L76,'（工厂）送货清单汇总'!K76)))</f>
        <v>0</v>
      </c>
      <c r="L76" s="50">
        <f t="shared" si="5"/>
        <v>0</v>
      </c>
      <c r="M76" s="43"/>
      <c r="N76" s="43"/>
      <c r="O76" s="50" t="str">
        <f ca="1">+IF(K76&gt;0,LOOKUP(1,0/FIND(I76,运营生产订单!$A$9:$A$78),运营生产订单!$N$9:$N$78),"")</f>
        <v/>
      </c>
    </row>
    <row r="77" ht="22.5" customHeight="1" spans="1:15">
      <c r="A77" s="48" t="str">
        <f t="shared" si="4"/>
        <v/>
      </c>
      <c r="B77" s="49" t="str">
        <f ca="1">+IF(K77&gt;0,'（运营）采购订单'!B77,"")</f>
        <v/>
      </c>
      <c r="C77" s="50" t="str">
        <f ca="1">+IF(K77&gt;0,'（运营）采购订单'!C77,"")</f>
        <v/>
      </c>
      <c r="D77" s="50" t="str">
        <f ca="1">+IF(K77&gt;0,'（运营）采购订单'!D77,"")</f>
        <v/>
      </c>
      <c r="E77" s="50" t="str">
        <f ca="1">+IF(K77&gt;0,'（运营）采购订单'!E77,"")</f>
        <v/>
      </c>
      <c r="F77" s="50">
        <f ca="1">+IF(K77&gt;0,'（运营）采购订单'!J77,0)</f>
        <v>0</v>
      </c>
      <c r="G77" s="50" t="str">
        <f ca="1">+IF(K77&gt;0,'（运营）采购订单'!F77,"")</f>
        <v/>
      </c>
      <c r="H77" s="51" t="str">
        <f ca="1">+IF(K77&gt;0,'（运营）采购订单'!G77,"")</f>
        <v/>
      </c>
      <c r="I77" s="50" t="str">
        <f ca="1">+IF(K77&gt;0,'（运营）采购订单'!H77,"")</f>
        <v/>
      </c>
      <c r="J77" s="50" t="str">
        <f>+IF(K77&gt;0,'（运营）采购订单'!I77,"")</f>
        <v/>
      </c>
      <c r="K77" s="50">
        <f>+IF(AND('（工厂）送货清单汇总'!$K$544&gt;0,'（工厂）送货清单汇总'!$L$544&gt;0,'（工厂）送货清单汇总'!$M$544&gt;0,'（工厂）送货清单汇总'!$N$544&gt;0),'（工厂）送货清单汇总'!N77,IF(AND('（工厂）送货清单汇总'!$K$544&gt;0,'（工厂）送货清单汇总'!$L$544&gt;0,'（工厂）送货清单汇总'!$M$544&gt;0,'（工厂）送货清单汇总'!$N$544=0),'（工厂）送货清单汇总'!M77,IF(AND('（工厂）送货清单汇总'!$K$544&gt;0,'（工厂）送货清单汇总'!$L$544&gt;0,'（工厂）送货清单汇总'!$M$544=0),'（工厂）送货清单汇总'!L77,'（工厂）送货清单汇总'!K77)))</f>
        <v>0</v>
      </c>
      <c r="L77" s="50">
        <f t="shared" si="5"/>
        <v>0</v>
      </c>
      <c r="M77" s="43"/>
      <c r="N77" s="43"/>
      <c r="O77" s="50" t="str">
        <f ca="1">+IF(K77&gt;0,LOOKUP(1,0/FIND(I77,运营生产订单!$A$9:$A$78),运营生产订单!$N$9:$N$78),"")</f>
        <v/>
      </c>
    </row>
    <row r="78" ht="22.5" customHeight="1" spans="1:15">
      <c r="A78" s="48" t="str">
        <f t="shared" si="4"/>
        <v/>
      </c>
      <c r="B78" s="49" t="str">
        <f ca="1">+IF(K78&gt;0,'（运营）采购订单'!B78,"")</f>
        <v/>
      </c>
      <c r="C78" s="50" t="str">
        <f ca="1">+IF(K78&gt;0,'（运营）采购订单'!C78,"")</f>
        <v/>
      </c>
      <c r="D78" s="50" t="str">
        <f ca="1">+IF(K78&gt;0,'（运营）采购订单'!D78,"")</f>
        <v/>
      </c>
      <c r="E78" s="50" t="str">
        <f ca="1">+IF(K78&gt;0,'（运营）采购订单'!E78,"")</f>
        <v/>
      </c>
      <c r="F78" s="50">
        <f ca="1">+IF(K78&gt;0,'（运营）采购订单'!J78,0)</f>
        <v>0</v>
      </c>
      <c r="G78" s="50" t="str">
        <f ca="1">+IF(K78&gt;0,'（运营）采购订单'!F78,"")</f>
        <v/>
      </c>
      <c r="H78" s="51" t="str">
        <f ca="1">+IF(K78&gt;0,'（运营）采购订单'!G78,"")</f>
        <v/>
      </c>
      <c r="I78" s="50" t="str">
        <f ca="1">+IF(K78&gt;0,'（运营）采购订单'!H78,"")</f>
        <v/>
      </c>
      <c r="J78" s="50" t="str">
        <f>+IF(K78&gt;0,'（运营）采购订单'!I78,"")</f>
        <v/>
      </c>
      <c r="K78" s="50">
        <f>+IF(AND('（工厂）送货清单汇总'!$K$544&gt;0,'（工厂）送货清单汇总'!$L$544&gt;0,'（工厂）送货清单汇总'!$M$544&gt;0,'（工厂）送货清单汇总'!$N$544&gt;0),'（工厂）送货清单汇总'!N78,IF(AND('（工厂）送货清单汇总'!$K$544&gt;0,'（工厂）送货清单汇总'!$L$544&gt;0,'（工厂）送货清单汇总'!$M$544&gt;0,'（工厂）送货清单汇总'!$N$544=0),'（工厂）送货清单汇总'!M78,IF(AND('（工厂）送货清单汇总'!$K$544&gt;0,'（工厂）送货清单汇总'!$L$544&gt;0,'（工厂）送货清单汇总'!$M$544=0),'（工厂）送货清单汇总'!L78,'（工厂）送货清单汇总'!K78)))</f>
        <v>0</v>
      </c>
      <c r="L78" s="50">
        <f t="shared" si="5"/>
        <v>0</v>
      </c>
      <c r="M78" s="43"/>
      <c r="N78" s="43"/>
      <c r="O78" s="50" t="str">
        <f ca="1">+IF(K78&gt;0,LOOKUP(1,0/FIND(I78,运营生产订单!$A$9:$A$78),运营生产订单!$N$9:$N$78),"")</f>
        <v/>
      </c>
    </row>
    <row r="79" ht="22.5" customHeight="1" spans="1:15">
      <c r="A79" s="48" t="str">
        <f t="shared" si="4"/>
        <v/>
      </c>
      <c r="B79" s="49" t="str">
        <f ca="1">+IF(K79&gt;0,'（运营）采购订单'!B79,"")</f>
        <v/>
      </c>
      <c r="C79" s="50" t="str">
        <f ca="1">+IF(K79&gt;0,'（运营）采购订单'!C79,"")</f>
        <v/>
      </c>
      <c r="D79" s="50" t="str">
        <f ca="1">+IF(K79&gt;0,'（运营）采购订单'!D79,"")</f>
        <v/>
      </c>
      <c r="E79" s="50" t="str">
        <f ca="1">+IF(K79&gt;0,'（运营）采购订单'!E79,"")</f>
        <v/>
      </c>
      <c r="F79" s="50">
        <f ca="1">+IF(K79&gt;0,'（运营）采购订单'!J79,0)</f>
        <v>0</v>
      </c>
      <c r="G79" s="50" t="str">
        <f ca="1">+IF(K79&gt;0,'（运营）采购订单'!F79,"")</f>
        <v/>
      </c>
      <c r="H79" s="51" t="str">
        <f ca="1">+IF(K79&gt;0,'（运营）采购订单'!G79,"")</f>
        <v/>
      </c>
      <c r="I79" s="50" t="str">
        <f ca="1">+IF(K79&gt;0,'（运营）采购订单'!H79,"")</f>
        <v/>
      </c>
      <c r="J79" s="50" t="str">
        <f>+IF(K79&gt;0,'（运营）采购订单'!I79,"")</f>
        <v/>
      </c>
      <c r="K79" s="50">
        <f>+IF(AND('（工厂）送货清单汇总'!$K$544&gt;0,'（工厂）送货清单汇总'!$L$544&gt;0,'（工厂）送货清单汇总'!$M$544&gt;0,'（工厂）送货清单汇总'!$N$544&gt;0),'（工厂）送货清单汇总'!N79,IF(AND('（工厂）送货清单汇总'!$K$544&gt;0,'（工厂）送货清单汇总'!$L$544&gt;0,'（工厂）送货清单汇总'!$M$544&gt;0,'（工厂）送货清单汇总'!$N$544=0),'（工厂）送货清单汇总'!M79,IF(AND('（工厂）送货清单汇总'!$K$544&gt;0,'（工厂）送货清单汇总'!$L$544&gt;0,'（工厂）送货清单汇总'!$M$544=0),'（工厂）送货清单汇总'!L79,'（工厂）送货清单汇总'!K79)))</f>
        <v>0</v>
      </c>
      <c r="L79" s="50">
        <f t="shared" si="5"/>
        <v>0</v>
      </c>
      <c r="M79" s="43"/>
      <c r="N79" s="43"/>
      <c r="O79" s="50" t="str">
        <f ca="1">+IF(K79&gt;0,LOOKUP(1,0/FIND(I79,运营生产订单!$A$9:$A$78),运营生产订单!$N$9:$N$78),"")</f>
        <v/>
      </c>
    </row>
    <row r="80" ht="22.5" customHeight="1" spans="1:15">
      <c r="A80" s="48" t="str">
        <f t="shared" si="4"/>
        <v/>
      </c>
      <c r="B80" s="49" t="str">
        <f ca="1">+IF(K80&gt;0,'（运营）采购订单'!B80,"")</f>
        <v/>
      </c>
      <c r="C80" s="50" t="str">
        <f ca="1">+IF(K80&gt;0,'（运营）采购订单'!C80,"")</f>
        <v/>
      </c>
      <c r="D80" s="50" t="str">
        <f ca="1">+IF(K80&gt;0,'（运营）采购订单'!D80,"")</f>
        <v/>
      </c>
      <c r="E80" s="50" t="str">
        <f ca="1">+IF(K80&gt;0,'（运营）采购订单'!E80,"")</f>
        <v/>
      </c>
      <c r="F80" s="50">
        <f ca="1">+IF(K80&gt;0,'（运营）采购订单'!J80,0)</f>
        <v>0</v>
      </c>
      <c r="G80" s="50" t="str">
        <f ca="1">+IF(K80&gt;0,'（运营）采购订单'!F80,"")</f>
        <v/>
      </c>
      <c r="H80" s="51" t="str">
        <f ca="1">+IF(K80&gt;0,'（运营）采购订单'!G80,"")</f>
        <v/>
      </c>
      <c r="I80" s="50" t="str">
        <f ca="1">+IF(K80&gt;0,'（运营）采购订单'!H80,"")</f>
        <v/>
      </c>
      <c r="J80" s="50" t="str">
        <f>+IF(K80&gt;0,'（运营）采购订单'!I80,"")</f>
        <v/>
      </c>
      <c r="K80" s="50">
        <f>+IF(AND('（工厂）送货清单汇总'!$K$544&gt;0,'（工厂）送货清单汇总'!$L$544&gt;0,'（工厂）送货清单汇总'!$M$544&gt;0,'（工厂）送货清单汇总'!$N$544&gt;0),'（工厂）送货清单汇总'!N80,IF(AND('（工厂）送货清单汇总'!$K$544&gt;0,'（工厂）送货清单汇总'!$L$544&gt;0,'（工厂）送货清单汇总'!$M$544&gt;0,'（工厂）送货清单汇总'!$N$544=0),'（工厂）送货清单汇总'!M80,IF(AND('（工厂）送货清单汇总'!$K$544&gt;0,'（工厂）送货清单汇总'!$L$544&gt;0,'（工厂）送货清单汇总'!$M$544=0),'（工厂）送货清单汇总'!L80,'（工厂）送货清单汇总'!K80)))</f>
        <v>0</v>
      </c>
      <c r="L80" s="50">
        <f t="shared" si="5"/>
        <v>0</v>
      </c>
      <c r="M80" s="43"/>
      <c r="N80" s="43"/>
      <c r="O80" s="50" t="str">
        <f ca="1">+IF(K80&gt;0,LOOKUP(1,0/FIND(I80,运营生产订单!$A$9:$A$78),运营生产订单!$N$9:$N$78),"")</f>
        <v/>
      </c>
    </row>
    <row r="81" ht="22.5" customHeight="1" spans="1:15">
      <c r="A81" s="48" t="str">
        <f t="shared" si="4"/>
        <v/>
      </c>
      <c r="B81" s="49" t="str">
        <f ca="1">+IF(K81&gt;0,'（运营）采购订单'!B81,"")</f>
        <v/>
      </c>
      <c r="C81" s="50" t="str">
        <f ca="1">+IF(K81&gt;0,'（运营）采购订单'!C81,"")</f>
        <v/>
      </c>
      <c r="D81" s="50" t="str">
        <f ca="1">+IF(K81&gt;0,'（运营）采购订单'!D81,"")</f>
        <v/>
      </c>
      <c r="E81" s="50" t="str">
        <f ca="1">+IF(K81&gt;0,'（运营）采购订单'!E81,"")</f>
        <v/>
      </c>
      <c r="F81" s="50">
        <f ca="1">+IF(K81&gt;0,'（运营）采购订单'!J81,0)</f>
        <v>0</v>
      </c>
      <c r="G81" s="50" t="str">
        <f ca="1">+IF(K81&gt;0,'（运营）采购订单'!F81,"")</f>
        <v/>
      </c>
      <c r="H81" s="51" t="str">
        <f ca="1">+IF(K81&gt;0,'（运营）采购订单'!G81,"")</f>
        <v/>
      </c>
      <c r="I81" s="50" t="str">
        <f ca="1">+IF(K81&gt;0,'（运营）采购订单'!H81,"")</f>
        <v/>
      </c>
      <c r="J81" s="50" t="str">
        <f>+IF(K81&gt;0,'（运营）采购订单'!I81,"")</f>
        <v/>
      </c>
      <c r="K81" s="50">
        <f>+IF(AND('（工厂）送货清单汇总'!$K$544&gt;0,'（工厂）送货清单汇总'!$L$544&gt;0,'（工厂）送货清单汇总'!$M$544&gt;0,'（工厂）送货清单汇总'!$N$544&gt;0),'（工厂）送货清单汇总'!N81,IF(AND('（工厂）送货清单汇总'!$K$544&gt;0,'（工厂）送货清单汇总'!$L$544&gt;0,'（工厂）送货清单汇总'!$M$544&gt;0,'（工厂）送货清单汇总'!$N$544=0),'（工厂）送货清单汇总'!M81,IF(AND('（工厂）送货清单汇总'!$K$544&gt;0,'（工厂）送货清单汇总'!$L$544&gt;0,'（工厂）送货清单汇总'!$M$544=0),'（工厂）送货清单汇总'!L81,'（工厂）送货清单汇总'!K81)))</f>
        <v>0</v>
      </c>
      <c r="L81" s="50">
        <f t="shared" si="5"/>
        <v>0</v>
      </c>
      <c r="M81" s="43"/>
      <c r="N81" s="43"/>
      <c r="O81" s="50" t="str">
        <f ca="1">+IF(K81&gt;0,LOOKUP(1,0/FIND(I81,运营生产订单!$A$9:$A$78),运营生产订单!$N$9:$N$78),"")</f>
        <v/>
      </c>
    </row>
    <row r="82" ht="22.5" customHeight="1" spans="1:15">
      <c r="A82" s="48" t="str">
        <f t="shared" si="4"/>
        <v/>
      </c>
      <c r="B82" s="49" t="str">
        <f ca="1">+IF(K82&gt;0,'（运营）采购订单'!B82,"")</f>
        <v/>
      </c>
      <c r="C82" s="50" t="str">
        <f ca="1">+IF(K82&gt;0,'（运营）采购订单'!C82,"")</f>
        <v/>
      </c>
      <c r="D82" s="50" t="str">
        <f ca="1">+IF(K82&gt;0,'（运营）采购订单'!D82,"")</f>
        <v/>
      </c>
      <c r="E82" s="50" t="str">
        <f ca="1">+IF(K82&gt;0,'（运营）采购订单'!E82,"")</f>
        <v/>
      </c>
      <c r="F82" s="50">
        <f ca="1">+IF(K82&gt;0,'（运营）采购订单'!J82,0)</f>
        <v>0</v>
      </c>
      <c r="G82" s="50" t="str">
        <f ca="1">+IF(K82&gt;0,'（运营）采购订单'!F82,"")</f>
        <v/>
      </c>
      <c r="H82" s="51" t="str">
        <f ca="1">+IF(K82&gt;0,'（运营）采购订单'!G82,"")</f>
        <v/>
      </c>
      <c r="I82" s="50" t="str">
        <f ca="1">+IF(K82&gt;0,'（运营）采购订单'!H82,"")</f>
        <v/>
      </c>
      <c r="J82" s="50" t="str">
        <f>+IF(K82&gt;0,'（运营）采购订单'!I82,"")</f>
        <v/>
      </c>
      <c r="K82" s="50">
        <f>+IF(AND('（工厂）送货清单汇总'!$K$544&gt;0,'（工厂）送货清单汇总'!$L$544&gt;0,'（工厂）送货清单汇总'!$M$544&gt;0,'（工厂）送货清单汇总'!$N$544&gt;0),'（工厂）送货清单汇总'!N82,IF(AND('（工厂）送货清单汇总'!$K$544&gt;0,'（工厂）送货清单汇总'!$L$544&gt;0,'（工厂）送货清单汇总'!$M$544&gt;0,'（工厂）送货清单汇总'!$N$544=0),'（工厂）送货清单汇总'!M82,IF(AND('（工厂）送货清单汇总'!$K$544&gt;0,'（工厂）送货清单汇总'!$L$544&gt;0,'（工厂）送货清单汇总'!$M$544=0),'（工厂）送货清单汇总'!L82,'（工厂）送货清单汇总'!K82)))</f>
        <v>0</v>
      </c>
      <c r="L82" s="50">
        <f t="shared" si="5"/>
        <v>0</v>
      </c>
      <c r="M82" s="43"/>
      <c r="N82" s="43"/>
      <c r="O82" s="50" t="str">
        <f ca="1">+IF(K82&gt;0,LOOKUP(1,0/FIND(I82,运营生产订单!$A$9:$A$78),运营生产订单!$N$9:$N$78),"")</f>
        <v/>
      </c>
    </row>
    <row r="83" ht="22.5" customHeight="1" spans="1:15">
      <c r="A83" s="48" t="str">
        <f t="shared" si="4"/>
        <v/>
      </c>
      <c r="B83" s="49" t="str">
        <f ca="1">+IF(K83&gt;0,'（运营）采购订单'!B83,"")</f>
        <v/>
      </c>
      <c r="C83" s="50" t="str">
        <f ca="1">+IF(K83&gt;0,'（运营）采购订单'!C83,"")</f>
        <v/>
      </c>
      <c r="D83" s="50" t="str">
        <f ca="1">+IF(K83&gt;0,'（运营）采购订单'!D83,"")</f>
        <v/>
      </c>
      <c r="E83" s="50" t="str">
        <f ca="1">+IF(K83&gt;0,'（运营）采购订单'!E83,"")</f>
        <v/>
      </c>
      <c r="F83" s="50">
        <f ca="1">+IF(K83&gt;0,'（运营）采购订单'!J83,0)</f>
        <v>0</v>
      </c>
      <c r="G83" s="50" t="str">
        <f ca="1">+IF(K83&gt;0,'（运营）采购订单'!F83,"")</f>
        <v/>
      </c>
      <c r="H83" s="51" t="str">
        <f ca="1">+IF(K83&gt;0,'（运营）采购订单'!G83,"")</f>
        <v/>
      </c>
      <c r="I83" s="50" t="str">
        <f ca="1">+IF(K83&gt;0,'（运营）采购订单'!H83,"")</f>
        <v/>
      </c>
      <c r="J83" s="50" t="str">
        <f>+IF(K83&gt;0,'（运营）采购订单'!I83,"")</f>
        <v/>
      </c>
      <c r="K83" s="50">
        <f>+IF(AND('（工厂）送货清单汇总'!$K$544&gt;0,'（工厂）送货清单汇总'!$L$544&gt;0,'（工厂）送货清单汇总'!$M$544&gt;0,'（工厂）送货清单汇总'!$N$544&gt;0),'（工厂）送货清单汇总'!N83,IF(AND('（工厂）送货清单汇总'!$K$544&gt;0,'（工厂）送货清单汇总'!$L$544&gt;0,'（工厂）送货清单汇总'!$M$544&gt;0,'（工厂）送货清单汇总'!$N$544=0),'（工厂）送货清单汇总'!M83,IF(AND('（工厂）送货清单汇总'!$K$544&gt;0,'（工厂）送货清单汇总'!$L$544&gt;0,'（工厂）送货清单汇总'!$M$544=0),'（工厂）送货清单汇总'!L83,'（工厂）送货清单汇总'!K83)))</f>
        <v>0</v>
      </c>
      <c r="L83" s="50">
        <f t="shared" si="5"/>
        <v>0</v>
      </c>
      <c r="M83" s="43"/>
      <c r="N83" s="43"/>
      <c r="O83" s="50" t="str">
        <f ca="1">+IF(K83&gt;0,LOOKUP(1,0/FIND(I83,运营生产订单!$A$9:$A$78),运营生产订单!$N$9:$N$78),"")</f>
        <v/>
      </c>
    </row>
    <row r="84" ht="22.5" customHeight="1" spans="1:15">
      <c r="A84" s="48" t="str">
        <f t="shared" si="4"/>
        <v/>
      </c>
      <c r="B84" s="49" t="str">
        <f ca="1">+IF(K84&gt;0,'（运营）采购订单'!B84,"")</f>
        <v/>
      </c>
      <c r="C84" s="50" t="str">
        <f ca="1">+IF(K84&gt;0,'（运营）采购订单'!C84,"")</f>
        <v/>
      </c>
      <c r="D84" s="50" t="str">
        <f ca="1">+IF(K84&gt;0,'（运营）采购订单'!D84,"")</f>
        <v/>
      </c>
      <c r="E84" s="50" t="str">
        <f ca="1">+IF(K84&gt;0,'（运营）采购订单'!E84,"")</f>
        <v/>
      </c>
      <c r="F84" s="50">
        <f ca="1">+IF(K84&gt;0,'（运营）采购订单'!J84,0)</f>
        <v>0</v>
      </c>
      <c r="G84" s="50" t="str">
        <f ca="1">+IF(K84&gt;0,'（运营）采购订单'!F84,"")</f>
        <v/>
      </c>
      <c r="H84" s="51" t="str">
        <f ca="1">+IF(K84&gt;0,'（运营）采购订单'!G84,"")</f>
        <v/>
      </c>
      <c r="I84" s="50" t="str">
        <f ca="1">+IF(K84&gt;0,'（运营）采购订单'!H84,"")</f>
        <v/>
      </c>
      <c r="J84" s="50" t="str">
        <f>+IF(K84&gt;0,'（运营）采购订单'!I84,"")</f>
        <v/>
      </c>
      <c r="K84" s="50">
        <f>+IF(AND('（工厂）送货清单汇总'!$K$544&gt;0,'（工厂）送货清单汇总'!$L$544&gt;0,'（工厂）送货清单汇总'!$M$544&gt;0,'（工厂）送货清单汇总'!$N$544&gt;0),'（工厂）送货清单汇总'!N84,IF(AND('（工厂）送货清单汇总'!$K$544&gt;0,'（工厂）送货清单汇总'!$L$544&gt;0,'（工厂）送货清单汇总'!$M$544&gt;0,'（工厂）送货清单汇总'!$N$544=0),'（工厂）送货清单汇总'!M84,IF(AND('（工厂）送货清单汇总'!$K$544&gt;0,'（工厂）送货清单汇总'!$L$544&gt;0,'（工厂）送货清单汇总'!$M$544=0),'（工厂）送货清单汇总'!L84,'（工厂）送货清单汇总'!K84)))</f>
        <v>0</v>
      </c>
      <c r="L84" s="50">
        <f t="shared" si="5"/>
        <v>0</v>
      </c>
      <c r="M84" s="43"/>
      <c r="N84" s="43"/>
      <c r="O84" s="50" t="str">
        <f ca="1">+IF(K84&gt;0,LOOKUP(1,0/FIND(I84,运营生产订单!$A$9:$A$78),运营生产订单!$N$9:$N$78),"")</f>
        <v/>
      </c>
    </row>
    <row r="85" ht="22.5" customHeight="1" spans="1:15">
      <c r="A85" s="48" t="str">
        <f t="shared" si="4"/>
        <v/>
      </c>
      <c r="B85" s="49" t="str">
        <f ca="1">+IF(K85&gt;0,'（运营）采购订单'!B85,"")</f>
        <v/>
      </c>
      <c r="C85" s="50" t="str">
        <f ca="1">+IF(K85&gt;0,'（运营）采购订单'!C85,"")</f>
        <v/>
      </c>
      <c r="D85" s="50" t="str">
        <f ca="1">+IF(K85&gt;0,'（运营）采购订单'!D85,"")</f>
        <v/>
      </c>
      <c r="E85" s="50" t="str">
        <f ca="1">+IF(K85&gt;0,'（运营）采购订单'!E85,"")</f>
        <v/>
      </c>
      <c r="F85" s="50">
        <f ca="1">+IF(K85&gt;0,'（运营）采购订单'!J85,0)</f>
        <v>0</v>
      </c>
      <c r="G85" s="50" t="str">
        <f ca="1">+IF(K85&gt;0,'（运营）采购订单'!F85,"")</f>
        <v/>
      </c>
      <c r="H85" s="51" t="str">
        <f ca="1">+IF(K85&gt;0,'（运营）采购订单'!G85,"")</f>
        <v/>
      </c>
      <c r="I85" s="50" t="str">
        <f ca="1">+IF(K85&gt;0,'（运营）采购订单'!H85,"")</f>
        <v/>
      </c>
      <c r="J85" s="50" t="str">
        <f>+IF(K85&gt;0,'（运营）采购订单'!I85,"")</f>
        <v/>
      </c>
      <c r="K85" s="50">
        <f>+IF(AND('（工厂）送货清单汇总'!$K$544&gt;0,'（工厂）送货清单汇总'!$L$544&gt;0,'（工厂）送货清单汇总'!$M$544&gt;0,'（工厂）送货清单汇总'!$N$544&gt;0),'（工厂）送货清单汇总'!N85,IF(AND('（工厂）送货清单汇总'!$K$544&gt;0,'（工厂）送货清单汇总'!$L$544&gt;0,'（工厂）送货清单汇总'!$M$544&gt;0,'（工厂）送货清单汇总'!$N$544=0),'（工厂）送货清单汇总'!M85,IF(AND('（工厂）送货清单汇总'!$K$544&gt;0,'（工厂）送货清单汇总'!$L$544&gt;0,'（工厂）送货清单汇总'!$M$544=0),'（工厂）送货清单汇总'!L85,'（工厂）送货清单汇总'!K85)))</f>
        <v>0</v>
      </c>
      <c r="L85" s="50">
        <f t="shared" si="5"/>
        <v>0</v>
      </c>
      <c r="M85" s="43"/>
      <c r="N85" s="43"/>
      <c r="O85" s="50" t="str">
        <f ca="1">+IF(K85&gt;0,LOOKUP(1,0/FIND(I85,运营生产订单!$A$9:$A$78),运营生产订单!$N$9:$N$78),"")</f>
        <v/>
      </c>
    </row>
    <row r="86" ht="22.5" customHeight="1" spans="1:15">
      <c r="A86" s="48" t="str">
        <f t="shared" si="4"/>
        <v/>
      </c>
      <c r="B86" s="49" t="str">
        <f ca="1">+IF(K86&gt;0,'（运营）采购订单'!B86,"")</f>
        <v/>
      </c>
      <c r="C86" s="50" t="str">
        <f ca="1">+IF(K86&gt;0,'（运营）采购订单'!C86,"")</f>
        <v/>
      </c>
      <c r="D86" s="50" t="str">
        <f ca="1">+IF(K86&gt;0,'（运营）采购订单'!D86,"")</f>
        <v/>
      </c>
      <c r="E86" s="50" t="str">
        <f ca="1">+IF(K86&gt;0,'（运营）采购订单'!E86,"")</f>
        <v/>
      </c>
      <c r="F86" s="50">
        <f ca="1">+IF(K86&gt;0,'（运营）采购订单'!J86,0)</f>
        <v>0</v>
      </c>
      <c r="G86" s="50" t="str">
        <f ca="1">+IF(K86&gt;0,'（运营）采购订单'!F86,"")</f>
        <v/>
      </c>
      <c r="H86" s="51" t="str">
        <f ca="1">+IF(K86&gt;0,'（运营）采购订单'!G86,"")</f>
        <v/>
      </c>
      <c r="I86" s="50" t="str">
        <f ca="1">+IF(K86&gt;0,'（运营）采购订单'!H86,"")</f>
        <v/>
      </c>
      <c r="J86" s="50" t="str">
        <f>+IF(K86&gt;0,'（运营）采购订单'!I86,"")</f>
        <v/>
      </c>
      <c r="K86" s="50">
        <f>+IF(AND('（工厂）送货清单汇总'!$K$544&gt;0,'（工厂）送货清单汇总'!$L$544&gt;0,'（工厂）送货清单汇总'!$M$544&gt;0,'（工厂）送货清单汇总'!$N$544&gt;0),'（工厂）送货清单汇总'!N86,IF(AND('（工厂）送货清单汇总'!$K$544&gt;0,'（工厂）送货清单汇总'!$L$544&gt;0,'（工厂）送货清单汇总'!$M$544&gt;0,'（工厂）送货清单汇总'!$N$544=0),'（工厂）送货清单汇总'!M86,IF(AND('（工厂）送货清单汇总'!$K$544&gt;0,'（工厂）送货清单汇总'!$L$544&gt;0,'（工厂）送货清单汇总'!$M$544=0),'（工厂）送货清单汇总'!L86,'（工厂）送货清单汇总'!K86)))</f>
        <v>0</v>
      </c>
      <c r="L86" s="50">
        <f t="shared" si="5"/>
        <v>0</v>
      </c>
      <c r="M86" s="43"/>
      <c r="N86" s="43"/>
      <c r="O86" s="50" t="str">
        <f ca="1">+IF(K86&gt;0,LOOKUP(1,0/FIND(I86,运营生产订单!$A$9:$A$78),运营生产订单!$N$9:$N$78),"")</f>
        <v/>
      </c>
    </row>
    <row r="87" ht="22.5" customHeight="1" spans="1:15">
      <c r="A87" s="48" t="str">
        <f t="shared" si="4"/>
        <v/>
      </c>
      <c r="B87" s="49" t="str">
        <f ca="1">+IF(K87&gt;0,'（运营）采购订单'!B87,"")</f>
        <v/>
      </c>
      <c r="C87" s="50" t="str">
        <f ca="1">+IF(K87&gt;0,'（运营）采购订单'!C87,"")</f>
        <v/>
      </c>
      <c r="D87" s="50" t="str">
        <f ca="1">+IF(K87&gt;0,'（运营）采购订单'!D87,"")</f>
        <v/>
      </c>
      <c r="E87" s="50" t="str">
        <f ca="1">+IF(K87&gt;0,'（运营）采购订单'!E87,"")</f>
        <v/>
      </c>
      <c r="F87" s="50">
        <f ca="1">+IF(K87&gt;0,'（运营）采购订单'!J87,0)</f>
        <v>0</v>
      </c>
      <c r="G87" s="50" t="str">
        <f ca="1">+IF(K87&gt;0,'（运营）采购订单'!F87,"")</f>
        <v/>
      </c>
      <c r="H87" s="51" t="str">
        <f ca="1">+IF(K87&gt;0,'（运营）采购订单'!G87,"")</f>
        <v/>
      </c>
      <c r="I87" s="50" t="str">
        <f ca="1">+IF(K87&gt;0,'（运营）采购订单'!H87,"")</f>
        <v/>
      </c>
      <c r="J87" s="50" t="str">
        <f>+IF(K87&gt;0,'（运营）采购订单'!I87,"")</f>
        <v/>
      </c>
      <c r="K87" s="50">
        <f>+IF(AND('（工厂）送货清单汇总'!$K$544&gt;0,'（工厂）送货清单汇总'!$L$544&gt;0,'（工厂）送货清单汇总'!$M$544&gt;0,'（工厂）送货清单汇总'!$N$544&gt;0),'（工厂）送货清单汇总'!N87,IF(AND('（工厂）送货清单汇总'!$K$544&gt;0,'（工厂）送货清单汇总'!$L$544&gt;0,'（工厂）送货清单汇总'!$M$544&gt;0,'（工厂）送货清单汇总'!$N$544=0),'（工厂）送货清单汇总'!M87,IF(AND('（工厂）送货清单汇总'!$K$544&gt;0,'（工厂）送货清单汇总'!$L$544&gt;0,'（工厂）送货清单汇总'!$M$544=0),'（工厂）送货清单汇总'!L87,'（工厂）送货清单汇总'!K87)))</f>
        <v>0</v>
      </c>
      <c r="L87" s="50">
        <f t="shared" si="5"/>
        <v>0</v>
      </c>
      <c r="M87" s="43"/>
      <c r="N87" s="43"/>
      <c r="O87" s="50" t="str">
        <f ca="1">+IF(K87&gt;0,LOOKUP(1,0/FIND(I87,运营生产订单!$A$9:$A$78),运营生产订单!$N$9:$N$78),"")</f>
        <v/>
      </c>
    </row>
    <row r="88" ht="22.5" customHeight="1" spans="1:15">
      <c r="A88" s="48" t="str">
        <f t="shared" si="4"/>
        <v/>
      </c>
      <c r="B88" s="49" t="str">
        <f ca="1">+IF(K88&gt;0,'（运营）采购订单'!B88,"")</f>
        <v/>
      </c>
      <c r="C88" s="50" t="str">
        <f ca="1">+IF(K88&gt;0,'（运营）采购订单'!C88,"")</f>
        <v/>
      </c>
      <c r="D88" s="50" t="str">
        <f ca="1">+IF(K88&gt;0,'（运营）采购订单'!D88,"")</f>
        <v/>
      </c>
      <c r="E88" s="50" t="str">
        <f ca="1">+IF(K88&gt;0,'（运营）采购订单'!E88,"")</f>
        <v/>
      </c>
      <c r="F88" s="50">
        <f ca="1">+IF(K88&gt;0,'（运营）采购订单'!J88,0)</f>
        <v>0</v>
      </c>
      <c r="G88" s="50" t="str">
        <f ca="1">+IF(K88&gt;0,'（运营）采购订单'!F88,"")</f>
        <v/>
      </c>
      <c r="H88" s="51" t="str">
        <f ca="1">+IF(K88&gt;0,'（运营）采购订单'!G88,"")</f>
        <v/>
      </c>
      <c r="I88" s="50" t="str">
        <f ca="1">+IF(K88&gt;0,'（运营）采购订单'!H88,"")</f>
        <v/>
      </c>
      <c r="J88" s="50" t="str">
        <f>+IF(K88&gt;0,'（运营）采购订单'!I88,"")</f>
        <v/>
      </c>
      <c r="K88" s="50">
        <f>+IF(AND('（工厂）送货清单汇总'!$K$544&gt;0,'（工厂）送货清单汇总'!$L$544&gt;0,'（工厂）送货清单汇总'!$M$544&gt;0,'（工厂）送货清单汇总'!$N$544&gt;0),'（工厂）送货清单汇总'!N88,IF(AND('（工厂）送货清单汇总'!$K$544&gt;0,'（工厂）送货清单汇总'!$L$544&gt;0,'（工厂）送货清单汇总'!$M$544&gt;0,'（工厂）送货清单汇总'!$N$544=0),'（工厂）送货清单汇总'!M88,IF(AND('（工厂）送货清单汇总'!$K$544&gt;0,'（工厂）送货清单汇总'!$L$544&gt;0,'（工厂）送货清单汇总'!$M$544=0),'（工厂）送货清单汇总'!L88,'（工厂）送货清单汇总'!K88)))</f>
        <v>0</v>
      </c>
      <c r="L88" s="50">
        <f t="shared" si="5"/>
        <v>0</v>
      </c>
      <c r="M88" s="43"/>
      <c r="N88" s="43"/>
      <c r="O88" s="50" t="str">
        <f ca="1">+IF(K88&gt;0,LOOKUP(1,0/FIND(I88,运营生产订单!$A$9:$A$78),运营生产订单!$N$9:$N$78),"")</f>
        <v/>
      </c>
    </row>
    <row r="89" ht="22.5" customHeight="1" spans="1:15">
      <c r="A89" s="48" t="str">
        <f t="shared" si="4"/>
        <v/>
      </c>
      <c r="B89" s="49" t="str">
        <f ca="1">+IF(K89&gt;0,'（运营）采购订单'!B89,"")</f>
        <v/>
      </c>
      <c r="C89" s="50" t="str">
        <f ca="1">+IF(K89&gt;0,'（运营）采购订单'!C89,"")</f>
        <v/>
      </c>
      <c r="D89" s="50" t="str">
        <f ca="1">+IF(K89&gt;0,'（运营）采购订单'!D89,"")</f>
        <v/>
      </c>
      <c r="E89" s="50" t="str">
        <f ca="1">+IF(K89&gt;0,'（运营）采购订单'!E89,"")</f>
        <v/>
      </c>
      <c r="F89" s="50">
        <f ca="1">+IF(K89&gt;0,'（运营）采购订单'!J89,0)</f>
        <v>0</v>
      </c>
      <c r="G89" s="50" t="str">
        <f ca="1">+IF(K89&gt;0,'（运营）采购订单'!F89,"")</f>
        <v/>
      </c>
      <c r="H89" s="51" t="str">
        <f ca="1">+IF(K89&gt;0,'（运营）采购订单'!G89,"")</f>
        <v/>
      </c>
      <c r="I89" s="50" t="str">
        <f ca="1">+IF(K89&gt;0,'（运营）采购订单'!H89,"")</f>
        <v/>
      </c>
      <c r="J89" s="50" t="str">
        <f>+IF(K89&gt;0,'（运营）采购订单'!I89,"")</f>
        <v/>
      </c>
      <c r="K89" s="50">
        <f>+IF(AND('（工厂）送货清单汇总'!$K$544&gt;0,'（工厂）送货清单汇总'!$L$544&gt;0,'（工厂）送货清单汇总'!$M$544&gt;0,'（工厂）送货清单汇总'!$N$544&gt;0),'（工厂）送货清单汇总'!N89,IF(AND('（工厂）送货清单汇总'!$K$544&gt;0,'（工厂）送货清单汇总'!$L$544&gt;0,'（工厂）送货清单汇总'!$M$544&gt;0,'（工厂）送货清单汇总'!$N$544=0),'（工厂）送货清单汇总'!M89,IF(AND('（工厂）送货清单汇总'!$K$544&gt;0,'（工厂）送货清单汇总'!$L$544&gt;0,'（工厂）送货清单汇总'!$M$544=0),'（工厂）送货清单汇总'!L89,'（工厂）送货清单汇总'!K89)))</f>
        <v>0</v>
      </c>
      <c r="L89" s="50">
        <f t="shared" si="5"/>
        <v>0</v>
      </c>
      <c r="M89" s="43"/>
      <c r="N89" s="43"/>
      <c r="O89" s="50" t="str">
        <f ca="1">+IF(K89&gt;0,LOOKUP(1,0/FIND(I89,运营生产订单!$A$9:$A$78),运营生产订单!$N$9:$N$78),"")</f>
        <v/>
      </c>
    </row>
    <row r="90" ht="22.5" customHeight="1" spans="1:15">
      <c r="A90" s="48" t="str">
        <f t="shared" si="4"/>
        <v/>
      </c>
      <c r="B90" s="49" t="str">
        <f ca="1">+IF(K90&gt;0,'（运营）采购订单'!B90,"")</f>
        <v/>
      </c>
      <c r="C90" s="50" t="str">
        <f ca="1">+IF(K90&gt;0,'（运营）采购订单'!C90,"")</f>
        <v/>
      </c>
      <c r="D90" s="50" t="str">
        <f ca="1">+IF(K90&gt;0,'（运营）采购订单'!D90,"")</f>
        <v/>
      </c>
      <c r="E90" s="50" t="str">
        <f ca="1">+IF(K90&gt;0,'（运营）采购订单'!E90,"")</f>
        <v/>
      </c>
      <c r="F90" s="50">
        <f ca="1">+IF(K90&gt;0,'（运营）采购订单'!J90,0)</f>
        <v>0</v>
      </c>
      <c r="G90" s="50" t="str">
        <f ca="1">+IF(K90&gt;0,'（运营）采购订单'!F90,"")</f>
        <v/>
      </c>
      <c r="H90" s="51" t="str">
        <f ca="1">+IF(K90&gt;0,'（运营）采购订单'!G90,"")</f>
        <v/>
      </c>
      <c r="I90" s="50" t="str">
        <f ca="1">+IF(K90&gt;0,'（运营）采购订单'!H90,"")</f>
        <v/>
      </c>
      <c r="J90" s="50" t="str">
        <f>+IF(K90&gt;0,'（运营）采购订单'!I90,"")</f>
        <v/>
      </c>
      <c r="K90" s="50">
        <f>+IF(AND('（工厂）送货清单汇总'!$K$544&gt;0,'（工厂）送货清单汇总'!$L$544&gt;0,'（工厂）送货清单汇总'!$M$544&gt;0,'（工厂）送货清单汇总'!$N$544&gt;0),'（工厂）送货清单汇总'!N90,IF(AND('（工厂）送货清单汇总'!$K$544&gt;0,'（工厂）送货清单汇总'!$L$544&gt;0,'（工厂）送货清单汇总'!$M$544&gt;0,'（工厂）送货清单汇总'!$N$544=0),'（工厂）送货清单汇总'!M90,IF(AND('（工厂）送货清单汇总'!$K$544&gt;0,'（工厂）送货清单汇总'!$L$544&gt;0,'（工厂）送货清单汇总'!$M$544=0),'（工厂）送货清单汇总'!L90,'（工厂）送货清单汇总'!K90)))</f>
        <v>0</v>
      </c>
      <c r="L90" s="50">
        <f t="shared" si="5"/>
        <v>0</v>
      </c>
      <c r="M90" s="43"/>
      <c r="N90" s="43"/>
      <c r="O90" s="50" t="str">
        <f ca="1">+IF(K90&gt;0,LOOKUP(1,0/FIND(I90,运营生产订单!$A$9:$A$78),运营生产订单!$N$9:$N$78),"")</f>
        <v/>
      </c>
    </row>
    <row r="91" ht="22.5" customHeight="1" spans="1:15">
      <c r="A91" s="48" t="str">
        <f t="shared" si="4"/>
        <v/>
      </c>
      <c r="B91" s="49" t="str">
        <f ca="1">+IF(K91&gt;0,'（运营）采购订单'!B91,"")</f>
        <v/>
      </c>
      <c r="C91" s="50" t="str">
        <f ca="1">+IF(K91&gt;0,'（运营）采购订单'!C91,"")</f>
        <v/>
      </c>
      <c r="D91" s="50" t="str">
        <f ca="1">+IF(K91&gt;0,'（运营）采购订单'!D91,"")</f>
        <v/>
      </c>
      <c r="E91" s="50" t="str">
        <f ca="1">+IF(K91&gt;0,'（运营）采购订单'!E91,"")</f>
        <v/>
      </c>
      <c r="F91" s="50">
        <f ca="1">+IF(K91&gt;0,'（运营）采购订单'!J91,0)</f>
        <v>0</v>
      </c>
      <c r="G91" s="50" t="str">
        <f ca="1">+IF(K91&gt;0,'（运营）采购订单'!F91,"")</f>
        <v/>
      </c>
      <c r="H91" s="51" t="str">
        <f ca="1">+IF(K91&gt;0,'（运营）采购订单'!G91,"")</f>
        <v/>
      </c>
      <c r="I91" s="50" t="str">
        <f ca="1">+IF(K91&gt;0,'（运营）采购订单'!H91,"")</f>
        <v/>
      </c>
      <c r="J91" s="50" t="str">
        <f>+IF(K91&gt;0,'（运营）采购订单'!I91,"")</f>
        <v/>
      </c>
      <c r="K91" s="50">
        <f>+IF(AND('（工厂）送货清单汇总'!$K$544&gt;0,'（工厂）送货清单汇总'!$L$544&gt;0,'（工厂）送货清单汇总'!$M$544&gt;0,'（工厂）送货清单汇总'!$N$544&gt;0),'（工厂）送货清单汇总'!N91,IF(AND('（工厂）送货清单汇总'!$K$544&gt;0,'（工厂）送货清单汇总'!$L$544&gt;0,'（工厂）送货清单汇总'!$M$544&gt;0,'（工厂）送货清单汇总'!$N$544=0),'（工厂）送货清单汇总'!M91,IF(AND('（工厂）送货清单汇总'!$K$544&gt;0,'（工厂）送货清单汇总'!$L$544&gt;0,'（工厂）送货清单汇总'!$M$544=0),'（工厂）送货清单汇总'!L91,'（工厂）送货清单汇总'!K91)))</f>
        <v>0</v>
      </c>
      <c r="L91" s="50">
        <f t="shared" si="5"/>
        <v>0</v>
      </c>
      <c r="M91" s="43"/>
      <c r="N91" s="43"/>
      <c r="O91" s="50" t="str">
        <f ca="1">+IF(K91&gt;0,LOOKUP(1,0/FIND(I91,运营生产订单!$A$9:$A$78),运营生产订单!$N$9:$N$78),"")</f>
        <v/>
      </c>
    </row>
    <row r="92" ht="22.5" customHeight="1" spans="1:15">
      <c r="A92" s="48" t="str">
        <f t="shared" si="4"/>
        <v/>
      </c>
      <c r="B92" s="49" t="str">
        <f ca="1">+IF(K92&gt;0,'（运营）采购订单'!B92,"")</f>
        <v/>
      </c>
      <c r="C92" s="50" t="str">
        <f ca="1">+IF(K92&gt;0,'（运营）采购订单'!C92,"")</f>
        <v/>
      </c>
      <c r="D92" s="50" t="str">
        <f ca="1">+IF(K92&gt;0,'（运营）采购订单'!D92,"")</f>
        <v/>
      </c>
      <c r="E92" s="50" t="str">
        <f ca="1">+IF(K92&gt;0,'（运营）采购订单'!E92,"")</f>
        <v/>
      </c>
      <c r="F92" s="50">
        <f ca="1">+IF(K92&gt;0,'（运营）采购订单'!J92,0)</f>
        <v>0</v>
      </c>
      <c r="G92" s="50" t="str">
        <f ca="1">+IF(K92&gt;0,'（运营）采购订单'!F92,"")</f>
        <v/>
      </c>
      <c r="H92" s="51" t="str">
        <f ca="1">+IF(K92&gt;0,'（运营）采购订单'!G92,"")</f>
        <v/>
      </c>
      <c r="I92" s="50" t="str">
        <f ca="1">+IF(K92&gt;0,'（运营）采购订单'!H92,"")</f>
        <v/>
      </c>
      <c r="J92" s="50" t="str">
        <f>+IF(K92&gt;0,'（运营）采购订单'!I92,"")</f>
        <v/>
      </c>
      <c r="K92" s="50">
        <f>+IF(AND('（工厂）送货清单汇总'!$K$544&gt;0,'（工厂）送货清单汇总'!$L$544&gt;0,'（工厂）送货清单汇总'!$M$544&gt;0,'（工厂）送货清单汇总'!$N$544&gt;0),'（工厂）送货清单汇总'!N92,IF(AND('（工厂）送货清单汇总'!$K$544&gt;0,'（工厂）送货清单汇总'!$L$544&gt;0,'（工厂）送货清单汇总'!$M$544&gt;0,'（工厂）送货清单汇总'!$N$544=0),'（工厂）送货清单汇总'!M92,IF(AND('（工厂）送货清单汇总'!$K$544&gt;0,'（工厂）送货清单汇总'!$L$544&gt;0,'（工厂）送货清单汇总'!$M$544=0),'（工厂）送货清单汇总'!L92,'（工厂）送货清单汇总'!K92)))</f>
        <v>0</v>
      </c>
      <c r="L92" s="50">
        <f t="shared" si="5"/>
        <v>0</v>
      </c>
      <c r="M92" s="43"/>
      <c r="N92" s="43"/>
      <c r="O92" s="50" t="str">
        <f ca="1">+IF(K92&gt;0,LOOKUP(1,0/FIND(I92,运营生产订单!$A$9:$A$78),运营生产订单!$N$9:$N$78),"")</f>
        <v/>
      </c>
    </row>
    <row r="93" ht="22.5" customHeight="1" spans="1:15">
      <c r="A93" s="48" t="str">
        <f t="shared" si="4"/>
        <v/>
      </c>
      <c r="B93" s="49" t="str">
        <f ca="1">+IF(K93&gt;0,'（运营）采购订单'!B93,"")</f>
        <v/>
      </c>
      <c r="C93" s="50" t="str">
        <f ca="1">+IF(K93&gt;0,'（运营）采购订单'!C93,"")</f>
        <v/>
      </c>
      <c r="D93" s="50" t="str">
        <f ca="1">+IF(K93&gt;0,'（运营）采购订单'!D93,"")</f>
        <v/>
      </c>
      <c r="E93" s="50" t="str">
        <f ca="1">+IF(K93&gt;0,'（运营）采购订单'!E93,"")</f>
        <v/>
      </c>
      <c r="F93" s="50">
        <f ca="1">+IF(K93&gt;0,'（运营）采购订单'!J93,0)</f>
        <v>0</v>
      </c>
      <c r="G93" s="50" t="str">
        <f ca="1">+IF(K93&gt;0,'（运营）采购订单'!F93,"")</f>
        <v/>
      </c>
      <c r="H93" s="51" t="str">
        <f ca="1">+IF(K93&gt;0,'（运营）采购订单'!G93,"")</f>
        <v/>
      </c>
      <c r="I93" s="50" t="str">
        <f ca="1">+IF(K93&gt;0,'（运营）采购订单'!H93,"")</f>
        <v/>
      </c>
      <c r="J93" s="50" t="str">
        <f>+IF(K93&gt;0,'（运营）采购订单'!I93,"")</f>
        <v/>
      </c>
      <c r="K93" s="50">
        <f>+IF(AND('（工厂）送货清单汇总'!$K$544&gt;0,'（工厂）送货清单汇总'!$L$544&gt;0,'（工厂）送货清单汇总'!$M$544&gt;0,'（工厂）送货清单汇总'!$N$544&gt;0),'（工厂）送货清单汇总'!N93,IF(AND('（工厂）送货清单汇总'!$K$544&gt;0,'（工厂）送货清单汇总'!$L$544&gt;0,'（工厂）送货清单汇总'!$M$544&gt;0,'（工厂）送货清单汇总'!$N$544=0),'（工厂）送货清单汇总'!M93,IF(AND('（工厂）送货清单汇总'!$K$544&gt;0,'（工厂）送货清单汇总'!$L$544&gt;0,'（工厂）送货清单汇总'!$M$544=0),'（工厂）送货清单汇总'!L93,'（工厂）送货清单汇总'!K93)))</f>
        <v>0</v>
      </c>
      <c r="L93" s="50">
        <f t="shared" si="5"/>
        <v>0</v>
      </c>
      <c r="M93" s="43"/>
      <c r="N93" s="43"/>
      <c r="O93" s="50" t="str">
        <f ca="1">+IF(K93&gt;0,LOOKUP(1,0/FIND(I93,运营生产订单!$A$9:$A$78),运营生产订单!$N$9:$N$78),"")</f>
        <v/>
      </c>
    </row>
    <row r="94" ht="22.5" customHeight="1" spans="1:15">
      <c r="A94" s="48" t="str">
        <f t="shared" si="4"/>
        <v/>
      </c>
      <c r="B94" s="49" t="str">
        <f ca="1">+IF(K94&gt;0,'（运营）采购订单'!B94,"")</f>
        <v/>
      </c>
      <c r="C94" s="50" t="str">
        <f ca="1">+IF(K94&gt;0,'（运营）采购订单'!C94,"")</f>
        <v/>
      </c>
      <c r="D94" s="50" t="str">
        <f ca="1">+IF(K94&gt;0,'（运营）采购订单'!D94,"")</f>
        <v/>
      </c>
      <c r="E94" s="50" t="str">
        <f ca="1">+IF(K94&gt;0,'（运营）采购订单'!E94,"")</f>
        <v/>
      </c>
      <c r="F94" s="50">
        <f ca="1">+IF(K94&gt;0,'（运营）采购订单'!J94,0)</f>
        <v>0</v>
      </c>
      <c r="G94" s="50" t="str">
        <f ca="1">+IF(K94&gt;0,'（运营）采购订单'!F94,"")</f>
        <v/>
      </c>
      <c r="H94" s="51" t="str">
        <f ca="1">+IF(K94&gt;0,'（运营）采购订单'!G94,"")</f>
        <v/>
      </c>
      <c r="I94" s="50" t="str">
        <f ca="1">+IF(K94&gt;0,'（运营）采购订单'!H94,"")</f>
        <v/>
      </c>
      <c r="J94" s="50" t="str">
        <f>+IF(K94&gt;0,'（运营）采购订单'!I94,"")</f>
        <v/>
      </c>
      <c r="K94" s="50">
        <f>+IF(AND('（工厂）送货清单汇总'!$K$544&gt;0,'（工厂）送货清单汇总'!$L$544&gt;0,'（工厂）送货清单汇总'!$M$544&gt;0,'（工厂）送货清单汇总'!$N$544&gt;0),'（工厂）送货清单汇总'!N94,IF(AND('（工厂）送货清单汇总'!$K$544&gt;0,'（工厂）送货清单汇总'!$L$544&gt;0,'（工厂）送货清单汇总'!$M$544&gt;0,'（工厂）送货清单汇总'!$N$544=0),'（工厂）送货清单汇总'!M94,IF(AND('（工厂）送货清单汇总'!$K$544&gt;0,'（工厂）送货清单汇总'!$L$544&gt;0,'（工厂）送货清单汇总'!$M$544=0),'（工厂）送货清单汇总'!L94,'（工厂）送货清单汇总'!K94)))</f>
        <v>0</v>
      </c>
      <c r="L94" s="50">
        <f t="shared" si="5"/>
        <v>0</v>
      </c>
      <c r="M94" s="43"/>
      <c r="N94" s="43"/>
      <c r="O94" s="50" t="str">
        <f ca="1">+IF(K94&gt;0,LOOKUP(1,0/FIND(I94,运营生产订单!$A$9:$A$78),运营生产订单!$N$9:$N$78),"")</f>
        <v/>
      </c>
    </row>
    <row r="95" ht="22.5" customHeight="1" spans="1:15">
      <c r="A95" s="48" t="str">
        <f t="shared" si="4"/>
        <v/>
      </c>
      <c r="B95" s="49" t="str">
        <f ca="1">+IF(K95&gt;0,'（运营）采购订单'!B95,"")</f>
        <v/>
      </c>
      <c r="C95" s="50" t="str">
        <f ca="1">+IF(K95&gt;0,'（运营）采购订单'!C95,"")</f>
        <v/>
      </c>
      <c r="D95" s="50" t="str">
        <f ca="1">+IF(K95&gt;0,'（运营）采购订单'!D95,"")</f>
        <v/>
      </c>
      <c r="E95" s="50" t="str">
        <f ca="1">+IF(K95&gt;0,'（运营）采购订单'!E95,"")</f>
        <v/>
      </c>
      <c r="F95" s="50">
        <f ca="1">+IF(K95&gt;0,'（运营）采购订单'!J95,0)</f>
        <v>0</v>
      </c>
      <c r="G95" s="50" t="str">
        <f ca="1">+IF(K95&gt;0,'（运营）采购订单'!F95,"")</f>
        <v/>
      </c>
      <c r="H95" s="51" t="str">
        <f ca="1">+IF(K95&gt;0,'（运营）采购订单'!G95,"")</f>
        <v/>
      </c>
      <c r="I95" s="50" t="str">
        <f ca="1">+IF(K95&gt;0,'（运营）采购订单'!H95,"")</f>
        <v/>
      </c>
      <c r="J95" s="50" t="str">
        <f>+IF(K95&gt;0,'（运营）采购订单'!I95,"")</f>
        <v/>
      </c>
      <c r="K95" s="50">
        <f>+IF(AND('（工厂）送货清单汇总'!$K$544&gt;0,'（工厂）送货清单汇总'!$L$544&gt;0,'（工厂）送货清单汇总'!$M$544&gt;0,'（工厂）送货清单汇总'!$N$544&gt;0),'（工厂）送货清单汇总'!N95,IF(AND('（工厂）送货清单汇总'!$K$544&gt;0,'（工厂）送货清单汇总'!$L$544&gt;0,'（工厂）送货清单汇总'!$M$544&gt;0,'（工厂）送货清单汇总'!$N$544=0),'（工厂）送货清单汇总'!M95,IF(AND('（工厂）送货清单汇总'!$K$544&gt;0,'（工厂）送货清单汇总'!$L$544&gt;0,'（工厂）送货清单汇总'!$M$544=0),'（工厂）送货清单汇总'!L95,'（工厂）送货清单汇总'!K95)))</f>
        <v>0</v>
      </c>
      <c r="L95" s="50">
        <f t="shared" si="5"/>
        <v>0</v>
      </c>
      <c r="M95" s="43"/>
      <c r="N95" s="43"/>
      <c r="O95" s="50" t="str">
        <f ca="1">+IF(K95&gt;0,LOOKUP(1,0/FIND(I95,运营生产订单!$A$9:$A$78),运营生产订单!$N$9:$N$78),"")</f>
        <v/>
      </c>
    </row>
    <row r="96" ht="22.5" customHeight="1" spans="1:15">
      <c r="A96" s="48" t="str">
        <f t="shared" si="4"/>
        <v/>
      </c>
      <c r="B96" s="49" t="str">
        <f ca="1">+IF(K96&gt;0,'（运营）采购订单'!B96,"")</f>
        <v/>
      </c>
      <c r="C96" s="50" t="str">
        <f ca="1">+IF(K96&gt;0,'（运营）采购订单'!C96,"")</f>
        <v/>
      </c>
      <c r="D96" s="50" t="str">
        <f ca="1">+IF(K96&gt;0,'（运营）采购订单'!D96,"")</f>
        <v/>
      </c>
      <c r="E96" s="50" t="str">
        <f ca="1">+IF(K96&gt;0,'（运营）采购订单'!E96,"")</f>
        <v/>
      </c>
      <c r="F96" s="50">
        <f ca="1">+IF(K96&gt;0,'（运营）采购订单'!J96,0)</f>
        <v>0</v>
      </c>
      <c r="G96" s="50" t="str">
        <f ca="1">+IF(K96&gt;0,'（运营）采购订单'!F96,"")</f>
        <v/>
      </c>
      <c r="H96" s="51" t="str">
        <f ca="1">+IF(K96&gt;0,'（运营）采购订单'!G96,"")</f>
        <v/>
      </c>
      <c r="I96" s="50" t="str">
        <f ca="1">+IF(K96&gt;0,'（运营）采购订单'!H96,"")</f>
        <v/>
      </c>
      <c r="J96" s="50" t="str">
        <f>+IF(K96&gt;0,'（运营）采购订单'!I96,"")</f>
        <v/>
      </c>
      <c r="K96" s="50">
        <f>+IF(AND('（工厂）送货清单汇总'!$K$544&gt;0,'（工厂）送货清单汇总'!$L$544&gt;0,'（工厂）送货清单汇总'!$M$544&gt;0,'（工厂）送货清单汇总'!$N$544&gt;0),'（工厂）送货清单汇总'!N96,IF(AND('（工厂）送货清单汇总'!$K$544&gt;0,'（工厂）送货清单汇总'!$L$544&gt;0,'（工厂）送货清单汇总'!$M$544&gt;0,'（工厂）送货清单汇总'!$N$544=0),'（工厂）送货清单汇总'!M96,IF(AND('（工厂）送货清单汇总'!$K$544&gt;0,'（工厂）送货清单汇总'!$L$544&gt;0,'（工厂）送货清单汇总'!$M$544=0),'（工厂）送货清单汇总'!L96,'（工厂）送货清单汇总'!K96)))</f>
        <v>0</v>
      </c>
      <c r="L96" s="50">
        <f t="shared" si="5"/>
        <v>0</v>
      </c>
      <c r="M96" s="43"/>
      <c r="N96" s="43"/>
      <c r="O96" s="50" t="str">
        <f ca="1">+IF(K96&gt;0,LOOKUP(1,0/FIND(I96,运营生产订单!$A$9:$A$78),运营生产订单!$N$9:$N$78),"")</f>
        <v/>
      </c>
    </row>
    <row r="97" ht="22.5" customHeight="1" spans="1:15">
      <c r="A97" s="48" t="str">
        <f t="shared" si="4"/>
        <v/>
      </c>
      <c r="B97" s="49" t="str">
        <f ca="1">+IF(K97&gt;0,'（运营）采购订单'!B97,"")</f>
        <v/>
      </c>
      <c r="C97" s="50" t="str">
        <f ca="1">+IF(K97&gt;0,'（运营）采购订单'!C97,"")</f>
        <v/>
      </c>
      <c r="D97" s="50" t="str">
        <f ca="1">+IF(K97&gt;0,'（运营）采购订单'!D97,"")</f>
        <v/>
      </c>
      <c r="E97" s="50" t="str">
        <f ca="1">+IF(K97&gt;0,'（运营）采购订单'!E97,"")</f>
        <v/>
      </c>
      <c r="F97" s="50">
        <f ca="1">+IF(K97&gt;0,'（运营）采购订单'!J97,0)</f>
        <v>0</v>
      </c>
      <c r="G97" s="50" t="str">
        <f ca="1">+IF(K97&gt;0,'（运营）采购订单'!F97,"")</f>
        <v/>
      </c>
      <c r="H97" s="51" t="str">
        <f ca="1">+IF(K97&gt;0,'（运营）采购订单'!G97,"")</f>
        <v/>
      </c>
      <c r="I97" s="50" t="str">
        <f ca="1">+IF(K97&gt;0,'（运营）采购订单'!H97,"")</f>
        <v/>
      </c>
      <c r="J97" s="50" t="str">
        <f>+IF(K97&gt;0,'（运营）采购订单'!I97,"")</f>
        <v/>
      </c>
      <c r="K97" s="50">
        <f>+IF(AND('（工厂）送货清单汇总'!$K$544&gt;0,'（工厂）送货清单汇总'!$L$544&gt;0,'（工厂）送货清单汇总'!$M$544&gt;0,'（工厂）送货清单汇总'!$N$544&gt;0),'（工厂）送货清单汇总'!N97,IF(AND('（工厂）送货清单汇总'!$K$544&gt;0,'（工厂）送货清单汇总'!$L$544&gt;0,'（工厂）送货清单汇总'!$M$544&gt;0,'（工厂）送货清单汇总'!$N$544=0),'（工厂）送货清单汇总'!M97,IF(AND('（工厂）送货清单汇总'!$K$544&gt;0,'（工厂）送货清单汇总'!$L$544&gt;0,'（工厂）送货清单汇总'!$M$544=0),'（工厂）送货清单汇总'!L97,'（工厂）送货清单汇总'!K97)))</f>
        <v>0</v>
      </c>
      <c r="L97" s="50">
        <f t="shared" si="5"/>
        <v>0</v>
      </c>
      <c r="M97" s="43"/>
      <c r="N97" s="43"/>
      <c r="O97" s="50" t="str">
        <f ca="1">+IF(K97&gt;0,LOOKUP(1,0/FIND(I97,运营生产订单!$A$9:$A$78),运营生产订单!$N$9:$N$78),"")</f>
        <v/>
      </c>
    </row>
    <row r="98" ht="22.5" customHeight="1" spans="1:15">
      <c r="A98" s="48" t="str">
        <f t="shared" si="4"/>
        <v/>
      </c>
      <c r="B98" s="49" t="str">
        <f ca="1">+IF(K98&gt;0,'（运营）采购订单'!B98,"")</f>
        <v/>
      </c>
      <c r="C98" s="50" t="str">
        <f ca="1">+IF(K98&gt;0,'（运营）采购订单'!C98,"")</f>
        <v/>
      </c>
      <c r="D98" s="50" t="str">
        <f ca="1">+IF(K98&gt;0,'（运营）采购订单'!D98,"")</f>
        <v/>
      </c>
      <c r="E98" s="50" t="str">
        <f ca="1">+IF(K98&gt;0,'（运营）采购订单'!E98,"")</f>
        <v/>
      </c>
      <c r="F98" s="50">
        <f ca="1">+IF(K98&gt;0,'（运营）采购订单'!J98,0)</f>
        <v>0</v>
      </c>
      <c r="G98" s="50" t="str">
        <f ca="1">+IF(K98&gt;0,'（运营）采购订单'!F98,"")</f>
        <v/>
      </c>
      <c r="H98" s="51" t="str">
        <f ca="1">+IF(K98&gt;0,'（运营）采购订单'!G98,"")</f>
        <v/>
      </c>
      <c r="I98" s="50" t="str">
        <f ca="1">+IF(K98&gt;0,'（运营）采购订单'!H98,"")</f>
        <v/>
      </c>
      <c r="J98" s="50" t="str">
        <f>+IF(K98&gt;0,'（运营）采购订单'!I98,"")</f>
        <v/>
      </c>
      <c r="K98" s="50">
        <f>+IF(AND('（工厂）送货清单汇总'!$K$544&gt;0,'（工厂）送货清单汇总'!$L$544&gt;0,'（工厂）送货清单汇总'!$M$544&gt;0,'（工厂）送货清单汇总'!$N$544&gt;0),'（工厂）送货清单汇总'!N98,IF(AND('（工厂）送货清单汇总'!$K$544&gt;0,'（工厂）送货清单汇总'!$L$544&gt;0,'（工厂）送货清单汇总'!$M$544&gt;0,'（工厂）送货清单汇总'!$N$544=0),'（工厂）送货清单汇总'!M98,IF(AND('（工厂）送货清单汇总'!$K$544&gt;0,'（工厂）送货清单汇总'!$L$544&gt;0,'（工厂）送货清单汇总'!$M$544=0),'（工厂）送货清单汇总'!L98,'（工厂）送货清单汇总'!K98)))</f>
        <v>0</v>
      </c>
      <c r="L98" s="50">
        <f t="shared" si="5"/>
        <v>0</v>
      </c>
      <c r="M98" s="43"/>
      <c r="N98" s="43"/>
      <c r="O98" s="50" t="str">
        <f ca="1">+IF(K98&gt;0,LOOKUP(1,0/FIND(I98,运营生产订单!$A$9:$A$78),运营生产订单!$N$9:$N$78),"")</f>
        <v/>
      </c>
    </row>
    <row r="99" ht="22.5" customHeight="1" spans="1:15">
      <c r="A99" s="48" t="str">
        <f t="shared" si="4"/>
        <v/>
      </c>
      <c r="B99" s="49" t="str">
        <f ca="1">+IF(K99&gt;0,'（运营）采购订单'!B99,"")</f>
        <v/>
      </c>
      <c r="C99" s="50" t="str">
        <f ca="1">+IF(K99&gt;0,'（运营）采购订单'!C99,"")</f>
        <v/>
      </c>
      <c r="D99" s="50" t="str">
        <f ca="1">+IF(K99&gt;0,'（运营）采购订单'!D99,"")</f>
        <v/>
      </c>
      <c r="E99" s="50" t="str">
        <f ca="1">+IF(K99&gt;0,'（运营）采购订单'!E99,"")</f>
        <v/>
      </c>
      <c r="F99" s="50">
        <f ca="1">+IF(K99&gt;0,'（运营）采购订单'!J99,0)</f>
        <v>0</v>
      </c>
      <c r="G99" s="50" t="str">
        <f ca="1">+IF(K99&gt;0,'（运营）采购订单'!F99,"")</f>
        <v/>
      </c>
      <c r="H99" s="51" t="str">
        <f ca="1">+IF(K99&gt;0,'（运营）采购订单'!G99,"")</f>
        <v/>
      </c>
      <c r="I99" s="50" t="str">
        <f ca="1">+IF(K99&gt;0,'（运营）采购订单'!H99,"")</f>
        <v/>
      </c>
      <c r="J99" s="50" t="str">
        <f>+IF(K99&gt;0,'（运营）采购订单'!I99,"")</f>
        <v/>
      </c>
      <c r="K99" s="50">
        <f>+IF(AND('（工厂）送货清单汇总'!$K$544&gt;0,'（工厂）送货清单汇总'!$L$544&gt;0,'（工厂）送货清单汇总'!$M$544&gt;0,'（工厂）送货清单汇总'!$N$544&gt;0),'（工厂）送货清单汇总'!N99,IF(AND('（工厂）送货清单汇总'!$K$544&gt;0,'（工厂）送货清单汇总'!$L$544&gt;0,'（工厂）送货清单汇总'!$M$544&gt;0,'（工厂）送货清单汇总'!$N$544=0),'（工厂）送货清单汇总'!M99,IF(AND('（工厂）送货清单汇总'!$K$544&gt;0,'（工厂）送货清单汇总'!$L$544&gt;0,'（工厂）送货清单汇总'!$M$544=0),'（工厂）送货清单汇总'!L99,'（工厂）送货清单汇总'!K99)))</f>
        <v>0</v>
      </c>
      <c r="L99" s="50">
        <f t="shared" si="5"/>
        <v>0</v>
      </c>
      <c r="M99" s="43"/>
      <c r="N99" s="43"/>
      <c r="O99" s="50" t="str">
        <f ca="1">+IF(K99&gt;0,LOOKUP(1,0/FIND(I99,运营生产订单!$A$9:$A$78),运营生产订单!$N$9:$N$78),"")</f>
        <v/>
      </c>
    </row>
    <row r="100" ht="22.5" customHeight="1" spans="1:15">
      <c r="A100" s="48" t="str">
        <f t="shared" si="4"/>
        <v/>
      </c>
      <c r="B100" s="49" t="str">
        <f ca="1">+IF(K100&gt;0,'（运营）采购订单'!B100,"")</f>
        <v/>
      </c>
      <c r="C100" s="50" t="str">
        <f ca="1">+IF(K100&gt;0,'（运营）采购订单'!C100,"")</f>
        <v/>
      </c>
      <c r="D100" s="50" t="str">
        <f ca="1">+IF(K100&gt;0,'（运营）采购订单'!D100,"")</f>
        <v/>
      </c>
      <c r="E100" s="50" t="str">
        <f ca="1">+IF(K100&gt;0,'（运营）采购订单'!E100,"")</f>
        <v/>
      </c>
      <c r="F100" s="50">
        <f ca="1">+IF(K100&gt;0,'（运营）采购订单'!J100,0)</f>
        <v>0</v>
      </c>
      <c r="G100" s="50" t="str">
        <f ca="1">+IF(K100&gt;0,'（运营）采购订单'!F100,"")</f>
        <v/>
      </c>
      <c r="H100" s="51" t="str">
        <f ca="1">+IF(K100&gt;0,'（运营）采购订单'!G100,"")</f>
        <v/>
      </c>
      <c r="I100" s="50" t="str">
        <f ca="1">+IF(K100&gt;0,'（运营）采购订单'!H100,"")</f>
        <v/>
      </c>
      <c r="J100" s="50" t="str">
        <f>+IF(K100&gt;0,'（运营）采购订单'!I100,"")</f>
        <v/>
      </c>
      <c r="K100" s="50">
        <f>+IF(AND('（工厂）送货清单汇总'!$K$544&gt;0,'（工厂）送货清单汇总'!$L$544&gt;0,'（工厂）送货清单汇总'!$M$544&gt;0,'（工厂）送货清单汇总'!$N$544&gt;0),'（工厂）送货清单汇总'!N100,IF(AND('（工厂）送货清单汇总'!$K$544&gt;0,'（工厂）送货清单汇总'!$L$544&gt;0,'（工厂）送货清单汇总'!$M$544&gt;0,'（工厂）送货清单汇总'!$N$544=0),'（工厂）送货清单汇总'!M100,IF(AND('（工厂）送货清单汇总'!$K$544&gt;0,'（工厂）送货清单汇总'!$L$544&gt;0,'（工厂）送货清单汇总'!$M$544=0),'（工厂）送货清单汇总'!L100,'（工厂）送货清单汇总'!K100)))</f>
        <v>0</v>
      </c>
      <c r="L100" s="50">
        <f t="shared" si="5"/>
        <v>0</v>
      </c>
      <c r="M100" s="43"/>
      <c r="N100" s="43"/>
      <c r="O100" s="50" t="str">
        <f ca="1">+IF(K100&gt;0,LOOKUP(1,0/FIND(I100,运营生产订单!$A$9:$A$78),运营生产订单!$N$9:$N$78),"")</f>
        <v/>
      </c>
    </row>
    <row r="101" ht="22.5" customHeight="1" spans="1:15">
      <c r="A101" s="48" t="str">
        <f t="shared" ref="A101:A132" si="6">+IF(K101&gt;0,$N$2,"")</f>
        <v/>
      </c>
      <c r="B101" s="49" t="str">
        <f ca="1">+IF(K101&gt;0,'（运营）采购订单'!B101,"")</f>
        <v/>
      </c>
      <c r="C101" s="50" t="str">
        <f ca="1">+IF(K101&gt;0,'（运营）采购订单'!C101,"")</f>
        <v/>
      </c>
      <c r="D101" s="50" t="str">
        <f ca="1">+IF(K101&gt;0,'（运营）采购订单'!D101,"")</f>
        <v/>
      </c>
      <c r="E101" s="50" t="str">
        <f ca="1">+IF(K101&gt;0,'（运营）采购订单'!E101,"")</f>
        <v/>
      </c>
      <c r="F101" s="50">
        <f ca="1">+IF(K101&gt;0,'（运营）采购订单'!J101,0)</f>
        <v>0</v>
      </c>
      <c r="G101" s="50" t="str">
        <f ca="1">+IF(K101&gt;0,'（运营）采购订单'!F101,"")</f>
        <v/>
      </c>
      <c r="H101" s="51" t="str">
        <f ca="1">+IF(K101&gt;0,'（运营）采购订单'!G101,"")</f>
        <v/>
      </c>
      <c r="I101" s="50" t="str">
        <f ca="1">+IF(K101&gt;0,'（运营）采购订单'!H101,"")</f>
        <v/>
      </c>
      <c r="J101" s="50" t="str">
        <f>+IF(K101&gt;0,'（运营）采购订单'!I101,"")</f>
        <v/>
      </c>
      <c r="K101" s="50">
        <f>+IF(AND('（工厂）送货清单汇总'!$K$544&gt;0,'（工厂）送货清单汇总'!$L$544&gt;0,'（工厂）送货清单汇总'!$M$544&gt;0,'（工厂）送货清单汇总'!$N$544&gt;0),'（工厂）送货清单汇总'!N101,IF(AND('（工厂）送货清单汇总'!$K$544&gt;0,'（工厂）送货清单汇总'!$L$544&gt;0,'（工厂）送货清单汇总'!$M$544&gt;0,'（工厂）送货清单汇总'!$N$544=0),'（工厂）送货清单汇总'!M101,IF(AND('（工厂）送货清单汇总'!$K$544&gt;0,'（工厂）送货清单汇总'!$L$544&gt;0,'（工厂）送货清单汇总'!$M$544=0),'（工厂）送货清单汇总'!L101,'（工厂）送货清单汇总'!K101)))</f>
        <v>0</v>
      </c>
      <c r="L101" s="50">
        <f t="shared" ref="L101:L132" si="7">+K101+M101+N101</f>
        <v>0</v>
      </c>
      <c r="M101" s="43"/>
      <c r="N101" s="43"/>
      <c r="O101" s="50" t="str">
        <f ca="1">+IF(K101&gt;0,LOOKUP(1,0/FIND(I101,运营生产订单!$A$9:$A$78),运营生产订单!$N$9:$N$78),"")</f>
        <v/>
      </c>
    </row>
    <row r="102" ht="22.5" customHeight="1" spans="1:15">
      <c r="A102" s="48" t="str">
        <f t="shared" si="6"/>
        <v/>
      </c>
      <c r="B102" s="49" t="str">
        <f ca="1">+IF(K102&gt;0,'（运营）采购订单'!B102,"")</f>
        <v/>
      </c>
      <c r="C102" s="50" t="str">
        <f ca="1">+IF(K102&gt;0,'（运营）采购订单'!C102,"")</f>
        <v/>
      </c>
      <c r="D102" s="50" t="str">
        <f ca="1">+IF(K102&gt;0,'（运营）采购订单'!D102,"")</f>
        <v/>
      </c>
      <c r="E102" s="50" t="str">
        <f ca="1">+IF(K102&gt;0,'（运营）采购订单'!E102,"")</f>
        <v/>
      </c>
      <c r="F102" s="50">
        <f ca="1">+IF(K102&gt;0,'（运营）采购订单'!J102,0)</f>
        <v>0</v>
      </c>
      <c r="G102" s="50" t="str">
        <f ca="1">+IF(K102&gt;0,'（运营）采购订单'!F102,"")</f>
        <v/>
      </c>
      <c r="H102" s="51" t="str">
        <f ca="1">+IF(K102&gt;0,'（运营）采购订单'!G102,"")</f>
        <v/>
      </c>
      <c r="I102" s="50" t="str">
        <f ca="1">+IF(K102&gt;0,'（运营）采购订单'!H102,"")</f>
        <v/>
      </c>
      <c r="J102" s="50" t="str">
        <f>+IF(K102&gt;0,'（运营）采购订单'!I102,"")</f>
        <v/>
      </c>
      <c r="K102" s="50">
        <f>+IF(AND('（工厂）送货清单汇总'!$K$544&gt;0,'（工厂）送货清单汇总'!$L$544&gt;0,'（工厂）送货清单汇总'!$M$544&gt;0,'（工厂）送货清单汇总'!$N$544&gt;0),'（工厂）送货清单汇总'!N102,IF(AND('（工厂）送货清单汇总'!$K$544&gt;0,'（工厂）送货清单汇总'!$L$544&gt;0,'（工厂）送货清单汇总'!$M$544&gt;0,'（工厂）送货清单汇总'!$N$544=0),'（工厂）送货清单汇总'!M102,IF(AND('（工厂）送货清单汇总'!$K$544&gt;0,'（工厂）送货清单汇总'!$L$544&gt;0,'（工厂）送货清单汇总'!$M$544=0),'（工厂）送货清单汇总'!L102,'（工厂）送货清单汇总'!K102)))</f>
        <v>0</v>
      </c>
      <c r="L102" s="50">
        <f t="shared" si="7"/>
        <v>0</v>
      </c>
      <c r="M102" s="43"/>
      <c r="N102" s="43"/>
      <c r="O102" s="50" t="str">
        <f ca="1">+IF(K102&gt;0,LOOKUP(1,0/FIND(I102,运营生产订单!$A$9:$A$78),运营生产订单!$N$9:$N$78),"")</f>
        <v/>
      </c>
    </row>
    <row r="103" ht="22.5" customHeight="1" spans="1:15">
      <c r="A103" s="48" t="str">
        <f t="shared" si="6"/>
        <v/>
      </c>
      <c r="B103" s="49" t="str">
        <f ca="1">+IF(K103&gt;0,'（运营）采购订单'!B103,"")</f>
        <v/>
      </c>
      <c r="C103" s="50" t="str">
        <f ca="1">+IF(K103&gt;0,'（运营）采购订单'!C103,"")</f>
        <v/>
      </c>
      <c r="D103" s="50" t="str">
        <f ca="1">+IF(K103&gt;0,'（运营）采购订单'!D103,"")</f>
        <v/>
      </c>
      <c r="E103" s="50" t="str">
        <f ca="1">+IF(K103&gt;0,'（运营）采购订单'!E103,"")</f>
        <v/>
      </c>
      <c r="F103" s="50">
        <f ca="1">+IF(K103&gt;0,'（运营）采购订单'!J103,0)</f>
        <v>0</v>
      </c>
      <c r="G103" s="50" t="str">
        <f ca="1">+IF(K103&gt;0,'（运营）采购订单'!F103,"")</f>
        <v/>
      </c>
      <c r="H103" s="51" t="str">
        <f ca="1">+IF(K103&gt;0,'（运营）采购订单'!G103,"")</f>
        <v/>
      </c>
      <c r="I103" s="50" t="str">
        <f ca="1">+IF(K103&gt;0,'（运营）采购订单'!H103,"")</f>
        <v/>
      </c>
      <c r="J103" s="50" t="str">
        <f>+IF(K103&gt;0,'（运营）采购订单'!I103,"")</f>
        <v/>
      </c>
      <c r="K103" s="50">
        <f>+IF(AND('（工厂）送货清单汇总'!$K$544&gt;0,'（工厂）送货清单汇总'!$L$544&gt;0,'（工厂）送货清单汇总'!$M$544&gt;0,'（工厂）送货清单汇总'!$N$544&gt;0),'（工厂）送货清单汇总'!N103,IF(AND('（工厂）送货清单汇总'!$K$544&gt;0,'（工厂）送货清单汇总'!$L$544&gt;0,'（工厂）送货清单汇总'!$M$544&gt;0,'（工厂）送货清单汇总'!$N$544=0),'（工厂）送货清单汇总'!M103,IF(AND('（工厂）送货清单汇总'!$K$544&gt;0,'（工厂）送货清单汇总'!$L$544&gt;0,'（工厂）送货清单汇总'!$M$544=0),'（工厂）送货清单汇总'!L103,'（工厂）送货清单汇总'!K103)))</f>
        <v>0</v>
      </c>
      <c r="L103" s="50">
        <f t="shared" si="7"/>
        <v>0</v>
      </c>
      <c r="M103" s="43"/>
      <c r="N103" s="43"/>
      <c r="O103" s="50" t="str">
        <f ca="1">+IF(K103&gt;0,LOOKUP(1,0/FIND(I103,运营生产订单!$A$9:$A$78),运营生产订单!$N$9:$N$78),"")</f>
        <v/>
      </c>
    </row>
    <row r="104" ht="22.5" customHeight="1" spans="1:15">
      <c r="A104" s="48" t="str">
        <f t="shared" si="6"/>
        <v/>
      </c>
      <c r="B104" s="49" t="str">
        <f ca="1">+IF(K104&gt;0,'（运营）采购订单'!B104,"")</f>
        <v/>
      </c>
      <c r="C104" s="50" t="str">
        <f ca="1">+IF(K104&gt;0,'（运营）采购订单'!C104,"")</f>
        <v/>
      </c>
      <c r="D104" s="50" t="str">
        <f ca="1">+IF(K104&gt;0,'（运营）采购订单'!D104,"")</f>
        <v/>
      </c>
      <c r="E104" s="50" t="str">
        <f ca="1">+IF(K104&gt;0,'（运营）采购订单'!E104,"")</f>
        <v/>
      </c>
      <c r="F104" s="50">
        <f ca="1">+IF(K104&gt;0,'（运营）采购订单'!J104,0)</f>
        <v>0</v>
      </c>
      <c r="G104" s="50" t="str">
        <f ca="1">+IF(K104&gt;0,'（运营）采购订单'!F104,"")</f>
        <v/>
      </c>
      <c r="H104" s="51" t="str">
        <f ca="1">+IF(K104&gt;0,'（运营）采购订单'!G104,"")</f>
        <v/>
      </c>
      <c r="I104" s="50" t="str">
        <f>+IF(K104&gt;0,'（运营）采购订单'!H104,"")</f>
        <v/>
      </c>
      <c r="J104" s="50" t="str">
        <f>+IF(K104&gt;0,'（运营）采购订单'!I104,"")</f>
        <v/>
      </c>
      <c r="K104" s="50">
        <f>+IF(AND('（工厂）送货清单汇总'!$K$544&gt;0,'（工厂）送货清单汇总'!$L$544&gt;0,'（工厂）送货清单汇总'!$M$544&gt;0,'（工厂）送货清单汇总'!$N$544&gt;0),'（工厂）送货清单汇总'!N104,IF(AND('（工厂）送货清单汇总'!$K$544&gt;0,'（工厂）送货清单汇总'!$L$544&gt;0,'（工厂）送货清单汇总'!$M$544&gt;0,'（工厂）送货清单汇总'!$N$544=0),'（工厂）送货清单汇总'!M104,IF(AND('（工厂）送货清单汇总'!$K$544&gt;0,'（工厂）送货清单汇总'!$L$544&gt;0,'（工厂）送货清单汇总'!$M$544=0),'（工厂）送货清单汇总'!L104,'（工厂）送货清单汇总'!K104)))</f>
        <v>0</v>
      </c>
      <c r="L104" s="50">
        <f t="shared" si="7"/>
        <v>0</v>
      </c>
      <c r="M104" s="43"/>
      <c r="N104" s="43"/>
      <c r="O104" s="50" t="str">
        <f>+IF(K104&gt;0,LOOKUP(1,0/FIND(I104,运营生产订单!$A$9:$A$78),运营生产订单!$N$9:$N$78),"")</f>
        <v/>
      </c>
    </row>
    <row r="105" ht="22.5" customHeight="1" spans="1:15">
      <c r="A105" s="48" t="str">
        <f t="shared" si="6"/>
        <v/>
      </c>
      <c r="B105" s="49" t="str">
        <f ca="1">+IF(K105&gt;0,'（运营）采购订单'!B105,"")</f>
        <v/>
      </c>
      <c r="C105" s="50" t="str">
        <f ca="1">+IF(K105&gt;0,'（运营）采购订单'!C105,"")</f>
        <v/>
      </c>
      <c r="D105" s="50" t="str">
        <f ca="1">+IF(K105&gt;0,'（运营）采购订单'!D105,"")</f>
        <v/>
      </c>
      <c r="E105" s="50" t="str">
        <f ca="1">+IF(K105&gt;0,'（运营）采购订单'!E105,"")</f>
        <v/>
      </c>
      <c r="F105" s="50">
        <f ca="1">+IF(K105&gt;0,'（运营）采购订单'!J105,0)</f>
        <v>0</v>
      </c>
      <c r="G105" s="50" t="str">
        <f ca="1">+IF(K105&gt;0,'（运营）采购订单'!F105,"")</f>
        <v/>
      </c>
      <c r="H105" s="51" t="str">
        <f ca="1">+IF(K105&gt;0,'（运营）采购订单'!G105,"")</f>
        <v/>
      </c>
      <c r="I105" s="50" t="str">
        <f>+IF(K105&gt;0,'（运营）采购订单'!H105,"")</f>
        <v/>
      </c>
      <c r="J105" s="50" t="str">
        <f>+IF(K105&gt;0,'（运营）采购订单'!I105,"")</f>
        <v/>
      </c>
      <c r="K105" s="50">
        <f>+IF(AND('（工厂）送货清单汇总'!$K$544&gt;0,'（工厂）送货清单汇总'!$L$544&gt;0,'（工厂）送货清单汇总'!$M$544&gt;0,'（工厂）送货清单汇总'!$N$544&gt;0),'（工厂）送货清单汇总'!N105,IF(AND('（工厂）送货清单汇总'!$K$544&gt;0,'（工厂）送货清单汇总'!$L$544&gt;0,'（工厂）送货清单汇总'!$M$544&gt;0,'（工厂）送货清单汇总'!$N$544=0),'（工厂）送货清单汇总'!M105,IF(AND('（工厂）送货清单汇总'!$K$544&gt;0,'（工厂）送货清单汇总'!$L$544&gt;0,'（工厂）送货清单汇总'!$M$544=0),'（工厂）送货清单汇总'!L105,'（工厂）送货清单汇总'!K105)))</f>
        <v>0</v>
      </c>
      <c r="L105" s="50">
        <f t="shared" si="7"/>
        <v>0</v>
      </c>
      <c r="M105" s="43"/>
      <c r="N105" s="43"/>
      <c r="O105" s="50" t="str">
        <f>+IF(K105&gt;0,LOOKUP(1,0/FIND(I105,运营生产订单!$A$9:$A$78),运营生产订单!$N$9:$N$78),"")</f>
        <v/>
      </c>
    </row>
    <row r="106" ht="22.5" customHeight="1" spans="1:15">
      <c r="A106" s="48" t="str">
        <f t="shared" si="6"/>
        <v/>
      </c>
      <c r="B106" s="49" t="str">
        <f ca="1">+IF(K106&gt;0,'（运营）采购订单'!B106,"")</f>
        <v/>
      </c>
      <c r="C106" s="50" t="str">
        <f ca="1">+IF(K106&gt;0,'（运营）采购订单'!C106,"")</f>
        <v/>
      </c>
      <c r="D106" s="50" t="str">
        <f ca="1">+IF(K106&gt;0,'（运营）采购订单'!D106,"")</f>
        <v/>
      </c>
      <c r="E106" s="50" t="str">
        <f ca="1">+IF(K106&gt;0,'（运营）采购订单'!E106,"")</f>
        <v/>
      </c>
      <c r="F106" s="50">
        <f ca="1">+IF(K106&gt;0,'（运营）采购订单'!J106,0)</f>
        <v>0</v>
      </c>
      <c r="G106" s="50" t="str">
        <f ca="1">+IF(K106&gt;0,'（运营）采购订单'!F106,"")</f>
        <v/>
      </c>
      <c r="H106" s="51" t="str">
        <f ca="1">+IF(K106&gt;0,'（运营）采购订单'!G106,"")</f>
        <v/>
      </c>
      <c r="I106" s="50" t="str">
        <f>+IF(K106&gt;0,'（运营）采购订单'!H106,"")</f>
        <v/>
      </c>
      <c r="J106" s="50" t="str">
        <f>+IF(K106&gt;0,'（运营）采购订单'!I106,"")</f>
        <v/>
      </c>
      <c r="K106" s="50">
        <f>+IF(AND('（工厂）送货清单汇总'!$K$544&gt;0,'（工厂）送货清单汇总'!$L$544&gt;0,'（工厂）送货清单汇总'!$M$544&gt;0,'（工厂）送货清单汇总'!$N$544&gt;0),'（工厂）送货清单汇总'!N106,IF(AND('（工厂）送货清单汇总'!$K$544&gt;0,'（工厂）送货清单汇总'!$L$544&gt;0,'（工厂）送货清单汇总'!$M$544&gt;0,'（工厂）送货清单汇总'!$N$544=0),'（工厂）送货清单汇总'!M106,IF(AND('（工厂）送货清单汇总'!$K$544&gt;0,'（工厂）送货清单汇总'!$L$544&gt;0,'（工厂）送货清单汇总'!$M$544=0),'（工厂）送货清单汇总'!L106,'（工厂）送货清单汇总'!K106)))</f>
        <v>0</v>
      </c>
      <c r="L106" s="50">
        <f t="shared" si="7"/>
        <v>0</v>
      </c>
      <c r="M106" s="43"/>
      <c r="N106" s="43"/>
      <c r="O106" s="50" t="str">
        <f>+IF(K106&gt;0,LOOKUP(1,0/FIND(I106,运营生产订单!$A$9:$A$78),运营生产订单!$N$9:$N$78),"")</f>
        <v/>
      </c>
    </row>
    <row r="107" ht="22.5" customHeight="1" spans="1:15">
      <c r="A107" s="48" t="str">
        <f t="shared" si="6"/>
        <v/>
      </c>
      <c r="B107" s="49" t="str">
        <f ca="1">+IF(K107&gt;0,'（运营）采购订单'!B107,"")</f>
        <v/>
      </c>
      <c r="C107" s="50" t="str">
        <f ca="1">+IF(K107&gt;0,'（运营）采购订单'!C107,"")</f>
        <v/>
      </c>
      <c r="D107" s="50" t="str">
        <f ca="1">+IF(K107&gt;0,'（运营）采购订单'!D107,"")</f>
        <v/>
      </c>
      <c r="E107" s="50" t="str">
        <f ca="1">+IF(K107&gt;0,'（运营）采购订单'!E107,"")</f>
        <v/>
      </c>
      <c r="F107" s="50">
        <f ca="1">+IF(K107&gt;0,'（运营）采购订单'!J107,0)</f>
        <v>0</v>
      </c>
      <c r="G107" s="50" t="str">
        <f ca="1">+IF(K107&gt;0,'（运营）采购订单'!F107,"")</f>
        <v/>
      </c>
      <c r="H107" s="51" t="str">
        <f ca="1">+IF(K107&gt;0,'（运营）采购订单'!G107,"")</f>
        <v/>
      </c>
      <c r="I107" s="50" t="str">
        <f ca="1">+IF(K107&gt;0,'（运营）采购订单'!H107,"")</f>
        <v/>
      </c>
      <c r="J107" s="50" t="str">
        <f>+IF(K107&gt;0,'（运营）采购订单'!I107,"")</f>
        <v/>
      </c>
      <c r="K107" s="50">
        <f>+IF(AND('（工厂）送货清单汇总'!$K$544&gt;0,'（工厂）送货清单汇总'!$L$544&gt;0,'（工厂）送货清单汇总'!$M$544&gt;0,'（工厂）送货清单汇总'!$N$544&gt;0),'（工厂）送货清单汇总'!N107,IF(AND('（工厂）送货清单汇总'!$K$544&gt;0,'（工厂）送货清单汇总'!$L$544&gt;0,'（工厂）送货清单汇总'!$M$544&gt;0,'（工厂）送货清单汇总'!$N$544=0),'（工厂）送货清单汇总'!M107,IF(AND('（工厂）送货清单汇总'!$K$544&gt;0,'（工厂）送货清单汇总'!$L$544&gt;0,'（工厂）送货清单汇总'!$M$544=0),'（工厂）送货清单汇总'!L107,'（工厂）送货清单汇总'!K107)))</f>
        <v>0</v>
      </c>
      <c r="L107" s="50">
        <f t="shared" si="7"/>
        <v>0</v>
      </c>
      <c r="M107" s="43"/>
      <c r="N107" s="43"/>
      <c r="O107" s="50" t="str">
        <f ca="1">+IF(K107&gt;0,LOOKUP(1,0/FIND(I107,运营生产订单!$A$9:$A$78),运营生产订单!$N$9:$N$78),"")</f>
        <v/>
      </c>
    </row>
    <row r="108" ht="22.5" customHeight="1" spans="1:15">
      <c r="A108" s="48" t="str">
        <f t="shared" si="6"/>
        <v/>
      </c>
      <c r="B108" s="49" t="str">
        <f ca="1">+IF(K108&gt;0,'（运营）采购订单'!B108,"")</f>
        <v/>
      </c>
      <c r="C108" s="50" t="str">
        <f ca="1">+IF(K108&gt;0,'（运营）采购订单'!C108,"")</f>
        <v/>
      </c>
      <c r="D108" s="50" t="str">
        <f ca="1">+IF(K108&gt;0,'（运营）采购订单'!D108,"")</f>
        <v/>
      </c>
      <c r="E108" s="50" t="str">
        <f ca="1">+IF(K108&gt;0,'（运营）采购订单'!E108,"")</f>
        <v/>
      </c>
      <c r="F108" s="50">
        <f ca="1">+IF(K108&gt;0,'（运营）采购订单'!J108,0)</f>
        <v>0</v>
      </c>
      <c r="G108" s="50" t="str">
        <f ca="1">+IF(K108&gt;0,'（运营）采购订单'!F108,"")</f>
        <v/>
      </c>
      <c r="H108" s="51" t="str">
        <f ca="1">+IF(K108&gt;0,'（运营）采购订单'!G108,"")</f>
        <v/>
      </c>
      <c r="I108" s="50" t="str">
        <f ca="1">+IF(K108&gt;0,'（运营）采购订单'!H108,"")</f>
        <v/>
      </c>
      <c r="J108" s="50" t="str">
        <f>+IF(K108&gt;0,'（运营）采购订单'!I108,"")</f>
        <v/>
      </c>
      <c r="K108" s="50">
        <f>+IF(AND('（工厂）送货清单汇总'!$K$544&gt;0,'（工厂）送货清单汇总'!$L$544&gt;0,'（工厂）送货清单汇总'!$M$544&gt;0,'（工厂）送货清单汇总'!$N$544&gt;0),'（工厂）送货清单汇总'!N108,IF(AND('（工厂）送货清单汇总'!$K$544&gt;0,'（工厂）送货清单汇总'!$L$544&gt;0,'（工厂）送货清单汇总'!$M$544&gt;0,'（工厂）送货清单汇总'!$N$544=0),'（工厂）送货清单汇总'!M108,IF(AND('（工厂）送货清单汇总'!$K$544&gt;0,'（工厂）送货清单汇总'!$L$544&gt;0,'（工厂）送货清单汇总'!$M$544=0),'（工厂）送货清单汇总'!L108,'（工厂）送货清单汇总'!K108)))</f>
        <v>0</v>
      </c>
      <c r="L108" s="50">
        <f t="shared" si="7"/>
        <v>0</v>
      </c>
      <c r="M108" s="43"/>
      <c r="N108" s="43"/>
      <c r="O108" s="50" t="str">
        <f ca="1">+IF(K108&gt;0,LOOKUP(1,0/FIND(I108,运营生产订单!$A$9:$A$78),运营生产订单!$N$9:$N$78),"")</f>
        <v/>
      </c>
    </row>
    <row r="109" ht="22.5" customHeight="1" spans="1:15">
      <c r="A109" s="48" t="str">
        <f t="shared" si="6"/>
        <v/>
      </c>
      <c r="B109" s="49" t="str">
        <f ca="1">+IF(K109&gt;0,'（运营）采购订单'!B109,"")</f>
        <v/>
      </c>
      <c r="C109" s="50" t="str">
        <f ca="1">+IF(K109&gt;0,'（运营）采购订单'!C109,"")</f>
        <v/>
      </c>
      <c r="D109" s="50" t="str">
        <f ca="1">+IF(K109&gt;0,'（运营）采购订单'!D109,"")</f>
        <v/>
      </c>
      <c r="E109" s="50" t="str">
        <f ca="1">+IF(K109&gt;0,'（运营）采购订单'!E109,"")</f>
        <v/>
      </c>
      <c r="F109" s="50">
        <f ca="1">+IF(K109&gt;0,'（运营）采购订单'!J109,0)</f>
        <v>0</v>
      </c>
      <c r="G109" s="50" t="str">
        <f ca="1">+IF(K109&gt;0,'（运营）采购订单'!F109,"")</f>
        <v/>
      </c>
      <c r="H109" s="51" t="str">
        <f ca="1">+IF(K109&gt;0,'（运营）采购订单'!G109,"")</f>
        <v/>
      </c>
      <c r="I109" s="50" t="str">
        <f ca="1">+IF(K109&gt;0,'（运营）采购订单'!H109,"")</f>
        <v/>
      </c>
      <c r="J109" s="50" t="str">
        <f>+IF(K109&gt;0,'（运营）采购订单'!I109,"")</f>
        <v/>
      </c>
      <c r="K109" s="50">
        <f>+IF(AND('（工厂）送货清单汇总'!$K$544&gt;0,'（工厂）送货清单汇总'!$L$544&gt;0,'（工厂）送货清单汇总'!$M$544&gt;0,'（工厂）送货清单汇总'!$N$544&gt;0),'（工厂）送货清单汇总'!N109,IF(AND('（工厂）送货清单汇总'!$K$544&gt;0,'（工厂）送货清单汇总'!$L$544&gt;0,'（工厂）送货清单汇总'!$M$544&gt;0,'（工厂）送货清单汇总'!$N$544=0),'（工厂）送货清单汇总'!M109,IF(AND('（工厂）送货清单汇总'!$K$544&gt;0,'（工厂）送货清单汇总'!$L$544&gt;0,'（工厂）送货清单汇总'!$M$544=0),'（工厂）送货清单汇总'!L109,'（工厂）送货清单汇总'!K109)))</f>
        <v>0</v>
      </c>
      <c r="L109" s="50">
        <f t="shared" si="7"/>
        <v>0</v>
      </c>
      <c r="M109" s="43"/>
      <c r="N109" s="43"/>
      <c r="O109" s="50" t="str">
        <f ca="1">+IF(K109&gt;0,LOOKUP(1,0/FIND(I109,运营生产订单!$A$9:$A$78),运营生产订单!$N$9:$N$78),"")</f>
        <v/>
      </c>
    </row>
    <row r="110" ht="22.5" customHeight="1" spans="1:15">
      <c r="A110" s="48" t="str">
        <f t="shared" si="6"/>
        <v/>
      </c>
      <c r="B110" s="49" t="str">
        <f ca="1">+IF(K110&gt;0,'（运营）采购订单'!B110,"")</f>
        <v/>
      </c>
      <c r="C110" s="50" t="str">
        <f ca="1">+IF(K110&gt;0,'（运营）采购订单'!C110,"")</f>
        <v/>
      </c>
      <c r="D110" s="50" t="str">
        <f ca="1">+IF(K110&gt;0,'（运营）采购订单'!D110,"")</f>
        <v/>
      </c>
      <c r="E110" s="50" t="str">
        <f ca="1">+IF(K110&gt;0,'（运营）采购订单'!E110,"")</f>
        <v/>
      </c>
      <c r="F110" s="50">
        <f ca="1">+IF(K110&gt;0,'（运营）采购订单'!J110,0)</f>
        <v>0</v>
      </c>
      <c r="G110" s="50" t="str">
        <f ca="1">+IF(K110&gt;0,'（运营）采购订单'!F110,"")</f>
        <v/>
      </c>
      <c r="H110" s="51" t="str">
        <f ca="1">+IF(K110&gt;0,'（运营）采购订单'!G110,"")</f>
        <v/>
      </c>
      <c r="I110" s="50" t="str">
        <f ca="1">+IF(K110&gt;0,'（运营）采购订单'!H110,"")</f>
        <v/>
      </c>
      <c r="J110" s="50" t="str">
        <f>+IF(K110&gt;0,'（运营）采购订单'!I110,"")</f>
        <v/>
      </c>
      <c r="K110" s="50">
        <f>+IF(AND('（工厂）送货清单汇总'!$K$544&gt;0,'（工厂）送货清单汇总'!$L$544&gt;0,'（工厂）送货清单汇总'!$M$544&gt;0,'（工厂）送货清单汇总'!$N$544&gt;0),'（工厂）送货清单汇总'!N110,IF(AND('（工厂）送货清单汇总'!$K$544&gt;0,'（工厂）送货清单汇总'!$L$544&gt;0,'（工厂）送货清单汇总'!$M$544&gt;0,'（工厂）送货清单汇总'!$N$544=0),'（工厂）送货清单汇总'!M110,IF(AND('（工厂）送货清单汇总'!$K$544&gt;0,'（工厂）送货清单汇总'!$L$544&gt;0,'（工厂）送货清单汇总'!$M$544=0),'（工厂）送货清单汇总'!L110,'（工厂）送货清单汇总'!K110)))</f>
        <v>0</v>
      </c>
      <c r="L110" s="50">
        <f t="shared" si="7"/>
        <v>0</v>
      </c>
      <c r="M110" s="43"/>
      <c r="N110" s="43"/>
      <c r="O110" s="50" t="str">
        <f ca="1">+IF(K110&gt;0,LOOKUP(1,0/FIND(I110,运营生产订单!$A$9:$A$78),运营生产订单!$N$9:$N$78),"")</f>
        <v/>
      </c>
    </row>
    <row r="111" ht="22.5" customHeight="1" spans="1:15">
      <c r="A111" s="48" t="str">
        <f t="shared" si="6"/>
        <v/>
      </c>
      <c r="B111" s="49" t="str">
        <f ca="1">+IF(K111&gt;0,'（运营）采购订单'!B111,"")</f>
        <v/>
      </c>
      <c r="C111" s="50" t="str">
        <f ca="1">+IF(K111&gt;0,'（运营）采购订单'!C111,"")</f>
        <v/>
      </c>
      <c r="D111" s="50" t="str">
        <f ca="1">+IF(K111&gt;0,'（运营）采购订单'!D111,"")</f>
        <v/>
      </c>
      <c r="E111" s="50" t="str">
        <f ca="1">+IF(K111&gt;0,'（运营）采购订单'!E111,"")</f>
        <v/>
      </c>
      <c r="F111" s="50">
        <f ca="1">+IF(K111&gt;0,'（运营）采购订单'!J111,0)</f>
        <v>0</v>
      </c>
      <c r="G111" s="50" t="str">
        <f ca="1">+IF(K111&gt;0,'（运营）采购订单'!F111,"")</f>
        <v/>
      </c>
      <c r="H111" s="51" t="str">
        <f ca="1">+IF(K111&gt;0,'（运营）采购订单'!G111,"")</f>
        <v/>
      </c>
      <c r="I111" s="50" t="str">
        <f ca="1">+IF(K111&gt;0,'（运营）采购订单'!H111,"")</f>
        <v/>
      </c>
      <c r="J111" s="50" t="str">
        <f>+IF(K111&gt;0,'（运营）采购订单'!I111,"")</f>
        <v/>
      </c>
      <c r="K111" s="50">
        <f>+IF(AND('（工厂）送货清单汇总'!$K$544&gt;0,'（工厂）送货清单汇总'!$L$544&gt;0,'（工厂）送货清单汇总'!$M$544&gt;0,'（工厂）送货清单汇总'!$N$544&gt;0),'（工厂）送货清单汇总'!N111,IF(AND('（工厂）送货清单汇总'!$K$544&gt;0,'（工厂）送货清单汇总'!$L$544&gt;0,'（工厂）送货清单汇总'!$M$544&gt;0,'（工厂）送货清单汇总'!$N$544=0),'（工厂）送货清单汇总'!M111,IF(AND('（工厂）送货清单汇总'!$K$544&gt;0,'（工厂）送货清单汇总'!$L$544&gt;0,'（工厂）送货清单汇总'!$M$544=0),'（工厂）送货清单汇总'!L111,'（工厂）送货清单汇总'!K111)))</f>
        <v>0</v>
      </c>
      <c r="L111" s="50">
        <f t="shared" si="7"/>
        <v>0</v>
      </c>
      <c r="M111" s="43"/>
      <c r="N111" s="43"/>
      <c r="O111" s="50" t="str">
        <f ca="1">+IF(K111&gt;0,LOOKUP(1,0/FIND(I111,运营生产订单!$A$9:$A$78),运营生产订单!$N$9:$N$78),"")</f>
        <v/>
      </c>
    </row>
    <row r="112" ht="22.5" customHeight="1" spans="1:15">
      <c r="A112" s="48" t="str">
        <f t="shared" si="6"/>
        <v/>
      </c>
      <c r="B112" s="49" t="str">
        <f ca="1">+IF(K112&gt;0,'（运营）采购订单'!B112,"")</f>
        <v/>
      </c>
      <c r="C112" s="50" t="str">
        <f ca="1">+IF(K112&gt;0,'（运营）采购订单'!C112,"")</f>
        <v/>
      </c>
      <c r="D112" s="50" t="str">
        <f ca="1">+IF(K112&gt;0,'（运营）采购订单'!D112,"")</f>
        <v/>
      </c>
      <c r="E112" s="50" t="str">
        <f ca="1">+IF(K112&gt;0,'（运营）采购订单'!E112,"")</f>
        <v/>
      </c>
      <c r="F112" s="50">
        <f ca="1">+IF(K112&gt;0,'（运营）采购订单'!J112,0)</f>
        <v>0</v>
      </c>
      <c r="G112" s="50" t="str">
        <f ca="1">+IF(K112&gt;0,'（运营）采购订单'!F112,"")</f>
        <v/>
      </c>
      <c r="H112" s="51" t="str">
        <f ca="1">+IF(K112&gt;0,'（运营）采购订单'!G112,"")</f>
        <v/>
      </c>
      <c r="I112" s="50" t="str">
        <f>+IF(K112&gt;0,'（运营）采购订单'!H112,"")</f>
        <v/>
      </c>
      <c r="J112" s="50" t="str">
        <f>+IF(K112&gt;0,'（运营）采购订单'!I112,"")</f>
        <v/>
      </c>
      <c r="K112" s="50">
        <f>+IF(AND('（工厂）送货清单汇总'!$K$544&gt;0,'（工厂）送货清单汇总'!$L$544&gt;0,'（工厂）送货清单汇总'!$M$544&gt;0,'（工厂）送货清单汇总'!$N$544&gt;0),'（工厂）送货清单汇总'!N112,IF(AND('（工厂）送货清单汇总'!$K$544&gt;0,'（工厂）送货清单汇总'!$L$544&gt;0,'（工厂）送货清单汇总'!$M$544&gt;0,'（工厂）送货清单汇总'!$N$544=0),'（工厂）送货清单汇总'!M112,IF(AND('（工厂）送货清单汇总'!$K$544&gt;0,'（工厂）送货清单汇总'!$L$544&gt;0,'（工厂）送货清单汇总'!$M$544=0),'（工厂）送货清单汇总'!L112,'（工厂）送货清单汇总'!K112)))</f>
        <v>0</v>
      </c>
      <c r="L112" s="50">
        <f t="shared" si="7"/>
        <v>0</v>
      </c>
      <c r="M112" s="43"/>
      <c r="N112" s="43"/>
      <c r="O112" s="50" t="str">
        <f>+IF(K112&gt;0,LOOKUP(1,0/FIND(I112,运营生产订单!$A$9:$A$78),运营生产订单!$N$9:$N$78),"")</f>
        <v/>
      </c>
    </row>
    <row r="113" ht="22.5" customHeight="1" spans="1:15">
      <c r="A113" s="48" t="str">
        <f t="shared" si="6"/>
        <v/>
      </c>
      <c r="B113" s="49" t="str">
        <f ca="1">+IF(K113&gt;0,'（运营）采购订单'!B113,"")</f>
        <v/>
      </c>
      <c r="C113" s="50" t="str">
        <f ca="1">+IF(K113&gt;0,'（运营）采购订单'!C113,"")</f>
        <v/>
      </c>
      <c r="D113" s="50" t="str">
        <f ca="1">+IF(K113&gt;0,'（运营）采购订单'!D113,"")</f>
        <v/>
      </c>
      <c r="E113" s="50" t="str">
        <f ca="1">+IF(K113&gt;0,'（运营）采购订单'!E113,"")</f>
        <v/>
      </c>
      <c r="F113" s="50">
        <f ca="1">+IF(K113&gt;0,'（运营）采购订单'!J113,0)</f>
        <v>0</v>
      </c>
      <c r="G113" s="50" t="str">
        <f ca="1">+IF(K113&gt;0,'（运营）采购订单'!F113,"")</f>
        <v/>
      </c>
      <c r="H113" s="51" t="str">
        <f ca="1">+IF(K113&gt;0,'（运营）采购订单'!G113,"")</f>
        <v/>
      </c>
      <c r="I113" s="50" t="str">
        <f>+IF(K113&gt;0,'（运营）采购订单'!H113,"")</f>
        <v/>
      </c>
      <c r="J113" s="50" t="str">
        <f>+IF(K113&gt;0,'（运营）采购订单'!I113,"")</f>
        <v/>
      </c>
      <c r="K113" s="50">
        <f>+IF(AND('（工厂）送货清单汇总'!$K$544&gt;0,'（工厂）送货清单汇总'!$L$544&gt;0,'（工厂）送货清单汇总'!$M$544&gt;0,'（工厂）送货清单汇总'!$N$544&gt;0),'（工厂）送货清单汇总'!N113,IF(AND('（工厂）送货清单汇总'!$K$544&gt;0,'（工厂）送货清单汇总'!$L$544&gt;0,'（工厂）送货清单汇总'!$M$544&gt;0,'（工厂）送货清单汇总'!$N$544=0),'（工厂）送货清单汇总'!M113,IF(AND('（工厂）送货清单汇总'!$K$544&gt;0,'（工厂）送货清单汇总'!$L$544&gt;0,'（工厂）送货清单汇总'!$M$544=0),'（工厂）送货清单汇总'!L113,'（工厂）送货清单汇总'!K113)))</f>
        <v>0</v>
      </c>
      <c r="L113" s="50">
        <f t="shared" si="7"/>
        <v>0</v>
      </c>
      <c r="M113" s="43"/>
      <c r="N113" s="43"/>
      <c r="O113" s="50" t="str">
        <f>+IF(K113&gt;0,LOOKUP(1,0/FIND(I113,运营生产订单!$A$9:$A$78),运营生产订单!$N$9:$N$78),"")</f>
        <v/>
      </c>
    </row>
    <row r="114" ht="22.5" customHeight="1" spans="1:15">
      <c r="A114" s="48" t="str">
        <f t="shared" si="6"/>
        <v/>
      </c>
      <c r="B114" s="49" t="str">
        <f ca="1">+IF(K114&gt;0,'（运营）采购订单'!B114,"")</f>
        <v/>
      </c>
      <c r="C114" s="50" t="str">
        <f ca="1">+IF(K114&gt;0,'（运营）采购订单'!C114,"")</f>
        <v/>
      </c>
      <c r="D114" s="50" t="str">
        <f ca="1">+IF(K114&gt;0,'（运营）采购订单'!D114,"")</f>
        <v/>
      </c>
      <c r="E114" s="50" t="str">
        <f ca="1">+IF(K114&gt;0,'（运营）采购订单'!E114,"")</f>
        <v/>
      </c>
      <c r="F114" s="50">
        <f ca="1">+IF(K114&gt;0,'（运营）采购订单'!J114,0)</f>
        <v>0</v>
      </c>
      <c r="G114" s="50" t="str">
        <f ca="1">+IF(K114&gt;0,'（运营）采购订单'!F114,"")</f>
        <v/>
      </c>
      <c r="H114" s="51" t="str">
        <f ca="1">+IF(K114&gt;0,'（运营）采购订单'!G114,"")</f>
        <v/>
      </c>
      <c r="I114" s="50" t="str">
        <f>+IF(K114&gt;0,'（运营）采购订单'!H114,"")</f>
        <v/>
      </c>
      <c r="J114" s="50" t="str">
        <f>+IF(K114&gt;0,'（运营）采购订单'!I114,"")</f>
        <v/>
      </c>
      <c r="K114" s="50">
        <f>+IF(AND('（工厂）送货清单汇总'!$K$544&gt;0,'（工厂）送货清单汇总'!$L$544&gt;0,'（工厂）送货清单汇总'!$M$544&gt;0,'（工厂）送货清单汇总'!$N$544&gt;0),'（工厂）送货清单汇总'!N114,IF(AND('（工厂）送货清单汇总'!$K$544&gt;0,'（工厂）送货清单汇总'!$L$544&gt;0,'（工厂）送货清单汇总'!$M$544&gt;0,'（工厂）送货清单汇总'!$N$544=0),'（工厂）送货清单汇总'!M114,IF(AND('（工厂）送货清单汇总'!$K$544&gt;0,'（工厂）送货清单汇总'!$L$544&gt;0,'（工厂）送货清单汇总'!$M$544=0),'（工厂）送货清单汇总'!L114,'（工厂）送货清单汇总'!K114)))</f>
        <v>0</v>
      </c>
      <c r="L114" s="50">
        <f t="shared" si="7"/>
        <v>0</v>
      </c>
      <c r="M114" s="43"/>
      <c r="N114" s="43"/>
      <c r="O114" s="50" t="str">
        <f>+IF(K114&gt;0,LOOKUP(1,0/FIND(I114,运营生产订单!$A$9:$A$78),运营生产订单!$N$9:$N$78),"")</f>
        <v/>
      </c>
    </row>
    <row r="115" ht="22.5" customHeight="1" spans="1:15">
      <c r="A115" s="48" t="str">
        <f t="shared" si="6"/>
        <v/>
      </c>
      <c r="B115" s="49" t="str">
        <f ca="1">+IF(K115&gt;0,'（运营）采购订单'!B115,"")</f>
        <v/>
      </c>
      <c r="C115" s="50" t="str">
        <f ca="1">+IF(K115&gt;0,'（运营）采购订单'!C115,"")</f>
        <v/>
      </c>
      <c r="D115" s="50" t="str">
        <f ca="1">+IF(K115&gt;0,'（运营）采购订单'!D115,"")</f>
        <v/>
      </c>
      <c r="E115" s="50" t="str">
        <f ca="1">+IF(K115&gt;0,'（运营）采购订单'!E115,"")</f>
        <v/>
      </c>
      <c r="F115" s="50">
        <f ca="1">+IF(K115&gt;0,'（运营）采购订单'!J115,0)</f>
        <v>0</v>
      </c>
      <c r="G115" s="50" t="str">
        <f ca="1">+IF(K115&gt;0,'（运营）采购订单'!F115,"")</f>
        <v/>
      </c>
      <c r="H115" s="51" t="str">
        <f ca="1">+IF(K115&gt;0,'（运营）采购订单'!G115,"")</f>
        <v/>
      </c>
      <c r="I115" s="50" t="str">
        <f ca="1">+IF(K115&gt;0,'（运营）采购订单'!H115,"")</f>
        <v/>
      </c>
      <c r="J115" s="50" t="str">
        <f>+IF(K115&gt;0,'（运营）采购订单'!I115,"")</f>
        <v/>
      </c>
      <c r="K115" s="50">
        <f>+IF(AND('（工厂）送货清单汇总'!$K$544&gt;0,'（工厂）送货清单汇总'!$L$544&gt;0,'（工厂）送货清单汇总'!$M$544&gt;0,'（工厂）送货清单汇总'!$N$544&gt;0),'（工厂）送货清单汇总'!N115,IF(AND('（工厂）送货清单汇总'!$K$544&gt;0,'（工厂）送货清单汇总'!$L$544&gt;0,'（工厂）送货清单汇总'!$M$544&gt;0,'（工厂）送货清单汇总'!$N$544=0),'（工厂）送货清单汇总'!M115,IF(AND('（工厂）送货清单汇总'!$K$544&gt;0,'（工厂）送货清单汇总'!$L$544&gt;0,'（工厂）送货清单汇总'!$M$544=0),'（工厂）送货清单汇总'!L115,'（工厂）送货清单汇总'!K115)))</f>
        <v>0</v>
      </c>
      <c r="L115" s="50">
        <f t="shared" si="7"/>
        <v>0</v>
      </c>
      <c r="M115" s="43"/>
      <c r="N115" s="43"/>
      <c r="O115" s="50" t="str">
        <f ca="1">+IF(K115&gt;0,LOOKUP(1,0/FIND(I115,运营生产订单!$A$9:$A$78),运营生产订单!$N$9:$N$78),"")</f>
        <v/>
      </c>
    </row>
    <row r="116" ht="22.5" customHeight="1" spans="1:15">
      <c r="A116" s="48" t="str">
        <f t="shared" si="6"/>
        <v/>
      </c>
      <c r="B116" s="49" t="str">
        <f ca="1">+IF(K116&gt;0,'（运营）采购订单'!B116,"")</f>
        <v/>
      </c>
      <c r="C116" s="50" t="str">
        <f ca="1">+IF(K116&gt;0,'（运营）采购订单'!C116,"")</f>
        <v/>
      </c>
      <c r="D116" s="50" t="str">
        <f ca="1">+IF(K116&gt;0,'（运营）采购订单'!D116,"")</f>
        <v/>
      </c>
      <c r="E116" s="50" t="str">
        <f ca="1">+IF(K116&gt;0,'（运营）采购订单'!E116,"")</f>
        <v/>
      </c>
      <c r="F116" s="50">
        <f ca="1">+IF(K116&gt;0,'（运营）采购订单'!J116,0)</f>
        <v>0</v>
      </c>
      <c r="G116" s="50" t="str">
        <f ca="1">+IF(K116&gt;0,'（运营）采购订单'!F116,"")</f>
        <v/>
      </c>
      <c r="H116" s="51" t="str">
        <f ca="1">+IF(K116&gt;0,'（运营）采购订单'!G116,"")</f>
        <v/>
      </c>
      <c r="I116" s="50" t="str">
        <f ca="1">+IF(K116&gt;0,'（运营）采购订单'!H116,"")</f>
        <v/>
      </c>
      <c r="J116" s="50" t="str">
        <f>+IF(K116&gt;0,'（运营）采购订单'!I116,"")</f>
        <v/>
      </c>
      <c r="K116" s="50">
        <f>+IF(AND('（工厂）送货清单汇总'!$K$544&gt;0,'（工厂）送货清单汇总'!$L$544&gt;0,'（工厂）送货清单汇总'!$M$544&gt;0,'（工厂）送货清单汇总'!$N$544&gt;0),'（工厂）送货清单汇总'!N116,IF(AND('（工厂）送货清单汇总'!$K$544&gt;0,'（工厂）送货清单汇总'!$L$544&gt;0,'（工厂）送货清单汇总'!$M$544&gt;0,'（工厂）送货清单汇总'!$N$544=0),'（工厂）送货清单汇总'!M116,IF(AND('（工厂）送货清单汇总'!$K$544&gt;0,'（工厂）送货清单汇总'!$L$544&gt;0,'（工厂）送货清单汇总'!$M$544=0),'（工厂）送货清单汇总'!L116,'（工厂）送货清单汇总'!K116)))</f>
        <v>0</v>
      </c>
      <c r="L116" s="50">
        <f t="shared" si="7"/>
        <v>0</v>
      </c>
      <c r="M116" s="43"/>
      <c r="N116" s="43"/>
      <c r="O116" s="50" t="str">
        <f ca="1">+IF(K116&gt;0,LOOKUP(1,0/FIND(I116,运营生产订单!$A$9:$A$78),运营生产订单!$N$9:$N$78),"")</f>
        <v/>
      </c>
    </row>
    <row r="117" ht="22.5" customHeight="1" spans="1:15">
      <c r="A117" s="48" t="str">
        <f t="shared" si="6"/>
        <v/>
      </c>
      <c r="B117" s="49" t="str">
        <f ca="1">+IF(K117&gt;0,'（运营）采购订单'!B117,"")</f>
        <v/>
      </c>
      <c r="C117" s="50" t="str">
        <f ca="1">+IF(K117&gt;0,'（运营）采购订单'!C117,"")</f>
        <v/>
      </c>
      <c r="D117" s="50" t="str">
        <f ca="1">+IF(K117&gt;0,'（运营）采购订单'!D117,"")</f>
        <v/>
      </c>
      <c r="E117" s="50" t="str">
        <f ca="1">+IF(K117&gt;0,'（运营）采购订单'!E117,"")</f>
        <v/>
      </c>
      <c r="F117" s="50">
        <f ca="1">+IF(K117&gt;0,'（运营）采购订单'!J117,0)</f>
        <v>0</v>
      </c>
      <c r="G117" s="50" t="str">
        <f ca="1">+IF(K117&gt;0,'（运营）采购订单'!F117,"")</f>
        <v/>
      </c>
      <c r="H117" s="51" t="str">
        <f ca="1">+IF(K117&gt;0,'（运营）采购订单'!G117,"")</f>
        <v/>
      </c>
      <c r="I117" s="50" t="str">
        <f ca="1">+IF(K117&gt;0,'（运营）采购订单'!H117,"")</f>
        <v/>
      </c>
      <c r="J117" s="50" t="str">
        <f>+IF(K117&gt;0,'（运营）采购订单'!I117,"")</f>
        <v/>
      </c>
      <c r="K117" s="50">
        <f>+IF(AND('（工厂）送货清单汇总'!$K$544&gt;0,'（工厂）送货清单汇总'!$L$544&gt;0,'（工厂）送货清单汇总'!$M$544&gt;0,'（工厂）送货清单汇总'!$N$544&gt;0),'（工厂）送货清单汇总'!N117,IF(AND('（工厂）送货清单汇总'!$K$544&gt;0,'（工厂）送货清单汇总'!$L$544&gt;0,'（工厂）送货清单汇总'!$M$544&gt;0,'（工厂）送货清单汇总'!$N$544=0),'（工厂）送货清单汇总'!M117,IF(AND('（工厂）送货清单汇总'!$K$544&gt;0,'（工厂）送货清单汇总'!$L$544&gt;0,'（工厂）送货清单汇总'!$M$544=0),'（工厂）送货清单汇总'!L117,'（工厂）送货清单汇总'!K117)))</f>
        <v>0</v>
      </c>
      <c r="L117" s="50">
        <f t="shared" si="7"/>
        <v>0</v>
      </c>
      <c r="M117" s="43"/>
      <c r="N117" s="43"/>
      <c r="O117" s="50" t="str">
        <f ca="1">+IF(K117&gt;0,LOOKUP(1,0/FIND(I117,运营生产订单!$A$9:$A$78),运营生产订单!$N$9:$N$78),"")</f>
        <v/>
      </c>
    </row>
    <row r="118" ht="22.5" customHeight="1" spans="1:15">
      <c r="A118" s="48" t="str">
        <f t="shared" si="6"/>
        <v/>
      </c>
      <c r="B118" s="49" t="str">
        <f ca="1">+IF(K118&gt;0,'（运营）采购订单'!B118,"")</f>
        <v/>
      </c>
      <c r="C118" s="50" t="str">
        <f ca="1">+IF(K118&gt;0,'（运营）采购订单'!C118,"")</f>
        <v/>
      </c>
      <c r="D118" s="50" t="str">
        <f ca="1">+IF(K118&gt;0,'（运营）采购订单'!D118,"")</f>
        <v/>
      </c>
      <c r="E118" s="50" t="str">
        <f ca="1">+IF(K118&gt;0,'（运营）采购订单'!E118,"")</f>
        <v/>
      </c>
      <c r="F118" s="50">
        <f ca="1">+IF(K118&gt;0,'（运营）采购订单'!J118,0)</f>
        <v>0</v>
      </c>
      <c r="G118" s="50" t="str">
        <f ca="1">+IF(K118&gt;0,'（运营）采购订单'!F118,"")</f>
        <v/>
      </c>
      <c r="H118" s="51" t="str">
        <f ca="1">+IF(K118&gt;0,'（运营）采购订单'!G118,"")</f>
        <v/>
      </c>
      <c r="I118" s="50" t="str">
        <f ca="1">+IF(K118&gt;0,'（运营）采购订单'!H118,"")</f>
        <v/>
      </c>
      <c r="J118" s="50" t="str">
        <f>+IF(K118&gt;0,'（运营）采购订单'!I118,"")</f>
        <v/>
      </c>
      <c r="K118" s="50">
        <f>+IF(AND('（工厂）送货清单汇总'!$K$544&gt;0,'（工厂）送货清单汇总'!$L$544&gt;0,'（工厂）送货清单汇总'!$M$544&gt;0,'（工厂）送货清单汇总'!$N$544&gt;0),'（工厂）送货清单汇总'!N118,IF(AND('（工厂）送货清单汇总'!$K$544&gt;0,'（工厂）送货清单汇总'!$L$544&gt;0,'（工厂）送货清单汇总'!$M$544&gt;0,'（工厂）送货清单汇总'!$N$544=0),'（工厂）送货清单汇总'!M118,IF(AND('（工厂）送货清单汇总'!$K$544&gt;0,'（工厂）送货清单汇总'!$L$544&gt;0,'（工厂）送货清单汇总'!$M$544=0),'（工厂）送货清单汇总'!L118,'（工厂）送货清单汇总'!K118)))</f>
        <v>0</v>
      </c>
      <c r="L118" s="50">
        <f t="shared" si="7"/>
        <v>0</v>
      </c>
      <c r="M118" s="43"/>
      <c r="N118" s="43"/>
      <c r="O118" s="50" t="str">
        <f ca="1">+IF(K118&gt;0,LOOKUP(1,0/FIND(I118,运营生产订单!$A$9:$A$78),运营生产订单!$N$9:$N$78),"")</f>
        <v/>
      </c>
    </row>
    <row r="119" ht="22.5" customHeight="1" spans="1:15">
      <c r="A119" s="48" t="str">
        <f t="shared" si="6"/>
        <v/>
      </c>
      <c r="B119" s="49" t="str">
        <f ca="1">+IF(K119&gt;0,'（运营）采购订单'!B119,"")</f>
        <v/>
      </c>
      <c r="C119" s="50" t="str">
        <f ca="1">+IF(K119&gt;0,'（运营）采购订单'!C119,"")</f>
        <v/>
      </c>
      <c r="D119" s="50" t="str">
        <f ca="1">+IF(K119&gt;0,'（运营）采购订单'!D119,"")</f>
        <v/>
      </c>
      <c r="E119" s="50" t="str">
        <f ca="1">+IF(K119&gt;0,'（运营）采购订单'!E119,"")</f>
        <v/>
      </c>
      <c r="F119" s="50">
        <f ca="1">+IF(K119&gt;0,'（运营）采购订单'!J119,0)</f>
        <v>0</v>
      </c>
      <c r="G119" s="50" t="str">
        <f ca="1">+IF(K119&gt;0,'（运营）采购订单'!F119,"")</f>
        <v/>
      </c>
      <c r="H119" s="51" t="str">
        <f ca="1">+IF(K119&gt;0,'（运营）采购订单'!G119,"")</f>
        <v/>
      </c>
      <c r="I119" s="50" t="str">
        <f ca="1">+IF(K119&gt;0,'（运营）采购订单'!H119,"")</f>
        <v/>
      </c>
      <c r="J119" s="50" t="str">
        <f>+IF(K119&gt;0,'（运营）采购订单'!I119,"")</f>
        <v/>
      </c>
      <c r="K119" s="50">
        <f>+IF(AND('（工厂）送货清单汇总'!$K$544&gt;0,'（工厂）送货清单汇总'!$L$544&gt;0,'（工厂）送货清单汇总'!$M$544&gt;0,'（工厂）送货清单汇总'!$N$544&gt;0),'（工厂）送货清单汇总'!N119,IF(AND('（工厂）送货清单汇总'!$K$544&gt;0,'（工厂）送货清单汇总'!$L$544&gt;0,'（工厂）送货清单汇总'!$M$544&gt;0,'（工厂）送货清单汇总'!$N$544=0),'（工厂）送货清单汇总'!M119,IF(AND('（工厂）送货清单汇总'!$K$544&gt;0,'（工厂）送货清单汇总'!$L$544&gt;0,'（工厂）送货清单汇总'!$M$544=0),'（工厂）送货清单汇总'!L119,'（工厂）送货清单汇总'!K119)))</f>
        <v>0</v>
      </c>
      <c r="L119" s="50">
        <f t="shared" si="7"/>
        <v>0</v>
      </c>
      <c r="M119" s="43"/>
      <c r="N119" s="43"/>
      <c r="O119" s="50" t="str">
        <f ca="1">+IF(K119&gt;0,LOOKUP(1,0/FIND(I119,运营生产订单!$A$9:$A$78),运营生产订单!$N$9:$N$78),"")</f>
        <v/>
      </c>
    </row>
    <row r="120" ht="22.5" customHeight="1" spans="1:15">
      <c r="A120" s="48" t="str">
        <f t="shared" si="6"/>
        <v/>
      </c>
      <c r="B120" s="49" t="str">
        <f ca="1">+IF(K120&gt;0,'（运营）采购订单'!B120,"")</f>
        <v/>
      </c>
      <c r="C120" s="50" t="str">
        <f ca="1">+IF(K120&gt;0,'（运营）采购订单'!C120,"")</f>
        <v/>
      </c>
      <c r="D120" s="50" t="str">
        <f ca="1">+IF(K120&gt;0,'（运营）采购订单'!D120,"")</f>
        <v/>
      </c>
      <c r="E120" s="50" t="str">
        <f ca="1">+IF(K120&gt;0,'（运营）采购订单'!E120,"")</f>
        <v/>
      </c>
      <c r="F120" s="50">
        <f ca="1">+IF(K120&gt;0,'（运营）采购订单'!J120,0)</f>
        <v>0</v>
      </c>
      <c r="G120" s="50" t="str">
        <f ca="1">+IF(K120&gt;0,'（运营）采购订单'!F120,"")</f>
        <v/>
      </c>
      <c r="H120" s="51" t="str">
        <f ca="1">+IF(K120&gt;0,'（运营）采购订单'!G120,"")</f>
        <v/>
      </c>
      <c r="I120" s="50" t="str">
        <f ca="1">+IF(K120&gt;0,'（运营）采购订单'!H120,"")</f>
        <v/>
      </c>
      <c r="J120" s="50" t="str">
        <f>+IF(K120&gt;0,'（运营）采购订单'!I120,"")</f>
        <v/>
      </c>
      <c r="K120" s="50">
        <f>+IF(AND('（工厂）送货清单汇总'!$K$544&gt;0,'（工厂）送货清单汇总'!$L$544&gt;0,'（工厂）送货清单汇总'!$M$544&gt;0,'（工厂）送货清单汇总'!$N$544&gt;0),'（工厂）送货清单汇总'!N120,IF(AND('（工厂）送货清单汇总'!$K$544&gt;0,'（工厂）送货清单汇总'!$L$544&gt;0,'（工厂）送货清单汇总'!$M$544&gt;0,'（工厂）送货清单汇总'!$N$544=0),'（工厂）送货清单汇总'!M120,IF(AND('（工厂）送货清单汇总'!$K$544&gt;0,'（工厂）送货清单汇总'!$L$544&gt;0,'（工厂）送货清单汇总'!$M$544=0),'（工厂）送货清单汇总'!L120,'（工厂）送货清单汇总'!K120)))</f>
        <v>0</v>
      </c>
      <c r="L120" s="50">
        <f t="shared" si="7"/>
        <v>0</v>
      </c>
      <c r="M120" s="43"/>
      <c r="N120" s="43"/>
      <c r="O120" s="50" t="str">
        <f ca="1">+IF(K120&gt;0,LOOKUP(1,0/FIND(I120,运营生产订单!$A$9:$A$78),运营生产订单!$N$9:$N$78),"")</f>
        <v/>
      </c>
    </row>
    <row r="121" ht="22.5" customHeight="1" spans="1:15">
      <c r="A121" s="48" t="str">
        <f t="shared" si="6"/>
        <v/>
      </c>
      <c r="B121" s="49" t="str">
        <f ca="1">+IF(K121&gt;0,'（运营）采购订单'!B121,"")</f>
        <v/>
      </c>
      <c r="C121" s="50" t="str">
        <f ca="1">+IF(K121&gt;0,'（运营）采购订单'!C121,"")</f>
        <v/>
      </c>
      <c r="D121" s="50" t="str">
        <f ca="1">+IF(K121&gt;0,'（运营）采购订单'!D121,"")</f>
        <v/>
      </c>
      <c r="E121" s="50" t="str">
        <f ca="1">+IF(K121&gt;0,'（运营）采购订单'!E121,"")</f>
        <v/>
      </c>
      <c r="F121" s="50">
        <f ca="1">+IF(K121&gt;0,'（运营）采购订单'!J121,0)</f>
        <v>0</v>
      </c>
      <c r="G121" s="50" t="str">
        <f ca="1">+IF(K121&gt;0,'（运营）采购订单'!F121,"")</f>
        <v/>
      </c>
      <c r="H121" s="51" t="str">
        <f ca="1">+IF(K121&gt;0,'（运营）采购订单'!G121,"")</f>
        <v/>
      </c>
      <c r="I121" s="50" t="str">
        <f>+IF(K121&gt;0,'（运营）采购订单'!H121,"")</f>
        <v/>
      </c>
      <c r="J121" s="50" t="str">
        <f>+IF(K121&gt;0,'（运营）采购订单'!I121,"")</f>
        <v/>
      </c>
      <c r="K121" s="50">
        <f>+IF(AND('（工厂）送货清单汇总'!$K$544&gt;0,'（工厂）送货清单汇总'!$L$544&gt;0,'（工厂）送货清单汇总'!$M$544&gt;0,'（工厂）送货清单汇总'!$N$544&gt;0),'（工厂）送货清单汇总'!N121,IF(AND('（工厂）送货清单汇总'!$K$544&gt;0,'（工厂）送货清单汇总'!$L$544&gt;0,'（工厂）送货清单汇总'!$M$544&gt;0,'（工厂）送货清单汇总'!$N$544=0),'（工厂）送货清单汇总'!M121,IF(AND('（工厂）送货清单汇总'!$K$544&gt;0,'（工厂）送货清单汇总'!$L$544&gt;0,'（工厂）送货清单汇总'!$M$544=0),'（工厂）送货清单汇总'!L121,'（工厂）送货清单汇总'!K121)))</f>
        <v>0</v>
      </c>
      <c r="L121" s="50">
        <f t="shared" si="7"/>
        <v>0</v>
      </c>
      <c r="M121" s="43"/>
      <c r="N121" s="43"/>
      <c r="O121" s="50" t="str">
        <f>+IF(K121&gt;0,LOOKUP(1,0/FIND(I121,运营生产订单!$A$9:$A$78),运营生产订单!$N$9:$N$78),"")</f>
        <v/>
      </c>
    </row>
    <row r="122" ht="22.5" customHeight="1" spans="1:15">
      <c r="A122" s="48" t="str">
        <f t="shared" si="6"/>
        <v/>
      </c>
      <c r="B122" s="49" t="str">
        <f ca="1">+IF(K122&gt;0,'（运营）采购订单'!B122,"")</f>
        <v/>
      </c>
      <c r="C122" s="50" t="str">
        <f ca="1">+IF(K122&gt;0,'（运营）采购订单'!C122,"")</f>
        <v/>
      </c>
      <c r="D122" s="50" t="str">
        <f ca="1">+IF(K122&gt;0,'（运营）采购订单'!D122,"")</f>
        <v/>
      </c>
      <c r="E122" s="50" t="str">
        <f ca="1">+IF(K122&gt;0,'（运营）采购订单'!E122,"")</f>
        <v/>
      </c>
      <c r="F122" s="50">
        <f ca="1">+IF(K122&gt;0,'（运营）采购订单'!J122,0)</f>
        <v>0</v>
      </c>
      <c r="G122" s="50" t="str">
        <f ca="1">+IF(K122&gt;0,'（运营）采购订单'!F122,"")</f>
        <v/>
      </c>
      <c r="H122" s="51" t="str">
        <f ca="1">+IF(K122&gt;0,'（运营）采购订单'!G122,"")</f>
        <v/>
      </c>
      <c r="I122" s="50" t="str">
        <f>+IF(K122&gt;0,'（运营）采购订单'!H122,"")</f>
        <v/>
      </c>
      <c r="J122" s="50" t="str">
        <f>+IF(K122&gt;0,'（运营）采购订单'!I122,"")</f>
        <v/>
      </c>
      <c r="K122" s="50">
        <f>+IF(AND('（工厂）送货清单汇总'!$K$544&gt;0,'（工厂）送货清单汇总'!$L$544&gt;0,'（工厂）送货清单汇总'!$M$544&gt;0,'（工厂）送货清单汇总'!$N$544&gt;0),'（工厂）送货清单汇总'!N122,IF(AND('（工厂）送货清单汇总'!$K$544&gt;0,'（工厂）送货清单汇总'!$L$544&gt;0,'（工厂）送货清单汇总'!$M$544&gt;0,'（工厂）送货清单汇总'!$N$544=0),'（工厂）送货清单汇总'!M122,IF(AND('（工厂）送货清单汇总'!$K$544&gt;0,'（工厂）送货清单汇总'!$L$544&gt;0,'（工厂）送货清单汇总'!$M$544=0),'（工厂）送货清单汇总'!L122,'（工厂）送货清单汇总'!K122)))</f>
        <v>0</v>
      </c>
      <c r="L122" s="50">
        <f t="shared" si="7"/>
        <v>0</v>
      </c>
      <c r="M122" s="43"/>
      <c r="N122" s="43"/>
      <c r="O122" s="50" t="str">
        <f>+IF(K122&gt;0,LOOKUP(1,0/FIND(I122,运营生产订单!$A$9:$A$78),运营生产订单!$N$9:$N$78),"")</f>
        <v/>
      </c>
    </row>
    <row r="123" ht="22.5" customHeight="1" spans="1:15">
      <c r="A123" s="48" t="str">
        <f t="shared" si="6"/>
        <v/>
      </c>
      <c r="B123" s="49" t="str">
        <f ca="1">+IF(K123&gt;0,'（运营）采购订单'!B123,"")</f>
        <v/>
      </c>
      <c r="C123" s="50" t="str">
        <f ca="1">+IF(K123&gt;0,'（运营）采购订单'!C123,"")</f>
        <v/>
      </c>
      <c r="D123" s="50" t="str">
        <f ca="1">+IF(K123&gt;0,'（运营）采购订单'!D123,"")</f>
        <v/>
      </c>
      <c r="E123" s="50" t="str">
        <f ca="1">+IF(K123&gt;0,'（运营）采购订单'!E123,"")</f>
        <v/>
      </c>
      <c r="F123" s="50">
        <f ca="1">+IF(K123&gt;0,'（运营）采购订单'!J123,0)</f>
        <v>0</v>
      </c>
      <c r="G123" s="50" t="str">
        <f ca="1">+IF(K123&gt;0,'（运营）采购订单'!F123,"")</f>
        <v/>
      </c>
      <c r="H123" s="51" t="str">
        <f ca="1">+IF(K123&gt;0,'（运营）采购订单'!G123,"")</f>
        <v/>
      </c>
      <c r="I123" s="50" t="str">
        <f>+IF(K123&gt;0,'（运营）采购订单'!H123,"")</f>
        <v/>
      </c>
      <c r="J123" s="50" t="str">
        <f>+IF(K123&gt;0,'（运营）采购订单'!I123,"")</f>
        <v/>
      </c>
      <c r="K123" s="50">
        <f>+IF(AND('（工厂）送货清单汇总'!$K$544&gt;0,'（工厂）送货清单汇总'!$L$544&gt;0,'（工厂）送货清单汇总'!$M$544&gt;0,'（工厂）送货清单汇总'!$N$544&gt;0),'（工厂）送货清单汇总'!N123,IF(AND('（工厂）送货清单汇总'!$K$544&gt;0,'（工厂）送货清单汇总'!$L$544&gt;0,'（工厂）送货清单汇总'!$M$544&gt;0,'（工厂）送货清单汇总'!$N$544=0),'（工厂）送货清单汇总'!M123,IF(AND('（工厂）送货清单汇总'!$K$544&gt;0,'（工厂）送货清单汇总'!$L$544&gt;0,'（工厂）送货清单汇总'!$M$544=0),'（工厂）送货清单汇总'!L123,'（工厂）送货清单汇总'!K123)))</f>
        <v>0</v>
      </c>
      <c r="L123" s="50">
        <f t="shared" si="7"/>
        <v>0</v>
      </c>
      <c r="M123" s="43"/>
      <c r="N123" s="43"/>
      <c r="O123" s="50" t="str">
        <f>+IF(K123&gt;0,LOOKUP(1,0/FIND(I123,运营生产订单!$A$9:$A$78),运营生产订单!$N$9:$N$78),"")</f>
        <v/>
      </c>
    </row>
    <row r="124" ht="22.5" customHeight="1" spans="1:15">
      <c r="A124" s="48" t="str">
        <f t="shared" si="6"/>
        <v/>
      </c>
      <c r="B124" s="49" t="str">
        <f ca="1">+IF(K124&gt;0,'（运营）采购订单'!B124,"")</f>
        <v/>
      </c>
      <c r="C124" s="50" t="str">
        <f ca="1">+IF(K124&gt;0,'（运营）采购订单'!C124,"")</f>
        <v/>
      </c>
      <c r="D124" s="50" t="str">
        <f ca="1">+IF(K124&gt;0,'（运营）采购订单'!D124,"")</f>
        <v/>
      </c>
      <c r="E124" s="50" t="str">
        <f ca="1">+IF(K124&gt;0,'（运营）采购订单'!E124,"")</f>
        <v/>
      </c>
      <c r="F124" s="50">
        <f ca="1">+IF(K124&gt;0,'（运营）采购订单'!J124,0)</f>
        <v>0</v>
      </c>
      <c r="G124" s="50" t="str">
        <f ca="1">+IF(K124&gt;0,'（运营）采购订单'!F124,"")</f>
        <v/>
      </c>
      <c r="H124" s="51" t="str">
        <f ca="1">+IF(K124&gt;0,'（运营）采购订单'!G124,"")</f>
        <v/>
      </c>
      <c r="I124" s="50" t="str">
        <f>+IF(K124&gt;0,'（运营）采购订单'!H124,"")</f>
        <v/>
      </c>
      <c r="J124" s="50" t="str">
        <f>+IF(K124&gt;0,'（运营）采购订单'!I124,"")</f>
        <v/>
      </c>
      <c r="K124" s="50">
        <f>+IF(AND('（工厂）送货清单汇总'!$K$544&gt;0,'（工厂）送货清单汇总'!$L$544&gt;0,'（工厂）送货清单汇总'!$M$544&gt;0,'（工厂）送货清单汇总'!$N$544&gt;0),'（工厂）送货清单汇总'!N124,IF(AND('（工厂）送货清单汇总'!$K$544&gt;0,'（工厂）送货清单汇总'!$L$544&gt;0,'（工厂）送货清单汇总'!$M$544&gt;0,'（工厂）送货清单汇总'!$N$544=0),'（工厂）送货清单汇总'!M124,IF(AND('（工厂）送货清单汇总'!$K$544&gt;0,'（工厂）送货清单汇总'!$L$544&gt;0,'（工厂）送货清单汇总'!$M$544=0),'（工厂）送货清单汇总'!L124,'（工厂）送货清单汇总'!K124)))</f>
        <v>0</v>
      </c>
      <c r="L124" s="50">
        <f t="shared" si="7"/>
        <v>0</v>
      </c>
      <c r="M124" s="43"/>
      <c r="N124" s="43"/>
      <c r="O124" s="50" t="str">
        <f>+IF(K124&gt;0,LOOKUP(1,0/FIND(I124,运营生产订单!$A$9:$A$78),运营生产订单!$N$9:$N$78),"")</f>
        <v/>
      </c>
    </row>
    <row r="125" ht="22.5" customHeight="1" spans="1:15">
      <c r="A125" s="48" t="str">
        <f t="shared" si="6"/>
        <v/>
      </c>
      <c r="B125" s="49" t="str">
        <f ca="1">+IF(K125&gt;0,'（运营）采购订单'!B125,"")</f>
        <v/>
      </c>
      <c r="C125" s="50" t="str">
        <f ca="1">+IF(K125&gt;0,'（运营）采购订单'!C125,"")</f>
        <v/>
      </c>
      <c r="D125" s="50" t="str">
        <f ca="1">+IF(K125&gt;0,'（运营）采购订单'!D125,"")</f>
        <v/>
      </c>
      <c r="E125" s="50" t="str">
        <f ca="1">+IF(K125&gt;0,'（运营）采购订单'!E125,"")</f>
        <v/>
      </c>
      <c r="F125" s="50">
        <f ca="1">+IF(K125&gt;0,'（运营）采购订单'!J125,0)</f>
        <v>0</v>
      </c>
      <c r="G125" s="50" t="str">
        <f ca="1">+IF(K125&gt;0,'（运营）采购订单'!F125,"")</f>
        <v/>
      </c>
      <c r="H125" s="51" t="str">
        <f ca="1">+IF(K125&gt;0,'（运营）采购订单'!G125,"")</f>
        <v/>
      </c>
      <c r="I125" s="50" t="str">
        <f ca="1">+IF(K125&gt;0,'（运营）采购订单'!H125,"")</f>
        <v/>
      </c>
      <c r="J125" s="50" t="str">
        <f>+IF(K125&gt;0,'（运营）采购订单'!I125,"")</f>
        <v/>
      </c>
      <c r="K125" s="50">
        <f>+IF(AND('（工厂）送货清单汇总'!$K$544&gt;0,'（工厂）送货清单汇总'!$L$544&gt;0,'（工厂）送货清单汇总'!$M$544&gt;0,'（工厂）送货清单汇总'!$N$544&gt;0),'（工厂）送货清单汇总'!N125,IF(AND('（工厂）送货清单汇总'!$K$544&gt;0,'（工厂）送货清单汇总'!$L$544&gt;0,'（工厂）送货清单汇总'!$M$544&gt;0,'（工厂）送货清单汇总'!$N$544=0),'（工厂）送货清单汇总'!M125,IF(AND('（工厂）送货清单汇总'!$K$544&gt;0,'（工厂）送货清单汇总'!$L$544&gt;0,'（工厂）送货清单汇总'!$M$544=0),'（工厂）送货清单汇总'!L125,'（工厂）送货清单汇总'!K125)))</f>
        <v>0</v>
      </c>
      <c r="L125" s="50">
        <f t="shared" si="7"/>
        <v>0</v>
      </c>
      <c r="M125" s="43"/>
      <c r="N125" s="43"/>
      <c r="O125" s="50" t="str">
        <f ca="1">+IF(K125&gt;0,LOOKUP(1,0/FIND(I125,运营生产订单!$A$9:$A$78),运营生产订单!$N$9:$N$78),"")</f>
        <v/>
      </c>
    </row>
    <row r="126" ht="22.5" customHeight="1" spans="1:15">
      <c r="A126" s="48" t="str">
        <f t="shared" si="6"/>
        <v/>
      </c>
      <c r="B126" s="49" t="str">
        <f ca="1">+IF(K126&gt;0,'（运营）采购订单'!B126,"")</f>
        <v/>
      </c>
      <c r="C126" s="50" t="str">
        <f ca="1">+IF(K126&gt;0,'（运营）采购订单'!C126,"")</f>
        <v/>
      </c>
      <c r="D126" s="50" t="str">
        <f ca="1">+IF(K126&gt;0,'（运营）采购订单'!D126,"")</f>
        <v/>
      </c>
      <c r="E126" s="50" t="str">
        <f ca="1">+IF(K126&gt;0,'（运营）采购订单'!E126,"")</f>
        <v/>
      </c>
      <c r="F126" s="50">
        <f ca="1">+IF(K126&gt;0,'（运营）采购订单'!J126,0)</f>
        <v>0</v>
      </c>
      <c r="G126" s="50" t="str">
        <f ca="1">+IF(K126&gt;0,'（运营）采购订单'!F126,"")</f>
        <v/>
      </c>
      <c r="H126" s="51" t="str">
        <f ca="1">+IF(K126&gt;0,'（运营）采购订单'!G126,"")</f>
        <v/>
      </c>
      <c r="I126" s="50" t="str">
        <f ca="1">+IF(K126&gt;0,'（运营）采购订单'!H126,"")</f>
        <v/>
      </c>
      <c r="J126" s="50" t="str">
        <f>+IF(K126&gt;0,'（运营）采购订单'!I126,"")</f>
        <v/>
      </c>
      <c r="K126" s="50">
        <f>+IF(AND('（工厂）送货清单汇总'!$K$544&gt;0,'（工厂）送货清单汇总'!$L$544&gt;0,'（工厂）送货清单汇总'!$M$544&gt;0,'（工厂）送货清单汇总'!$N$544&gt;0),'（工厂）送货清单汇总'!N126,IF(AND('（工厂）送货清单汇总'!$K$544&gt;0,'（工厂）送货清单汇总'!$L$544&gt;0,'（工厂）送货清单汇总'!$M$544&gt;0,'（工厂）送货清单汇总'!$N$544=0),'（工厂）送货清单汇总'!M126,IF(AND('（工厂）送货清单汇总'!$K$544&gt;0,'（工厂）送货清单汇总'!$L$544&gt;0,'（工厂）送货清单汇总'!$M$544=0),'（工厂）送货清单汇总'!L126,'（工厂）送货清单汇总'!K126)))</f>
        <v>0</v>
      </c>
      <c r="L126" s="50">
        <f t="shared" si="7"/>
        <v>0</v>
      </c>
      <c r="M126" s="43"/>
      <c r="N126" s="43"/>
      <c r="O126" s="50" t="str">
        <f ca="1">+IF(K126&gt;0,LOOKUP(1,0/FIND(I126,运营生产订单!$A$9:$A$78),运营生产订单!$N$9:$N$78),"")</f>
        <v/>
      </c>
    </row>
    <row r="127" ht="22.5" customHeight="1" spans="1:15">
      <c r="A127" s="48" t="str">
        <f t="shared" si="6"/>
        <v/>
      </c>
      <c r="B127" s="49" t="str">
        <f ca="1">+IF(K127&gt;0,'（运营）采购订单'!B127,"")</f>
        <v/>
      </c>
      <c r="C127" s="50" t="str">
        <f ca="1">+IF(K127&gt;0,'（运营）采购订单'!C127,"")</f>
        <v/>
      </c>
      <c r="D127" s="50" t="str">
        <f ca="1">+IF(K127&gt;0,'（运营）采购订单'!D127,"")</f>
        <v/>
      </c>
      <c r="E127" s="50" t="str">
        <f ca="1">+IF(K127&gt;0,'（运营）采购订单'!E127,"")</f>
        <v/>
      </c>
      <c r="F127" s="50">
        <f ca="1">+IF(K127&gt;0,'（运营）采购订单'!J127,0)</f>
        <v>0</v>
      </c>
      <c r="G127" s="50" t="str">
        <f ca="1">+IF(K127&gt;0,'（运营）采购订单'!F127,"")</f>
        <v/>
      </c>
      <c r="H127" s="51" t="str">
        <f ca="1">+IF(K127&gt;0,'（运营）采购订单'!G127,"")</f>
        <v/>
      </c>
      <c r="I127" s="50" t="str">
        <f ca="1">+IF(K127&gt;0,'（运营）采购订单'!H127,"")</f>
        <v/>
      </c>
      <c r="J127" s="50" t="str">
        <f>+IF(K127&gt;0,'（运营）采购订单'!I127,"")</f>
        <v/>
      </c>
      <c r="K127" s="50">
        <f>+IF(AND('（工厂）送货清单汇总'!$K$544&gt;0,'（工厂）送货清单汇总'!$L$544&gt;0,'（工厂）送货清单汇总'!$M$544&gt;0,'（工厂）送货清单汇总'!$N$544&gt;0),'（工厂）送货清单汇总'!N127,IF(AND('（工厂）送货清单汇总'!$K$544&gt;0,'（工厂）送货清单汇总'!$L$544&gt;0,'（工厂）送货清单汇总'!$M$544&gt;0,'（工厂）送货清单汇总'!$N$544=0),'（工厂）送货清单汇总'!M127,IF(AND('（工厂）送货清单汇总'!$K$544&gt;0,'（工厂）送货清单汇总'!$L$544&gt;0,'（工厂）送货清单汇总'!$M$544=0),'（工厂）送货清单汇总'!L127,'（工厂）送货清单汇总'!K127)))</f>
        <v>0</v>
      </c>
      <c r="L127" s="50">
        <f t="shared" si="7"/>
        <v>0</v>
      </c>
      <c r="M127" s="43"/>
      <c r="N127" s="43"/>
      <c r="O127" s="50" t="str">
        <f ca="1">+IF(K127&gt;0,LOOKUP(1,0/FIND(I127,运营生产订单!$A$9:$A$78),运营生产订单!$N$9:$N$78),"")</f>
        <v/>
      </c>
    </row>
    <row r="128" ht="22.5" customHeight="1" spans="1:15">
      <c r="A128" s="48" t="str">
        <f t="shared" si="6"/>
        <v/>
      </c>
      <c r="B128" s="49" t="str">
        <f ca="1">+IF(K128&gt;0,'（运营）采购订单'!B128,"")</f>
        <v/>
      </c>
      <c r="C128" s="50" t="str">
        <f ca="1">+IF(K128&gt;0,'（运营）采购订单'!C128,"")</f>
        <v/>
      </c>
      <c r="D128" s="50" t="str">
        <f ca="1">+IF(K128&gt;0,'（运营）采购订单'!D128,"")</f>
        <v/>
      </c>
      <c r="E128" s="50" t="str">
        <f ca="1">+IF(K128&gt;0,'（运营）采购订单'!E128,"")</f>
        <v/>
      </c>
      <c r="F128" s="50">
        <f ca="1">+IF(K128&gt;0,'（运营）采购订单'!J128,0)</f>
        <v>0</v>
      </c>
      <c r="G128" s="50" t="str">
        <f ca="1">+IF(K128&gt;0,'（运营）采购订单'!F128,"")</f>
        <v/>
      </c>
      <c r="H128" s="51" t="str">
        <f ca="1">+IF(K128&gt;0,'（运营）采购订单'!G128,"")</f>
        <v/>
      </c>
      <c r="I128" s="50" t="str">
        <f ca="1">+IF(K128&gt;0,'（运营）采购订单'!H128,"")</f>
        <v/>
      </c>
      <c r="J128" s="50" t="str">
        <f>+IF(K128&gt;0,'（运营）采购订单'!I128,"")</f>
        <v/>
      </c>
      <c r="K128" s="50">
        <f>+IF(AND('（工厂）送货清单汇总'!$K$544&gt;0,'（工厂）送货清单汇总'!$L$544&gt;0,'（工厂）送货清单汇总'!$M$544&gt;0,'（工厂）送货清单汇总'!$N$544&gt;0),'（工厂）送货清单汇总'!N128,IF(AND('（工厂）送货清单汇总'!$K$544&gt;0,'（工厂）送货清单汇总'!$L$544&gt;0,'（工厂）送货清单汇总'!$M$544&gt;0,'（工厂）送货清单汇总'!$N$544=0),'（工厂）送货清单汇总'!M128,IF(AND('（工厂）送货清单汇总'!$K$544&gt;0,'（工厂）送货清单汇总'!$L$544&gt;0,'（工厂）送货清单汇总'!$M$544=0),'（工厂）送货清单汇总'!L128,'（工厂）送货清单汇总'!K128)))</f>
        <v>0</v>
      </c>
      <c r="L128" s="50">
        <f t="shared" si="7"/>
        <v>0</v>
      </c>
      <c r="M128" s="43"/>
      <c r="N128" s="43"/>
      <c r="O128" s="50" t="str">
        <f ca="1">+IF(K128&gt;0,LOOKUP(1,0/FIND(I128,运营生产订单!$A$9:$A$78),运营生产订单!$N$9:$N$78),"")</f>
        <v/>
      </c>
    </row>
    <row r="129" ht="22.5" customHeight="1" spans="1:15">
      <c r="A129" s="48" t="str">
        <f t="shared" si="6"/>
        <v/>
      </c>
      <c r="B129" s="49" t="str">
        <f ca="1">+IF(K129&gt;0,'（运营）采购订单'!B129,"")</f>
        <v/>
      </c>
      <c r="C129" s="50" t="str">
        <f ca="1">+IF(K129&gt;0,'（运营）采购订单'!C129,"")</f>
        <v/>
      </c>
      <c r="D129" s="50" t="str">
        <f ca="1">+IF(K129&gt;0,'（运营）采购订单'!D129,"")</f>
        <v/>
      </c>
      <c r="E129" s="50" t="str">
        <f ca="1">+IF(K129&gt;0,'（运营）采购订单'!E129,"")</f>
        <v/>
      </c>
      <c r="F129" s="50">
        <f ca="1">+IF(K129&gt;0,'（运营）采购订单'!J129,0)</f>
        <v>0</v>
      </c>
      <c r="G129" s="50" t="str">
        <f ca="1">+IF(K129&gt;0,'（运营）采购订单'!F129,"")</f>
        <v/>
      </c>
      <c r="H129" s="51" t="str">
        <f ca="1">+IF(K129&gt;0,'（运营）采购订单'!G129,"")</f>
        <v/>
      </c>
      <c r="I129" s="50" t="str">
        <f ca="1">+IF(K129&gt;0,'（运营）采购订单'!H129,"")</f>
        <v/>
      </c>
      <c r="J129" s="50" t="str">
        <f>+IF(K129&gt;0,'（运营）采购订单'!I129,"")</f>
        <v/>
      </c>
      <c r="K129" s="50">
        <f>+IF(AND('（工厂）送货清单汇总'!$K$544&gt;0,'（工厂）送货清单汇总'!$L$544&gt;0,'（工厂）送货清单汇总'!$M$544&gt;0,'（工厂）送货清单汇总'!$N$544&gt;0),'（工厂）送货清单汇总'!N129,IF(AND('（工厂）送货清单汇总'!$K$544&gt;0,'（工厂）送货清单汇总'!$L$544&gt;0,'（工厂）送货清单汇总'!$M$544&gt;0,'（工厂）送货清单汇总'!$N$544=0),'（工厂）送货清单汇总'!M129,IF(AND('（工厂）送货清单汇总'!$K$544&gt;0,'（工厂）送货清单汇总'!$L$544&gt;0,'（工厂）送货清单汇总'!$M$544=0),'（工厂）送货清单汇总'!L129,'（工厂）送货清单汇总'!K129)))</f>
        <v>0</v>
      </c>
      <c r="L129" s="50">
        <f t="shared" si="7"/>
        <v>0</v>
      </c>
      <c r="M129" s="43"/>
      <c r="N129" s="43"/>
      <c r="O129" s="50" t="str">
        <f ca="1">+IF(K129&gt;0,LOOKUP(1,0/FIND(I129,运营生产订单!$A$9:$A$78),运营生产订单!$N$9:$N$78),"")</f>
        <v/>
      </c>
    </row>
    <row r="130" ht="22.5" customHeight="1" spans="1:15">
      <c r="A130" s="48" t="str">
        <f t="shared" si="6"/>
        <v/>
      </c>
      <c r="B130" s="49" t="str">
        <f ca="1">+IF(K130&gt;0,'（运营）采购订单'!B130,"")</f>
        <v/>
      </c>
      <c r="C130" s="50" t="str">
        <f ca="1">+IF(K130&gt;0,'（运营）采购订单'!C130,"")</f>
        <v/>
      </c>
      <c r="D130" s="50" t="str">
        <f ca="1">+IF(K130&gt;0,'（运营）采购订单'!D130,"")</f>
        <v/>
      </c>
      <c r="E130" s="50" t="str">
        <f ca="1">+IF(K130&gt;0,'（运营）采购订单'!E130,"")</f>
        <v/>
      </c>
      <c r="F130" s="50">
        <f ca="1">+IF(K130&gt;0,'（运营）采购订单'!J130,0)</f>
        <v>0</v>
      </c>
      <c r="G130" s="50" t="str">
        <f ca="1">+IF(K130&gt;0,'（运营）采购订单'!F130,"")</f>
        <v/>
      </c>
      <c r="H130" s="51" t="str">
        <f ca="1">+IF(K130&gt;0,'（运营）采购订单'!G130,"")</f>
        <v/>
      </c>
      <c r="I130" s="50" t="str">
        <f>+IF(K130&gt;0,'（运营）采购订单'!H130,"")</f>
        <v/>
      </c>
      <c r="J130" s="50" t="str">
        <f>+IF(K130&gt;0,'（运营）采购订单'!I130,"")</f>
        <v/>
      </c>
      <c r="K130" s="50">
        <f>+IF(AND('（工厂）送货清单汇总'!$K$544&gt;0,'（工厂）送货清单汇总'!$L$544&gt;0,'（工厂）送货清单汇总'!$M$544&gt;0,'（工厂）送货清单汇总'!$N$544&gt;0),'（工厂）送货清单汇总'!N130,IF(AND('（工厂）送货清单汇总'!$K$544&gt;0,'（工厂）送货清单汇总'!$L$544&gt;0,'（工厂）送货清单汇总'!$M$544&gt;0,'（工厂）送货清单汇总'!$N$544=0),'（工厂）送货清单汇总'!M130,IF(AND('（工厂）送货清单汇总'!$K$544&gt;0,'（工厂）送货清单汇总'!$L$544&gt;0,'（工厂）送货清单汇总'!$M$544=0),'（工厂）送货清单汇总'!L130,'（工厂）送货清单汇总'!K130)))</f>
        <v>0</v>
      </c>
      <c r="L130" s="50">
        <f t="shared" si="7"/>
        <v>0</v>
      </c>
      <c r="M130" s="43"/>
      <c r="N130" s="43"/>
      <c r="O130" s="50" t="str">
        <f>+IF(K130&gt;0,LOOKUP(1,0/FIND(I130,运营生产订单!$A$9:$A$78),运营生产订单!$N$9:$N$78),"")</f>
        <v/>
      </c>
    </row>
    <row r="131" ht="22.5" customHeight="1" spans="1:15">
      <c r="A131" s="48" t="str">
        <f t="shared" si="6"/>
        <v/>
      </c>
      <c r="B131" s="49" t="str">
        <f ca="1">+IF(K131&gt;0,'（运营）采购订单'!B131,"")</f>
        <v/>
      </c>
      <c r="C131" s="50" t="str">
        <f ca="1">+IF(K131&gt;0,'（运营）采购订单'!C131,"")</f>
        <v/>
      </c>
      <c r="D131" s="50" t="str">
        <f ca="1">+IF(K131&gt;0,'（运营）采购订单'!D131,"")</f>
        <v/>
      </c>
      <c r="E131" s="50" t="str">
        <f ca="1">+IF(K131&gt;0,'（运营）采购订单'!E131,"")</f>
        <v/>
      </c>
      <c r="F131" s="50">
        <f ca="1">+IF(K131&gt;0,'（运营）采购订单'!J131,0)</f>
        <v>0</v>
      </c>
      <c r="G131" s="50" t="str">
        <f ca="1">+IF(K131&gt;0,'（运营）采购订单'!F131,"")</f>
        <v/>
      </c>
      <c r="H131" s="51" t="str">
        <f ca="1">+IF(K131&gt;0,'（运营）采购订单'!G131,"")</f>
        <v/>
      </c>
      <c r="I131" s="50" t="str">
        <f>+IF(K131&gt;0,'（运营）采购订单'!H131,"")</f>
        <v/>
      </c>
      <c r="J131" s="50" t="str">
        <f>+IF(K131&gt;0,'（运营）采购订单'!I131,"")</f>
        <v/>
      </c>
      <c r="K131" s="50">
        <f>+IF(AND('（工厂）送货清单汇总'!$K$544&gt;0,'（工厂）送货清单汇总'!$L$544&gt;0,'（工厂）送货清单汇总'!$M$544&gt;0,'（工厂）送货清单汇总'!$N$544&gt;0),'（工厂）送货清单汇总'!N131,IF(AND('（工厂）送货清单汇总'!$K$544&gt;0,'（工厂）送货清单汇总'!$L$544&gt;0,'（工厂）送货清单汇总'!$M$544&gt;0,'（工厂）送货清单汇总'!$N$544=0),'（工厂）送货清单汇总'!M131,IF(AND('（工厂）送货清单汇总'!$K$544&gt;0,'（工厂）送货清单汇总'!$L$544&gt;0,'（工厂）送货清单汇总'!$M$544=0),'（工厂）送货清单汇总'!L131,'（工厂）送货清单汇总'!K131)))</f>
        <v>0</v>
      </c>
      <c r="L131" s="50">
        <f t="shared" si="7"/>
        <v>0</v>
      </c>
      <c r="M131" s="43"/>
      <c r="N131" s="43"/>
      <c r="O131" s="50" t="str">
        <f>+IF(K131&gt;0,LOOKUP(1,0/FIND(I131,运营生产订单!$A$9:$A$78),运营生产订单!$N$9:$N$78),"")</f>
        <v/>
      </c>
    </row>
    <row r="132" ht="22.5" customHeight="1" spans="1:15">
      <c r="A132" s="48" t="str">
        <f t="shared" si="6"/>
        <v/>
      </c>
      <c r="B132" s="49" t="str">
        <f ca="1">+IF(K132&gt;0,'（运营）采购订单'!B132,"")</f>
        <v/>
      </c>
      <c r="C132" s="50" t="str">
        <f ca="1">+IF(K132&gt;0,'（运营）采购订单'!C132,"")</f>
        <v/>
      </c>
      <c r="D132" s="50" t="str">
        <f ca="1">+IF(K132&gt;0,'（运营）采购订单'!D132,"")</f>
        <v/>
      </c>
      <c r="E132" s="50" t="str">
        <f ca="1">+IF(K132&gt;0,'（运营）采购订单'!E132,"")</f>
        <v/>
      </c>
      <c r="F132" s="50">
        <f ca="1">+IF(K132&gt;0,'（运营）采购订单'!J132,0)</f>
        <v>0</v>
      </c>
      <c r="G132" s="50" t="str">
        <f ca="1">+IF(K132&gt;0,'（运营）采购订单'!F132,"")</f>
        <v/>
      </c>
      <c r="H132" s="51" t="str">
        <f ca="1">+IF(K132&gt;0,'（运营）采购订单'!G132,"")</f>
        <v/>
      </c>
      <c r="I132" s="50" t="str">
        <f>+IF(K132&gt;0,'（运营）采购订单'!H132,"")</f>
        <v/>
      </c>
      <c r="J132" s="50" t="str">
        <f>+IF(K132&gt;0,'（运营）采购订单'!I132,"")</f>
        <v/>
      </c>
      <c r="K132" s="50">
        <f>+IF(AND('（工厂）送货清单汇总'!$K$544&gt;0,'（工厂）送货清单汇总'!$L$544&gt;0,'（工厂）送货清单汇总'!$M$544&gt;0,'（工厂）送货清单汇总'!$N$544&gt;0),'（工厂）送货清单汇总'!N132,IF(AND('（工厂）送货清单汇总'!$K$544&gt;0,'（工厂）送货清单汇总'!$L$544&gt;0,'（工厂）送货清单汇总'!$M$544&gt;0,'（工厂）送货清单汇总'!$N$544=0),'（工厂）送货清单汇总'!M132,IF(AND('（工厂）送货清单汇总'!$K$544&gt;0,'（工厂）送货清单汇总'!$L$544&gt;0,'（工厂）送货清单汇总'!$M$544=0),'（工厂）送货清单汇总'!L132,'（工厂）送货清单汇总'!K132)))</f>
        <v>0</v>
      </c>
      <c r="L132" s="50">
        <f t="shared" si="7"/>
        <v>0</v>
      </c>
      <c r="M132" s="43"/>
      <c r="N132" s="43"/>
      <c r="O132" s="50" t="str">
        <f>+IF(K132&gt;0,LOOKUP(1,0/FIND(I132,运营生产订单!$A$9:$A$78),运营生产订单!$N$9:$N$78),"")</f>
        <v/>
      </c>
    </row>
    <row r="133" ht="22.5" customHeight="1" spans="1:15">
      <c r="A133" s="48" t="str">
        <f t="shared" ref="A133:A164" si="8">+IF(K133&gt;0,$N$2,"")</f>
        <v/>
      </c>
      <c r="B133" s="49" t="str">
        <f ca="1">+IF(K133&gt;0,'（运营）采购订单'!B133,"")</f>
        <v/>
      </c>
      <c r="C133" s="50" t="str">
        <f ca="1">+IF(K133&gt;0,'（运营）采购订单'!C133,"")</f>
        <v/>
      </c>
      <c r="D133" s="50" t="str">
        <f ca="1">+IF(K133&gt;0,'（运营）采购订单'!D133,"")</f>
        <v/>
      </c>
      <c r="E133" s="50" t="str">
        <f ca="1">+IF(K133&gt;0,'（运营）采购订单'!E133,"")</f>
        <v/>
      </c>
      <c r="F133" s="50">
        <f ca="1">+IF(K133&gt;0,'（运营）采购订单'!J133,0)</f>
        <v>0</v>
      </c>
      <c r="G133" s="50" t="str">
        <f ca="1">+IF(K133&gt;0,'（运营）采购订单'!F133,"")</f>
        <v/>
      </c>
      <c r="H133" s="51" t="str">
        <f ca="1">+IF(K133&gt;0,'（运营）采购订单'!G133,"")</f>
        <v/>
      </c>
      <c r="I133" s="50" t="str">
        <f>+IF(K133&gt;0,'（运营）采购订单'!H133,"")</f>
        <v/>
      </c>
      <c r="J133" s="50" t="str">
        <f>+IF(K133&gt;0,'（运营）采购订单'!I133,"")</f>
        <v/>
      </c>
      <c r="K133" s="50">
        <f>+IF(AND('（工厂）送货清单汇总'!$K$544&gt;0,'（工厂）送货清单汇总'!$L$544&gt;0,'（工厂）送货清单汇总'!$M$544&gt;0,'（工厂）送货清单汇总'!$N$544&gt;0),'（工厂）送货清单汇总'!N133,IF(AND('（工厂）送货清单汇总'!$K$544&gt;0,'（工厂）送货清单汇总'!$L$544&gt;0,'（工厂）送货清单汇总'!$M$544&gt;0,'（工厂）送货清单汇总'!$N$544=0),'（工厂）送货清单汇总'!M133,IF(AND('（工厂）送货清单汇总'!$K$544&gt;0,'（工厂）送货清单汇总'!$L$544&gt;0,'（工厂）送货清单汇总'!$M$544=0),'（工厂）送货清单汇总'!L133,'（工厂）送货清单汇总'!K133)))</f>
        <v>0</v>
      </c>
      <c r="L133" s="50">
        <f t="shared" ref="L133:L164" si="9">+K133+M133+N133</f>
        <v>0</v>
      </c>
      <c r="M133" s="43"/>
      <c r="N133" s="43"/>
      <c r="O133" s="50" t="str">
        <f>+IF(K133&gt;0,LOOKUP(1,0/FIND(I133,运营生产订单!$A$9:$A$78),运营生产订单!$N$9:$N$78),"")</f>
        <v/>
      </c>
    </row>
    <row r="134" ht="22.5" customHeight="1" spans="1:15">
      <c r="A134" s="48" t="str">
        <f t="shared" si="8"/>
        <v/>
      </c>
      <c r="B134" s="49" t="str">
        <f ca="1">+IF(K134&gt;0,'（运营）采购订单'!B134,"")</f>
        <v/>
      </c>
      <c r="C134" s="50" t="str">
        <f ca="1">+IF(K134&gt;0,'（运营）采购订单'!C134,"")</f>
        <v/>
      </c>
      <c r="D134" s="50" t="str">
        <f ca="1">+IF(K134&gt;0,'（运营）采购订单'!D134,"")</f>
        <v/>
      </c>
      <c r="E134" s="50" t="str">
        <f ca="1">+IF(K134&gt;0,'（运营）采购订单'!E134,"")</f>
        <v/>
      </c>
      <c r="F134" s="50">
        <f ca="1">+IF(K134&gt;0,'（运营）采购订单'!J134,0)</f>
        <v>0</v>
      </c>
      <c r="G134" s="50" t="str">
        <f ca="1">+IF(K134&gt;0,'（运营）采购订单'!F134,"")</f>
        <v/>
      </c>
      <c r="H134" s="51" t="str">
        <f ca="1">+IF(K134&gt;0,'（运营）采购订单'!G134,"")</f>
        <v/>
      </c>
      <c r="I134" s="50" t="str">
        <f ca="1">+IF(K134&gt;0,'（运营）采购订单'!H134,"")</f>
        <v/>
      </c>
      <c r="J134" s="50" t="str">
        <f>+IF(K134&gt;0,'（运营）采购订单'!I134,"")</f>
        <v/>
      </c>
      <c r="K134" s="50">
        <f>+IF(AND('（工厂）送货清单汇总'!$K$544&gt;0,'（工厂）送货清单汇总'!$L$544&gt;0,'（工厂）送货清单汇总'!$M$544&gt;0,'（工厂）送货清单汇总'!$N$544&gt;0),'（工厂）送货清单汇总'!N134,IF(AND('（工厂）送货清单汇总'!$K$544&gt;0,'（工厂）送货清单汇总'!$L$544&gt;0,'（工厂）送货清单汇总'!$M$544&gt;0,'（工厂）送货清单汇总'!$N$544=0),'（工厂）送货清单汇总'!M134,IF(AND('（工厂）送货清单汇总'!$K$544&gt;0,'（工厂）送货清单汇总'!$L$544&gt;0,'（工厂）送货清单汇总'!$M$544=0),'（工厂）送货清单汇总'!L134,'（工厂）送货清单汇总'!K134)))</f>
        <v>0</v>
      </c>
      <c r="L134" s="50">
        <f t="shared" si="9"/>
        <v>0</v>
      </c>
      <c r="M134" s="43"/>
      <c r="N134" s="43"/>
      <c r="O134" s="50" t="str">
        <f ca="1">+IF(K134&gt;0,LOOKUP(1,0/FIND(I134,运营生产订单!$A$9:$A$78),运营生产订单!$N$9:$N$78),"")</f>
        <v/>
      </c>
    </row>
    <row r="135" ht="22.5" customHeight="1" spans="1:15">
      <c r="A135" s="48" t="str">
        <f t="shared" si="8"/>
        <v/>
      </c>
      <c r="B135" s="49" t="str">
        <f ca="1">+IF(K135&gt;0,'（运营）采购订单'!B135,"")</f>
        <v/>
      </c>
      <c r="C135" s="50" t="str">
        <f ca="1">+IF(K135&gt;0,'（运营）采购订单'!C135,"")</f>
        <v/>
      </c>
      <c r="D135" s="50" t="str">
        <f ca="1">+IF(K135&gt;0,'（运营）采购订单'!D135,"")</f>
        <v/>
      </c>
      <c r="E135" s="50" t="str">
        <f ca="1">+IF(K135&gt;0,'（运营）采购订单'!E135,"")</f>
        <v/>
      </c>
      <c r="F135" s="50">
        <f ca="1">+IF(K135&gt;0,'（运营）采购订单'!J135,0)</f>
        <v>0</v>
      </c>
      <c r="G135" s="50" t="str">
        <f ca="1">+IF(K135&gt;0,'（运营）采购订单'!F135,"")</f>
        <v/>
      </c>
      <c r="H135" s="51" t="str">
        <f ca="1">+IF(K135&gt;0,'（运营）采购订单'!G135,"")</f>
        <v/>
      </c>
      <c r="I135" s="50" t="str">
        <f ca="1">+IF(K135&gt;0,'（运营）采购订单'!H135,"")</f>
        <v/>
      </c>
      <c r="J135" s="50" t="str">
        <f>+IF(K135&gt;0,'（运营）采购订单'!I135,"")</f>
        <v/>
      </c>
      <c r="K135" s="50">
        <f>+IF(AND('（工厂）送货清单汇总'!$K$544&gt;0,'（工厂）送货清单汇总'!$L$544&gt;0,'（工厂）送货清单汇总'!$M$544&gt;0,'（工厂）送货清单汇总'!$N$544&gt;0),'（工厂）送货清单汇总'!N135,IF(AND('（工厂）送货清单汇总'!$K$544&gt;0,'（工厂）送货清单汇总'!$L$544&gt;0,'（工厂）送货清单汇总'!$M$544&gt;0,'（工厂）送货清单汇总'!$N$544=0),'（工厂）送货清单汇总'!M135,IF(AND('（工厂）送货清单汇总'!$K$544&gt;0,'（工厂）送货清单汇总'!$L$544&gt;0,'（工厂）送货清单汇总'!$M$544=0),'（工厂）送货清单汇总'!L135,'（工厂）送货清单汇总'!K135)))</f>
        <v>0</v>
      </c>
      <c r="L135" s="50">
        <f t="shared" si="9"/>
        <v>0</v>
      </c>
      <c r="M135" s="43"/>
      <c r="N135" s="43"/>
      <c r="O135" s="50" t="str">
        <f ca="1">+IF(K135&gt;0,LOOKUP(1,0/FIND(I135,运营生产订单!$A$9:$A$78),运营生产订单!$N$9:$N$78),"")</f>
        <v/>
      </c>
    </row>
    <row r="136" ht="22.5" customHeight="1" spans="1:15">
      <c r="A136" s="48" t="str">
        <f t="shared" si="8"/>
        <v/>
      </c>
      <c r="B136" s="49" t="str">
        <f ca="1">+IF(K136&gt;0,'（运营）采购订单'!B136,"")</f>
        <v/>
      </c>
      <c r="C136" s="50" t="str">
        <f ca="1">+IF(K136&gt;0,'（运营）采购订单'!C136,"")</f>
        <v/>
      </c>
      <c r="D136" s="50" t="str">
        <f ca="1">+IF(K136&gt;0,'（运营）采购订单'!D136,"")</f>
        <v/>
      </c>
      <c r="E136" s="50" t="str">
        <f ca="1">+IF(K136&gt;0,'（运营）采购订单'!E136,"")</f>
        <v/>
      </c>
      <c r="F136" s="50">
        <f ca="1">+IF(K136&gt;0,'（运营）采购订单'!J136,0)</f>
        <v>0</v>
      </c>
      <c r="G136" s="50" t="str">
        <f ca="1">+IF(K136&gt;0,'（运营）采购订单'!F136,"")</f>
        <v/>
      </c>
      <c r="H136" s="51" t="str">
        <f ca="1">+IF(K136&gt;0,'（运营）采购订单'!G136,"")</f>
        <v/>
      </c>
      <c r="I136" s="50" t="str">
        <f ca="1">+IF(K136&gt;0,'（运营）采购订单'!H136,"")</f>
        <v/>
      </c>
      <c r="J136" s="50" t="str">
        <f>+IF(K136&gt;0,'（运营）采购订单'!I136,"")</f>
        <v/>
      </c>
      <c r="K136" s="50">
        <f>+IF(AND('（工厂）送货清单汇总'!$K$544&gt;0,'（工厂）送货清单汇总'!$L$544&gt;0,'（工厂）送货清单汇总'!$M$544&gt;0,'（工厂）送货清单汇总'!$N$544&gt;0),'（工厂）送货清单汇总'!N136,IF(AND('（工厂）送货清单汇总'!$K$544&gt;0,'（工厂）送货清单汇总'!$L$544&gt;0,'（工厂）送货清单汇总'!$M$544&gt;0,'（工厂）送货清单汇总'!$N$544=0),'（工厂）送货清单汇总'!M136,IF(AND('（工厂）送货清单汇总'!$K$544&gt;0,'（工厂）送货清单汇总'!$L$544&gt;0,'（工厂）送货清单汇总'!$M$544=0),'（工厂）送货清单汇总'!L136,'（工厂）送货清单汇总'!K136)))</f>
        <v>0</v>
      </c>
      <c r="L136" s="50">
        <f t="shared" si="9"/>
        <v>0</v>
      </c>
      <c r="M136" s="43"/>
      <c r="N136" s="43"/>
      <c r="O136" s="50" t="str">
        <f ca="1">+IF(K136&gt;0,LOOKUP(1,0/FIND(I136,运营生产订单!$A$9:$A$78),运营生产订单!$N$9:$N$78),"")</f>
        <v/>
      </c>
    </row>
    <row r="137" ht="22.5" customHeight="1" spans="1:15">
      <c r="A137" s="48" t="str">
        <f t="shared" si="8"/>
        <v/>
      </c>
      <c r="B137" s="49" t="str">
        <f ca="1">+IF(K137&gt;0,'（运营）采购订单'!B137,"")</f>
        <v/>
      </c>
      <c r="C137" s="50" t="str">
        <f ca="1">+IF(K137&gt;0,'（运营）采购订单'!C137,"")</f>
        <v/>
      </c>
      <c r="D137" s="50" t="str">
        <f ca="1">+IF(K137&gt;0,'（运营）采购订单'!D137,"")</f>
        <v/>
      </c>
      <c r="E137" s="50" t="str">
        <f ca="1">+IF(K137&gt;0,'（运营）采购订单'!E137,"")</f>
        <v/>
      </c>
      <c r="F137" s="50">
        <f ca="1">+IF(K137&gt;0,'（运营）采购订单'!J137,0)</f>
        <v>0</v>
      </c>
      <c r="G137" s="50" t="str">
        <f ca="1">+IF(K137&gt;0,'（运营）采购订单'!F137,"")</f>
        <v/>
      </c>
      <c r="H137" s="51" t="str">
        <f ca="1">+IF(K137&gt;0,'（运营）采购订单'!G137,"")</f>
        <v/>
      </c>
      <c r="I137" s="50" t="str">
        <f ca="1">+IF(K137&gt;0,'（运营）采购订单'!H137,"")</f>
        <v/>
      </c>
      <c r="J137" s="50" t="str">
        <f>+IF(K137&gt;0,'（运营）采购订单'!I137,"")</f>
        <v/>
      </c>
      <c r="K137" s="50">
        <f>+IF(AND('（工厂）送货清单汇总'!$K$544&gt;0,'（工厂）送货清单汇总'!$L$544&gt;0,'（工厂）送货清单汇总'!$M$544&gt;0,'（工厂）送货清单汇总'!$N$544&gt;0),'（工厂）送货清单汇总'!N137,IF(AND('（工厂）送货清单汇总'!$K$544&gt;0,'（工厂）送货清单汇总'!$L$544&gt;0,'（工厂）送货清单汇总'!$M$544&gt;0,'（工厂）送货清单汇总'!$N$544=0),'（工厂）送货清单汇总'!M137,IF(AND('（工厂）送货清单汇总'!$K$544&gt;0,'（工厂）送货清单汇总'!$L$544&gt;0,'（工厂）送货清单汇总'!$M$544=0),'（工厂）送货清单汇总'!L137,'（工厂）送货清单汇总'!K137)))</f>
        <v>0</v>
      </c>
      <c r="L137" s="50">
        <f t="shared" si="9"/>
        <v>0</v>
      </c>
      <c r="M137" s="43"/>
      <c r="N137" s="43"/>
      <c r="O137" s="50" t="str">
        <f ca="1">+IF(K137&gt;0,LOOKUP(1,0/FIND(I137,运营生产订单!$A$9:$A$78),运营生产订单!$N$9:$N$78),"")</f>
        <v/>
      </c>
    </row>
    <row r="138" ht="22.5" customHeight="1" spans="1:15">
      <c r="A138" s="48" t="str">
        <f t="shared" si="8"/>
        <v/>
      </c>
      <c r="B138" s="49" t="str">
        <f ca="1">+IF(K138&gt;0,'（运营）采购订单'!B138,"")</f>
        <v/>
      </c>
      <c r="C138" s="50" t="str">
        <f ca="1">+IF(K138&gt;0,'（运营）采购订单'!C138,"")</f>
        <v/>
      </c>
      <c r="D138" s="50" t="str">
        <f ca="1">+IF(K138&gt;0,'（运营）采购订单'!D138,"")</f>
        <v/>
      </c>
      <c r="E138" s="50" t="str">
        <f ca="1">+IF(K138&gt;0,'（运营）采购订单'!E138,"")</f>
        <v/>
      </c>
      <c r="F138" s="50">
        <f ca="1">+IF(K138&gt;0,'（运营）采购订单'!J138,0)</f>
        <v>0</v>
      </c>
      <c r="G138" s="50" t="str">
        <f ca="1">+IF(K138&gt;0,'（运营）采购订单'!F138,"")</f>
        <v/>
      </c>
      <c r="H138" s="51" t="str">
        <f ca="1">+IF(K138&gt;0,'（运营）采购订单'!G138,"")</f>
        <v/>
      </c>
      <c r="I138" s="50" t="str">
        <f ca="1">+IF(K138&gt;0,'（运营）采购订单'!H138,"")</f>
        <v/>
      </c>
      <c r="J138" s="50" t="str">
        <f>+IF(K138&gt;0,'（运营）采购订单'!I138,"")</f>
        <v/>
      </c>
      <c r="K138" s="50">
        <f>+IF(AND('（工厂）送货清单汇总'!$K$544&gt;0,'（工厂）送货清单汇总'!$L$544&gt;0,'（工厂）送货清单汇总'!$M$544&gt;0,'（工厂）送货清单汇总'!$N$544&gt;0),'（工厂）送货清单汇总'!N138,IF(AND('（工厂）送货清单汇总'!$K$544&gt;0,'（工厂）送货清单汇总'!$L$544&gt;0,'（工厂）送货清单汇总'!$M$544&gt;0,'（工厂）送货清单汇总'!$N$544=0),'（工厂）送货清单汇总'!M138,IF(AND('（工厂）送货清单汇总'!$K$544&gt;0,'（工厂）送货清单汇总'!$L$544&gt;0,'（工厂）送货清单汇总'!$M$544=0),'（工厂）送货清单汇总'!L138,'（工厂）送货清单汇总'!K138)))</f>
        <v>0</v>
      </c>
      <c r="L138" s="50">
        <f t="shared" si="9"/>
        <v>0</v>
      </c>
      <c r="M138" s="43"/>
      <c r="N138" s="43"/>
      <c r="O138" s="50" t="str">
        <f ca="1">+IF(K138&gt;0,LOOKUP(1,0/FIND(I138,运营生产订单!$A$9:$A$78),运营生产订单!$N$9:$N$78),"")</f>
        <v/>
      </c>
    </row>
    <row r="139" ht="22.5" customHeight="1" spans="1:15">
      <c r="A139" s="48" t="str">
        <f t="shared" si="8"/>
        <v/>
      </c>
      <c r="B139" s="49" t="str">
        <f ca="1">+IF(K139&gt;0,'（运营）采购订单'!B139,"")</f>
        <v/>
      </c>
      <c r="C139" s="50" t="str">
        <f ca="1">+IF(K139&gt;0,'（运营）采购订单'!C139,"")</f>
        <v/>
      </c>
      <c r="D139" s="50" t="str">
        <f ca="1">+IF(K139&gt;0,'（运营）采购订单'!D139,"")</f>
        <v/>
      </c>
      <c r="E139" s="50" t="str">
        <f ca="1">+IF(K139&gt;0,'（运营）采购订单'!E139,"")</f>
        <v/>
      </c>
      <c r="F139" s="50">
        <f ca="1">+IF(K139&gt;0,'（运营）采购订单'!J139,0)</f>
        <v>0</v>
      </c>
      <c r="G139" s="50" t="str">
        <f ca="1">+IF(K139&gt;0,'（运营）采购订单'!F139,"")</f>
        <v/>
      </c>
      <c r="H139" s="51" t="str">
        <f ca="1">+IF(K139&gt;0,'（运营）采购订单'!G139,"")</f>
        <v/>
      </c>
      <c r="I139" s="50" t="str">
        <f>+IF(K139&gt;0,'（运营）采购订单'!H139,"")</f>
        <v/>
      </c>
      <c r="J139" s="50" t="str">
        <f>+IF(K139&gt;0,'（运营）采购订单'!I139,"")</f>
        <v/>
      </c>
      <c r="K139" s="50">
        <f>+IF(AND('（工厂）送货清单汇总'!$K$544&gt;0,'（工厂）送货清单汇总'!$L$544&gt;0,'（工厂）送货清单汇总'!$M$544&gt;0,'（工厂）送货清单汇总'!$N$544&gt;0),'（工厂）送货清单汇总'!N139,IF(AND('（工厂）送货清单汇总'!$K$544&gt;0,'（工厂）送货清单汇总'!$L$544&gt;0,'（工厂）送货清单汇总'!$M$544&gt;0,'（工厂）送货清单汇总'!$N$544=0),'（工厂）送货清单汇总'!M139,IF(AND('（工厂）送货清单汇总'!$K$544&gt;0,'（工厂）送货清单汇总'!$L$544&gt;0,'（工厂）送货清单汇总'!$M$544=0),'（工厂）送货清单汇总'!L139,'（工厂）送货清单汇总'!K139)))</f>
        <v>0</v>
      </c>
      <c r="L139" s="50">
        <f t="shared" si="9"/>
        <v>0</v>
      </c>
      <c r="M139" s="43"/>
      <c r="N139" s="43"/>
      <c r="O139" s="50" t="str">
        <f>+IF(K139&gt;0,LOOKUP(1,0/FIND(I139,运营生产订单!$A$9:$A$78),运营生产订单!$N$9:$N$78),"")</f>
        <v/>
      </c>
    </row>
    <row r="140" ht="22.5" customHeight="1" spans="1:15">
      <c r="A140" s="48" t="str">
        <f t="shared" si="8"/>
        <v/>
      </c>
      <c r="B140" s="49" t="str">
        <f ca="1">+IF(K140&gt;0,'（运营）采购订单'!B140,"")</f>
        <v/>
      </c>
      <c r="C140" s="50" t="str">
        <f ca="1">+IF(K140&gt;0,'（运营）采购订单'!C140,"")</f>
        <v/>
      </c>
      <c r="D140" s="50" t="str">
        <f ca="1">+IF(K140&gt;0,'（运营）采购订单'!D140,"")</f>
        <v/>
      </c>
      <c r="E140" s="50" t="str">
        <f ca="1">+IF(K140&gt;0,'（运营）采购订单'!E140,"")</f>
        <v/>
      </c>
      <c r="F140" s="50">
        <f ca="1">+IF(K140&gt;0,'（运营）采购订单'!J140,0)</f>
        <v>0</v>
      </c>
      <c r="G140" s="50" t="str">
        <f ca="1">+IF(K140&gt;0,'（运营）采购订单'!F140,"")</f>
        <v/>
      </c>
      <c r="H140" s="51" t="str">
        <f ca="1">+IF(K140&gt;0,'（运营）采购订单'!G140,"")</f>
        <v/>
      </c>
      <c r="I140" s="50" t="str">
        <f>+IF(K140&gt;0,'（运营）采购订单'!H140,"")</f>
        <v/>
      </c>
      <c r="J140" s="50" t="str">
        <f>+IF(K140&gt;0,'（运营）采购订单'!I140,"")</f>
        <v/>
      </c>
      <c r="K140" s="50">
        <f>+IF(AND('（工厂）送货清单汇总'!$K$544&gt;0,'（工厂）送货清单汇总'!$L$544&gt;0,'（工厂）送货清单汇总'!$M$544&gt;0,'（工厂）送货清单汇总'!$N$544&gt;0),'（工厂）送货清单汇总'!N140,IF(AND('（工厂）送货清单汇总'!$K$544&gt;0,'（工厂）送货清单汇总'!$L$544&gt;0,'（工厂）送货清单汇总'!$M$544&gt;0,'（工厂）送货清单汇总'!$N$544=0),'（工厂）送货清单汇总'!M140,IF(AND('（工厂）送货清单汇总'!$K$544&gt;0,'（工厂）送货清单汇总'!$L$544&gt;0,'（工厂）送货清单汇总'!$M$544=0),'（工厂）送货清单汇总'!L140,'（工厂）送货清单汇总'!K140)))</f>
        <v>0</v>
      </c>
      <c r="L140" s="50">
        <f t="shared" si="9"/>
        <v>0</v>
      </c>
      <c r="M140" s="43"/>
      <c r="N140" s="43"/>
      <c r="O140" s="50" t="str">
        <f>+IF(K140&gt;0,LOOKUP(1,0/FIND(I140,运营生产订单!$A$9:$A$78),运营生产订单!$N$9:$N$78),"")</f>
        <v/>
      </c>
    </row>
    <row r="141" ht="22.5" customHeight="1" spans="1:15">
      <c r="A141" s="48" t="str">
        <f t="shared" si="8"/>
        <v/>
      </c>
      <c r="B141" s="49" t="str">
        <f ca="1">+IF(K141&gt;0,'（运营）采购订单'!B141,"")</f>
        <v/>
      </c>
      <c r="C141" s="50" t="str">
        <f ca="1">+IF(K141&gt;0,'（运营）采购订单'!C141,"")</f>
        <v/>
      </c>
      <c r="D141" s="50" t="str">
        <f ca="1">+IF(K141&gt;0,'（运营）采购订单'!D141,"")</f>
        <v/>
      </c>
      <c r="E141" s="50" t="str">
        <f ca="1">+IF(K141&gt;0,'（运营）采购订单'!E141,"")</f>
        <v/>
      </c>
      <c r="F141" s="50">
        <f ca="1">+IF(K141&gt;0,'（运营）采购订单'!J141,0)</f>
        <v>0</v>
      </c>
      <c r="G141" s="50" t="str">
        <f ca="1">+IF(K141&gt;0,'（运营）采购订单'!F141,"")</f>
        <v/>
      </c>
      <c r="H141" s="51" t="str">
        <f ca="1">+IF(K141&gt;0,'（运营）采购订单'!G141,"")</f>
        <v/>
      </c>
      <c r="I141" s="50" t="str">
        <f>+IF(K141&gt;0,'（运营）采购订单'!H141,"")</f>
        <v/>
      </c>
      <c r="J141" s="50" t="str">
        <f>+IF(K141&gt;0,'（运营）采购订单'!I141,"")</f>
        <v/>
      </c>
      <c r="K141" s="50">
        <f>+IF(AND('（工厂）送货清单汇总'!$K$544&gt;0,'（工厂）送货清单汇总'!$L$544&gt;0,'（工厂）送货清单汇总'!$M$544&gt;0,'（工厂）送货清单汇总'!$N$544&gt;0),'（工厂）送货清单汇总'!N141,IF(AND('（工厂）送货清单汇总'!$K$544&gt;0,'（工厂）送货清单汇总'!$L$544&gt;0,'（工厂）送货清单汇总'!$M$544&gt;0,'（工厂）送货清单汇总'!$N$544=0),'（工厂）送货清单汇总'!M141,IF(AND('（工厂）送货清单汇总'!$K$544&gt;0,'（工厂）送货清单汇总'!$L$544&gt;0,'（工厂）送货清单汇总'!$M$544=0),'（工厂）送货清单汇总'!L141,'（工厂）送货清单汇总'!K141)))</f>
        <v>0</v>
      </c>
      <c r="L141" s="50">
        <f t="shared" si="9"/>
        <v>0</v>
      </c>
      <c r="M141" s="43"/>
      <c r="N141" s="43"/>
      <c r="O141" s="50" t="str">
        <f>+IF(K141&gt;0,LOOKUP(1,0/FIND(I141,运营生产订单!$A$9:$A$78),运营生产订单!$N$9:$N$78),"")</f>
        <v/>
      </c>
    </row>
    <row r="142" ht="22.5" customHeight="1" spans="1:15">
      <c r="A142" s="48" t="str">
        <f t="shared" si="8"/>
        <v/>
      </c>
      <c r="B142" s="49" t="str">
        <f ca="1">+IF(K142&gt;0,'（运营）采购订单'!B142,"")</f>
        <v/>
      </c>
      <c r="C142" s="50" t="str">
        <f ca="1">+IF(K142&gt;0,'（运营）采购订单'!C142,"")</f>
        <v/>
      </c>
      <c r="D142" s="50" t="str">
        <f ca="1">+IF(K142&gt;0,'（运营）采购订单'!D142,"")</f>
        <v/>
      </c>
      <c r="E142" s="50" t="str">
        <f ca="1">+IF(K142&gt;0,'（运营）采购订单'!E142,"")</f>
        <v/>
      </c>
      <c r="F142" s="50">
        <f ca="1">+IF(K142&gt;0,'（运营）采购订单'!J142,0)</f>
        <v>0</v>
      </c>
      <c r="G142" s="50" t="str">
        <f ca="1">+IF(K142&gt;0,'（运营）采购订单'!F142,"")</f>
        <v/>
      </c>
      <c r="H142" s="51" t="str">
        <f ca="1">+IF(K142&gt;0,'（运营）采购订单'!G142,"")</f>
        <v/>
      </c>
      <c r="I142" s="50" t="str">
        <f>+IF(K142&gt;0,'（运营）采购订单'!H142,"")</f>
        <v/>
      </c>
      <c r="J142" s="50" t="str">
        <f>+IF(K142&gt;0,'（运营）采购订单'!I142,"")</f>
        <v/>
      </c>
      <c r="K142" s="50">
        <f>+IF(AND('（工厂）送货清单汇总'!$K$544&gt;0,'（工厂）送货清单汇总'!$L$544&gt;0,'（工厂）送货清单汇总'!$M$544&gt;0,'（工厂）送货清单汇总'!$N$544&gt;0),'（工厂）送货清单汇总'!N142,IF(AND('（工厂）送货清单汇总'!$K$544&gt;0,'（工厂）送货清单汇总'!$L$544&gt;0,'（工厂）送货清单汇总'!$M$544&gt;0,'（工厂）送货清单汇总'!$N$544=0),'（工厂）送货清单汇总'!M142,IF(AND('（工厂）送货清单汇总'!$K$544&gt;0,'（工厂）送货清单汇总'!$L$544&gt;0,'（工厂）送货清单汇总'!$M$544=0),'（工厂）送货清单汇总'!L142,'（工厂）送货清单汇总'!K142)))</f>
        <v>0</v>
      </c>
      <c r="L142" s="50">
        <f t="shared" si="9"/>
        <v>0</v>
      </c>
      <c r="M142" s="43"/>
      <c r="N142" s="43"/>
      <c r="O142" s="50" t="str">
        <f>+IF(K142&gt;0,LOOKUP(1,0/FIND(I142,运营生产订单!$A$9:$A$78),运营生产订单!$N$9:$N$78),"")</f>
        <v/>
      </c>
    </row>
    <row r="143" ht="22.5" customHeight="1" spans="1:15">
      <c r="A143" s="48" t="str">
        <f t="shared" si="8"/>
        <v/>
      </c>
      <c r="B143" s="49" t="str">
        <f ca="1">+IF(K143&gt;0,'（运营）采购订单'!B143,"")</f>
        <v/>
      </c>
      <c r="C143" s="50" t="str">
        <f ca="1">+IF(K143&gt;0,'（运营）采购订单'!C143,"")</f>
        <v/>
      </c>
      <c r="D143" s="50" t="str">
        <f ca="1">+IF(K143&gt;0,'（运营）采购订单'!D143,"")</f>
        <v/>
      </c>
      <c r="E143" s="50" t="str">
        <f ca="1">+IF(K143&gt;0,'（运营）采购订单'!E143,"")</f>
        <v/>
      </c>
      <c r="F143" s="50">
        <f ca="1">+IF(K143&gt;0,'（运营）采购订单'!J143,0)</f>
        <v>0</v>
      </c>
      <c r="G143" s="50" t="str">
        <f ca="1">+IF(K143&gt;0,'（运营）采购订单'!F143,"")</f>
        <v/>
      </c>
      <c r="H143" s="51" t="str">
        <f ca="1">+IF(K143&gt;0,'（运营）采购订单'!G143,"")</f>
        <v/>
      </c>
      <c r="I143" s="50" t="str">
        <f>+IF(K143&gt;0,'（运营）采购订单'!H143,"")</f>
        <v/>
      </c>
      <c r="J143" s="50" t="str">
        <f>+IF(K143&gt;0,'（运营）采购订单'!I143,"")</f>
        <v/>
      </c>
      <c r="K143" s="50">
        <f>+IF(AND('（工厂）送货清单汇总'!$K$544&gt;0,'（工厂）送货清单汇总'!$L$544&gt;0,'（工厂）送货清单汇总'!$M$544&gt;0,'（工厂）送货清单汇总'!$N$544&gt;0),'（工厂）送货清单汇总'!N143,IF(AND('（工厂）送货清单汇总'!$K$544&gt;0,'（工厂）送货清单汇总'!$L$544&gt;0,'（工厂）送货清单汇总'!$M$544&gt;0,'（工厂）送货清单汇总'!$N$544=0),'（工厂）送货清单汇总'!M143,IF(AND('（工厂）送货清单汇总'!$K$544&gt;0,'（工厂）送货清单汇总'!$L$544&gt;0,'（工厂）送货清单汇总'!$M$544=0),'（工厂）送货清单汇总'!L143,'（工厂）送货清单汇总'!K143)))</f>
        <v>0</v>
      </c>
      <c r="L143" s="50">
        <f t="shared" si="9"/>
        <v>0</v>
      </c>
      <c r="M143" s="43"/>
      <c r="N143" s="43"/>
      <c r="O143" s="50" t="str">
        <f>+IF(K143&gt;0,LOOKUP(1,0/FIND(I143,运营生产订单!$A$9:$A$78),运营生产订单!$N$9:$N$78),"")</f>
        <v/>
      </c>
    </row>
    <row r="144" ht="22.5" customHeight="1" spans="1:15">
      <c r="A144" s="48" t="str">
        <f t="shared" si="8"/>
        <v/>
      </c>
      <c r="B144" s="49" t="str">
        <f ca="1">+IF(K144&gt;0,'（运营）采购订单'!B144,"")</f>
        <v/>
      </c>
      <c r="C144" s="50" t="str">
        <f ca="1">+IF(K144&gt;0,'（运营）采购订单'!C144,"")</f>
        <v/>
      </c>
      <c r="D144" s="50" t="str">
        <f ca="1">+IF(K144&gt;0,'（运营）采购订单'!D144,"")</f>
        <v/>
      </c>
      <c r="E144" s="50" t="str">
        <f ca="1">+IF(K144&gt;0,'（运营）采购订单'!E144,"")</f>
        <v/>
      </c>
      <c r="F144" s="50">
        <f ca="1">+IF(K144&gt;0,'（运营）采购订单'!J144,0)</f>
        <v>0</v>
      </c>
      <c r="G144" s="50" t="str">
        <f ca="1">+IF(K144&gt;0,'（运营）采购订单'!F144,"")</f>
        <v/>
      </c>
      <c r="H144" s="51" t="str">
        <f ca="1">+IF(K144&gt;0,'（运营）采购订单'!G144,"")</f>
        <v/>
      </c>
      <c r="I144" s="50" t="str">
        <f ca="1">+IF(K144&gt;0,'（运营）采购订单'!H144,"")</f>
        <v/>
      </c>
      <c r="J144" s="50" t="str">
        <f>+IF(K144&gt;0,'（运营）采购订单'!I144,"")</f>
        <v/>
      </c>
      <c r="K144" s="50">
        <f>+IF(AND('（工厂）送货清单汇总'!$K$544&gt;0,'（工厂）送货清单汇总'!$L$544&gt;0,'（工厂）送货清单汇总'!$M$544&gt;0,'（工厂）送货清单汇总'!$N$544&gt;0),'（工厂）送货清单汇总'!N144,IF(AND('（工厂）送货清单汇总'!$K$544&gt;0,'（工厂）送货清单汇总'!$L$544&gt;0,'（工厂）送货清单汇总'!$M$544&gt;0,'（工厂）送货清单汇总'!$N$544=0),'（工厂）送货清单汇总'!M144,IF(AND('（工厂）送货清单汇总'!$K$544&gt;0,'（工厂）送货清单汇总'!$L$544&gt;0,'（工厂）送货清单汇总'!$M$544=0),'（工厂）送货清单汇总'!L144,'（工厂）送货清单汇总'!K144)))</f>
        <v>0</v>
      </c>
      <c r="L144" s="50">
        <f t="shared" si="9"/>
        <v>0</v>
      </c>
      <c r="M144" s="43"/>
      <c r="N144" s="43"/>
      <c r="O144" s="50" t="str">
        <f ca="1">+IF(K144&gt;0,LOOKUP(1,0/FIND(I144,运营生产订单!$A$9:$A$78),运营生产订单!$N$9:$N$78),"")</f>
        <v/>
      </c>
    </row>
    <row r="145" ht="22.5" customHeight="1" spans="1:15">
      <c r="A145" s="48" t="str">
        <f t="shared" si="8"/>
        <v/>
      </c>
      <c r="B145" s="49" t="str">
        <f ca="1">+IF(K145&gt;0,'（运营）采购订单'!B145,"")</f>
        <v/>
      </c>
      <c r="C145" s="50" t="str">
        <f ca="1">+IF(K145&gt;0,'（运营）采购订单'!C145,"")</f>
        <v/>
      </c>
      <c r="D145" s="50" t="str">
        <f ca="1">+IF(K145&gt;0,'（运营）采购订单'!D145,"")</f>
        <v/>
      </c>
      <c r="E145" s="50" t="str">
        <f ca="1">+IF(K145&gt;0,'（运营）采购订单'!E145,"")</f>
        <v/>
      </c>
      <c r="F145" s="50">
        <f ca="1">+IF(K145&gt;0,'（运营）采购订单'!J145,0)</f>
        <v>0</v>
      </c>
      <c r="G145" s="50" t="str">
        <f ca="1">+IF(K145&gt;0,'（运营）采购订单'!F145,"")</f>
        <v/>
      </c>
      <c r="H145" s="51" t="str">
        <f ca="1">+IF(K145&gt;0,'（运营）采购订单'!G145,"")</f>
        <v/>
      </c>
      <c r="I145" s="50" t="str">
        <f ca="1">+IF(K145&gt;0,'（运营）采购订单'!H145,"")</f>
        <v/>
      </c>
      <c r="J145" s="50" t="str">
        <f>+IF(K145&gt;0,'（运营）采购订单'!I145,"")</f>
        <v/>
      </c>
      <c r="K145" s="50">
        <f>+IF(AND('（工厂）送货清单汇总'!$K$544&gt;0,'（工厂）送货清单汇总'!$L$544&gt;0,'（工厂）送货清单汇总'!$M$544&gt;0,'（工厂）送货清单汇总'!$N$544&gt;0),'（工厂）送货清单汇总'!N145,IF(AND('（工厂）送货清单汇总'!$K$544&gt;0,'（工厂）送货清单汇总'!$L$544&gt;0,'（工厂）送货清单汇总'!$M$544&gt;0,'（工厂）送货清单汇总'!$N$544=0),'（工厂）送货清单汇总'!M145,IF(AND('（工厂）送货清单汇总'!$K$544&gt;0,'（工厂）送货清单汇总'!$L$544&gt;0,'（工厂）送货清单汇总'!$M$544=0),'（工厂）送货清单汇总'!L145,'（工厂）送货清单汇总'!K145)))</f>
        <v>0</v>
      </c>
      <c r="L145" s="50">
        <f t="shared" si="9"/>
        <v>0</v>
      </c>
      <c r="M145" s="43"/>
      <c r="N145" s="43"/>
      <c r="O145" s="50" t="str">
        <f ca="1">+IF(K145&gt;0,LOOKUP(1,0/FIND(I145,运营生产订单!$A$9:$A$78),运营生产订单!$N$9:$N$78),"")</f>
        <v/>
      </c>
    </row>
    <row r="146" ht="22.5" customHeight="1" spans="1:15">
      <c r="A146" s="48" t="str">
        <f t="shared" si="8"/>
        <v/>
      </c>
      <c r="B146" s="49" t="str">
        <f ca="1">+IF(K146&gt;0,'（运营）采购订单'!B146,"")</f>
        <v/>
      </c>
      <c r="C146" s="50" t="str">
        <f ca="1">+IF(K146&gt;0,'（运营）采购订单'!C146,"")</f>
        <v/>
      </c>
      <c r="D146" s="50" t="str">
        <f ca="1">+IF(K146&gt;0,'（运营）采购订单'!D146,"")</f>
        <v/>
      </c>
      <c r="E146" s="50" t="str">
        <f ca="1">+IF(K146&gt;0,'（运营）采购订单'!E146,"")</f>
        <v/>
      </c>
      <c r="F146" s="50">
        <f ca="1">+IF(K146&gt;0,'（运营）采购订单'!J146,0)</f>
        <v>0</v>
      </c>
      <c r="G146" s="50" t="str">
        <f ca="1">+IF(K146&gt;0,'（运营）采购订单'!F146,"")</f>
        <v/>
      </c>
      <c r="H146" s="51" t="str">
        <f ca="1">+IF(K146&gt;0,'（运营）采购订单'!G146,"")</f>
        <v/>
      </c>
      <c r="I146" s="50" t="str">
        <f>+IF(K146&gt;0,'（运营）采购订单'!H146,"")</f>
        <v/>
      </c>
      <c r="J146" s="50" t="str">
        <f>+IF(K146&gt;0,'（运营）采购订单'!I146,"")</f>
        <v/>
      </c>
      <c r="K146" s="50">
        <f>+IF(AND('（工厂）送货清单汇总'!$K$544&gt;0,'（工厂）送货清单汇总'!$L$544&gt;0,'（工厂）送货清单汇总'!$M$544&gt;0,'（工厂）送货清单汇总'!$N$544&gt;0),'（工厂）送货清单汇总'!N146,IF(AND('（工厂）送货清单汇总'!$K$544&gt;0,'（工厂）送货清单汇总'!$L$544&gt;0,'（工厂）送货清单汇总'!$M$544&gt;0,'（工厂）送货清单汇总'!$N$544=0),'（工厂）送货清单汇总'!M146,IF(AND('（工厂）送货清单汇总'!$K$544&gt;0,'（工厂）送货清单汇总'!$L$544&gt;0,'（工厂）送货清单汇总'!$M$544=0),'（工厂）送货清单汇总'!L146,'（工厂）送货清单汇总'!K146)))</f>
        <v>0</v>
      </c>
      <c r="L146" s="50">
        <f t="shared" si="9"/>
        <v>0</v>
      </c>
      <c r="M146" s="43"/>
      <c r="N146" s="43"/>
      <c r="O146" s="50" t="str">
        <f>+IF(K146&gt;0,LOOKUP(1,0/FIND(I146,运营生产订单!$A$9:$A$78),运营生产订单!$N$9:$N$78),"")</f>
        <v/>
      </c>
    </row>
    <row r="147" ht="22.5" customHeight="1" spans="1:15">
      <c r="A147" s="48" t="str">
        <f t="shared" si="8"/>
        <v/>
      </c>
      <c r="B147" s="49" t="str">
        <f ca="1">+IF(K147&gt;0,'（运营）采购订单'!B147,"")</f>
        <v/>
      </c>
      <c r="C147" s="50" t="str">
        <f ca="1">+IF(K147&gt;0,'（运营）采购订单'!C147,"")</f>
        <v/>
      </c>
      <c r="D147" s="50" t="str">
        <f ca="1">+IF(K147&gt;0,'（运营）采购订单'!D147,"")</f>
        <v/>
      </c>
      <c r="E147" s="50" t="str">
        <f ca="1">+IF(K147&gt;0,'（运营）采购订单'!E147,"")</f>
        <v/>
      </c>
      <c r="F147" s="50">
        <f ca="1">+IF(K147&gt;0,'（运营）采购订单'!J147,0)</f>
        <v>0</v>
      </c>
      <c r="G147" s="50" t="str">
        <f ca="1">+IF(K147&gt;0,'（运营）采购订单'!F147,"")</f>
        <v/>
      </c>
      <c r="H147" s="51" t="str">
        <f ca="1">+IF(K147&gt;0,'（运营）采购订单'!G147,"")</f>
        <v/>
      </c>
      <c r="I147" s="50" t="str">
        <f ca="1">+IF(K147&gt;0,'（运营）采购订单'!H147,"")</f>
        <v/>
      </c>
      <c r="J147" s="50" t="str">
        <f>+IF(K147&gt;0,'（运营）采购订单'!I147,"")</f>
        <v/>
      </c>
      <c r="K147" s="50">
        <f>+IF(AND('（工厂）送货清单汇总'!$K$544&gt;0,'（工厂）送货清单汇总'!$L$544&gt;0,'（工厂）送货清单汇总'!$M$544&gt;0,'（工厂）送货清单汇总'!$N$544&gt;0),'（工厂）送货清单汇总'!N147,IF(AND('（工厂）送货清单汇总'!$K$544&gt;0,'（工厂）送货清单汇总'!$L$544&gt;0,'（工厂）送货清单汇总'!$M$544&gt;0,'（工厂）送货清单汇总'!$N$544=0),'（工厂）送货清单汇总'!M147,IF(AND('（工厂）送货清单汇总'!$K$544&gt;0,'（工厂）送货清单汇总'!$L$544&gt;0,'（工厂）送货清单汇总'!$M$544=0),'（工厂）送货清单汇总'!L147,'（工厂）送货清单汇总'!K147)))</f>
        <v>0</v>
      </c>
      <c r="L147" s="50">
        <f t="shared" si="9"/>
        <v>0</v>
      </c>
      <c r="M147" s="43"/>
      <c r="N147" s="43"/>
      <c r="O147" s="50" t="str">
        <f ca="1">+IF(K147&gt;0,LOOKUP(1,0/FIND(I147,运营生产订单!$A$9:$A$78),运营生产订单!$N$9:$N$78),"")</f>
        <v/>
      </c>
    </row>
    <row r="148" ht="22.5" customHeight="1" spans="1:15">
      <c r="A148" s="48" t="str">
        <f t="shared" si="8"/>
        <v/>
      </c>
      <c r="B148" s="49" t="str">
        <f ca="1">+IF(K148&gt;0,'（运营）采购订单'!B148,"")</f>
        <v/>
      </c>
      <c r="C148" s="50" t="str">
        <f ca="1">+IF(K148&gt;0,'（运营）采购订单'!C148,"")</f>
        <v/>
      </c>
      <c r="D148" s="50" t="str">
        <f ca="1">+IF(K148&gt;0,'（运营）采购订单'!D148,"")</f>
        <v/>
      </c>
      <c r="E148" s="50" t="str">
        <f ca="1">+IF(K148&gt;0,'（运营）采购订单'!E148,"")</f>
        <v/>
      </c>
      <c r="F148" s="50">
        <f ca="1">+IF(K148&gt;0,'（运营）采购订单'!J148,0)</f>
        <v>0</v>
      </c>
      <c r="G148" s="50" t="str">
        <f ca="1">+IF(K148&gt;0,'（运营）采购订单'!F148,"")</f>
        <v/>
      </c>
      <c r="H148" s="51" t="str">
        <f ca="1">+IF(K148&gt;0,'（运营）采购订单'!G148,"")</f>
        <v/>
      </c>
      <c r="I148" s="50" t="str">
        <f>+IF(K148&gt;0,'（运营）采购订单'!H148,"")</f>
        <v/>
      </c>
      <c r="J148" s="50" t="str">
        <f>+IF(K148&gt;0,'（运营）采购订单'!I148,"")</f>
        <v/>
      </c>
      <c r="K148" s="50">
        <f>+IF(AND('（工厂）送货清单汇总'!$K$544&gt;0,'（工厂）送货清单汇总'!$L$544&gt;0,'（工厂）送货清单汇总'!$M$544&gt;0,'（工厂）送货清单汇总'!$N$544&gt;0),'（工厂）送货清单汇总'!N148,IF(AND('（工厂）送货清单汇总'!$K$544&gt;0,'（工厂）送货清单汇总'!$L$544&gt;0,'（工厂）送货清单汇总'!$M$544&gt;0,'（工厂）送货清单汇总'!$N$544=0),'（工厂）送货清单汇总'!M148,IF(AND('（工厂）送货清单汇总'!$K$544&gt;0,'（工厂）送货清单汇总'!$L$544&gt;0,'（工厂）送货清单汇总'!$M$544=0),'（工厂）送货清单汇总'!L148,'（工厂）送货清单汇总'!K148)))</f>
        <v>0</v>
      </c>
      <c r="L148" s="50">
        <f t="shared" si="9"/>
        <v>0</v>
      </c>
      <c r="M148" s="43"/>
      <c r="N148" s="43"/>
      <c r="O148" s="50" t="str">
        <f>+IF(K148&gt;0,LOOKUP(1,0/FIND(I148,运营生产订单!$A$9:$A$78),运营生产订单!$N$9:$N$78),"")</f>
        <v/>
      </c>
    </row>
    <row r="149" ht="22.5" customHeight="1" spans="1:15">
      <c r="A149" s="48" t="str">
        <f t="shared" si="8"/>
        <v/>
      </c>
      <c r="B149" s="49" t="str">
        <f ca="1">+IF(K149&gt;0,'（运营）采购订单'!B149,"")</f>
        <v/>
      </c>
      <c r="C149" s="50" t="str">
        <f ca="1">+IF(K149&gt;0,'（运营）采购订单'!C149,"")</f>
        <v/>
      </c>
      <c r="D149" s="50" t="str">
        <f ca="1">+IF(K149&gt;0,'（运营）采购订单'!D149,"")</f>
        <v/>
      </c>
      <c r="E149" s="50" t="str">
        <f ca="1">+IF(K149&gt;0,'（运营）采购订单'!E149,"")</f>
        <v/>
      </c>
      <c r="F149" s="50">
        <f ca="1">+IF(K149&gt;0,'（运营）采购订单'!J149,0)</f>
        <v>0</v>
      </c>
      <c r="G149" s="50" t="str">
        <f ca="1">+IF(K149&gt;0,'（运营）采购订单'!F149,"")</f>
        <v/>
      </c>
      <c r="H149" s="51" t="str">
        <f ca="1">+IF(K149&gt;0,'（运营）采购订单'!G149,"")</f>
        <v/>
      </c>
      <c r="I149" s="50" t="str">
        <f>+IF(K149&gt;0,'（运营）采购订单'!H149,"")</f>
        <v/>
      </c>
      <c r="J149" s="50" t="str">
        <f>+IF(K149&gt;0,'（运营）采购订单'!I149,"")</f>
        <v/>
      </c>
      <c r="K149" s="50">
        <f>+IF(AND('（工厂）送货清单汇总'!$K$544&gt;0,'（工厂）送货清单汇总'!$L$544&gt;0,'（工厂）送货清单汇总'!$M$544&gt;0,'（工厂）送货清单汇总'!$N$544&gt;0),'（工厂）送货清单汇总'!N149,IF(AND('（工厂）送货清单汇总'!$K$544&gt;0,'（工厂）送货清单汇总'!$L$544&gt;0,'（工厂）送货清单汇总'!$M$544&gt;0,'（工厂）送货清单汇总'!$N$544=0),'（工厂）送货清单汇总'!M149,IF(AND('（工厂）送货清单汇总'!$K$544&gt;0,'（工厂）送货清单汇总'!$L$544&gt;0,'（工厂）送货清单汇总'!$M$544=0),'（工厂）送货清单汇总'!L149,'（工厂）送货清单汇总'!K149)))</f>
        <v>0</v>
      </c>
      <c r="L149" s="50">
        <f t="shared" si="9"/>
        <v>0</v>
      </c>
      <c r="M149" s="43"/>
      <c r="N149" s="43"/>
      <c r="O149" s="50" t="str">
        <f>+IF(K149&gt;0,LOOKUP(1,0/FIND(I149,运营生产订单!$A$9:$A$78),运营生产订单!$N$9:$N$78),"")</f>
        <v/>
      </c>
    </row>
    <row r="150" ht="22.5" customHeight="1" spans="1:15">
      <c r="A150" s="48" t="str">
        <f t="shared" si="8"/>
        <v/>
      </c>
      <c r="B150" s="49" t="str">
        <f ca="1">+IF(K150&gt;0,'（运营）采购订单'!B150,"")</f>
        <v/>
      </c>
      <c r="C150" s="50" t="str">
        <f ca="1">+IF(K150&gt;0,'（运营）采购订单'!C150,"")</f>
        <v/>
      </c>
      <c r="D150" s="50" t="str">
        <f ca="1">+IF(K150&gt;0,'（运营）采购订单'!D150,"")</f>
        <v/>
      </c>
      <c r="E150" s="50" t="str">
        <f ca="1">+IF(K150&gt;0,'（运营）采购订单'!E150,"")</f>
        <v/>
      </c>
      <c r="F150" s="50">
        <f ca="1">+IF(K150&gt;0,'（运营）采购订单'!J150,0)</f>
        <v>0</v>
      </c>
      <c r="G150" s="50" t="str">
        <f ca="1">+IF(K150&gt;0,'（运营）采购订单'!F150,"")</f>
        <v/>
      </c>
      <c r="H150" s="51" t="str">
        <f ca="1">+IF(K150&gt;0,'（运营）采购订单'!G150,"")</f>
        <v/>
      </c>
      <c r="I150" s="50" t="str">
        <f>+IF(K150&gt;0,'（运营）采购订单'!H150,"")</f>
        <v/>
      </c>
      <c r="J150" s="50" t="str">
        <f>+IF(K150&gt;0,'（运营）采购订单'!I150,"")</f>
        <v/>
      </c>
      <c r="K150" s="50">
        <f>+IF(AND('（工厂）送货清单汇总'!$K$544&gt;0,'（工厂）送货清单汇总'!$L$544&gt;0,'（工厂）送货清单汇总'!$M$544&gt;0,'（工厂）送货清单汇总'!$N$544&gt;0),'（工厂）送货清单汇总'!N150,IF(AND('（工厂）送货清单汇总'!$K$544&gt;0,'（工厂）送货清单汇总'!$L$544&gt;0,'（工厂）送货清单汇总'!$M$544&gt;0,'（工厂）送货清单汇总'!$N$544=0),'（工厂）送货清单汇总'!M150,IF(AND('（工厂）送货清单汇总'!$K$544&gt;0,'（工厂）送货清单汇总'!$L$544&gt;0,'（工厂）送货清单汇总'!$M$544=0),'（工厂）送货清单汇总'!L150,'（工厂）送货清单汇总'!K150)))</f>
        <v>0</v>
      </c>
      <c r="L150" s="50">
        <f t="shared" si="9"/>
        <v>0</v>
      </c>
      <c r="M150" s="43"/>
      <c r="N150" s="43"/>
      <c r="O150" s="50" t="str">
        <f>+IF(K150&gt;0,LOOKUP(1,0/FIND(I150,运营生产订单!$A$9:$A$78),运营生产订单!$N$9:$N$78),"")</f>
        <v/>
      </c>
    </row>
    <row r="151" ht="22.5" customHeight="1" spans="1:15">
      <c r="A151" s="48" t="str">
        <f t="shared" si="8"/>
        <v/>
      </c>
      <c r="B151" s="49" t="str">
        <f ca="1">+IF(K151&gt;0,'（运营）采购订单'!B151,"")</f>
        <v/>
      </c>
      <c r="C151" s="50" t="str">
        <f ca="1">+IF(K151&gt;0,'（运营）采购订单'!C151,"")</f>
        <v/>
      </c>
      <c r="D151" s="50" t="str">
        <f ca="1">+IF(K151&gt;0,'（运营）采购订单'!D151,"")</f>
        <v/>
      </c>
      <c r="E151" s="50" t="str">
        <f ca="1">+IF(K151&gt;0,'（运营）采购订单'!E151,"")</f>
        <v/>
      </c>
      <c r="F151" s="50">
        <f ca="1">+IF(K151&gt;0,'（运营）采购订单'!J151,0)</f>
        <v>0</v>
      </c>
      <c r="G151" s="50" t="str">
        <f ca="1">+IF(K151&gt;0,'（运营）采购订单'!F151,"")</f>
        <v/>
      </c>
      <c r="H151" s="51" t="str">
        <f ca="1">+IF(K151&gt;0,'（运营）采购订单'!G151,"")</f>
        <v/>
      </c>
      <c r="I151" s="50" t="str">
        <f>+IF(K151&gt;0,'（运营）采购订单'!H151,"")</f>
        <v/>
      </c>
      <c r="J151" s="50" t="str">
        <f>+IF(K151&gt;0,'（运营）采购订单'!I151,"")</f>
        <v/>
      </c>
      <c r="K151" s="50">
        <f>+IF(AND('（工厂）送货清单汇总'!$K$544&gt;0,'（工厂）送货清单汇总'!$L$544&gt;0,'（工厂）送货清单汇总'!$M$544&gt;0,'（工厂）送货清单汇总'!$N$544&gt;0),'（工厂）送货清单汇总'!N151,IF(AND('（工厂）送货清单汇总'!$K$544&gt;0,'（工厂）送货清单汇总'!$L$544&gt;0,'（工厂）送货清单汇总'!$M$544&gt;0,'（工厂）送货清单汇总'!$N$544=0),'（工厂）送货清单汇总'!M151,IF(AND('（工厂）送货清单汇总'!$K$544&gt;0,'（工厂）送货清单汇总'!$L$544&gt;0,'（工厂）送货清单汇总'!$M$544=0),'（工厂）送货清单汇总'!L151,'（工厂）送货清单汇总'!K151)))</f>
        <v>0</v>
      </c>
      <c r="L151" s="50">
        <f t="shared" si="9"/>
        <v>0</v>
      </c>
      <c r="M151" s="43"/>
      <c r="N151" s="43"/>
      <c r="O151" s="50" t="str">
        <f>+IF(K151&gt;0,LOOKUP(1,0/FIND(I151,运营生产订单!$A$9:$A$78),运营生产订单!$N$9:$N$78),"")</f>
        <v/>
      </c>
    </row>
    <row r="152" ht="22.5" customHeight="1" spans="1:15">
      <c r="A152" s="48" t="str">
        <f t="shared" si="8"/>
        <v/>
      </c>
      <c r="B152" s="49" t="str">
        <f ca="1">+IF(K152&gt;0,'（运营）采购订单'!B152,"")</f>
        <v/>
      </c>
      <c r="C152" s="50" t="str">
        <f ca="1">+IF(K152&gt;0,'（运营）采购订单'!C152,"")</f>
        <v/>
      </c>
      <c r="D152" s="50" t="str">
        <f ca="1">+IF(K152&gt;0,'（运营）采购订单'!D152,"")</f>
        <v/>
      </c>
      <c r="E152" s="50" t="str">
        <f ca="1">+IF(K152&gt;0,'（运营）采购订单'!E152,"")</f>
        <v/>
      </c>
      <c r="F152" s="50">
        <f ca="1">+IF(K152&gt;0,'（运营）采购订单'!J152,0)</f>
        <v>0</v>
      </c>
      <c r="G152" s="50" t="str">
        <f ca="1">+IF(K152&gt;0,'（运营）采购订单'!F152,"")</f>
        <v/>
      </c>
      <c r="H152" s="51" t="str">
        <f ca="1">+IF(K152&gt;0,'（运营）采购订单'!G152,"")</f>
        <v/>
      </c>
      <c r="I152" s="50" t="str">
        <f>+IF(K152&gt;0,'（运营）采购订单'!H152,"")</f>
        <v/>
      </c>
      <c r="J152" s="50" t="str">
        <f>+IF(K152&gt;0,'（运营）采购订单'!I152,"")</f>
        <v/>
      </c>
      <c r="K152" s="50">
        <f>+IF(AND('（工厂）送货清单汇总'!$K$544&gt;0,'（工厂）送货清单汇总'!$L$544&gt;0,'（工厂）送货清单汇总'!$M$544&gt;0,'（工厂）送货清单汇总'!$N$544&gt;0),'（工厂）送货清单汇总'!N152,IF(AND('（工厂）送货清单汇总'!$K$544&gt;0,'（工厂）送货清单汇总'!$L$544&gt;0,'（工厂）送货清单汇总'!$M$544&gt;0,'（工厂）送货清单汇总'!$N$544=0),'（工厂）送货清单汇总'!M152,IF(AND('（工厂）送货清单汇总'!$K$544&gt;0,'（工厂）送货清单汇总'!$L$544&gt;0,'（工厂）送货清单汇总'!$M$544=0),'（工厂）送货清单汇总'!L152,'（工厂）送货清单汇总'!K152)))</f>
        <v>0</v>
      </c>
      <c r="L152" s="50">
        <f t="shared" si="9"/>
        <v>0</v>
      </c>
      <c r="M152" s="43"/>
      <c r="N152" s="43"/>
      <c r="O152" s="50" t="str">
        <f>+IF(K152&gt;0,LOOKUP(1,0/FIND(I152,运营生产订单!$A$9:$A$78),运营生产订单!$N$9:$N$78),"")</f>
        <v/>
      </c>
    </row>
    <row r="153" ht="22.5" customHeight="1" spans="1:15">
      <c r="A153" s="48" t="str">
        <f t="shared" si="8"/>
        <v/>
      </c>
      <c r="B153" s="49" t="str">
        <f ca="1">+IF(K153&gt;0,'（运营）采购订单'!B153,"")</f>
        <v/>
      </c>
      <c r="C153" s="50" t="str">
        <f ca="1">+IF(K153&gt;0,'（运营）采购订单'!C153,"")</f>
        <v/>
      </c>
      <c r="D153" s="50" t="str">
        <f ca="1">+IF(K153&gt;0,'（运营）采购订单'!D153,"")</f>
        <v/>
      </c>
      <c r="E153" s="50" t="str">
        <f ca="1">+IF(K153&gt;0,'（运营）采购订单'!E153,"")</f>
        <v/>
      </c>
      <c r="F153" s="50">
        <f ca="1">+IF(K153&gt;0,'（运营）采购订单'!J153,0)</f>
        <v>0</v>
      </c>
      <c r="G153" s="50" t="str">
        <f ca="1">+IF(K153&gt;0,'（运营）采购订单'!F153,"")</f>
        <v/>
      </c>
      <c r="H153" s="51" t="str">
        <f ca="1">+IF(K153&gt;0,'（运营）采购订单'!G153,"")</f>
        <v/>
      </c>
      <c r="I153" s="50" t="str">
        <f>+IF(K153&gt;0,'（运营）采购订单'!H153,"")</f>
        <v/>
      </c>
      <c r="J153" s="50" t="str">
        <f>+IF(K153&gt;0,'（运营）采购订单'!I153,"")</f>
        <v/>
      </c>
      <c r="K153" s="50">
        <f>+IF(AND('（工厂）送货清单汇总'!$K$544&gt;0,'（工厂）送货清单汇总'!$L$544&gt;0,'（工厂）送货清单汇总'!$M$544&gt;0,'（工厂）送货清单汇总'!$N$544&gt;0),'（工厂）送货清单汇总'!N153,IF(AND('（工厂）送货清单汇总'!$K$544&gt;0,'（工厂）送货清单汇总'!$L$544&gt;0,'（工厂）送货清单汇总'!$M$544&gt;0,'（工厂）送货清单汇总'!$N$544=0),'（工厂）送货清单汇总'!M153,IF(AND('（工厂）送货清单汇总'!$K$544&gt;0,'（工厂）送货清单汇总'!$L$544&gt;0,'（工厂）送货清单汇总'!$M$544=0),'（工厂）送货清单汇总'!L153,'（工厂）送货清单汇总'!K153)))</f>
        <v>0</v>
      </c>
      <c r="L153" s="50">
        <f t="shared" si="9"/>
        <v>0</v>
      </c>
      <c r="M153" s="43"/>
      <c r="N153" s="43"/>
      <c r="O153" s="50" t="str">
        <f>+IF(K153&gt;0,LOOKUP(1,0/FIND(I153,运营生产订单!$A$9:$A$78),运营生产订单!$N$9:$N$78),"")</f>
        <v/>
      </c>
    </row>
    <row r="154" ht="22.5" customHeight="1" spans="1:15">
      <c r="A154" s="48" t="str">
        <f t="shared" si="8"/>
        <v/>
      </c>
      <c r="B154" s="49" t="str">
        <f ca="1">+IF(K154&gt;0,'（运营）采购订单'!B154,"")</f>
        <v/>
      </c>
      <c r="C154" s="50" t="str">
        <f ca="1">+IF(K154&gt;0,'（运营）采购订单'!C154,"")</f>
        <v/>
      </c>
      <c r="D154" s="50" t="str">
        <f ca="1">+IF(K154&gt;0,'（运营）采购订单'!D154,"")</f>
        <v/>
      </c>
      <c r="E154" s="50" t="str">
        <f ca="1">+IF(K154&gt;0,'（运营）采购订单'!E154,"")</f>
        <v/>
      </c>
      <c r="F154" s="50">
        <f ca="1">+IF(K154&gt;0,'（运营）采购订单'!J154,0)</f>
        <v>0</v>
      </c>
      <c r="G154" s="50" t="str">
        <f ca="1">+IF(K154&gt;0,'（运营）采购订单'!F154,"")</f>
        <v/>
      </c>
      <c r="H154" s="51" t="str">
        <f ca="1">+IF(K154&gt;0,'（运营）采购订单'!G154,"")</f>
        <v/>
      </c>
      <c r="I154" s="50" t="str">
        <f ca="1">+IF(K154&gt;0,'（运营）采购订单'!H154,"")</f>
        <v/>
      </c>
      <c r="J154" s="50" t="str">
        <f>+IF(K154&gt;0,'（运营）采购订单'!I154,"")</f>
        <v/>
      </c>
      <c r="K154" s="50">
        <f>+IF(AND('（工厂）送货清单汇总'!$K$544&gt;0,'（工厂）送货清单汇总'!$L$544&gt;0,'（工厂）送货清单汇总'!$M$544&gt;0,'（工厂）送货清单汇总'!$N$544&gt;0),'（工厂）送货清单汇总'!N154,IF(AND('（工厂）送货清单汇总'!$K$544&gt;0,'（工厂）送货清单汇总'!$L$544&gt;0,'（工厂）送货清单汇总'!$M$544&gt;0,'（工厂）送货清单汇总'!$N$544=0),'（工厂）送货清单汇总'!M154,IF(AND('（工厂）送货清单汇总'!$K$544&gt;0,'（工厂）送货清单汇总'!$L$544&gt;0,'（工厂）送货清单汇总'!$M$544=0),'（工厂）送货清单汇总'!L154,'（工厂）送货清单汇总'!K154)))</f>
        <v>0</v>
      </c>
      <c r="L154" s="50">
        <f t="shared" si="9"/>
        <v>0</v>
      </c>
      <c r="M154" s="43"/>
      <c r="N154" s="43"/>
      <c r="O154" s="50" t="str">
        <f ca="1">+IF(K154&gt;0,LOOKUP(1,0/FIND(I154,运营生产订单!$A$9:$A$78),运营生产订单!$N$9:$N$78),"")</f>
        <v/>
      </c>
    </row>
    <row r="155" ht="22.5" customHeight="1" spans="1:15">
      <c r="A155" s="48" t="str">
        <f t="shared" si="8"/>
        <v/>
      </c>
      <c r="B155" s="49" t="str">
        <f ca="1">+IF(K155&gt;0,'（运营）采购订单'!B155,"")</f>
        <v/>
      </c>
      <c r="C155" s="50" t="str">
        <f ca="1">+IF(K155&gt;0,'（运营）采购订单'!C155,"")</f>
        <v/>
      </c>
      <c r="D155" s="50" t="str">
        <f ca="1">+IF(K155&gt;0,'（运营）采购订单'!D155,"")</f>
        <v/>
      </c>
      <c r="E155" s="50" t="str">
        <f ca="1">+IF(K155&gt;0,'（运营）采购订单'!E155,"")</f>
        <v/>
      </c>
      <c r="F155" s="50">
        <f ca="1">+IF(K155&gt;0,'（运营）采购订单'!J155,0)</f>
        <v>0</v>
      </c>
      <c r="G155" s="50" t="str">
        <f ca="1">+IF(K155&gt;0,'（运营）采购订单'!F155,"")</f>
        <v/>
      </c>
      <c r="H155" s="51" t="str">
        <f ca="1">+IF(K155&gt;0,'（运营）采购订单'!G155,"")</f>
        <v/>
      </c>
      <c r="I155" s="50" t="str">
        <f>+IF(K155&gt;0,'（运营）采购订单'!H155,"")</f>
        <v/>
      </c>
      <c r="J155" s="50" t="str">
        <f>+IF(K155&gt;0,'（运营）采购订单'!I155,"")</f>
        <v/>
      </c>
      <c r="K155" s="50">
        <f>+IF(AND('（工厂）送货清单汇总'!$K$544&gt;0,'（工厂）送货清单汇总'!$L$544&gt;0,'（工厂）送货清单汇总'!$M$544&gt;0,'（工厂）送货清单汇总'!$N$544&gt;0),'（工厂）送货清单汇总'!N155,IF(AND('（工厂）送货清单汇总'!$K$544&gt;0,'（工厂）送货清单汇总'!$L$544&gt;0,'（工厂）送货清单汇总'!$M$544&gt;0,'（工厂）送货清单汇总'!$N$544=0),'（工厂）送货清单汇总'!M155,IF(AND('（工厂）送货清单汇总'!$K$544&gt;0,'（工厂）送货清单汇总'!$L$544&gt;0,'（工厂）送货清单汇总'!$M$544=0),'（工厂）送货清单汇总'!L155,'（工厂）送货清单汇总'!K155)))</f>
        <v>0</v>
      </c>
      <c r="L155" s="50">
        <f t="shared" si="9"/>
        <v>0</v>
      </c>
      <c r="M155" s="43"/>
      <c r="N155" s="43"/>
      <c r="O155" s="50" t="str">
        <f>+IF(K155&gt;0,LOOKUP(1,0/FIND(I155,运营生产订单!$A$9:$A$78),运营生产订单!$N$9:$N$78),"")</f>
        <v/>
      </c>
    </row>
    <row r="156" ht="22.5" customHeight="1" spans="1:15">
      <c r="A156" s="48" t="str">
        <f t="shared" si="8"/>
        <v/>
      </c>
      <c r="B156" s="49" t="str">
        <f ca="1">+IF(K156&gt;0,'（运营）采购订单'!B156,"")</f>
        <v/>
      </c>
      <c r="C156" s="50" t="str">
        <f ca="1">+IF(K156&gt;0,'（运营）采购订单'!C156,"")</f>
        <v/>
      </c>
      <c r="D156" s="50" t="str">
        <f ca="1">+IF(K156&gt;0,'（运营）采购订单'!D156,"")</f>
        <v/>
      </c>
      <c r="E156" s="50" t="str">
        <f ca="1">+IF(K156&gt;0,'（运营）采购订单'!E156,"")</f>
        <v/>
      </c>
      <c r="F156" s="50">
        <f ca="1">+IF(K156&gt;0,'（运营）采购订单'!J156,0)</f>
        <v>0</v>
      </c>
      <c r="G156" s="50" t="str">
        <f ca="1">+IF(K156&gt;0,'（运营）采购订单'!F156,"")</f>
        <v/>
      </c>
      <c r="H156" s="51" t="str">
        <f ca="1">+IF(K156&gt;0,'（运营）采购订单'!G156,"")</f>
        <v/>
      </c>
      <c r="I156" s="50" t="str">
        <f ca="1">+IF(K156&gt;0,'（运营）采购订单'!H156,"")</f>
        <v/>
      </c>
      <c r="J156" s="50" t="str">
        <f>+IF(K156&gt;0,'（运营）采购订单'!I156,"")</f>
        <v/>
      </c>
      <c r="K156" s="50">
        <f>+IF(AND('（工厂）送货清单汇总'!$K$544&gt;0,'（工厂）送货清单汇总'!$L$544&gt;0,'（工厂）送货清单汇总'!$M$544&gt;0,'（工厂）送货清单汇总'!$N$544&gt;0),'（工厂）送货清单汇总'!N156,IF(AND('（工厂）送货清单汇总'!$K$544&gt;0,'（工厂）送货清单汇总'!$L$544&gt;0,'（工厂）送货清单汇总'!$M$544&gt;0,'（工厂）送货清单汇总'!$N$544=0),'（工厂）送货清单汇总'!M156,IF(AND('（工厂）送货清单汇总'!$K$544&gt;0,'（工厂）送货清单汇总'!$L$544&gt;0,'（工厂）送货清单汇总'!$M$544=0),'（工厂）送货清单汇总'!L156,'（工厂）送货清单汇总'!K156)))</f>
        <v>0</v>
      </c>
      <c r="L156" s="50">
        <f t="shared" si="9"/>
        <v>0</v>
      </c>
      <c r="M156" s="43"/>
      <c r="N156" s="43"/>
      <c r="O156" s="50" t="str">
        <f ca="1">+IF(K156&gt;0,LOOKUP(1,0/FIND(I156,运营生产订单!$A$9:$A$78),运营生产订单!$N$9:$N$78),"")</f>
        <v/>
      </c>
    </row>
    <row r="157" ht="22.5" customHeight="1" spans="1:15">
      <c r="A157" s="48" t="str">
        <f t="shared" si="8"/>
        <v/>
      </c>
      <c r="B157" s="49" t="str">
        <f ca="1">+IF(K157&gt;0,'（运营）采购订单'!B157,"")</f>
        <v/>
      </c>
      <c r="C157" s="50" t="str">
        <f ca="1">+IF(K157&gt;0,'（运营）采购订单'!C157,"")</f>
        <v/>
      </c>
      <c r="D157" s="50" t="str">
        <f ca="1">+IF(K157&gt;0,'（运营）采购订单'!D157,"")</f>
        <v/>
      </c>
      <c r="E157" s="50" t="str">
        <f ca="1">+IF(K157&gt;0,'（运营）采购订单'!E157,"")</f>
        <v/>
      </c>
      <c r="F157" s="50">
        <f ca="1">+IF(K157&gt;0,'（运营）采购订单'!J157,0)</f>
        <v>0</v>
      </c>
      <c r="G157" s="50" t="str">
        <f ca="1">+IF(K157&gt;0,'（运营）采购订单'!F157,"")</f>
        <v/>
      </c>
      <c r="H157" s="51" t="str">
        <f ca="1">+IF(K157&gt;0,'（运营）采购订单'!G157,"")</f>
        <v/>
      </c>
      <c r="I157" s="50" t="str">
        <f>+IF(K157&gt;0,'（运营）采购订单'!H157,"")</f>
        <v/>
      </c>
      <c r="J157" s="50" t="str">
        <f>+IF(K157&gt;0,'（运营）采购订单'!I157,"")</f>
        <v/>
      </c>
      <c r="K157" s="50">
        <f>+IF(AND('（工厂）送货清单汇总'!$K$544&gt;0,'（工厂）送货清单汇总'!$L$544&gt;0,'（工厂）送货清单汇总'!$M$544&gt;0,'（工厂）送货清单汇总'!$N$544&gt;0),'（工厂）送货清单汇总'!N157,IF(AND('（工厂）送货清单汇总'!$K$544&gt;0,'（工厂）送货清单汇总'!$L$544&gt;0,'（工厂）送货清单汇总'!$M$544&gt;0,'（工厂）送货清单汇总'!$N$544=0),'（工厂）送货清单汇总'!M157,IF(AND('（工厂）送货清单汇总'!$K$544&gt;0,'（工厂）送货清单汇总'!$L$544&gt;0,'（工厂）送货清单汇总'!$M$544=0),'（工厂）送货清单汇总'!L157,'（工厂）送货清单汇总'!K157)))</f>
        <v>0</v>
      </c>
      <c r="L157" s="50">
        <f t="shared" si="9"/>
        <v>0</v>
      </c>
      <c r="M157" s="43"/>
      <c r="N157" s="43"/>
      <c r="O157" s="50" t="str">
        <f>+IF(K157&gt;0,LOOKUP(1,0/FIND(I157,运营生产订单!$A$9:$A$78),运营生产订单!$N$9:$N$78),"")</f>
        <v/>
      </c>
    </row>
    <row r="158" ht="22.5" customHeight="1" spans="1:15">
      <c r="A158" s="48" t="str">
        <f t="shared" si="8"/>
        <v/>
      </c>
      <c r="B158" s="49" t="str">
        <f ca="1">+IF(K158&gt;0,'（运营）采购订单'!B158,"")</f>
        <v/>
      </c>
      <c r="C158" s="50" t="str">
        <f ca="1">+IF(K158&gt;0,'（运营）采购订单'!C158,"")</f>
        <v/>
      </c>
      <c r="D158" s="50" t="str">
        <f ca="1">+IF(K158&gt;0,'（运营）采购订单'!D158,"")</f>
        <v/>
      </c>
      <c r="E158" s="50" t="str">
        <f ca="1">+IF(K158&gt;0,'（运营）采购订单'!E158,"")</f>
        <v/>
      </c>
      <c r="F158" s="50">
        <f ca="1">+IF(K158&gt;0,'（运营）采购订单'!J158,0)</f>
        <v>0</v>
      </c>
      <c r="G158" s="50" t="str">
        <f ca="1">+IF(K158&gt;0,'（运营）采购订单'!F158,"")</f>
        <v/>
      </c>
      <c r="H158" s="51" t="str">
        <f ca="1">+IF(K158&gt;0,'（运营）采购订单'!G158,"")</f>
        <v/>
      </c>
      <c r="I158" s="50" t="str">
        <f>+IF(K158&gt;0,'（运营）采购订单'!H158,"")</f>
        <v/>
      </c>
      <c r="J158" s="50" t="str">
        <f>+IF(K158&gt;0,'（运营）采购订单'!I158,"")</f>
        <v/>
      </c>
      <c r="K158" s="50">
        <f>+IF(AND('（工厂）送货清单汇总'!$K$544&gt;0,'（工厂）送货清单汇总'!$L$544&gt;0,'（工厂）送货清单汇总'!$M$544&gt;0,'（工厂）送货清单汇总'!$N$544&gt;0),'（工厂）送货清单汇总'!N158,IF(AND('（工厂）送货清单汇总'!$K$544&gt;0,'（工厂）送货清单汇总'!$L$544&gt;0,'（工厂）送货清单汇总'!$M$544&gt;0,'（工厂）送货清单汇总'!$N$544=0),'（工厂）送货清单汇总'!M158,IF(AND('（工厂）送货清单汇总'!$K$544&gt;0,'（工厂）送货清单汇总'!$L$544&gt;0,'（工厂）送货清单汇总'!$M$544=0),'（工厂）送货清单汇总'!L158,'（工厂）送货清单汇总'!K158)))</f>
        <v>0</v>
      </c>
      <c r="L158" s="50">
        <f t="shared" si="9"/>
        <v>0</v>
      </c>
      <c r="M158" s="43"/>
      <c r="N158" s="43"/>
      <c r="O158" s="50" t="str">
        <f>+IF(K158&gt;0,LOOKUP(1,0/FIND(I158,运营生产订单!$A$9:$A$78),运营生产订单!$N$9:$N$78),"")</f>
        <v/>
      </c>
    </row>
    <row r="159" ht="22.5" customHeight="1" spans="1:15">
      <c r="A159" s="48" t="str">
        <f t="shared" si="8"/>
        <v/>
      </c>
      <c r="B159" s="49" t="str">
        <f ca="1">+IF(K159&gt;0,'（运营）采购订单'!B159,"")</f>
        <v/>
      </c>
      <c r="C159" s="50" t="str">
        <f ca="1">+IF(K159&gt;0,'（运营）采购订单'!C159,"")</f>
        <v/>
      </c>
      <c r="D159" s="50" t="str">
        <f ca="1">+IF(K159&gt;0,'（运营）采购订单'!D159,"")</f>
        <v/>
      </c>
      <c r="E159" s="50" t="str">
        <f ca="1">+IF(K159&gt;0,'（运营）采购订单'!E159,"")</f>
        <v/>
      </c>
      <c r="F159" s="50">
        <f ca="1">+IF(K159&gt;0,'（运营）采购订单'!J159,0)</f>
        <v>0</v>
      </c>
      <c r="G159" s="50" t="str">
        <f ca="1">+IF(K159&gt;0,'（运营）采购订单'!F159,"")</f>
        <v/>
      </c>
      <c r="H159" s="51" t="str">
        <f ca="1">+IF(K159&gt;0,'（运营）采购订单'!G159,"")</f>
        <v/>
      </c>
      <c r="I159" s="50" t="str">
        <f>+IF(K159&gt;0,'（运营）采购订单'!H159,"")</f>
        <v/>
      </c>
      <c r="J159" s="50" t="str">
        <f>+IF(K159&gt;0,'（运营）采购订单'!I159,"")</f>
        <v/>
      </c>
      <c r="K159" s="50">
        <f>+IF(AND('（工厂）送货清单汇总'!$K$544&gt;0,'（工厂）送货清单汇总'!$L$544&gt;0,'（工厂）送货清单汇总'!$M$544&gt;0,'（工厂）送货清单汇总'!$N$544&gt;0),'（工厂）送货清单汇总'!N159,IF(AND('（工厂）送货清单汇总'!$K$544&gt;0,'（工厂）送货清单汇总'!$L$544&gt;0,'（工厂）送货清单汇总'!$M$544&gt;0,'（工厂）送货清单汇总'!$N$544=0),'（工厂）送货清单汇总'!M159,IF(AND('（工厂）送货清单汇总'!$K$544&gt;0,'（工厂）送货清单汇总'!$L$544&gt;0,'（工厂）送货清单汇总'!$M$544=0),'（工厂）送货清单汇总'!L159,'（工厂）送货清单汇总'!K159)))</f>
        <v>0</v>
      </c>
      <c r="L159" s="50">
        <f t="shared" si="9"/>
        <v>0</v>
      </c>
      <c r="M159" s="43"/>
      <c r="N159" s="43"/>
      <c r="O159" s="50" t="str">
        <f>+IF(K159&gt;0,LOOKUP(1,0/FIND(I159,运营生产订单!$A$9:$A$78),运营生产订单!$N$9:$N$78),"")</f>
        <v/>
      </c>
    </row>
    <row r="160" ht="22.5" customHeight="1" spans="1:15">
      <c r="A160" s="48" t="str">
        <f t="shared" si="8"/>
        <v/>
      </c>
      <c r="B160" s="49" t="str">
        <f ca="1">+IF(K160&gt;0,'（运营）采购订单'!B160,"")</f>
        <v/>
      </c>
      <c r="C160" s="50" t="str">
        <f ca="1">+IF(K160&gt;0,'（运营）采购订单'!C160,"")</f>
        <v/>
      </c>
      <c r="D160" s="50" t="str">
        <f ca="1">+IF(K160&gt;0,'（运营）采购订单'!D160,"")</f>
        <v/>
      </c>
      <c r="E160" s="50" t="str">
        <f ca="1">+IF(K160&gt;0,'（运营）采购订单'!E160,"")</f>
        <v/>
      </c>
      <c r="F160" s="50">
        <f ca="1">+IF(K160&gt;0,'（运营）采购订单'!J160,0)</f>
        <v>0</v>
      </c>
      <c r="G160" s="50" t="str">
        <f ca="1">+IF(K160&gt;0,'（运营）采购订单'!F160,"")</f>
        <v/>
      </c>
      <c r="H160" s="51" t="str">
        <f ca="1">+IF(K160&gt;0,'（运营）采购订单'!G160,"")</f>
        <v/>
      </c>
      <c r="I160" s="50" t="str">
        <f>+IF(K160&gt;0,'（运营）采购订单'!H160,"")</f>
        <v/>
      </c>
      <c r="J160" s="50" t="str">
        <f>+IF(K160&gt;0,'（运营）采购订单'!I160,"")</f>
        <v/>
      </c>
      <c r="K160" s="50">
        <f>+IF(AND('（工厂）送货清单汇总'!$K$544&gt;0,'（工厂）送货清单汇总'!$L$544&gt;0,'（工厂）送货清单汇总'!$M$544&gt;0,'（工厂）送货清单汇总'!$N$544&gt;0),'（工厂）送货清单汇总'!N160,IF(AND('（工厂）送货清单汇总'!$K$544&gt;0,'（工厂）送货清单汇总'!$L$544&gt;0,'（工厂）送货清单汇总'!$M$544&gt;0,'（工厂）送货清单汇总'!$N$544=0),'（工厂）送货清单汇总'!M160,IF(AND('（工厂）送货清单汇总'!$K$544&gt;0,'（工厂）送货清单汇总'!$L$544&gt;0,'（工厂）送货清单汇总'!$M$544=0),'（工厂）送货清单汇总'!L160,'（工厂）送货清单汇总'!K160)))</f>
        <v>0</v>
      </c>
      <c r="L160" s="50">
        <f t="shared" si="9"/>
        <v>0</v>
      </c>
      <c r="M160" s="43"/>
      <c r="N160" s="43"/>
      <c r="O160" s="50" t="str">
        <f>+IF(K160&gt;0,LOOKUP(1,0/FIND(I160,运营生产订单!$A$9:$A$78),运营生产订单!$N$9:$N$78),"")</f>
        <v/>
      </c>
    </row>
    <row r="161" ht="22.5" customHeight="1" spans="1:15">
      <c r="A161" s="48" t="str">
        <f t="shared" si="8"/>
        <v/>
      </c>
      <c r="B161" s="49" t="str">
        <f ca="1">+IF(K161&gt;0,'（运营）采购订单'!B161,"")</f>
        <v/>
      </c>
      <c r="C161" s="50" t="str">
        <f ca="1">+IF(K161&gt;0,'（运营）采购订单'!C161,"")</f>
        <v/>
      </c>
      <c r="D161" s="50" t="str">
        <f ca="1">+IF(K161&gt;0,'（运营）采购订单'!D161,"")</f>
        <v/>
      </c>
      <c r="E161" s="50" t="str">
        <f ca="1">+IF(K161&gt;0,'（运营）采购订单'!E161,"")</f>
        <v/>
      </c>
      <c r="F161" s="50">
        <f ca="1">+IF(K161&gt;0,'（运营）采购订单'!J161,0)</f>
        <v>0</v>
      </c>
      <c r="G161" s="50" t="str">
        <f ca="1">+IF(K161&gt;0,'（运营）采购订单'!F161,"")</f>
        <v/>
      </c>
      <c r="H161" s="51" t="str">
        <f ca="1">+IF(K161&gt;0,'（运营）采购订单'!G161,"")</f>
        <v/>
      </c>
      <c r="I161" s="50" t="str">
        <f ca="1">+IF(K161&gt;0,'（运营）采购订单'!H161,"")</f>
        <v/>
      </c>
      <c r="J161" s="50" t="str">
        <f>+IF(K161&gt;0,'（运营）采购订单'!I161,"")</f>
        <v/>
      </c>
      <c r="K161" s="50">
        <f>+IF(AND('（工厂）送货清单汇总'!$K$544&gt;0,'（工厂）送货清单汇总'!$L$544&gt;0,'（工厂）送货清单汇总'!$M$544&gt;0,'（工厂）送货清单汇总'!$N$544&gt;0),'（工厂）送货清单汇总'!N161,IF(AND('（工厂）送货清单汇总'!$K$544&gt;0,'（工厂）送货清单汇总'!$L$544&gt;0,'（工厂）送货清单汇总'!$M$544&gt;0,'（工厂）送货清单汇总'!$N$544=0),'（工厂）送货清单汇总'!M161,IF(AND('（工厂）送货清单汇总'!$K$544&gt;0,'（工厂）送货清单汇总'!$L$544&gt;0,'（工厂）送货清单汇总'!$M$544=0),'（工厂）送货清单汇总'!L161,'（工厂）送货清单汇总'!K161)))</f>
        <v>0</v>
      </c>
      <c r="L161" s="50">
        <f t="shared" si="9"/>
        <v>0</v>
      </c>
      <c r="M161" s="43"/>
      <c r="N161" s="43"/>
      <c r="O161" s="50" t="str">
        <f ca="1">+IF(K161&gt;0,LOOKUP(1,0/FIND(I161,运营生产订单!$A$9:$A$78),运营生产订单!$N$9:$N$78),"")</f>
        <v/>
      </c>
    </row>
    <row r="162" ht="22.5" customHeight="1" spans="1:15">
      <c r="A162" s="48" t="str">
        <f t="shared" si="8"/>
        <v/>
      </c>
      <c r="B162" s="49" t="str">
        <f ca="1">+IF(K162&gt;0,'（运营）采购订单'!B162,"")</f>
        <v/>
      </c>
      <c r="C162" s="50" t="str">
        <f ca="1">+IF(K162&gt;0,'（运营）采购订单'!C162,"")</f>
        <v/>
      </c>
      <c r="D162" s="50" t="str">
        <f ca="1">+IF(K162&gt;0,'（运营）采购订单'!D162,"")</f>
        <v/>
      </c>
      <c r="E162" s="50" t="str">
        <f ca="1">+IF(K162&gt;0,'（运营）采购订单'!E162,"")</f>
        <v/>
      </c>
      <c r="F162" s="50">
        <f ca="1">+IF(K162&gt;0,'（运营）采购订单'!J162,0)</f>
        <v>0</v>
      </c>
      <c r="G162" s="50" t="str">
        <f ca="1">+IF(K162&gt;0,'（运营）采购订单'!F162,"")</f>
        <v/>
      </c>
      <c r="H162" s="51" t="str">
        <f ca="1">+IF(K162&gt;0,'（运营）采购订单'!G162,"")</f>
        <v/>
      </c>
      <c r="I162" s="50" t="str">
        <f ca="1">+IF(K162&gt;0,'（运营）采购订单'!H162,"")</f>
        <v/>
      </c>
      <c r="J162" s="50" t="str">
        <f>+IF(K162&gt;0,'（运营）采购订单'!I162,"")</f>
        <v/>
      </c>
      <c r="K162" s="50">
        <f>+IF(AND('（工厂）送货清单汇总'!$K$544&gt;0,'（工厂）送货清单汇总'!$L$544&gt;0,'（工厂）送货清单汇总'!$M$544&gt;0,'（工厂）送货清单汇总'!$N$544&gt;0),'（工厂）送货清单汇总'!N162,IF(AND('（工厂）送货清单汇总'!$K$544&gt;0,'（工厂）送货清单汇总'!$L$544&gt;0,'（工厂）送货清单汇总'!$M$544&gt;0,'（工厂）送货清单汇总'!$N$544=0),'（工厂）送货清单汇总'!M162,IF(AND('（工厂）送货清单汇总'!$K$544&gt;0,'（工厂）送货清单汇总'!$L$544&gt;0,'（工厂）送货清单汇总'!$M$544=0),'（工厂）送货清单汇总'!L162,'（工厂）送货清单汇总'!K162)))</f>
        <v>0</v>
      </c>
      <c r="L162" s="50">
        <f t="shared" si="9"/>
        <v>0</v>
      </c>
      <c r="M162" s="43"/>
      <c r="N162" s="43"/>
      <c r="O162" s="50" t="str">
        <f ca="1">+IF(K162&gt;0,LOOKUP(1,0/FIND(I162,运营生产订单!$A$9:$A$78),运营生产订单!$N$9:$N$78),"")</f>
        <v/>
      </c>
    </row>
    <row r="163" ht="22.5" customHeight="1" spans="1:15">
      <c r="A163" s="48" t="str">
        <f t="shared" si="8"/>
        <v/>
      </c>
      <c r="B163" s="49" t="str">
        <f ca="1">+IF(K163&gt;0,'（运营）采购订单'!B163,"")</f>
        <v/>
      </c>
      <c r="C163" s="50" t="str">
        <f ca="1">+IF(K163&gt;0,'（运营）采购订单'!C163,"")</f>
        <v/>
      </c>
      <c r="D163" s="50" t="str">
        <f ca="1">+IF(K163&gt;0,'（运营）采购订单'!D163,"")</f>
        <v/>
      </c>
      <c r="E163" s="50" t="str">
        <f ca="1">+IF(K163&gt;0,'（运营）采购订单'!E163,"")</f>
        <v/>
      </c>
      <c r="F163" s="50">
        <f ca="1">+IF(K163&gt;0,'（运营）采购订单'!J163,0)</f>
        <v>0</v>
      </c>
      <c r="G163" s="50" t="str">
        <f ca="1">+IF(K163&gt;0,'（运营）采购订单'!F163,"")</f>
        <v/>
      </c>
      <c r="H163" s="51" t="str">
        <f ca="1">+IF(K163&gt;0,'（运营）采购订单'!G163,"")</f>
        <v/>
      </c>
      <c r="I163" s="50" t="str">
        <f ca="1">+IF(K163&gt;0,'（运营）采购订单'!H163,"")</f>
        <v/>
      </c>
      <c r="J163" s="50" t="str">
        <f>+IF(K163&gt;0,'（运营）采购订单'!I163,"")</f>
        <v/>
      </c>
      <c r="K163" s="50">
        <f>+IF(AND('（工厂）送货清单汇总'!$K$544&gt;0,'（工厂）送货清单汇总'!$L$544&gt;0,'（工厂）送货清单汇总'!$M$544&gt;0,'（工厂）送货清单汇总'!$N$544&gt;0),'（工厂）送货清单汇总'!N163,IF(AND('（工厂）送货清单汇总'!$K$544&gt;0,'（工厂）送货清单汇总'!$L$544&gt;0,'（工厂）送货清单汇总'!$M$544&gt;0,'（工厂）送货清单汇总'!$N$544=0),'（工厂）送货清单汇总'!M163,IF(AND('（工厂）送货清单汇总'!$K$544&gt;0,'（工厂）送货清单汇总'!$L$544&gt;0,'（工厂）送货清单汇总'!$M$544=0),'（工厂）送货清单汇总'!L163,'（工厂）送货清单汇总'!K163)))</f>
        <v>0</v>
      </c>
      <c r="L163" s="50">
        <f t="shared" si="9"/>
        <v>0</v>
      </c>
      <c r="M163" s="43"/>
      <c r="N163" s="43"/>
      <c r="O163" s="50" t="str">
        <f ca="1">+IF(K163&gt;0,LOOKUP(1,0/FIND(I163,运营生产订单!$A$9:$A$78),运营生产订单!$N$9:$N$78),"")</f>
        <v/>
      </c>
    </row>
    <row r="164" ht="22.5" customHeight="1" spans="1:15">
      <c r="A164" s="48" t="str">
        <f t="shared" si="8"/>
        <v/>
      </c>
      <c r="B164" s="49" t="str">
        <f ca="1">+IF(K164&gt;0,'（运营）采购订单'!B164,"")</f>
        <v/>
      </c>
      <c r="C164" s="50" t="str">
        <f ca="1">+IF(K164&gt;0,'（运营）采购订单'!C164,"")</f>
        <v/>
      </c>
      <c r="D164" s="50" t="str">
        <f ca="1">+IF(K164&gt;0,'（运营）采购订单'!D164,"")</f>
        <v/>
      </c>
      <c r="E164" s="50" t="str">
        <f ca="1">+IF(K164&gt;0,'（运营）采购订单'!E164,"")</f>
        <v/>
      </c>
      <c r="F164" s="50">
        <f ca="1">+IF(K164&gt;0,'（运营）采购订单'!J164,0)</f>
        <v>0</v>
      </c>
      <c r="G164" s="50" t="str">
        <f ca="1">+IF(K164&gt;0,'（运营）采购订单'!F164,"")</f>
        <v/>
      </c>
      <c r="H164" s="51" t="str">
        <f ca="1">+IF(K164&gt;0,'（运营）采购订单'!G164,"")</f>
        <v/>
      </c>
      <c r="I164" s="50" t="str">
        <f ca="1">+IF(K164&gt;0,'（运营）采购订单'!H164,"")</f>
        <v/>
      </c>
      <c r="J164" s="50" t="str">
        <f>+IF(K164&gt;0,'（运营）采购订单'!I164,"")</f>
        <v/>
      </c>
      <c r="K164" s="50">
        <f>+IF(AND('（工厂）送货清单汇总'!$K$544&gt;0,'（工厂）送货清单汇总'!$L$544&gt;0,'（工厂）送货清单汇总'!$M$544&gt;0,'（工厂）送货清单汇总'!$N$544&gt;0),'（工厂）送货清单汇总'!N164,IF(AND('（工厂）送货清单汇总'!$K$544&gt;0,'（工厂）送货清单汇总'!$L$544&gt;0,'（工厂）送货清单汇总'!$M$544&gt;0,'（工厂）送货清单汇总'!$N$544=0),'（工厂）送货清单汇总'!M164,IF(AND('（工厂）送货清单汇总'!$K$544&gt;0,'（工厂）送货清单汇总'!$L$544&gt;0,'（工厂）送货清单汇总'!$M$544=0),'（工厂）送货清单汇总'!L164,'（工厂）送货清单汇总'!K164)))</f>
        <v>0</v>
      </c>
      <c r="L164" s="50">
        <f t="shared" si="9"/>
        <v>0</v>
      </c>
      <c r="M164" s="43"/>
      <c r="N164" s="43"/>
      <c r="O164" s="50" t="str">
        <f ca="1">+IF(K164&gt;0,LOOKUP(1,0/FIND(I164,运营生产订单!$A$9:$A$78),运营生产订单!$N$9:$N$78),"")</f>
        <v/>
      </c>
    </row>
    <row r="165" ht="22.5" customHeight="1" spans="1:15">
      <c r="A165" s="48" t="str">
        <f t="shared" ref="A165:A192" si="10">+IF(K165&gt;0,$N$2,"")</f>
        <v/>
      </c>
      <c r="B165" s="49" t="str">
        <f ca="1">+IF(K165&gt;0,'（运营）采购订单'!B165,"")</f>
        <v/>
      </c>
      <c r="C165" s="50" t="str">
        <f ca="1">+IF(K165&gt;0,'（运营）采购订单'!C165,"")</f>
        <v/>
      </c>
      <c r="D165" s="50" t="str">
        <f ca="1">+IF(K165&gt;0,'（运营）采购订单'!D165,"")</f>
        <v/>
      </c>
      <c r="E165" s="50" t="str">
        <f ca="1">+IF(K165&gt;0,'（运营）采购订单'!E165,"")</f>
        <v/>
      </c>
      <c r="F165" s="50">
        <f ca="1">+IF(K165&gt;0,'（运营）采购订单'!J165,0)</f>
        <v>0</v>
      </c>
      <c r="G165" s="50" t="str">
        <f ca="1">+IF(K165&gt;0,'（运营）采购订单'!F165,"")</f>
        <v/>
      </c>
      <c r="H165" s="51" t="str">
        <f ca="1">+IF(K165&gt;0,'（运营）采购订单'!G165,"")</f>
        <v/>
      </c>
      <c r="I165" s="50" t="str">
        <f ca="1">+IF(K165&gt;0,'（运营）采购订单'!H165,"")</f>
        <v/>
      </c>
      <c r="J165" s="50" t="str">
        <f>+IF(K165&gt;0,'（运营）采购订单'!I165,"")</f>
        <v/>
      </c>
      <c r="K165" s="50">
        <f>+IF(AND('（工厂）送货清单汇总'!$K$544&gt;0,'（工厂）送货清单汇总'!$L$544&gt;0,'（工厂）送货清单汇总'!$M$544&gt;0,'（工厂）送货清单汇总'!$N$544&gt;0),'（工厂）送货清单汇总'!N165,IF(AND('（工厂）送货清单汇总'!$K$544&gt;0,'（工厂）送货清单汇总'!$L$544&gt;0,'（工厂）送货清单汇总'!$M$544&gt;0,'（工厂）送货清单汇总'!$N$544=0),'（工厂）送货清单汇总'!M165,IF(AND('（工厂）送货清单汇总'!$K$544&gt;0,'（工厂）送货清单汇总'!$L$544&gt;0,'（工厂）送货清单汇总'!$M$544=0),'（工厂）送货清单汇总'!L165,'（工厂）送货清单汇总'!K165)))</f>
        <v>0</v>
      </c>
      <c r="L165" s="50">
        <f t="shared" ref="L165:L192" si="11">+K165+M165+N165</f>
        <v>0</v>
      </c>
      <c r="M165" s="43"/>
      <c r="N165" s="43"/>
      <c r="O165" s="50" t="str">
        <f ca="1">+IF(K165&gt;0,LOOKUP(1,0/FIND(I165,运营生产订单!$A$9:$A$78),运营生产订单!$N$9:$N$78),"")</f>
        <v/>
      </c>
    </row>
    <row r="166" ht="22.5" customHeight="1" spans="1:15">
      <c r="A166" s="48" t="str">
        <f t="shared" si="10"/>
        <v/>
      </c>
      <c r="B166" s="49" t="str">
        <f ca="1">+IF(K166&gt;0,'（运营）采购订单'!B166,"")</f>
        <v/>
      </c>
      <c r="C166" s="50" t="str">
        <f ca="1">+IF(K166&gt;0,'（运营）采购订单'!C166,"")</f>
        <v/>
      </c>
      <c r="D166" s="50" t="str">
        <f ca="1">+IF(K166&gt;0,'（运营）采购订单'!D166,"")</f>
        <v/>
      </c>
      <c r="E166" s="50" t="str">
        <f ca="1">+IF(K166&gt;0,'（运营）采购订单'!E166,"")</f>
        <v/>
      </c>
      <c r="F166" s="50">
        <f ca="1">+IF(K166&gt;0,'（运营）采购订单'!J166,0)</f>
        <v>0</v>
      </c>
      <c r="G166" s="50" t="str">
        <f ca="1">+IF(K166&gt;0,'（运营）采购订单'!F166,"")</f>
        <v/>
      </c>
      <c r="H166" s="51" t="str">
        <f ca="1">+IF(K166&gt;0,'（运营）采购订单'!G166,"")</f>
        <v/>
      </c>
      <c r="I166" s="50" t="str">
        <f>+IF(K166&gt;0,'（运营）采购订单'!H166,"")</f>
        <v/>
      </c>
      <c r="J166" s="50" t="str">
        <f>+IF(K166&gt;0,'（运营）采购订单'!I166,"")</f>
        <v/>
      </c>
      <c r="K166" s="50">
        <f>+IF(AND('（工厂）送货清单汇总'!$K$544&gt;0,'（工厂）送货清单汇总'!$L$544&gt;0,'（工厂）送货清单汇总'!$M$544&gt;0,'（工厂）送货清单汇总'!$N$544&gt;0),'（工厂）送货清单汇总'!N166,IF(AND('（工厂）送货清单汇总'!$K$544&gt;0,'（工厂）送货清单汇总'!$L$544&gt;0,'（工厂）送货清单汇总'!$M$544&gt;0,'（工厂）送货清单汇总'!$N$544=0),'（工厂）送货清单汇总'!M166,IF(AND('（工厂）送货清单汇总'!$K$544&gt;0,'（工厂）送货清单汇总'!$L$544&gt;0,'（工厂）送货清单汇总'!$M$544=0),'（工厂）送货清单汇总'!L166,'（工厂）送货清单汇总'!K166)))</f>
        <v>0</v>
      </c>
      <c r="L166" s="50">
        <f t="shared" si="11"/>
        <v>0</v>
      </c>
      <c r="M166" s="43"/>
      <c r="N166" s="43"/>
      <c r="O166" s="50" t="str">
        <f>+IF(K166&gt;0,LOOKUP(1,0/FIND(I166,运营生产订单!$A$9:$A$78),运营生产订单!$N$9:$N$78),"")</f>
        <v/>
      </c>
    </row>
    <row r="167" ht="22.5" customHeight="1" spans="1:15">
      <c r="A167" s="48" t="str">
        <f t="shared" si="10"/>
        <v/>
      </c>
      <c r="B167" s="49" t="str">
        <f ca="1">+IF(K167&gt;0,'（运营）采购订单'!B167,"")</f>
        <v/>
      </c>
      <c r="C167" s="50" t="str">
        <f ca="1">+IF(K167&gt;0,'（运营）采购订单'!C167,"")</f>
        <v/>
      </c>
      <c r="D167" s="50" t="str">
        <f ca="1">+IF(K167&gt;0,'（运营）采购订单'!D167,"")</f>
        <v/>
      </c>
      <c r="E167" s="50" t="str">
        <f ca="1">+IF(K167&gt;0,'（运营）采购订单'!E167,"")</f>
        <v/>
      </c>
      <c r="F167" s="50">
        <f ca="1">+IF(K167&gt;0,'（运营）采购订单'!J167,0)</f>
        <v>0</v>
      </c>
      <c r="G167" s="50" t="str">
        <f ca="1">+IF(K167&gt;0,'（运营）采购订单'!F167,"")</f>
        <v/>
      </c>
      <c r="H167" s="51" t="str">
        <f ca="1">+IF(K167&gt;0,'（运营）采购订单'!G167,"")</f>
        <v/>
      </c>
      <c r="I167" s="50" t="str">
        <f>+IF(K167&gt;0,'（运营）采购订单'!H167,"")</f>
        <v/>
      </c>
      <c r="J167" s="50" t="str">
        <f>+IF(K167&gt;0,'（运营）采购订单'!I167,"")</f>
        <v/>
      </c>
      <c r="K167" s="50">
        <f>+IF(AND('（工厂）送货清单汇总'!$K$544&gt;0,'（工厂）送货清单汇总'!$L$544&gt;0,'（工厂）送货清单汇总'!$M$544&gt;0,'（工厂）送货清单汇总'!$N$544&gt;0),'（工厂）送货清单汇总'!N167,IF(AND('（工厂）送货清单汇总'!$K$544&gt;0,'（工厂）送货清单汇总'!$L$544&gt;0,'（工厂）送货清单汇总'!$M$544&gt;0,'（工厂）送货清单汇总'!$N$544=0),'（工厂）送货清单汇总'!M167,IF(AND('（工厂）送货清单汇总'!$K$544&gt;0,'（工厂）送货清单汇总'!$L$544&gt;0,'（工厂）送货清单汇总'!$M$544=0),'（工厂）送货清单汇总'!L167,'（工厂）送货清单汇总'!K167)))</f>
        <v>0</v>
      </c>
      <c r="L167" s="50">
        <f t="shared" si="11"/>
        <v>0</v>
      </c>
      <c r="M167" s="43"/>
      <c r="N167" s="43"/>
      <c r="O167" s="50" t="str">
        <f>+IF(K167&gt;0,LOOKUP(1,0/FIND(I167,运营生产订单!$A$9:$A$78),运营生产订单!$N$9:$N$78),"")</f>
        <v/>
      </c>
    </row>
    <row r="168" ht="22.5" customHeight="1" spans="1:15">
      <c r="A168" s="48" t="str">
        <f t="shared" si="10"/>
        <v/>
      </c>
      <c r="B168" s="49" t="str">
        <f ca="1">+IF(K168&gt;0,'（运营）采购订单'!B168,"")</f>
        <v/>
      </c>
      <c r="C168" s="50" t="str">
        <f ca="1">+IF(K168&gt;0,'（运营）采购订单'!C168,"")</f>
        <v/>
      </c>
      <c r="D168" s="50" t="str">
        <f ca="1">+IF(K168&gt;0,'（运营）采购订单'!D168,"")</f>
        <v/>
      </c>
      <c r="E168" s="50" t="str">
        <f ca="1">+IF(K168&gt;0,'（运营）采购订单'!E168,"")</f>
        <v/>
      </c>
      <c r="F168" s="50">
        <f ca="1">+IF(K168&gt;0,'（运营）采购订单'!J168,0)</f>
        <v>0</v>
      </c>
      <c r="G168" s="50" t="str">
        <f ca="1">+IF(K168&gt;0,'（运营）采购订单'!F168,"")</f>
        <v/>
      </c>
      <c r="H168" s="51" t="str">
        <f ca="1">+IF(K168&gt;0,'（运营）采购订单'!G168,"")</f>
        <v/>
      </c>
      <c r="I168" s="50" t="str">
        <f>+IF(K168&gt;0,'（运营）采购订单'!H168,"")</f>
        <v/>
      </c>
      <c r="J168" s="50" t="str">
        <f>+IF(K168&gt;0,'（运营）采购订单'!I168,"")</f>
        <v/>
      </c>
      <c r="K168" s="50">
        <f>+IF(AND('（工厂）送货清单汇总'!$K$544&gt;0,'（工厂）送货清单汇总'!$L$544&gt;0,'（工厂）送货清单汇总'!$M$544&gt;0,'（工厂）送货清单汇总'!$N$544&gt;0),'（工厂）送货清单汇总'!N168,IF(AND('（工厂）送货清单汇总'!$K$544&gt;0,'（工厂）送货清单汇总'!$L$544&gt;0,'（工厂）送货清单汇总'!$M$544&gt;0,'（工厂）送货清单汇总'!$N$544=0),'（工厂）送货清单汇总'!M168,IF(AND('（工厂）送货清单汇总'!$K$544&gt;0,'（工厂）送货清单汇总'!$L$544&gt;0,'（工厂）送货清单汇总'!$M$544=0),'（工厂）送货清单汇总'!L168,'（工厂）送货清单汇总'!K168)))</f>
        <v>0</v>
      </c>
      <c r="L168" s="50">
        <f t="shared" si="11"/>
        <v>0</v>
      </c>
      <c r="M168" s="43"/>
      <c r="N168" s="43"/>
      <c r="O168" s="50" t="str">
        <f>+IF(K168&gt;0,LOOKUP(1,0/FIND(I168,运营生产订单!$A$9:$A$78),运营生产订单!$N$9:$N$78),"")</f>
        <v/>
      </c>
    </row>
    <row r="169" ht="22.5" customHeight="1" spans="1:15">
      <c r="A169" s="48" t="str">
        <f t="shared" si="10"/>
        <v/>
      </c>
      <c r="B169" s="49" t="str">
        <f ca="1">+IF(K169&gt;0,'（运营）采购订单'!B169,"")</f>
        <v/>
      </c>
      <c r="C169" s="50" t="str">
        <f ca="1">+IF(K169&gt;0,'（运营）采购订单'!C169,"")</f>
        <v/>
      </c>
      <c r="D169" s="50" t="str">
        <f ca="1">+IF(K169&gt;0,'（运营）采购订单'!D169,"")</f>
        <v/>
      </c>
      <c r="E169" s="50" t="str">
        <f ca="1">+IF(K169&gt;0,'（运营）采购订单'!E169,"")</f>
        <v/>
      </c>
      <c r="F169" s="50">
        <f ca="1">+IF(K169&gt;0,'（运营）采购订单'!J169,0)</f>
        <v>0</v>
      </c>
      <c r="G169" s="50" t="str">
        <f ca="1">+IF(K169&gt;0,'（运营）采购订单'!F169,"")</f>
        <v/>
      </c>
      <c r="H169" s="51" t="str">
        <f ca="1">+IF(K169&gt;0,'（运营）采购订单'!G169,"")</f>
        <v/>
      </c>
      <c r="I169" s="50" t="str">
        <f>+IF(K169&gt;0,'（运营）采购订单'!H169,"")</f>
        <v/>
      </c>
      <c r="J169" s="50" t="str">
        <f>+IF(K169&gt;0,'（运营）采购订单'!I169,"")</f>
        <v/>
      </c>
      <c r="K169" s="50">
        <f>+IF(AND('（工厂）送货清单汇总'!$K$544&gt;0,'（工厂）送货清单汇总'!$L$544&gt;0,'（工厂）送货清单汇总'!$M$544&gt;0,'（工厂）送货清单汇总'!$N$544&gt;0),'（工厂）送货清单汇总'!N169,IF(AND('（工厂）送货清单汇总'!$K$544&gt;0,'（工厂）送货清单汇总'!$L$544&gt;0,'（工厂）送货清单汇总'!$M$544&gt;0,'（工厂）送货清单汇总'!$N$544=0),'（工厂）送货清单汇总'!M169,IF(AND('（工厂）送货清单汇总'!$K$544&gt;0,'（工厂）送货清单汇总'!$L$544&gt;0,'（工厂）送货清单汇总'!$M$544=0),'（工厂）送货清单汇总'!L169,'（工厂）送货清单汇总'!K169)))</f>
        <v>0</v>
      </c>
      <c r="L169" s="50">
        <f t="shared" si="11"/>
        <v>0</v>
      </c>
      <c r="M169" s="43"/>
      <c r="N169" s="43"/>
      <c r="O169" s="50" t="str">
        <f>+IF(K169&gt;0,LOOKUP(1,0/FIND(I169,运营生产订单!$A$9:$A$78),运营生产订单!$N$9:$N$78),"")</f>
        <v/>
      </c>
    </row>
    <row r="170" ht="22.5" customHeight="1" spans="1:15">
      <c r="A170" s="48" t="str">
        <f t="shared" si="10"/>
        <v/>
      </c>
      <c r="B170" s="49" t="str">
        <f ca="1">+IF(K170&gt;0,'（运营）采购订单'!B170,"")</f>
        <v/>
      </c>
      <c r="C170" s="50" t="str">
        <f ca="1">+IF(K170&gt;0,'（运营）采购订单'!C170,"")</f>
        <v/>
      </c>
      <c r="D170" s="50" t="str">
        <f ca="1">+IF(K170&gt;0,'（运营）采购订单'!D170,"")</f>
        <v/>
      </c>
      <c r="E170" s="50" t="str">
        <f ca="1">+IF(K170&gt;0,'（运营）采购订单'!E170,"")</f>
        <v/>
      </c>
      <c r="F170" s="50">
        <f ca="1">+IF(K170&gt;0,'（运营）采购订单'!J170,0)</f>
        <v>0</v>
      </c>
      <c r="G170" s="50" t="str">
        <f ca="1">+IF(K170&gt;0,'（运营）采购订单'!F170,"")</f>
        <v/>
      </c>
      <c r="H170" s="51" t="str">
        <f ca="1">+IF(K170&gt;0,'（运营）采购订单'!G170,"")</f>
        <v/>
      </c>
      <c r="I170" s="50" t="str">
        <f ca="1">+IF(K170&gt;0,'（运营）采购订单'!H170,"")</f>
        <v/>
      </c>
      <c r="J170" s="50" t="str">
        <f>+IF(K170&gt;0,'（运营）采购订单'!I170,"")</f>
        <v/>
      </c>
      <c r="K170" s="50">
        <f>+IF(AND('（工厂）送货清单汇总'!$K$544&gt;0,'（工厂）送货清单汇总'!$L$544&gt;0,'（工厂）送货清单汇总'!$M$544&gt;0,'（工厂）送货清单汇总'!$N$544&gt;0),'（工厂）送货清单汇总'!N170,IF(AND('（工厂）送货清单汇总'!$K$544&gt;0,'（工厂）送货清单汇总'!$L$544&gt;0,'（工厂）送货清单汇总'!$M$544&gt;0,'（工厂）送货清单汇总'!$N$544=0),'（工厂）送货清单汇总'!M170,IF(AND('（工厂）送货清单汇总'!$K$544&gt;0,'（工厂）送货清单汇总'!$L$544&gt;0,'（工厂）送货清单汇总'!$M$544=0),'（工厂）送货清单汇总'!L170,'（工厂）送货清单汇总'!K170)))</f>
        <v>0</v>
      </c>
      <c r="L170" s="50">
        <f t="shared" si="11"/>
        <v>0</v>
      </c>
      <c r="M170" s="43"/>
      <c r="N170" s="43"/>
      <c r="O170" s="50" t="str">
        <f ca="1">+IF(K170&gt;0,LOOKUP(1,0/FIND(I170,运营生产订单!$A$9:$A$78),运营生产订单!$N$9:$N$78),"")</f>
        <v/>
      </c>
    </row>
    <row r="171" ht="22.5" customHeight="1" spans="1:15">
      <c r="A171" s="48" t="str">
        <f t="shared" si="10"/>
        <v/>
      </c>
      <c r="B171" s="49" t="str">
        <f ca="1">+IF(K171&gt;0,'（运营）采购订单'!B171,"")</f>
        <v/>
      </c>
      <c r="C171" s="50" t="str">
        <f ca="1">+IF(K171&gt;0,'（运营）采购订单'!C171,"")</f>
        <v/>
      </c>
      <c r="D171" s="50" t="str">
        <f ca="1">+IF(K171&gt;0,'（运营）采购订单'!D171,"")</f>
        <v/>
      </c>
      <c r="E171" s="50" t="str">
        <f ca="1">+IF(K171&gt;0,'（运营）采购订单'!E171,"")</f>
        <v/>
      </c>
      <c r="F171" s="50">
        <f ca="1">+IF(K171&gt;0,'（运营）采购订单'!J171,0)</f>
        <v>0</v>
      </c>
      <c r="G171" s="50" t="str">
        <f ca="1">+IF(K171&gt;0,'（运营）采购订单'!F171,"")</f>
        <v/>
      </c>
      <c r="H171" s="51" t="str">
        <f ca="1">+IF(K171&gt;0,'（运营）采购订单'!G171,"")</f>
        <v/>
      </c>
      <c r="I171" s="50" t="str">
        <f ca="1">+IF(K171&gt;0,'（运营）采购订单'!H171,"")</f>
        <v/>
      </c>
      <c r="J171" s="50" t="str">
        <f>+IF(K171&gt;0,'（运营）采购订单'!I171,"")</f>
        <v/>
      </c>
      <c r="K171" s="50">
        <f>+IF(AND('（工厂）送货清单汇总'!$K$544&gt;0,'（工厂）送货清单汇总'!$L$544&gt;0,'（工厂）送货清单汇总'!$M$544&gt;0,'（工厂）送货清单汇总'!$N$544&gt;0),'（工厂）送货清单汇总'!N171,IF(AND('（工厂）送货清单汇总'!$K$544&gt;0,'（工厂）送货清单汇总'!$L$544&gt;0,'（工厂）送货清单汇总'!$M$544&gt;0,'（工厂）送货清单汇总'!$N$544=0),'（工厂）送货清单汇总'!M171,IF(AND('（工厂）送货清单汇总'!$K$544&gt;0,'（工厂）送货清单汇总'!$L$544&gt;0,'（工厂）送货清单汇总'!$M$544=0),'（工厂）送货清单汇总'!L171,'（工厂）送货清单汇总'!K171)))</f>
        <v>0</v>
      </c>
      <c r="L171" s="50">
        <f t="shared" si="11"/>
        <v>0</v>
      </c>
      <c r="M171" s="43"/>
      <c r="N171" s="43"/>
      <c r="O171" s="50" t="str">
        <f ca="1">+IF(K171&gt;0,LOOKUP(1,0/FIND(I171,运营生产订单!$A$9:$A$78),运营生产订单!$N$9:$N$78),"")</f>
        <v/>
      </c>
    </row>
    <row r="172" ht="22.5" customHeight="1" spans="1:15">
      <c r="A172" s="48" t="str">
        <f t="shared" si="10"/>
        <v/>
      </c>
      <c r="B172" s="49" t="str">
        <f ca="1">+IF(K172&gt;0,'（运营）采购订单'!B172,"")</f>
        <v/>
      </c>
      <c r="C172" s="50" t="str">
        <f ca="1">+IF(K172&gt;0,'（运营）采购订单'!C172,"")</f>
        <v/>
      </c>
      <c r="D172" s="50" t="str">
        <f ca="1">+IF(K172&gt;0,'（运营）采购订单'!D172,"")</f>
        <v/>
      </c>
      <c r="E172" s="50" t="str">
        <f ca="1">+IF(K172&gt;0,'（运营）采购订单'!E172,"")</f>
        <v/>
      </c>
      <c r="F172" s="50">
        <f ca="1">+IF(K172&gt;0,'（运营）采购订单'!J172,0)</f>
        <v>0</v>
      </c>
      <c r="G172" s="50" t="str">
        <f ca="1">+IF(K172&gt;0,'（运营）采购订单'!F172,"")</f>
        <v/>
      </c>
      <c r="H172" s="51" t="str">
        <f ca="1">+IF(K172&gt;0,'（运营）采购订单'!G172,"")</f>
        <v/>
      </c>
      <c r="I172" s="50" t="str">
        <f ca="1">+IF(K172&gt;0,'（运营）采购订单'!H172,"")</f>
        <v/>
      </c>
      <c r="J172" s="50" t="str">
        <f>+IF(K172&gt;0,'（运营）采购订单'!I172,"")</f>
        <v/>
      </c>
      <c r="K172" s="50">
        <f>+IF(AND('（工厂）送货清单汇总'!$K$544&gt;0,'（工厂）送货清单汇总'!$L$544&gt;0,'（工厂）送货清单汇总'!$M$544&gt;0,'（工厂）送货清单汇总'!$N$544&gt;0),'（工厂）送货清单汇总'!N172,IF(AND('（工厂）送货清单汇总'!$K$544&gt;0,'（工厂）送货清单汇总'!$L$544&gt;0,'（工厂）送货清单汇总'!$M$544&gt;0,'（工厂）送货清单汇总'!$N$544=0),'（工厂）送货清单汇总'!M172,IF(AND('（工厂）送货清单汇总'!$K$544&gt;0,'（工厂）送货清单汇总'!$L$544&gt;0,'（工厂）送货清单汇总'!$M$544=0),'（工厂）送货清单汇总'!L172,'（工厂）送货清单汇总'!K172)))</f>
        <v>0</v>
      </c>
      <c r="L172" s="50">
        <f t="shared" si="11"/>
        <v>0</v>
      </c>
      <c r="M172" s="43"/>
      <c r="N172" s="43"/>
      <c r="O172" s="50" t="str">
        <f ca="1">+IF(K172&gt;0,LOOKUP(1,0/FIND(I172,运营生产订单!$A$9:$A$78),运营生产订单!$N$9:$N$78),"")</f>
        <v/>
      </c>
    </row>
    <row r="173" ht="22.5" customHeight="1" spans="1:15">
      <c r="A173" s="48" t="str">
        <f t="shared" si="10"/>
        <v/>
      </c>
      <c r="B173" s="49" t="str">
        <f ca="1">+IF(K173&gt;0,'（运营）采购订单'!B173,"")</f>
        <v/>
      </c>
      <c r="C173" s="50" t="str">
        <f ca="1">+IF(K173&gt;0,'（运营）采购订单'!C173,"")</f>
        <v/>
      </c>
      <c r="D173" s="50" t="str">
        <f ca="1">+IF(K173&gt;0,'（运营）采购订单'!D173,"")</f>
        <v/>
      </c>
      <c r="E173" s="50" t="str">
        <f ca="1">+IF(K173&gt;0,'（运营）采购订单'!E173,"")</f>
        <v/>
      </c>
      <c r="F173" s="50">
        <f ca="1">+IF(K173&gt;0,'（运营）采购订单'!J173,0)</f>
        <v>0</v>
      </c>
      <c r="G173" s="50" t="str">
        <f ca="1">+IF(K173&gt;0,'（运营）采购订单'!F173,"")</f>
        <v/>
      </c>
      <c r="H173" s="51" t="str">
        <f ca="1">+IF(K173&gt;0,'（运营）采购订单'!G173,"")</f>
        <v/>
      </c>
      <c r="I173" s="50" t="str">
        <f ca="1">+IF(K173&gt;0,'（运营）采购订单'!H173,"")</f>
        <v/>
      </c>
      <c r="J173" s="50" t="str">
        <f>+IF(K173&gt;0,'（运营）采购订单'!I173,"")</f>
        <v/>
      </c>
      <c r="K173" s="50">
        <f>+IF(AND('（工厂）送货清单汇总'!$K$544&gt;0,'（工厂）送货清单汇总'!$L$544&gt;0,'（工厂）送货清单汇总'!$M$544&gt;0,'（工厂）送货清单汇总'!$N$544&gt;0),'（工厂）送货清单汇总'!N173,IF(AND('（工厂）送货清单汇总'!$K$544&gt;0,'（工厂）送货清单汇总'!$L$544&gt;0,'（工厂）送货清单汇总'!$M$544&gt;0,'（工厂）送货清单汇总'!$N$544=0),'（工厂）送货清单汇总'!M173,IF(AND('（工厂）送货清单汇总'!$K$544&gt;0,'（工厂）送货清单汇总'!$L$544&gt;0,'（工厂）送货清单汇总'!$M$544=0),'（工厂）送货清单汇总'!L173,'（工厂）送货清单汇总'!K173)))</f>
        <v>0</v>
      </c>
      <c r="L173" s="50">
        <f t="shared" si="11"/>
        <v>0</v>
      </c>
      <c r="M173" s="43"/>
      <c r="N173" s="43"/>
      <c r="O173" s="50" t="str">
        <f ca="1">+IF(K173&gt;0,LOOKUP(1,0/FIND(I173,运营生产订单!$A$9:$A$78),运营生产订单!$N$9:$N$78),"")</f>
        <v/>
      </c>
    </row>
    <row r="174" ht="22.5" customHeight="1" spans="1:15">
      <c r="A174" s="48" t="str">
        <f t="shared" si="10"/>
        <v/>
      </c>
      <c r="B174" s="49" t="str">
        <f ca="1">+IF(K174&gt;0,'（运营）采购订单'!B174,"")</f>
        <v/>
      </c>
      <c r="C174" s="50" t="str">
        <f ca="1">+IF(K174&gt;0,'（运营）采购订单'!C174,"")</f>
        <v/>
      </c>
      <c r="D174" s="50" t="str">
        <f ca="1">+IF(K174&gt;0,'（运营）采购订单'!D174,"")</f>
        <v/>
      </c>
      <c r="E174" s="50" t="str">
        <f ca="1">+IF(K174&gt;0,'（运营）采购订单'!E174,"")</f>
        <v/>
      </c>
      <c r="F174" s="50">
        <f ca="1">+IF(K174&gt;0,'（运营）采购订单'!J174,0)</f>
        <v>0</v>
      </c>
      <c r="G174" s="50" t="str">
        <f ca="1">+IF(K174&gt;0,'（运营）采购订单'!F174,"")</f>
        <v/>
      </c>
      <c r="H174" s="51" t="str">
        <f ca="1">+IF(K174&gt;0,'（运营）采购订单'!G174,"")</f>
        <v/>
      </c>
      <c r="I174" s="50" t="str">
        <f ca="1">+IF(K174&gt;0,'（运营）采购订单'!H174,"")</f>
        <v/>
      </c>
      <c r="J174" s="50" t="str">
        <f>+IF(K174&gt;0,'（运营）采购订单'!I174,"")</f>
        <v/>
      </c>
      <c r="K174" s="50">
        <f>+IF(AND('（工厂）送货清单汇总'!$K$544&gt;0,'（工厂）送货清单汇总'!$L$544&gt;0,'（工厂）送货清单汇总'!$M$544&gt;0,'（工厂）送货清单汇总'!$N$544&gt;0),'（工厂）送货清单汇总'!N174,IF(AND('（工厂）送货清单汇总'!$K$544&gt;0,'（工厂）送货清单汇总'!$L$544&gt;0,'（工厂）送货清单汇总'!$M$544&gt;0,'（工厂）送货清单汇总'!$N$544=0),'（工厂）送货清单汇总'!M174,IF(AND('（工厂）送货清单汇总'!$K$544&gt;0,'（工厂）送货清单汇总'!$L$544&gt;0,'（工厂）送货清单汇总'!$M$544=0),'（工厂）送货清单汇总'!L174,'（工厂）送货清单汇总'!K174)))</f>
        <v>0</v>
      </c>
      <c r="L174" s="50">
        <f t="shared" si="11"/>
        <v>0</v>
      </c>
      <c r="M174" s="43"/>
      <c r="N174" s="43"/>
      <c r="O174" s="50" t="str">
        <f ca="1">+IF(K174&gt;0,LOOKUP(1,0/FIND(I174,运营生产订单!$A$9:$A$78),运营生产订单!$N$9:$N$78),"")</f>
        <v/>
      </c>
    </row>
    <row r="175" ht="22.5" customHeight="1" spans="1:15">
      <c r="A175" s="48" t="str">
        <f t="shared" si="10"/>
        <v/>
      </c>
      <c r="B175" s="49" t="str">
        <f ca="1">+IF(K175&gt;0,'（运营）采购订单'!B175,"")</f>
        <v/>
      </c>
      <c r="C175" s="50" t="str">
        <f ca="1">+IF(K175&gt;0,'（运营）采购订单'!C175,"")</f>
        <v/>
      </c>
      <c r="D175" s="50" t="str">
        <f ca="1">+IF(K175&gt;0,'（运营）采购订单'!D175,"")</f>
        <v/>
      </c>
      <c r="E175" s="50" t="str">
        <f ca="1">+IF(K175&gt;0,'（运营）采购订单'!E175,"")</f>
        <v/>
      </c>
      <c r="F175" s="50">
        <f ca="1">+IF(K175&gt;0,'（运营）采购订单'!J175,0)</f>
        <v>0</v>
      </c>
      <c r="G175" s="50" t="str">
        <f ca="1">+IF(K175&gt;0,'（运营）采购订单'!F175,"")</f>
        <v/>
      </c>
      <c r="H175" s="51" t="str">
        <f ca="1">+IF(K175&gt;0,'（运营）采购订单'!G175,"")</f>
        <v/>
      </c>
      <c r="I175" s="50" t="str">
        <f>+IF(K175&gt;0,'（运营）采购订单'!H175,"")</f>
        <v/>
      </c>
      <c r="J175" s="50" t="str">
        <f>+IF(K175&gt;0,'（运营）采购订单'!I175,"")</f>
        <v/>
      </c>
      <c r="K175" s="50">
        <f>+IF(AND('（工厂）送货清单汇总'!$K$544&gt;0,'（工厂）送货清单汇总'!$L$544&gt;0,'（工厂）送货清单汇总'!$M$544&gt;0,'（工厂）送货清单汇总'!$N$544&gt;0),'（工厂）送货清单汇总'!N175,IF(AND('（工厂）送货清单汇总'!$K$544&gt;0,'（工厂）送货清单汇总'!$L$544&gt;0,'（工厂）送货清单汇总'!$M$544&gt;0,'（工厂）送货清单汇总'!$N$544=0),'（工厂）送货清单汇总'!M175,IF(AND('（工厂）送货清单汇总'!$K$544&gt;0,'（工厂）送货清单汇总'!$L$544&gt;0,'（工厂）送货清单汇总'!$M$544=0),'（工厂）送货清单汇总'!L175,'（工厂）送货清单汇总'!K175)))</f>
        <v>0</v>
      </c>
      <c r="L175" s="50">
        <f t="shared" si="11"/>
        <v>0</v>
      </c>
      <c r="M175" s="43"/>
      <c r="N175" s="43"/>
      <c r="O175" s="50" t="str">
        <f>+IF(K175&gt;0,LOOKUP(1,0/FIND(I175,运营生产订单!$A$9:$A$78),运营生产订单!$N$9:$N$78),"")</f>
        <v/>
      </c>
    </row>
    <row r="176" ht="22.5" customHeight="1" spans="1:15">
      <c r="A176" s="48" t="str">
        <f t="shared" si="10"/>
        <v/>
      </c>
      <c r="B176" s="49" t="str">
        <f ca="1">+IF(K176&gt;0,'（运营）采购订单'!B176,"")</f>
        <v/>
      </c>
      <c r="C176" s="50" t="str">
        <f ca="1">+IF(K176&gt;0,'（运营）采购订单'!C176,"")</f>
        <v/>
      </c>
      <c r="D176" s="50" t="str">
        <f ca="1">+IF(K176&gt;0,'（运营）采购订单'!D176,"")</f>
        <v/>
      </c>
      <c r="E176" s="50" t="str">
        <f ca="1">+IF(K176&gt;0,'（运营）采购订单'!E176,"")</f>
        <v/>
      </c>
      <c r="F176" s="50">
        <f ca="1">+IF(K176&gt;0,'（运营）采购订单'!J176,0)</f>
        <v>0</v>
      </c>
      <c r="G176" s="50" t="str">
        <f ca="1">+IF(K176&gt;0,'（运营）采购订单'!F176,"")</f>
        <v/>
      </c>
      <c r="H176" s="51" t="str">
        <f ca="1">+IF(K176&gt;0,'（运营）采购订单'!G176,"")</f>
        <v/>
      </c>
      <c r="I176" s="50" t="str">
        <f>+IF(K176&gt;0,'（运营）采购订单'!H176,"")</f>
        <v/>
      </c>
      <c r="J176" s="50" t="str">
        <f>+IF(K176&gt;0,'（运营）采购订单'!I176,"")</f>
        <v/>
      </c>
      <c r="K176" s="50">
        <f>+IF(AND('（工厂）送货清单汇总'!$K$544&gt;0,'（工厂）送货清单汇总'!$L$544&gt;0,'（工厂）送货清单汇总'!$M$544&gt;0,'（工厂）送货清单汇总'!$N$544&gt;0),'（工厂）送货清单汇总'!N176,IF(AND('（工厂）送货清单汇总'!$K$544&gt;0,'（工厂）送货清单汇总'!$L$544&gt;0,'（工厂）送货清单汇总'!$M$544&gt;0,'（工厂）送货清单汇总'!$N$544=0),'（工厂）送货清单汇总'!M176,IF(AND('（工厂）送货清单汇总'!$K$544&gt;0,'（工厂）送货清单汇总'!$L$544&gt;0,'（工厂）送货清单汇总'!$M$544=0),'（工厂）送货清单汇总'!L176,'（工厂）送货清单汇总'!K176)))</f>
        <v>0</v>
      </c>
      <c r="L176" s="50">
        <f t="shared" si="11"/>
        <v>0</v>
      </c>
      <c r="M176" s="43"/>
      <c r="N176" s="43"/>
      <c r="O176" s="50" t="str">
        <f>+IF(K176&gt;0,LOOKUP(1,0/FIND(I176,运营生产订单!$A$9:$A$78),运营生产订单!$N$9:$N$78),"")</f>
        <v/>
      </c>
    </row>
    <row r="177" ht="22.5" customHeight="1" spans="1:15">
      <c r="A177" s="48" t="str">
        <f t="shared" si="10"/>
        <v/>
      </c>
      <c r="B177" s="49" t="str">
        <f ca="1">+IF(K177&gt;0,'（运营）采购订单'!B177,"")</f>
        <v/>
      </c>
      <c r="C177" s="50" t="str">
        <f ca="1">+IF(K177&gt;0,'（运营）采购订单'!C177,"")</f>
        <v/>
      </c>
      <c r="D177" s="50" t="str">
        <f ca="1">+IF(K177&gt;0,'（运营）采购订单'!D177,"")</f>
        <v/>
      </c>
      <c r="E177" s="50" t="str">
        <f ca="1">+IF(K177&gt;0,'（运营）采购订单'!E177,"")</f>
        <v/>
      </c>
      <c r="F177" s="50">
        <f ca="1">+IF(K177&gt;0,'（运营）采购订单'!J177,0)</f>
        <v>0</v>
      </c>
      <c r="G177" s="50" t="str">
        <f ca="1">+IF(K177&gt;0,'（运营）采购订单'!F177,"")</f>
        <v/>
      </c>
      <c r="H177" s="51" t="str">
        <f ca="1">+IF(K177&gt;0,'（运营）采购订单'!G177,"")</f>
        <v/>
      </c>
      <c r="I177" s="50" t="str">
        <f>+IF(K177&gt;0,'（运营）采购订单'!H177,"")</f>
        <v/>
      </c>
      <c r="J177" s="50" t="str">
        <f>+IF(K177&gt;0,'（运营）采购订单'!I177,"")</f>
        <v/>
      </c>
      <c r="K177" s="50">
        <f>+IF(AND('（工厂）送货清单汇总'!$K$544&gt;0,'（工厂）送货清单汇总'!$L$544&gt;0,'（工厂）送货清单汇总'!$M$544&gt;0,'（工厂）送货清单汇总'!$N$544&gt;0),'（工厂）送货清单汇总'!N177,IF(AND('（工厂）送货清单汇总'!$K$544&gt;0,'（工厂）送货清单汇总'!$L$544&gt;0,'（工厂）送货清单汇总'!$M$544&gt;0,'（工厂）送货清单汇总'!$N$544=0),'（工厂）送货清单汇总'!M177,IF(AND('（工厂）送货清单汇总'!$K$544&gt;0,'（工厂）送货清单汇总'!$L$544&gt;0,'（工厂）送货清单汇总'!$M$544=0),'（工厂）送货清单汇总'!L177,'（工厂）送货清单汇总'!K177)))</f>
        <v>0</v>
      </c>
      <c r="L177" s="50">
        <f t="shared" si="11"/>
        <v>0</v>
      </c>
      <c r="M177" s="43"/>
      <c r="N177" s="43"/>
      <c r="O177" s="50" t="str">
        <f>+IF(K177&gt;0,LOOKUP(1,0/FIND(I177,运营生产订单!$A$9:$A$78),运营生产订单!$N$9:$N$78),"")</f>
        <v/>
      </c>
    </row>
    <row r="178" ht="22.5" customHeight="1" spans="1:15">
      <c r="A178" s="48" t="str">
        <f t="shared" si="10"/>
        <v/>
      </c>
      <c r="B178" s="49" t="str">
        <f ca="1">+IF(K178&gt;0,'（运营）采购订单'!B178,"")</f>
        <v/>
      </c>
      <c r="C178" s="50" t="str">
        <f ca="1">+IF(K178&gt;0,'（运营）采购订单'!C178,"")</f>
        <v/>
      </c>
      <c r="D178" s="50" t="str">
        <f ca="1">+IF(K178&gt;0,'（运营）采购订单'!D178,"")</f>
        <v/>
      </c>
      <c r="E178" s="50" t="str">
        <f ca="1">+IF(K178&gt;0,'（运营）采购订单'!E178,"")</f>
        <v/>
      </c>
      <c r="F178" s="50">
        <f ca="1">+IF(K178&gt;0,'（运营）采购订单'!J178,0)</f>
        <v>0</v>
      </c>
      <c r="G178" s="50" t="str">
        <f ca="1">+IF(K178&gt;0,'（运营）采购订单'!F178,"")</f>
        <v/>
      </c>
      <c r="H178" s="51" t="str">
        <f ca="1">+IF(K178&gt;0,'（运营）采购订单'!G178,"")</f>
        <v/>
      </c>
      <c r="I178" s="50" t="str">
        <f>+IF(K178&gt;0,'（运营）采购订单'!H178,"")</f>
        <v/>
      </c>
      <c r="J178" s="50" t="str">
        <f>+IF(K178&gt;0,'（运营）采购订单'!I178,"")</f>
        <v/>
      </c>
      <c r="K178" s="50">
        <f>+IF(AND('（工厂）送货清单汇总'!$K$544&gt;0,'（工厂）送货清单汇总'!$L$544&gt;0,'（工厂）送货清单汇总'!$M$544&gt;0,'（工厂）送货清单汇总'!$N$544&gt;0),'（工厂）送货清单汇总'!N178,IF(AND('（工厂）送货清单汇总'!$K$544&gt;0,'（工厂）送货清单汇总'!$L$544&gt;0,'（工厂）送货清单汇总'!$M$544&gt;0,'（工厂）送货清单汇总'!$N$544=0),'（工厂）送货清单汇总'!M178,IF(AND('（工厂）送货清单汇总'!$K$544&gt;0,'（工厂）送货清单汇总'!$L$544&gt;0,'（工厂）送货清单汇总'!$M$544=0),'（工厂）送货清单汇总'!L178,'（工厂）送货清单汇总'!K178)))</f>
        <v>0</v>
      </c>
      <c r="L178" s="50">
        <f t="shared" si="11"/>
        <v>0</v>
      </c>
      <c r="M178" s="43"/>
      <c r="N178" s="43"/>
      <c r="O178" s="50" t="str">
        <f>+IF(K178&gt;0,LOOKUP(1,0/FIND(I178,运营生产订单!$A$9:$A$78),运营生产订单!$N$9:$N$78),"")</f>
        <v/>
      </c>
    </row>
    <row r="179" ht="22.5" customHeight="1" spans="1:15">
      <c r="A179" s="48" t="str">
        <f t="shared" si="10"/>
        <v/>
      </c>
      <c r="B179" s="49" t="str">
        <f ca="1">+IF(K179&gt;0,'（运营）采购订单'!B179,"")</f>
        <v/>
      </c>
      <c r="C179" s="50" t="str">
        <f ca="1">+IF(K179&gt;0,'（运营）采购订单'!C179,"")</f>
        <v/>
      </c>
      <c r="D179" s="50" t="str">
        <f ca="1">+IF(K179&gt;0,'（运营）采购订单'!D179,"")</f>
        <v/>
      </c>
      <c r="E179" s="50" t="str">
        <f ca="1">+IF(K179&gt;0,'（运营）采购订单'!E179,"")</f>
        <v/>
      </c>
      <c r="F179" s="50">
        <f ca="1">+IF(K179&gt;0,'（运营）采购订单'!J179,0)</f>
        <v>0</v>
      </c>
      <c r="G179" s="50" t="str">
        <f ca="1">+IF(K179&gt;0,'（运营）采购订单'!F179,"")</f>
        <v/>
      </c>
      <c r="H179" s="51" t="str">
        <f ca="1">+IF(K179&gt;0,'（运营）采购订单'!G179,"")</f>
        <v/>
      </c>
      <c r="I179" s="50" t="str">
        <f ca="1">+IF(K179&gt;0,'（运营）采购订单'!H179,"")</f>
        <v/>
      </c>
      <c r="J179" s="50" t="str">
        <f>+IF(K179&gt;0,'（运营）采购订单'!I179,"")</f>
        <v/>
      </c>
      <c r="K179" s="50">
        <f>+IF(AND('（工厂）送货清单汇总'!$K$544&gt;0,'（工厂）送货清单汇总'!$L$544&gt;0,'（工厂）送货清单汇总'!$M$544&gt;0,'（工厂）送货清单汇总'!$N$544&gt;0),'（工厂）送货清单汇总'!N179,IF(AND('（工厂）送货清单汇总'!$K$544&gt;0,'（工厂）送货清单汇总'!$L$544&gt;0,'（工厂）送货清单汇总'!$M$544&gt;0,'（工厂）送货清单汇总'!$N$544=0),'（工厂）送货清单汇总'!M179,IF(AND('（工厂）送货清单汇总'!$K$544&gt;0,'（工厂）送货清单汇总'!$L$544&gt;0,'（工厂）送货清单汇总'!$M$544=0),'（工厂）送货清单汇总'!L179,'（工厂）送货清单汇总'!K179)))</f>
        <v>0</v>
      </c>
      <c r="L179" s="50">
        <f t="shared" si="11"/>
        <v>0</v>
      </c>
      <c r="M179" s="43"/>
      <c r="N179" s="43"/>
      <c r="O179" s="50" t="str">
        <f ca="1">+IF(K179&gt;0,LOOKUP(1,0/FIND(I179,运营生产订单!$A$9:$A$78),运营生产订单!$N$9:$N$78),"")</f>
        <v/>
      </c>
    </row>
    <row r="180" ht="22.5" customHeight="1" spans="1:15">
      <c r="A180" s="48" t="str">
        <f t="shared" si="10"/>
        <v/>
      </c>
      <c r="B180" s="49" t="str">
        <f ca="1">+IF(K180&gt;0,'（运营）采购订单'!B180,"")</f>
        <v/>
      </c>
      <c r="C180" s="50" t="str">
        <f ca="1">+IF(K180&gt;0,'（运营）采购订单'!C180,"")</f>
        <v/>
      </c>
      <c r="D180" s="50" t="str">
        <f ca="1">+IF(K180&gt;0,'（运营）采购订单'!D180,"")</f>
        <v/>
      </c>
      <c r="E180" s="50" t="str">
        <f ca="1">+IF(K180&gt;0,'（运营）采购订单'!E180,"")</f>
        <v/>
      </c>
      <c r="F180" s="50">
        <f ca="1">+IF(K180&gt;0,'（运营）采购订单'!J180,0)</f>
        <v>0</v>
      </c>
      <c r="G180" s="50" t="str">
        <f ca="1">+IF(K180&gt;0,'（运营）采购订单'!F180,"")</f>
        <v/>
      </c>
      <c r="H180" s="51" t="str">
        <f ca="1">+IF(K180&gt;0,'（运营）采购订单'!G180,"")</f>
        <v/>
      </c>
      <c r="I180" s="50" t="str">
        <f>+IF(K180&gt;0,'（运营）采购订单'!H180,"")</f>
        <v/>
      </c>
      <c r="J180" s="50" t="str">
        <f>+IF(K180&gt;0,'（运营）采购订单'!I180,"")</f>
        <v/>
      </c>
      <c r="K180" s="50">
        <f>+IF(AND('（工厂）送货清单汇总'!$K$544&gt;0,'（工厂）送货清单汇总'!$L$544&gt;0,'（工厂）送货清单汇总'!$M$544&gt;0,'（工厂）送货清单汇总'!$N$544&gt;0),'（工厂）送货清单汇总'!N180,IF(AND('（工厂）送货清单汇总'!$K$544&gt;0,'（工厂）送货清单汇总'!$L$544&gt;0,'（工厂）送货清单汇总'!$M$544&gt;0,'（工厂）送货清单汇总'!$N$544=0),'（工厂）送货清单汇总'!M180,IF(AND('（工厂）送货清单汇总'!$K$544&gt;0,'（工厂）送货清单汇总'!$L$544&gt;0,'（工厂）送货清单汇总'!$M$544=0),'（工厂）送货清单汇总'!L180,'（工厂）送货清单汇总'!K180)))</f>
        <v>0</v>
      </c>
      <c r="L180" s="50">
        <f t="shared" si="11"/>
        <v>0</v>
      </c>
      <c r="M180" s="43"/>
      <c r="N180" s="43"/>
      <c r="O180" s="50" t="str">
        <f>+IF(K180&gt;0,LOOKUP(1,0/FIND(I180,运营生产订单!$A$9:$A$78),运营生产订单!$N$9:$N$78),"")</f>
        <v/>
      </c>
    </row>
    <row r="181" ht="22.5" customHeight="1" spans="1:15">
      <c r="A181" s="48" t="str">
        <f t="shared" si="10"/>
        <v/>
      </c>
      <c r="B181" s="49" t="str">
        <f ca="1">+IF(K181&gt;0,'（运营）采购订单'!B181,"")</f>
        <v/>
      </c>
      <c r="C181" s="50" t="str">
        <f ca="1">+IF(K181&gt;0,'（运营）采购订单'!C181,"")</f>
        <v/>
      </c>
      <c r="D181" s="50" t="str">
        <f ca="1">+IF(K181&gt;0,'（运营）采购订单'!D181,"")</f>
        <v/>
      </c>
      <c r="E181" s="50" t="str">
        <f ca="1">+IF(K181&gt;0,'（运营）采购订单'!E181,"")</f>
        <v/>
      </c>
      <c r="F181" s="50">
        <f ca="1">+IF(K181&gt;0,'（运营）采购订单'!J181,0)</f>
        <v>0</v>
      </c>
      <c r="G181" s="50" t="str">
        <f ca="1">+IF(K181&gt;0,'（运营）采购订单'!F181,"")</f>
        <v/>
      </c>
      <c r="H181" s="51" t="str">
        <f ca="1">+IF(K181&gt;0,'（运营）采购订单'!G181,"")</f>
        <v/>
      </c>
      <c r="I181" s="50" t="str">
        <f ca="1">+IF(K181&gt;0,'（运营）采购订单'!H181,"")</f>
        <v/>
      </c>
      <c r="J181" s="50" t="str">
        <f>+IF(K181&gt;0,'（运营）采购订单'!I181,"")</f>
        <v/>
      </c>
      <c r="K181" s="50">
        <f>+IF(AND('（工厂）送货清单汇总'!$K$544&gt;0,'（工厂）送货清单汇总'!$L$544&gt;0,'（工厂）送货清单汇总'!$M$544&gt;0,'（工厂）送货清单汇总'!$N$544&gt;0),'（工厂）送货清单汇总'!N181,IF(AND('（工厂）送货清单汇总'!$K$544&gt;0,'（工厂）送货清单汇总'!$L$544&gt;0,'（工厂）送货清单汇总'!$M$544&gt;0,'（工厂）送货清单汇总'!$N$544=0),'（工厂）送货清单汇总'!M181,IF(AND('（工厂）送货清单汇总'!$K$544&gt;0,'（工厂）送货清单汇总'!$L$544&gt;0,'（工厂）送货清单汇总'!$M$544=0),'（工厂）送货清单汇总'!L181,'（工厂）送货清单汇总'!K181)))</f>
        <v>0</v>
      </c>
      <c r="L181" s="50">
        <f t="shared" si="11"/>
        <v>0</v>
      </c>
      <c r="M181" s="43"/>
      <c r="N181" s="43"/>
      <c r="O181" s="50" t="str">
        <f ca="1">+IF(K181&gt;0,LOOKUP(1,0/FIND(I181,运营生产订单!$A$9:$A$78),运营生产订单!$N$9:$N$78),"")</f>
        <v/>
      </c>
    </row>
    <row r="182" ht="22.5" customHeight="1" spans="1:15">
      <c r="A182" s="48" t="str">
        <f t="shared" si="10"/>
        <v/>
      </c>
      <c r="B182" s="49" t="str">
        <f ca="1">+IF(K182&gt;0,'（运营）采购订单'!B182,"")</f>
        <v/>
      </c>
      <c r="C182" s="50" t="str">
        <f ca="1">+IF(K182&gt;0,'（运营）采购订单'!C182,"")</f>
        <v/>
      </c>
      <c r="D182" s="50" t="str">
        <f ca="1">+IF(K182&gt;0,'（运营）采购订单'!D182,"")</f>
        <v/>
      </c>
      <c r="E182" s="50" t="str">
        <f ca="1">+IF(K182&gt;0,'（运营）采购订单'!E182,"")</f>
        <v/>
      </c>
      <c r="F182" s="50">
        <f ca="1">+IF(K182&gt;0,'（运营）采购订单'!J182,0)</f>
        <v>0</v>
      </c>
      <c r="G182" s="50" t="str">
        <f ca="1">+IF(K182&gt;0,'（运营）采购订单'!F182,"")</f>
        <v/>
      </c>
      <c r="H182" s="51" t="str">
        <f ca="1">+IF(K182&gt;0,'（运营）采购订单'!G182,"")</f>
        <v/>
      </c>
      <c r="I182" s="50" t="str">
        <f ca="1">+IF(K182&gt;0,'（运营）采购订单'!H182,"")</f>
        <v/>
      </c>
      <c r="J182" s="50" t="str">
        <f>+IF(K182&gt;0,'（运营）采购订单'!I182,"")</f>
        <v/>
      </c>
      <c r="K182" s="50">
        <f>+IF(AND('（工厂）送货清单汇总'!$K$544&gt;0,'（工厂）送货清单汇总'!$L$544&gt;0,'（工厂）送货清单汇总'!$M$544&gt;0,'（工厂）送货清单汇总'!$N$544&gt;0),'（工厂）送货清单汇总'!N182,IF(AND('（工厂）送货清单汇总'!$K$544&gt;0,'（工厂）送货清单汇总'!$L$544&gt;0,'（工厂）送货清单汇总'!$M$544&gt;0,'（工厂）送货清单汇总'!$N$544=0),'（工厂）送货清单汇总'!M182,IF(AND('（工厂）送货清单汇总'!$K$544&gt;0,'（工厂）送货清单汇总'!$L$544&gt;0,'（工厂）送货清单汇总'!$M$544=0),'（工厂）送货清单汇总'!L182,'（工厂）送货清单汇总'!K182)))</f>
        <v>0</v>
      </c>
      <c r="L182" s="50">
        <f t="shared" si="11"/>
        <v>0</v>
      </c>
      <c r="M182" s="43"/>
      <c r="N182" s="43"/>
      <c r="O182" s="50" t="str">
        <f ca="1">+IF(K182&gt;0,LOOKUP(1,0/FIND(I182,运营生产订单!$A$9:$A$78),运营生产订单!$N$9:$N$78),"")</f>
        <v/>
      </c>
    </row>
    <row r="183" ht="22.5" customHeight="1" spans="1:15">
      <c r="A183" s="48" t="str">
        <f t="shared" si="10"/>
        <v/>
      </c>
      <c r="B183" s="49" t="str">
        <f ca="1">+IF(K183&gt;0,'（运营）采购订单'!B183,"")</f>
        <v/>
      </c>
      <c r="C183" s="50" t="str">
        <f ca="1">+IF(K183&gt;0,'（运营）采购订单'!C183,"")</f>
        <v/>
      </c>
      <c r="D183" s="50" t="str">
        <f ca="1">+IF(K183&gt;0,'（运营）采购订单'!D183,"")</f>
        <v/>
      </c>
      <c r="E183" s="50" t="str">
        <f ca="1">+IF(K183&gt;0,'（运营）采购订单'!E183,"")</f>
        <v/>
      </c>
      <c r="F183" s="50">
        <f ca="1">+IF(K183&gt;0,'（运营）采购订单'!J183,0)</f>
        <v>0</v>
      </c>
      <c r="G183" s="50" t="str">
        <f ca="1">+IF(K183&gt;0,'（运营）采购订单'!F183,"")</f>
        <v/>
      </c>
      <c r="H183" s="51" t="str">
        <f ca="1">+IF(K183&gt;0,'（运营）采购订单'!G183,"")</f>
        <v/>
      </c>
      <c r="I183" s="50" t="str">
        <f ca="1">+IF(K183&gt;0,'（运营）采购订单'!H183,"")</f>
        <v/>
      </c>
      <c r="J183" s="50" t="str">
        <f>+IF(K183&gt;0,'（运营）采购订单'!I183,"")</f>
        <v/>
      </c>
      <c r="K183" s="50">
        <f>+IF(AND('（工厂）送货清单汇总'!$K$544&gt;0,'（工厂）送货清单汇总'!$L$544&gt;0,'（工厂）送货清单汇总'!$M$544&gt;0,'（工厂）送货清单汇总'!$N$544&gt;0),'（工厂）送货清单汇总'!N183,IF(AND('（工厂）送货清单汇总'!$K$544&gt;0,'（工厂）送货清单汇总'!$L$544&gt;0,'（工厂）送货清单汇总'!$M$544&gt;0,'（工厂）送货清单汇总'!$N$544=0),'（工厂）送货清单汇总'!M183,IF(AND('（工厂）送货清单汇总'!$K$544&gt;0,'（工厂）送货清单汇总'!$L$544&gt;0,'（工厂）送货清单汇总'!$M$544=0),'（工厂）送货清单汇总'!L183,'（工厂）送货清单汇总'!K183)))</f>
        <v>0</v>
      </c>
      <c r="L183" s="50">
        <f t="shared" si="11"/>
        <v>0</v>
      </c>
      <c r="M183" s="43"/>
      <c r="N183" s="43"/>
      <c r="O183" s="50" t="str">
        <f ca="1">+IF(K183&gt;0,LOOKUP(1,0/FIND(I183,运营生产订单!$A$9:$A$78),运营生产订单!$N$9:$N$78),"")</f>
        <v/>
      </c>
    </row>
    <row r="184" ht="22.5" customHeight="1" spans="1:15">
      <c r="A184" s="48" t="str">
        <f t="shared" si="10"/>
        <v/>
      </c>
      <c r="B184" s="49" t="str">
        <f ca="1">+IF(K184&gt;0,'（运营）采购订单'!B184,"")</f>
        <v/>
      </c>
      <c r="C184" s="50" t="str">
        <f ca="1">+IF(K184&gt;0,'（运营）采购订单'!C184,"")</f>
        <v/>
      </c>
      <c r="D184" s="50" t="str">
        <f ca="1">+IF(K184&gt;0,'（运营）采购订单'!D184,"")</f>
        <v/>
      </c>
      <c r="E184" s="50" t="str">
        <f ca="1">+IF(K184&gt;0,'（运营）采购订单'!E184,"")</f>
        <v/>
      </c>
      <c r="F184" s="50">
        <f ca="1">+IF(K184&gt;0,'（运营）采购订单'!J184,0)</f>
        <v>0</v>
      </c>
      <c r="G184" s="50" t="str">
        <f ca="1">+IF(K184&gt;0,'（运营）采购订单'!F184,"")</f>
        <v/>
      </c>
      <c r="H184" s="51" t="str">
        <f ca="1">+IF(K184&gt;0,'（运营）采购订单'!G184,"")</f>
        <v/>
      </c>
      <c r="I184" s="50" t="str">
        <f>+IF(K184&gt;0,'（运营）采购订单'!H184,"")</f>
        <v/>
      </c>
      <c r="J184" s="50" t="str">
        <f>+IF(K184&gt;0,'（运营）采购订单'!I184,"")</f>
        <v/>
      </c>
      <c r="K184" s="50">
        <f>+IF(AND('（工厂）送货清单汇总'!$K$544&gt;0,'（工厂）送货清单汇总'!$L$544&gt;0,'（工厂）送货清单汇总'!$M$544&gt;0,'（工厂）送货清单汇总'!$N$544&gt;0),'（工厂）送货清单汇总'!N184,IF(AND('（工厂）送货清单汇总'!$K$544&gt;0,'（工厂）送货清单汇总'!$L$544&gt;0,'（工厂）送货清单汇总'!$M$544&gt;0,'（工厂）送货清单汇总'!$N$544=0),'（工厂）送货清单汇总'!M184,IF(AND('（工厂）送货清单汇总'!$K$544&gt;0,'（工厂）送货清单汇总'!$L$544&gt;0,'（工厂）送货清单汇总'!$M$544=0),'（工厂）送货清单汇总'!L184,'（工厂）送货清单汇总'!K184)))</f>
        <v>0</v>
      </c>
      <c r="L184" s="50">
        <f t="shared" si="11"/>
        <v>0</v>
      </c>
      <c r="M184" s="43"/>
      <c r="N184" s="43"/>
      <c r="O184" s="50" t="str">
        <f>+IF(K184&gt;0,LOOKUP(1,0/FIND(I184,运营生产订单!$A$9:$A$78),运营生产订单!$N$9:$N$78),"")</f>
        <v/>
      </c>
    </row>
    <row r="185" ht="22.5" customHeight="1" spans="1:15">
      <c r="A185" s="48" t="str">
        <f t="shared" si="10"/>
        <v/>
      </c>
      <c r="B185" s="49" t="str">
        <f ca="1">+IF(K185&gt;0,'（运营）采购订单'!B185,"")</f>
        <v/>
      </c>
      <c r="C185" s="50" t="str">
        <f ca="1">+IF(K185&gt;0,'（运营）采购订单'!C185,"")</f>
        <v/>
      </c>
      <c r="D185" s="50" t="str">
        <f ca="1">+IF(K185&gt;0,'（运营）采购订单'!D185,"")</f>
        <v/>
      </c>
      <c r="E185" s="50" t="str">
        <f ca="1">+IF(K185&gt;0,'（运营）采购订单'!E185,"")</f>
        <v/>
      </c>
      <c r="F185" s="50">
        <f ca="1">+IF(K185&gt;0,'（运营）采购订单'!J185,0)</f>
        <v>0</v>
      </c>
      <c r="G185" s="50" t="str">
        <f ca="1">+IF(K185&gt;0,'（运营）采购订单'!F185,"")</f>
        <v/>
      </c>
      <c r="H185" s="51" t="str">
        <f ca="1">+IF(K185&gt;0,'（运营）采购订单'!G185,"")</f>
        <v/>
      </c>
      <c r="I185" s="50" t="str">
        <f>+IF(K185&gt;0,'（运营）采购订单'!H185,"")</f>
        <v/>
      </c>
      <c r="J185" s="50" t="str">
        <f>+IF(K185&gt;0,'（运营）采购订单'!I185,"")</f>
        <v/>
      </c>
      <c r="K185" s="50">
        <f>+IF(AND('（工厂）送货清单汇总'!$K$544&gt;0,'（工厂）送货清单汇总'!$L$544&gt;0,'（工厂）送货清单汇总'!$M$544&gt;0,'（工厂）送货清单汇总'!$N$544&gt;0),'（工厂）送货清单汇总'!N185,IF(AND('（工厂）送货清单汇总'!$K$544&gt;0,'（工厂）送货清单汇总'!$L$544&gt;0,'（工厂）送货清单汇总'!$M$544&gt;0,'（工厂）送货清单汇总'!$N$544=0),'（工厂）送货清单汇总'!M185,IF(AND('（工厂）送货清单汇总'!$K$544&gt;0,'（工厂）送货清单汇总'!$L$544&gt;0,'（工厂）送货清单汇总'!$M$544=0),'（工厂）送货清单汇总'!L185,'（工厂）送货清单汇总'!K185)))</f>
        <v>0</v>
      </c>
      <c r="L185" s="50">
        <f t="shared" si="11"/>
        <v>0</v>
      </c>
      <c r="M185" s="43"/>
      <c r="N185" s="43"/>
      <c r="O185" s="50" t="str">
        <f>+IF(K185&gt;0,LOOKUP(1,0/FIND(I185,运营生产订单!$A$9:$A$78),运营生产订单!$N$9:$N$78),"")</f>
        <v/>
      </c>
    </row>
    <row r="186" ht="22.5" customHeight="1" spans="1:15">
      <c r="A186" s="48" t="str">
        <f t="shared" si="10"/>
        <v/>
      </c>
      <c r="B186" s="49" t="str">
        <f ca="1">+IF(K186&gt;0,'（运营）采购订单'!B186,"")</f>
        <v/>
      </c>
      <c r="C186" s="50" t="str">
        <f ca="1">+IF(K186&gt;0,'（运营）采购订单'!C186,"")</f>
        <v/>
      </c>
      <c r="D186" s="50" t="str">
        <f ca="1">+IF(K186&gt;0,'（运营）采购订单'!D186,"")</f>
        <v/>
      </c>
      <c r="E186" s="50" t="str">
        <f ca="1">+IF(K186&gt;0,'（运营）采购订单'!E186,"")</f>
        <v/>
      </c>
      <c r="F186" s="50">
        <f ca="1">+IF(K186&gt;0,'（运营）采购订单'!J186,0)</f>
        <v>0</v>
      </c>
      <c r="G186" s="50" t="str">
        <f ca="1">+IF(K186&gt;0,'（运营）采购订单'!F186,"")</f>
        <v/>
      </c>
      <c r="H186" s="51" t="str">
        <f ca="1">+IF(K186&gt;0,'（运营）采购订单'!G186,"")</f>
        <v/>
      </c>
      <c r="I186" s="50" t="str">
        <f>+IF(K186&gt;0,'（运营）采购订单'!H186,"")</f>
        <v/>
      </c>
      <c r="J186" s="50" t="str">
        <f>+IF(K186&gt;0,'（运营）采购订单'!I186,"")</f>
        <v/>
      </c>
      <c r="K186" s="50">
        <f>+IF(AND('（工厂）送货清单汇总'!$K$544&gt;0,'（工厂）送货清单汇总'!$L$544&gt;0,'（工厂）送货清单汇总'!$M$544&gt;0,'（工厂）送货清单汇总'!$N$544&gt;0),'（工厂）送货清单汇总'!N186,IF(AND('（工厂）送货清单汇总'!$K$544&gt;0,'（工厂）送货清单汇总'!$L$544&gt;0,'（工厂）送货清单汇总'!$M$544&gt;0,'（工厂）送货清单汇总'!$N$544=0),'（工厂）送货清单汇总'!M186,IF(AND('（工厂）送货清单汇总'!$K$544&gt;0,'（工厂）送货清单汇总'!$L$544&gt;0,'（工厂）送货清单汇总'!$M$544=0),'（工厂）送货清单汇总'!L186,'（工厂）送货清单汇总'!K186)))</f>
        <v>0</v>
      </c>
      <c r="L186" s="50">
        <f t="shared" si="11"/>
        <v>0</v>
      </c>
      <c r="M186" s="43"/>
      <c r="N186" s="43"/>
      <c r="O186" s="50" t="str">
        <f>+IF(K186&gt;0,LOOKUP(1,0/FIND(I186,运营生产订单!$A$9:$A$78),运营生产订单!$N$9:$N$78),"")</f>
        <v/>
      </c>
    </row>
    <row r="187" ht="22.5" customHeight="1" spans="1:15">
      <c r="A187" s="48" t="str">
        <f t="shared" si="10"/>
        <v/>
      </c>
      <c r="B187" s="49" t="str">
        <f ca="1">+IF(K187&gt;0,'（运营）采购订单'!B187,"")</f>
        <v/>
      </c>
      <c r="C187" s="50" t="str">
        <f ca="1">+IF(K187&gt;0,'（运营）采购订单'!C187,"")</f>
        <v/>
      </c>
      <c r="D187" s="50" t="str">
        <f ca="1">+IF(K187&gt;0,'（运营）采购订单'!D187,"")</f>
        <v/>
      </c>
      <c r="E187" s="50" t="str">
        <f ca="1">+IF(K187&gt;0,'（运营）采购订单'!E187,"")</f>
        <v/>
      </c>
      <c r="F187" s="50">
        <f ca="1">+IF(K187&gt;0,'（运营）采购订单'!J187,0)</f>
        <v>0</v>
      </c>
      <c r="G187" s="50" t="str">
        <f ca="1">+IF(K187&gt;0,'（运营）采购订单'!F187,"")</f>
        <v/>
      </c>
      <c r="H187" s="51" t="str">
        <f ca="1">+IF(K187&gt;0,'（运营）采购订单'!G187,"")</f>
        <v/>
      </c>
      <c r="I187" s="50" t="str">
        <f>+IF(K187&gt;0,'（运营）采购订单'!H187,"")</f>
        <v/>
      </c>
      <c r="J187" s="50" t="str">
        <f>+IF(K187&gt;0,'（运营）采购订单'!I187,"")</f>
        <v/>
      </c>
      <c r="K187" s="50">
        <f>+IF(AND('（工厂）送货清单汇总'!$K$544&gt;0,'（工厂）送货清单汇总'!$L$544&gt;0,'（工厂）送货清单汇总'!$M$544&gt;0,'（工厂）送货清单汇总'!$N$544&gt;0),'（工厂）送货清单汇总'!N187,IF(AND('（工厂）送货清单汇总'!$K$544&gt;0,'（工厂）送货清单汇总'!$L$544&gt;0,'（工厂）送货清单汇总'!$M$544&gt;0,'（工厂）送货清单汇总'!$N$544=0),'（工厂）送货清单汇总'!M187,IF(AND('（工厂）送货清单汇总'!$K$544&gt;0,'（工厂）送货清单汇总'!$L$544&gt;0,'（工厂）送货清单汇总'!$M$544=0),'（工厂）送货清单汇总'!L187,'（工厂）送货清单汇总'!K187)))</f>
        <v>0</v>
      </c>
      <c r="L187" s="50">
        <f t="shared" si="11"/>
        <v>0</v>
      </c>
      <c r="M187" s="43"/>
      <c r="N187" s="43"/>
      <c r="O187" s="50" t="str">
        <f>+IF(K187&gt;0,LOOKUP(1,0/FIND(I187,运营生产订单!$A$9:$A$78),运营生产订单!$N$9:$N$78),"")</f>
        <v/>
      </c>
    </row>
    <row r="188" ht="22.5" customHeight="1" spans="1:15">
      <c r="A188" s="48" t="str">
        <f t="shared" si="10"/>
        <v/>
      </c>
      <c r="B188" s="49" t="str">
        <f ca="1">+IF(K188&gt;0,'（运营）采购订单'!B188,"")</f>
        <v/>
      </c>
      <c r="C188" s="50" t="str">
        <f ca="1">+IF(K188&gt;0,'（运营）采购订单'!C188,"")</f>
        <v/>
      </c>
      <c r="D188" s="50" t="str">
        <f ca="1">+IF(K188&gt;0,'（运营）采购订单'!D188,"")</f>
        <v/>
      </c>
      <c r="E188" s="50" t="str">
        <f ca="1">+IF(K188&gt;0,'（运营）采购订单'!E188,"")</f>
        <v/>
      </c>
      <c r="F188" s="50">
        <f ca="1">+IF(K188&gt;0,'（运营）采购订单'!J188,0)</f>
        <v>0</v>
      </c>
      <c r="G188" s="50" t="str">
        <f ca="1">+IF(K188&gt;0,'（运营）采购订单'!F188,"")</f>
        <v/>
      </c>
      <c r="H188" s="51" t="str">
        <f ca="1">+IF(K188&gt;0,'（运营）采购订单'!G188,"")</f>
        <v/>
      </c>
      <c r="I188" s="50" t="str">
        <f ca="1">+IF(K188&gt;0,'（运营）采购订单'!H188,"")</f>
        <v/>
      </c>
      <c r="J188" s="50" t="str">
        <f>+IF(K188&gt;0,'（运营）采购订单'!I188,"")</f>
        <v/>
      </c>
      <c r="K188" s="50">
        <f>+IF(AND('（工厂）送货清单汇总'!$K$544&gt;0,'（工厂）送货清单汇总'!$L$544&gt;0,'（工厂）送货清单汇总'!$M$544&gt;0,'（工厂）送货清单汇总'!$N$544&gt;0),'（工厂）送货清单汇总'!N188,IF(AND('（工厂）送货清单汇总'!$K$544&gt;0,'（工厂）送货清单汇总'!$L$544&gt;0,'（工厂）送货清单汇总'!$M$544&gt;0,'（工厂）送货清单汇总'!$N$544=0),'（工厂）送货清单汇总'!M188,IF(AND('（工厂）送货清单汇总'!$K$544&gt;0,'（工厂）送货清单汇总'!$L$544&gt;0,'（工厂）送货清单汇总'!$M$544=0),'（工厂）送货清单汇总'!L188,'（工厂）送货清单汇总'!K188)))</f>
        <v>0</v>
      </c>
      <c r="L188" s="50">
        <f t="shared" si="11"/>
        <v>0</v>
      </c>
      <c r="M188" s="43"/>
      <c r="N188" s="43"/>
      <c r="O188" s="50" t="str">
        <f ca="1">+IF(K188&gt;0,LOOKUP(1,0/FIND(I188,运营生产订单!$A$9:$A$78),运营生产订单!$N$9:$N$78),"")</f>
        <v/>
      </c>
    </row>
    <row r="189" ht="22.5" customHeight="1" spans="1:15">
      <c r="A189" s="48" t="str">
        <f t="shared" si="10"/>
        <v/>
      </c>
      <c r="B189" s="49" t="str">
        <f ca="1">+IF(K189&gt;0,'（运营）采购订单'!B189,"")</f>
        <v/>
      </c>
      <c r="C189" s="50" t="str">
        <f ca="1">+IF(K189&gt;0,'（运营）采购订单'!C189,"")</f>
        <v/>
      </c>
      <c r="D189" s="50" t="str">
        <f ca="1">+IF(K189&gt;0,'（运营）采购订单'!D189,"")</f>
        <v/>
      </c>
      <c r="E189" s="50" t="str">
        <f ca="1">+IF(K189&gt;0,'（运营）采购订单'!E189,"")</f>
        <v/>
      </c>
      <c r="F189" s="50">
        <f ca="1">+IF(K189&gt;0,'（运营）采购订单'!J189,0)</f>
        <v>0</v>
      </c>
      <c r="G189" s="50" t="str">
        <f ca="1">+IF(K189&gt;0,'（运营）采购订单'!F189,"")</f>
        <v/>
      </c>
      <c r="H189" s="51" t="str">
        <f ca="1">+IF(K189&gt;0,'（运营）采购订单'!G189,"")</f>
        <v/>
      </c>
      <c r="I189" s="50" t="str">
        <f ca="1">+IF(K189&gt;0,'（运营）采购订单'!H189,"")</f>
        <v/>
      </c>
      <c r="J189" s="50" t="str">
        <f>+IF(K189&gt;0,'（运营）采购订单'!I189,"")</f>
        <v/>
      </c>
      <c r="K189" s="50">
        <f>+IF(AND('（工厂）送货清单汇总'!$K$544&gt;0,'（工厂）送货清单汇总'!$L$544&gt;0,'（工厂）送货清单汇总'!$M$544&gt;0,'（工厂）送货清单汇总'!$N$544&gt;0),'（工厂）送货清单汇总'!N189,IF(AND('（工厂）送货清单汇总'!$K$544&gt;0,'（工厂）送货清单汇总'!$L$544&gt;0,'（工厂）送货清单汇总'!$M$544&gt;0,'（工厂）送货清单汇总'!$N$544=0),'（工厂）送货清单汇总'!M189,IF(AND('（工厂）送货清单汇总'!$K$544&gt;0,'（工厂）送货清单汇总'!$L$544&gt;0,'（工厂）送货清单汇总'!$M$544=0),'（工厂）送货清单汇总'!L189,'（工厂）送货清单汇总'!K189)))</f>
        <v>0</v>
      </c>
      <c r="L189" s="50">
        <f t="shared" si="11"/>
        <v>0</v>
      </c>
      <c r="M189" s="43"/>
      <c r="N189" s="43"/>
      <c r="O189" s="50" t="str">
        <f ca="1">+IF(K189&gt;0,LOOKUP(1,0/FIND(I189,运营生产订单!$A$9:$A$78),运营生产订单!$N$9:$N$78),"")</f>
        <v/>
      </c>
    </row>
    <row r="190" ht="22.5" customHeight="1" spans="1:15">
      <c r="A190" s="48" t="str">
        <f t="shared" si="10"/>
        <v/>
      </c>
      <c r="B190" s="49" t="str">
        <f ca="1">+IF(K190&gt;0,'（运营）采购订单'!B190,"")</f>
        <v/>
      </c>
      <c r="C190" s="50" t="str">
        <f ca="1">+IF(K190&gt;0,'（运营）采购订单'!C190,"")</f>
        <v/>
      </c>
      <c r="D190" s="50" t="str">
        <f ca="1">+IF(K190&gt;0,'（运营）采购订单'!D190,"")</f>
        <v/>
      </c>
      <c r="E190" s="50" t="str">
        <f ca="1">+IF(K190&gt;0,'（运营）采购订单'!E190,"")</f>
        <v/>
      </c>
      <c r="F190" s="50">
        <f ca="1">+IF(K190&gt;0,'（运营）采购订单'!J190,0)</f>
        <v>0</v>
      </c>
      <c r="G190" s="50" t="str">
        <f ca="1">+IF(K190&gt;0,'（运营）采购订单'!F190,"")</f>
        <v/>
      </c>
      <c r="H190" s="51" t="str">
        <f ca="1">+IF(K190&gt;0,'（运营）采购订单'!G190,"")</f>
        <v/>
      </c>
      <c r="I190" s="50" t="str">
        <f ca="1">+IF(K190&gt;0,'（运营）采购订单'!H190,"")</f>
        <v/>
      </c>
      <c r="J190" s="50" t="str">
        <f>+IF(K190&gt;0,'（运营）采购订单'!I190,"")</f>
        <v/>
      </c>
      <c r="K190" s="50">
        <f>+IF(AND('（工厂）送货清单汇总'!$K$544&gt;0,'（工厂）送货清单汇总'!$L$544&gt;0,'（工厂）送货清单汇总'!$M$544&gt;0,'（工厂）送货清单汇总'!$N$544&gt;0),'（工厂）送货清单汇总'!N190,IF(AND('（工厂）送货清单汇总'!$K$544&gt;0,'（工厂）送货清单汇总'!$L$544&gt;0,'（工厂）送货清单汇总'!$M$544&gt;0,'（工厂）送货清单汇总'!$N$544=0),'（工厂）送货清单汇总'!M190,IF(AND('（工厂）送货清单汇总'!$K$544&gt;0,'（工厂）送货清单汇总'!$L$544&gt;0,'（工厂）送货清单汇总'!$M$544=0),'（工厂）送货清单汇总'!L190,'（工厂）送货清单汇总'!K190)))</f>
        <v>0</v>
      </c>
      <c r="L190" s="50">
        <f t="shared" si="11"/>
        <v>0</v>
      </c>
      <c r="M190" s="43"/>
      <c r="N190" s="43"/>
      <c r="O190" s="50" t="str">
        <f ca="1">+IF(K190&gt;0,LOOKUP(1,0/FIND(I190,运营生产订单!$A$9:$A$78),运营生产订单!$N$9:$N$78),"")</f>
        <v/>
      </c>
    </row>
    <row r="191" ht="22.5" customHeight="1" spans="1:15">
      <c r="A191" s="48" t="str">
        <f t="shared" si="10"/>
        <v/>
      </c>
      <c r="B191" s="49" t="str">
        <f ca="1">+IF(K191&gt;0,'（运营）采购订单'!B191,"")</f>
        <v/>
      </c>
      <c r="C191" s="50" t="str">
        <f ca="1">+IF(K191&gt;0,'（运营）采购订单'!C191,"")</f>
        <v/>
      </c>
      <c r="D191" s="50" t="str">
        <f ca="1">+IF(K191&gt;0,'（运营）采购订单'!D191,"")</f>
        <v/>
      </c>
      <c r="E191" s="50" t="str">
        <f ca="1">+IF(K191&gt;0,'（运营）采购订单'!E191,"")</f>
        <v/>
      </c>
      <c r="F191" s="50">
        <f ca="1">+IF(K191&gt;0,'（运营）采购订单'!J191,0)</f>
        <v>0</v>
      </c>
      <c r="G191" s="50" t="str">
        <f ca="1">+IF(K191&gt;0,'（运营）采购订单'!F191,"")</f>
        <v/>
      </c>
      <c r="H191" s="51" t="str">
        <f ca="1">+IF(K191&gt;0,'（运营）采购订单'!G191,"")</f>
        <v/>
      </c>
      <c r="I191" s="50" t="str">
        <f ca="1">+IF(K191&gt;0,'（运营）采购订单'!H191,"")</f>
        <v/>
      </c>
      <c r="J191" s="50" t="str">
        <f>+IF(K191&gt;0,'（运营）采购订单'!I191,"")</f>
        <v/>
      </c>
      <c r="K191" s="50">
        <f>+IF(AND('（工厂）送货清单汇总'!$K$544&gt;0,'（工厂）送货清单汇总'!$L$544&gt;0,'（工厂）送货清单汇总'!$M$544&gt;0,'（工厂）送货清单汇总'!$N$544&gt;0),'（工厂）送货清单汇总'!N191,IF(AND('（工厂）送货清单汇总'!$K$544&gt;0,'（工厂）送货清单汇总'!$L$544&gt;0,'（工厂）送货清单汇总'!$M$544&gt;0,'（工厂）送货清单汇总'!$N$544=0),'（工厂）送货清单汇总'!M191,IF(AND('（工厂）送货清单汇总'!$K$544&gt;0,'（工厂）送货清单汇总'!$L$544&gt;0,'（工厂）送货清单汇总'!$M$544=0),'（工厂）送货清单汇总'!L191,'（工厂）送货清单汇总'!K191)))</f>
        <v>0</v>
      </c>
      <c r="L191" s="50">
        <f t="shared" si="11"/>
        <v>0</v>
      </c>
      <c r="M191" s="43"/>
      <c r="N191" s="43"/>
      <c r="O191" s="50" t="str">
        <f ca="1">+IF(K191&gt;0,LOOKUP(1,0/FIND(I191,运营生产订单!$A$9:$A$78),运营生产订单!$N$9:$N$78),"")</f>
        <v/>
      </c>
    </row>
    <row r="192" ht="22.5" customHeight="1" spans="1:15">
      <c r="A192" s="48" t="str">
        <f t="shared" ref="A192:A255" si="12">+IF(K192&gt;0,$N$2,"")</f>
        <v/>
      </c>
      <c r="B192" s="49" t="str">
        <f ca="1">+IF(K192&gt;0,'（运营）采购订单'!B192,"")</f>
        <v/>
      </c>
      <c r="C192" s="50" t="str">
        <f ca="1">+IF(K192&gt;0,'（运营）采购订单'!C192,"")</f>
        <v/>
      </c>
      <c r="D192" s="50" t="str">
        <f ca="1">+IF(K192&gt;0,'（运营）采购订单'!D192,"")</f>
        <v/>
      </c>
      <c r="E192" s="50" t="str">
        <f ca="1">+IF(K192&gt;0,'（运营）采购订单'!E192,"")</f>
        <v/>
      </c>
      <c r="F192" s="50">
        <f ca="1">+IF(K192&gt;0,'（运营）采购订单'!J192,0)</f>
        <v>0</v>
      </c>
      <c r="G192" s="50" t="str">
        <f ca="1">+IF(K192&gt;0,'（运营）采购订单'!F192,"")</f>
        <v/>
      </c>
      <c r="H192" s="51" t="str">
        <f ca="1">+IF(K192&gt;0,'（运营）采购订单'!G192,"")</f>
        <v/>
      </c>
      <c r="I192" s="50" t="str">
        <f>+IF(K192&gt;0,'（运营）采购订单'!H192,"")</f>
        <v/>
      </c>
      <c r="J192" s="50" t="str">
        <f>+IF(K192&gt;0,'（运营）采购订单'!I192,"")</f>
        <v/>
      </c>
      <c r="K192" s="50">
        <f>+IF(AND('（工厂）送货清单汇总'!$K$544&gt;0,'（工厂）送货清单汇总'!$L$544&gt;0,'（工厂）送货清单汇总'!$M$544&gt;0,'（工厂）送货清单汇总'!$N$544&gt;0),'（工厂）送货清单汇总'!N192,IF(AND('（工厂）送货清单汇总'!$K$544&gt;0,'（工厂）送货清单汇总'!$L$544&gt;0,'（工厂）送货清单汇总'!$M$544&gt;0,'（工厂）送货清单汇总'!$N$544=0),'（工厂）送货清单汇总'!M192,IF(AND('（工厂）送货清单汇总'!$K$544&gt;0,'（工厂）送货清单汇总'!$L$544&gt;0,'（工厂）送货清单汇总'!$M$544=0),'（工厂）送货清单汇总'!L192,'（工厂）送货清单汇总'!K192)))</f>
        <v>0</v>
      </c>
      <c r="L192" s="50">
        <f t="shared" ref="L192:L255" si="13">+K192+M192+N192</f>
        <v>0</v>
      </c>
      <c r="M192" s="43"/>
      <c r="N192" s="43"/>
      <c r="O192" s="50" t="str">
        <f>+IF(K192&gt;0,LOOKUP(1,0/FIND(I192,运营生产订单!$A$9:$A$78),运营生产订单!$N$9:$N$78),"")</f>
        <v/>
      </c>
    </row>
    <row r="193" ht="22.5" customHeight="1" spans="1:15">
      <c r="A193" s="48" t="str">
        <f t="shared" si="12"/>
        <v/>
      </c>
      <c r="B193" s="49" t="str">
        <f ca="1">+IF(K193&gt;0,'（运营）采购订单'!B193,"")</f>
        <v/>
      </c>
      <c r="C193" s="50" t="str">
        <f ca="1">+IF(K193&gt;0,'（运营）采购订单'!C193,"")</f>
        <v/>
      </c>
      <c r="D193" s="50" t="str">
        <f ca="1">+IF(K193&gt;0,'（运营）采购订单'!D193,"")</f>
        <v/>
      </c>
      <c r="E193" s="50" t="str">
        <f ca="1">+IF(K193&gt;0,'（运营）采购订单'!E193,"")</f>
        <v/>
      </c>
      <c r="F193" s="50">
        <f ca="1">+IF(K193&gt;0,'（运营）采购订单'!J193,0)</f>
        <v>0</v>
      </c>
      <c r="G193" s="50" t="str">
        <f ca="1">+IF(K193&gt;0,'（运营）采购订单'!F193,"")</f>
        <v/>
      </c>
      <c r="H193" s="51" t="str">
        <f ca="1">+IF(K193&gt;0,'（运营）采购订单'!G193,"")</f>
        <v/>
      </c>
      <c r="I193" s="50" t="str">
        <f>+IF(K193&gt;0,'（运营）采购订单'!H193,"")</f>
        <v/>
      </c>
      <c r="J193" s="50" t="str">
        <f>+IF(K193&gt;0,'（运营）采购订单'!I193,"")</f>
        <v/>
      </c>
      <c r="K193" s="50">
        <f>+IF(AND('（工厂）送货清单汇总'!$K$544&gt;0,'（工厂）送货清单汇总'!$L$544&gt;0,'（工厂）送货清单汇总'!$M$544&gt;0,'（工厂）送货清单汇总'!$N$544&gt;0),'（工厂）送货清单汇总'!N193,IF(AND('（工厂）送货清单汇总'!$K$544&gt;0,'（工厂）送货清单汇总'!$L$544&gt;0,'（工厂）送货清单汇总'!$M$544&gt;0,'（工厂）送货清单汇总'!$N$544=0),'（工厂）送货清单汇总'!M193,IF(AND('（工厂）送货清单汇总'!$K$544&gt;0,'（工厂）送货清单汇总'!$L$544&gt;0,'（工厂）送货清单汇总'!$M$544=0),'（工厂）送货清单汇总'!L193,'（工厂）送货清单汇总'!K193)))</f>
        <v>0</v>
      </c>
      <c r="L193" s="50">
        <f t="shared" si="13"/>
        <v>0</v>
      </c>
      <c r="M193" s="43"/>
      <c r="N193" s="43"/>
      <c r="O193" s="50" t="str">
        <f>+IF(K193&gt;0,LOOKUP(1,0/FIND(I193,运营生产订单!$A$9:$A$78),运营生产订单!$N$9:$N$78),"")</f>
        <v/>
      </c>
    </row>
    <row r="194" ht="22.5" customHeight="1" spans="1:15">
      <c r="A194" s="48" t="str">
        <f t="shared" si="12"/>
        <v/>
      </c>
      <c r="B194" s="49" t="str">
        <f ca="1">+IF(K194&gt;0,'（运营）采购订单'!B194,"")</f>
        <v/>
      </c>
      <c r="C194" s="50" t="str">
        <f ca="1">+IF(K194&gt;0,'（运营）采购订单'!C194,"")</f>
        <v/>
      </c>
      <c r="D194" s="50" t="str">
        <f ca="1">+IF(K194&gt;0,'（运营）采购订单'!D194,"")</f>
        <v/>
      </c>
      <c r="E194" s="50" t="str">
        <f ca="1">+IF(K194&gt;0,'（运营）采购订单'!E194,"")</f>
        <v/>
      </c>
      <c r="F194" s="50">
        <f ca="1">+IF(K194&gt;0,'（运营）采购订单'!J194,0)</f>
        <v>0</v>
      </c>
      <c r="G194" s="50" t="str">
        <f ca="1">+IF(K194&gt;0,'（运营）采购订单'!F194,"")</f>
        <v/>
      </c>
      <c r="H194" s="51" t="str">
        <f ca="1">+IF(K194&gt;0,'（运营）采购订单'!G194,"")</f>
        <v/>
      </c>
      <c r="I194" s="50" t="str">
        <f>+IF(K194&gt;0,'（运营）采购订单'!H194,"")</f>
        <v/>
      </c>
      <c r="J194" s="50" t="str">
        <f>+IF(K194&gt;0,'（运营）采购订单'!I194,"")</f>
        <v/>
      </c>
      <c r="K194" s="50">
        <f>+IF(AND('（工厂）送货清单汇总'!$K$544&gt;0,'（工厂）送货清单汇总'!$L$544&gt;0,'（工厂）送货清单汇总'!$M$544&gt;0,'（工厂）送货清单汇总'!$N$544&gt;0),'（工厂）送货清单汇总'!N194,IF(AND('（工厂）送货清单汇总'!$K$544&gt;0,'（工厂）送货清单汇总'!$L$544&gt;0,'（工厂）送货清单汇总'!$M$544&gt;0,'（工厂）送货清单汇总'!$N$544=0),'（工厂）送货清单汇总'!M194,IF(AND('（工厂）送货清单汇总'!$K$544&gt;0,'（工厂）送货清单汇总'!$L$544&gt;0,'（工厂）送货清单汇总'!$M$544=0),'（工厂）送货清单汇总'!L194,'（工厂）送货清单汇总'!K194)))</f>
        <v>0</v>
      </c>
      <c r="L194" s="50">
        <f t="shared" si="13"/>
        <v>0</v>
      </c>
      <c r="M194" s="43"/>
      <c r="N194" s="43"/>
      <c r="O194" s="50" t="str">
        <f>+IF(K194&gt;0,LOOKUP(1,0/FIND(I194,运营生产订单!$A$9:$A$78),运营生产订单!$N$9:$N$78),"")</f>
        <v/>
      </c>
    </row>
    <row r="195" ht="22.5" customHeight="1" spans="1:15">
      <c r="A195" s="48" t="str">
        <f t="shared" si="12"/>
        <v/>
      </c>
      <c r="B195" s="49" t="str">
        <f ca="1">+IF(K195&gt;0,'（运营）采购订单'!B195,"")</f>
        <v/>
      </c>
      <c r="C195" s="50" t="str">
        <f ca="1">+IF(K195&gt;0,'（运营）采购订单'!C195,"")</f>
        <v/>
      </c>
      <c r="D195" s="50" t="str">
        <f ca="1">+IF(K195&gt;0,'（运营）采购订单'!D195,"")</f>
        <v/>
      </c>
      <c r="E195" s="50" t="str">
        <f ca="1">+IF(K195&gt;0,'（运营）采购订单'!E195,"")</f>
        <v/>
      </c>
      <c r="F195" s="50">
        <f ca="1">+IF(K195&gt;0,'（运营）采购订单'!J195,0)</f>
        <v>0</v>
      </c>
      <c r="G195" s="50" t="str">
        <f ca="1">+IF(K195&gt;0,'（运营）采购订单'!F195,"")</f>
        <v/>
      </c>
      <c r="H195" s="51" t="str">
        <f ca="1">+IF(K195&gt;0,'（运营）采购订单'!G195,"")</f>
        <v/>
      </c>
      <c r="I195" s="50" t="str">
        <f>+IF(K195&gt;0,'（运营）采购订单'!H195,"")</f>
        <v/>
      </c>
      <c r="J195" s="50" t="str">
        <f>+IF(K195&gt;0,'（运营）采购订单'!I195,"")</f>
        <v/>
      </c>
      <c r="K195" s="50">
        <f>+IF(AND('（工厂）送货清单汇总'!$K$544&gt;0,'（工厂）送货清单汇总'!$L$544&gt;0,'（工厂）送货清单汇总'!$M$544&gt;0,'（工厂）送货清单汇总'!$N$544&gt;0),'（工厂）送货清单汇总'!N195,IF(AND('（工厂）送货清单汇总'!$K$544&gt;0,'（工厂）送货清单汇总'!$L$544&gt;0,'（工厂）送货清单汇总'!$M$544&gt;0,'（工厂）送货清单汇总'!$N$544=0),'（工厂）送货清单汇总'!M195,IF(AND('（工厂）送货清单汇总'!$K$544&gt;0,'（工厂）送货清单汇总'!$L$544&gt;0,'（工厂）送货清单汇总'!$M$544=0),'（工厂）送货清单汇总'!L195,'（工厂）送货清单汇总'!K195)))</f>
        <v>0</v>
      </c>
      <c r="L195" s="50">
        <f t="shared" si="13"/>
        <v>0</v>
      </c>
      <c r="M195" s="43"/>
      <c r="N195" s="43"/>
      <c r="O195" s="50" t="str">
        <f>+IF(K195&gt;0,LOOKUP(1,0/FIND(I195,运营生产订单!$A$9:$A$78),运营生产订单!$N$9:$N$78),"")</f>
        <v/>
      </c>
    </row>
    <row r="196" ht="22.5" customHeight="1" spans="1:15">
      <c r="A196" s="48" t="str">
        <f t="shared" si="12"/>
        <v/>
      </c>
      <c r="B196" s="49" t="str">
        <f ca="1">+IF(K196&gt;0,'（运营）采购订单'!B196,"")</f>
        <v/>
      </c>
      <c r="C196" s="50" t="str">
        <f ca="1">+IF(K196&gt;0,'（运营）采购订单'!C196,"")</f>
        <v/>
      </c>
      <c r="D196" s="50" t="str">
        <f ca="1">+IF(K196&gt;0,'（运营）采购订单'!D196,"")</f>
        <v/>
      </c>
      <c r="E196" s="50" t="str">
        <f ca="1">+IF(K196&gt;0,'（运营）采购订单'!E196,"")</f>
        <v/>
      </c>
      <c r="F196" s="50">
        <f ca="1">+IF(K196&gt;0,'（运营）采购订单'!J196,0)</f>
        <v>0</v>
      </c>
      <c r="G196" s="50" t="str">
        <f ca="1">+IF(K196&gt;0,'（运营）采购订单'!F196,"")</f>
        <v/>
      </c>
      <c r="H196" s="51" t="str">
        <f ca="1">+IF(K196&gt;0,'（运营）采购订单'!G196,"")</f>
        <v/>
      </c>
      <c r="I196" s="50" t="str">
        <f>+IF(K196&gt;0,'（运营）采购订单'!H196,"")</f>
        <v/>
      </c>
      <c r="J196" s="50" t="str">
        <f>+IF(K196&gt;0,'（运营）采购订单'!I196,"")</f>
        <v/>
      </c>
      <c r="K196" s="50">
        <f>+IF(AND('（工厂）送货清单汇总'!$K$544&gt;0,'（工厂）送货清单汇总'!$L$544&gt;0,'（工厂）送货清单汇总'!$M$544&gt;0,'（工厂）送货清单汇总'!$N$544&gt;0),'（工厂）送货清单汇总'!N196,IF(AND('（工厂）送货清单汇总'!$K$544&gt;0,'（工厂）送货清单汇总'!$L$544&gt;0,'（工厂）送货清单汇总'!$M$544&gt;0,'（工厂）送货清单汇总'!$N$544=0),'（工厂）送货清单汇总'!M196,IF(AND('（工厂）送货清单汇总'!$K$544&gt;0,'（工厂）送货清单汇总'!$L$544&gt;0,'（工厂）送货清单汇总'!$M$544=0),'（工厂）送货清单汇总'!L196,'（工厂）送货清单汇总'!K196)))</f>
        <v>0</v>
      </c>
      <c r="L196" s="50">
        <f t="shared" si="13"/>
        <v>0</v>
      </c>
      <c r="M196" s="43"/>
      <c r="N196" s="43"/>
      <c r="O196" s="50" t="str">
        <f>+IF(K196&gt;0,LOOKUP(1,0/FIND(I196,运营生产订单!$A$9:$A$78),运营生产订单!$N$9:$N$78),"")</f>
        <v/>
      </c>
    </row>
    <row r="197" ht="22.5" customHeight="1" spans="1:15">
      <c r="A197" s="48" t="str">
        <f t="shared" si="12"/>
        <v/>
      </c>
      <c r="B197" s="49" t="str">
        <f ca="1">+IF(K197&gt;0,'（运营）采购订单'!B197,"")</f>
        <v/>
      </c>
      <c r="C197" s="50" t="str">
        <f ca="1">+IF(K197&gt;0,'（运营）采购订单'!C197,"")</f>
        <v/>
      </c>
      <c r="D197" s="50" t="str">
        <f ca="1">+IF(K197&gt;0,'（运营）采购订单'!D197,"")</f>
        <v/>
      </c>
      <c r="E197" s="50" t="str">
        <f ca="1">+IF(K197&gt;0,'（运营）采购订单'!E197,"")</f>
        <v/>
      </c>
      <c r="F197" s="50">
        <f ca="1">+IF(K197&gt;0,'（运营）采购订单'!J197,0)</f>
        <v>0</v>
      </c>
      <c r="G197" s="50" t="str">
        <f ca="1">+IF(K197&gt;0,'（运营）采购订单'!F197,"")</f>
        <v/>
      </c>
      <c r="H197" s="51" t="str">
        <f ca="1">+IF(K197&gt;0,'（运营）采购订单'!G197,"")</f>
        <v/>
      </c>
      <c r="I197" s="50" t="str">
        <f>+IF(K197&gt;0,'（运营）采购订单'!H197,"")</f>
        <v/>
      </c>
      <c r="J197" s="50" t="str">
        <f>+IF(K197&gt;0,'（运营）采购订单'!I197,"")</f>
        <v/>
      </c>
      <c r="K197" s="50">
        <f>+IF(AND('（工厂）送货清单汇总'!$K$544&gt;0,'（工厂）送货清单汇总'!$L$544&gt;0,'（工厂）送货清单汇总'!$M$544&gt;0,'（工厂）送货清单汇总'!$N$544&gt;0),'（工厂）送货清单汇总'!N197,IF(AND('（工厂）送货清单汇总'!$K$544&gt;0,'（工厂）送货清单汇总'!$L$544&gt;0,'（工厂）送货清单汇总'!$M$544&gt;0,'（工厂）送货清单汇总'!$N$544=0),'（工厂）送货清单汇总'!M197,IF(AND('（工厂）送货清单汇总'!$K$544&gt;0,'（工厂）送货清单汇总'!$L$544&gt;0,'（工厂）送货清单汇总'!$M$544=0),'（工厂）送货清单汇总'!L197,'（工厂）送货清单汇总'!K197)))</f>
        <v>0</v>
      </c>
      <c r="L197" s="50">
        <f t="shared" si="13"/>
        <v>0</v>
      </c>
      <c r="M197" s="43"/>
      <c r="N197" s="43"/>
      <c r="O197" s="50" t="str">
        <f>+IF(K197&gt;0,LOOKUP(1,0/FIND(I197,运营生产订单!$A$9:$A$78),运营生产订单!$N$9:$N$78),"")</f>
        <v/>
      </c>
    </row>
    <row r="198" ht="22.5" customHeight="1" spans="1:15">
      <c r="A198" s="48" t="str">
        <f t="shared" si="12"/>
        <v/>
      </c>
      <c r="B198" s="49" t="str">
        <f ca="1">+IF(K198&gt;0,'（运营）采购订单'!B198,"")</f>
        <v/>
      </c>
      <c r="C198" s="50" t="str">
        <f ca="1">+IF(K198&gt;0,'（运营）采购订单'!C198,"")</f>
        <v/>
      </c>
      <c r="D198" s="50" t="str">
        <f ca="1">+IF(K198&gt;0,'（运营）采购订单'!D198,"")</f>
        <v/>
      </c>
      <c r="E198" s="50" t="str">
        <f ca="1">+IF(K198&gt;0,'（运营）采购订单'!E198,"")</f>
        <v/>
      </c>
      <c r="F198" s="50">
        <f ca="1">+IF(K198&gt;0,'（运营）采购订单'!J198,0)</f>
        <v>0</v>
      </c>
      <c r="G198" s="50" t="str">
        <f ca="1">+IF(K198&gt;0,'（运营）采购订单'!F198,"")</f>
        <v/>
      </c>
      <c r="H198" s="51" t="str">
        <f ca="1">+IF(K198&gt;0,'（运营）采购订单'!G198,"")</f>
        <v/>
      </c>
      <c r="I198" s="50" t="str">
        <f>+IF(K198&gt;0,'（运营）采购订单'!H198,"")</f>
        <v/>
      </c>
      <c r="J198" s="50" t="str">
        <f>+IF(K198&gt;0,'（运营）采购订单'!I198,"")</f>
        <v/>
      </c>
      <c r="K198" s="50">
        <f>+IF(AND('（工厂）送货清单汇总'!$K$544&gt;0,'（工厂）送货清单汇总'!$L$544&gt;0,'（工厂）送货清单汇总'!$M$544&gt;0,'（工厂）送货清单汇总'!$N$544&gt;0),'（工厂）送货清单汇总'!N198,IF(AND('（工厂）送货清单汇总'!$K$544&gt;0,'（工厂）送货清单汇总'!$L$544&gt;0,'（工厂）送货清单汇总'!$M$544&gt;0,'（工厂）送货清单汇总'!$N$544=0),'（工厂）送货清单汇总'!M198,IF(AND('（工厂）送货清单汇总'!$K$544&gt;0,'（工厂）送货清单汇总'!$L$544&gt;0,'（工厂）送货清单汇总'!$M$544=0),'（工厂）送货清单汇总'!L198,'（工厂）送货清单汇总'!K198)))</f>
        <v>0</v>
      </c>
      <c r="L198" s="50">
        <f t="shared" si="13"/>
        <v>0</v>
      </c>
      <c r="M198" s="43"/>
      <c r="N198" s="43"/>
      <c r="O198" s="50" t="str">
        <f>+IF(K198&gt;0,LOOKUP(1,0/FIND(I198,运营生产订单!$A$9:$A$78),运营生产订单!$N$9:$N$78),"")</f>
        <v/>
      </c>
    </row>
    <row r="199" ht="22.5" customHeight="1" spans="1:15">
      <c r="A199" s="48" t="str">
        <f t="shared" si="12"/>
        <v/>
      </c>
      <c r="B199" s="49" t="str">
        <f ca="1">+IF(K199&gt;0,'（运营）采购订单'!B199,"")</f>
        <v/>
      </c>
      <c r="C199" s="50" t="str">
        <f ca="1">+IF(K199&gt;0,'（运营）采购订单'!C199,"")</f>
        <v/>
      </c>
      <c r="D199" s="50" t="str">
        <f ca="1">+IF(K199&gt;0,'（运营）采购订单'!D199,"")</f>
        <v/>
      </c>
      <c r="E199" s="50" t="str">
        <f ca="1">+IF(K199&gt;0,'（运营）采购订单'!E199,"")</f>
        <v/>
      </c>
      <c r="F199" s="50">
        <f ca="1">+IF(K199&gt;0,'（运营）采购订单'!J199,0)</f>
        <v>0</v>
      </c>
      <c r="G199" s="50" t="str">
        <f ca="1">+IF(K199&gt;0,'（运营）采购订单'!F199,"")</f>
        <v/>
      </c>
      <c r="H199" s="51" t="str">
        <f ca="1">+IF(K199&gt;0,'（运营）采购订单'!G199,"")</f>
        <v/>
      </c>
      <c r="I199" s="50" t="str">
        <f ca="1">+IF(K199&gt;0,'（运营）采购订单'!H199,"")</f>
        <v/>
      </c>
      <c r="J199" s="50" t="str">
        <f>+IF(K199&gt;0,'（运营）采购订单'!I199,"")</f>
        <v/>
      </c>
      <c r="K199" s="50">
        <f>+IF(AND('（工厂）送货清单汇总'!$K$544&gt;0,'（工厂）送货清单汇总'!$L$544&gt;0,'（工厂）送货清单汇总'!$M$544&gt;0,'（工厂）送货清单汇总'!$N$544&gt;0),'（工厂）送货清单汇总'!N199,IF(AND('（工厂）送货清单汇总'!$K$544&gt;0,'（工厂）送货清单汇总'!$L$544&gt;0,'（工厂）送货清单汇总'!$M$544&gt;0,'（工厂）送货清单汇总'!$N$544=0),'（工厂）送货清单汇总'!M199,IF(AND('（工厂）送货清单汇总'!$K$544&gt;0,'（工厂）送货清单汇总'!$L$544&gt;0,'（工厂）送货清单汇总'!$M$544=0),'（工厂）送货清单汇总'!L199,'（工厂）送货清单汇总'!K199)))</f>
        <v>0</v>
      </c>
      <c r="L199" s="50">
        <f t="shared" si="13"/>
        <v>0</v>
      </c>
      <c r="M199" s="43"/>
      <c r="N199" s="43"/>
      <c r="O199" s="50" t="str">
        <f ca="1">+IF(K199&gt;0,LOOKUP(1,0/FIND(I199,运营生产订单!$A$9:$A$78),运营生产订单!$N$9:$N$78),"")</f>
        <v/>
      </c>
    </row>
    <row r="200" ht="22.5" customHeight="1" spans="1:15">
      <c r="A200" s="48" t="str">
        <f t="shared" si="12"/>
        <v/>
      </c>
      <c r="B200" s="49" t="str">
        <f ca="1">+IF(K200&gt;0,'（运营）采购订单'!B200,"")</f>
        <v/>
      </c>
      <c r="C200" s="50" t="str">
        <f ca="1">+IF(K200&gt;0,'（运营）采购订单'!C200,"")</f>
        <v/>
      </c>
      <c r="D200" s="50" t="str">
        <f ca="1">+IF(K200&gt;0,'（运营）采购订单'!D200,"")</f>
        <v/>
      </c>
      <c r="E200" s="50" t="str">
        <f ca="1">+IF(K200&gt;0,'（运营）采购订单'!E200,"")</f>
        <v/>
      </c>
      <c r="F200" s="50">
        <f ca="1">+IF(K200&gt;0,'（运营）采购订单'!J200,0)</f>
        <v>0</v>
      </c>
      <c r="G200" s="50" t="str">
        <f ca="1">+IF(K200&gt;0,'（运营）采购订单'!F200,"")</f>
        <v/>
      </c>
      <c r="H200" s="51" t="str">
        <f ca="1">+IF(K200&gt;0,'（运营）采购订单'!G200,"")</f>
        <v/>
      </c>
      <c r="I200" s="50" t="str">
        <f>+IF(K200&gt;0,'（运营）采购订单'!H200,"")</f>
        <v/>
      </c>
      <c r="J200" s="50" t="str">
        <f>+IF(K200&gt;0,'（运营）采购订单'!I200,"")</f>
        <v/>
      </c>
      <c r="K200" s="50">
        <f>+IF(AND('（工厂）送货清单汇总'!$K$544&gt;0,'（工厂）送货清单汇总'!$L$544&gt;0,'（工厂）送货清单汇总'!$M$544&gt;0,'（工厂）送货清单汇总'!$N$544&gt;0),'（工厂）送货清单汇总'!N200,IF(AND('（工厂）送货清单汇总'!$K$544&gt;0,'（工厂）送货清单汇总'!$L$544&gt;0,'（工厂）送货清单汇总'!$M$544&gt;0,'（工厂）送货清单汇总'!$N$544=0),'（工厂）送货清单汇总'!M200,IF(AND('（工厂）送货清单汇总'!$K$544&gt;0,'（工厂）送货清单汇总'!$L$544&gt;0,'（工厂）送货清单汇总'!$M$544=0),'（工厂）送货清单汇总'!L200,'（工厂）送货清单汇总'!K200)))</f>
        <v>0</v>
      </c>
      <c r="L200" s="50">
        <f t="shared" si="13"/>
        <v>0</v>
      </c>
      <c r="M200" s="43"/>
      <c r="N200" s="43"/>
      <c r="O200" s="50" t="str">
        <f>+IF(K200&gt;0,LOOKUP(1,0/FIND(I200,运营生产订单!$A$9:$A$78),运营生产订单!$N$9:$N$78),"")</f>
        <v/>
      </c>
    </row>
    <row r="201" ht="22.5" customHeight="1" spans="1:15">
      <c r="A201" s="48" t="str">
        <f t="shared" si="12"/>
        <v/>
      </c>
      <c r="B201" s="49" t="str">
        <f ca="1">+IF(K201&gt;0,'（运营）采购订单'!B201,"")</f>
        <v/>
      </c>
      <c r="C201" s="50" t="str">
        <f ca="1">+IF(K201&gt;0,'（运营）采购订单'!C201,"")</f>
        <v/>
      </c>
      <c r="D201" s="50" t="str">
        <f ca="1">+IF(K201&gt;0,'（运营）采购订单'!D201,"")</f>
        <v/>
      </c>
      <c r="E201" s="50" t="str">
        <f ca="1">+IF(K201&gt;0,'（运营）采购订单'!E201,"")</f>
        <v/>
      </c>
      <c r="F201" s="50">
        <f ca="1">+IF(K201&gt;0,'（运营）采购订单'!J201,0)</f>
        <v>0</v>
      </c>
      <c r="G201" s="50" t="str">
        <f ca="1">+IF(K201&gt;0,'（运营）采购订单'!F201,"")</f>
        <v/>
      </c>
      <c r="H201" s="51" t="str">
        <f ca="1">+IF(K201&gt;0,'（运营）采购订单'!G201,"")</f>
        <v/>
      </c>
      <c r="I201" s="50" t="str">
        <f ca="1">+IF(K201&gt;0,'（运营）采购订单'!H201,"")</f>
        <v/>
      </c>
      <c r="J201" s="50" t="str">
        <f>+IF(K201&gt;0,'（运营）采购订单'!I201,"")</f>
        <v/>
      </c>
      <c r="K201" s="50">
        <f>+IF(AND('（工厂）送货清单汇总'!$K$544&gt;0,'（工厂）送货清单汇总'!$L$544&gt;0,'（工厂）送货清单汇总'!$M$544&gt;0,'（工厂）送货清单汇总'!$N$544&gt;0),'（工厂）送货清单汇总'!N201,IF(AND('（工厂）送货清单汇总'!$K$544&gt;0,'（工厂）送货清单汇总'!$L$544&gt;0,'（工厂）送货清单汇总'!$M$544&gt;0,'（工厂）送货清单汇总'!$N$544=0),'（工厂）送货清单汇总'!M201,IF(AND('（工厂）送货清单汇总'!$K$544&gt;0,'（工厂）送货清单汇总'!$L$544&gt;0,'（工厂）送货清单汇总'!$M$544=0),'（工厂）送货清单汇总'!L201,'（工厂）送货清单汇总'!K201)))</f>
        <v>0</v>
      </c>
      <c r="L201" s="50">
        <f t="shared" si="13"/>
        <v>0</v>
      </c>
      <c r="M201" s="43"/>
      <c r="N201" s="43"/>
      <c r="O201" s="50" t="str">
        <f ca="1">+IF(K201&gt;0,LOOKUP(1,0/FIND(I201,运营生产订单!$A$9:$A$78),运营生产订单!$N$9:$N$78),"")</f>
        <v/>
      </c>
    </row>
    <row r="202" ht="22.5" customHeight="1" spans="1:15">
      <c r="A202" s="48" t="str">
        <f t="shared" si="12"/>
        <v/>
      </c>
      <c r="B202" s="49" t="str">
        <f ca="1">+IF(K202&gt;0,'（运营）采购订单'!B202,"")</f>
        <v/>
      </c>
      <c r="C202" s="50" t="str">
        <f ca="1">+IF(K202&gt;0,'（运营）采购订单'!C202,"")</f>
        <v/>
      </c>
      <c r="D202" s="50" t="str">
        <f ca="1">+IF(K202&gt;0,'（运营）采购订单'!D202,"")</f>
        <v/>
      </c>
      <c r="E202" s="50" t="str">
        <f ca="1">+IF(K202&gt;0,'（运营）采购订单'!E202,"")</f>
        <v/>
      </c>
      <c r="F202" s="50">
        <f ca="1">+IF(K202&gt;0,'（运营）采购订单'!J202,0)</f>
        <v>0</v>
      </c>
      <c r="G202" s="50" t="str">
        <f ca="1">+IF(K202&gt;0,'（运营）采购订单'!F202,"")</f>
        <v/>
      </c>
      <c r="H202" s="51" t="str">
        <f ca="1">+IF(K202&gt;0,'（运营）采购订单'!G202,"")</f>
        <v/>
      </c>
      <c r="I202" s="50" t="str">
        <f>+IF(K202&gt;0,'（运营）采购订单'!H202,"")</f>
        <v/>
      </c>
      <c r="J202" s="50" t="str">
        <f>+IF(K202&gt;0,'（运营）采购订单'!I202,"")</f>
        <v/>
      </c>
      <c r="K202" s="50">
        <f>+IF(AND('（工厂）送货清单汇总'!$K$544&gt;0,'（工厂）送货清单汇总'!$L$544&gt;0,'（工厂）送货清单汇总'!$M$544&gt;0,'（工厂）送货清单汇总'!$N$544&gt;0),'（工厂）送货清单汇总'!N202,IF(AND('（工厂）送货清单汇总'!$K$544&gt;0,'（工厂）送货清单汇总'!$L$544&gt;0,'（工厂）送货清单汇总'!$M$544&gt;0,'（工厂）送货清单汇总'!$N$544=0),'（工厂）送货清单汇总'!M202,IF(AND('（工厂）送货清单汇总'!$K$544&gt;0,'（工厂）送货清单汇总'!$L$544&gt;0,'（工厂）送货清单汇总'!$M$544=0),'（工厂）送货清单汇总'!L202,'（工厂）送货清单汇总'!K202)))</f>
        <v>0</v>
      </c>
      <c r="L202" s="50">
        <f t="shared" si="13"/>
        <v>0</v>
      </c>
      <c r="M202" s="43"/>
      <c r="N202" s="43"/>
      <c r="O202" s="50" t="str">
        <f>+IF(K202&gt;0,LOOKUP(1,0/FIND(I202,运营生产订单!$A$9:$A$78),运营生产订单!$N$9:$N$78),"")</f>
        <v/>
      </c>
    </row>
    <row r="203" ht="22.5" customHeight="1" spans="1:15">
      <c r="A203" s="48" t="str">
        <f t="shared" si="12"/>
        <v/>
      </c>
      <c r="B203" s="49" t="str">
        <f ca="1">+IF(K203&gt;0,'（运营）采购订单'!B203,"")</f>
        <v/>
      </c>
      <c r="C203" s="50" t="str">
        <f ca="1">+IF(K203&gt;0,'（运营）采购订单'!C203,"")</f>
        <v/>
      </c>
      <c r="D203" s="50" t="str">
        <f ca="1">+IF(K203&gt;0,'（运营）采购订单'!D203,"")</f>
        <v/>
      </c>
      <c r="E203" s="50" t="str">
        <f ca="1">+IF(K203&gt;0,'（运营）采购订单'!E203,"")</f>
        <v/>
      </c>
      <c r="F203" s="50">
        <f ca="1">+IF(K203&gt;0,'（运营）采购订单'!J203,0)</f>
        <v>0</v>
      </c>
      <c r="G203" s="50" t="str">
        <f ca="1">+IF(K203&gt;0,'（运营）采购订单'!F203,"")</f>
        <v/>
      </c>
      <c r="H203" s="51" t="str">
        <f ca="1">+IF(K203&gt;0,'（运营）采购订单'!G203,"")</f>
        <v/>
      </c>
      <c r="I203" s="50" t="str">
        <f>+IF(K203&gt;0,'（运营）采购订单'!H203,"")</f>
        <v/>
      </c>
      <c r="J203" s="50" t="str">
        <f>+IF(K203&gt;0,'（运营）采购订单'!I203,"")</f>
        <v/>
      </c>
      <c r="K203" s="50">
        <f>+IF(AND('（工厂）送货清单汇总'!$K$544&gt;0,'（工厂）送货清单汇总'!$L$544&gt;0,'（工厂）送货清单汇总'!$M$544&gt;0,'（工厂）送货清单汇总'!$N$544&gt;0),'（工厂）送货清单汇总'!N203,IF(AND('（工厂）送货清单汇总'!$K$544&gt;0,'（工厂）送货清单汇总'!$L$544&gt;0,'（工厂）送货清单汇总'!$M$544&gt;0,'（工厂）送货清单汇总'!$N$544=0),'（工厂）送货清单汇总'!M203,IF(AND('（工厂）送货清单汇总'!$K$544&gt;0,'（工厂）送货清单汇总'!$L$544&gt;0,'（工厂）送货清单汇总'!$M$544=0),'（工厂）送货清单汇总'!L203,'（工厂）送货清单汇总'!K203)))</f>
        <v>0</v>
      </c>
      <c r="L203" s="50">
        <f t="shared" si="13"/>
        <v>0</v>
      </c>
      <c r="M203" s="43"/>
      <c r="N203" s="43"/>
      <c r="O203" s="50" t="str">
        <f>+IF(K203&gt;0,LOOKUP(1,0/FIND(I203,运营生产订单!$A$9:$A$78),运营生产订单!$N$9:$N$78),"")</f>
        <v/>
      </c>
    </row>
    <row r="204" ht="22.5" customHeight="1" spans="1:15">
      <c r="A204" s="48" t="str">
        <f t="shared" si="12"/>
        <v/>
      </c>
      <c r="B204" s="49" t="str">
        <f ca="1">+IF(K204&gt;0,'（运营）采购订单'!B204,"")</f>
        <v/>
      </c>
      <c r="C204" s="50" t="str">
        <f ca="1">+IF(K204&gt;0,'（运营）采购订单'!C204,"")</f>
        <v/>
      </c>
      <c r="D204" s="50" t="str">
        <f ca="1">+IF(K204&gt;0,'（运营）采购订单'!D204,"")</f>
        <v/>
      </c>
      <c r="E204" s="50" t="str">
        <f ca="1">+IF(K204&gt;0,'（运营）采购订单'!E204,"")</f>
        <v/>
      </c>
      <c r="F204" s="50">
        <f ca="1">+IF(K204&gt;0,'（运营）采购订单'!J204,0)</f>
        <v>0</v>
      </c>
      <c r="G204" s="50" t="str">
        <f ca="1">+IF(K204&gt;0,'（运营）采购订单'!F204,"")</f>
        <v/>
      </c>
      <c r="H204" s="51" t="str">
        <f ca="1">+IF(K204&gt;0,'（运营）采购订单'!G204,"")</f>
        <v/>
      </c>
      <c r="I204" s="50" t="str">
        <f>+IF(K204&gt;0,'（运营）采购订单'!H204,"")</f>
        <v/>
      </c>
      <c r="J204" s="50" t="str">
        <f>+IF(K204&gt;0,'（运营）采购订单'!I204,"")</f>
        <v/>
      </c>
      <c r="K204" s="50">
        <f>+IF(AND('（工厂）送货清单汇总'!$K$544&gt;0,'（工厂）送货清单汇总'!$L$544&gt;0,'（工厂）送货清单汇总'!$M$544&gt;0,'（工厂）送货清单汇总'!$N$544&gt;0),'（工厂）送货清单汇总'!N204,IF(AND('（工厂）送货清单汇总'!$K$544&gt;0,'（工厂）送货清单汇总'!$L$544&gt;0,'（工厂）送货清单汇总'!$M$544&gt;0,'（工厂）送货清单汇总'!$N$544=0),'（工厂）送货清单汇总'!M204,IF(AND('（工厂）送货清单汇总'!$K$544&gt;0,'（工厂）送货清单汇总'!$L$544&gt;0,'（工厂）送货清单汇总'!$M$544=0),'（工厂）送货清单汇总'!L204,'（工厂）送货清单汇总'!K204)))</f>
        <v>0</v>
      </c>
      <c r="L204" s="50">
        <f t="shared" si="13"/>
        <v>0</v>
      </c>
      <c r="M204" s="43"/>
      <c r="N204" s="43"/>
      <c r="O204" s="50" t="str">
        <f>+IF(K204&gt;0,LOOKUP(1,0/FIND(I204,运营生产订单!$A$9:$A$78),运营生产订单!$N$9:$N$78),"")</f>
        <v/>
      </c>
    </row>
    <row r="205" ht="22.5" customHeight="1" spans="1:15">
      <c r="A205" s="48" t="str">
        <f t="shared" si="12"/>
        <v/>
      </c>
      <c r="B205" s="49" t="str">
        <f ca="1">+IF(K205&gt;0,'（运营）采购订单'!B205,"")</f>
        <v/>
      </c>
      <c r="C205" s="50" t="str">
        <f ca="1">+IF(K205&gt;0,'（运营）采购订单'!C205,"")</f>
        <v/>
      </c>
      <c r="D205" s="50" t="str">
        <f ca="1">+IF(K205&gt;0,'（运营）采购订单'!D205,"")</f>
        <v/>
      </c>
      <c r="E205" s="50" t="str">
        <f ca="1">+IF(K205&gt;0,'（运营）采购订单'!E205,"")</f>
        <v/>
      </c>
      <c r="F205" s="50">
        <f ca="1">+IF(K205&gt;0,'（运营）采购订单'!J205,0)</f>
        <v>0</v>
      </c>
      <c r="G205" s="50" t="str">
        <f ca="1">+IF(K205&gt;0,'（运营）采购订单'!F205,"")</f>
        <v/>
      </c>
      <c r="H205" s="51" t="str">
        <f ca="1">+IF(K205&gt;0,'（运营）采购订单'!G205,"")</f>
        <v/>
      </c>
      <c r="I205" s="50" t="str">
        <f>+IF(K205&gt;0,'（运营）采购订单'!H205,"")</f>
        <v/>
      </c>
      <c r="J205" s="50" t="str">
        <f>+IF(K205&gt;0,'（运营）采购订单'!I205,"")</f>
        <v/>
      </c>
      <c r="K205" s="50">
        <f>+IF(AND('（工厂）送货清单汇总'!$K$544&gt;0,'（工厂）送货清单汇总'!$L$544&gt;0,'（工厂）送货清单汇总'!$M$544&gt;0,'（工厂）送货清单汇总'!$N$544&gt;0),'（工厂）送货清单汇总'!N205,IF(AND('（工厂）送货清单汇总'!$K$544&gt;0,'（工厂）送货清单汇总'!$L$544&gt;0,'（工厂）送货清单汇总'!$M$544&gt;0,'（工厂）送货清单汇总'!$N$544=0),'（工厂）送货清单汇总'!M205,IF(AND('（工厂）送货清单汇总'!$K$544&gt;0,'（工厂）送货清单汇总'!$L$544&gt;0,'（工厂）送货清单汇总'!$M$544=0),'（工厂）送货清单汇总'!L205,'（工厂）送货清单汇总'!K205)))</f>
        <v>0</v>
      </c>
      <c r="L205" s="50">
        <f t="shared" si="13"/>
        <v>0</v>
      </c>
      <c r="M205" s="43"/>
      <c r="N205" s="43"/>
      <c r="O205" s="50" t="str">
        <f>+IF(K205&gt;0,LOOKUP(1,0/FIND(I205,运营生产订单!$A$9:$A$78),运营生产订单!$N$9:$N$78),"")</f>
        <v/>
      </c>
    </row>
    <row r="206" ht="22.5" customHeight="1" spans="1:15">
      <c r="A206" s="48" t="str">
        <f t="shared" si="12"/>
        <v/>
      </c>
      <c r="B206" s="49" t="str">
        <f ca="1">+IF(K206&gt;0,'（运营）采购订单'!B206,"")</f>
        <v/>
      </c>
      <c r="C206" s="50" t="str">
        <f ca="1">+IF(K206&gt;0,'（运营）采购订单'!C206,"")</f>
        <v/>
      </c>
      <c r="D206" s="50" t="str">
        <f ca="1">+IF(K206&gt;0,'（运营）采购订单'!D206,"")</f>
        <v/>
      </c>
      <c r="E206" s="50" t="str">
        <f ca="1">+IF(K206&gt;0,'（运营）采购订单'!E206,"")</f>
        <v/>
      </c>
      <c r="F206" s="50">
        <f ca="1">+IF(K206&gt;0,'（运营）采购订单'!J206,0)</f>
        <v>0</v>
      </c>
      <c r="G206" s="50" t="str">
        <f ca="1">+IF(K206&gt;0,'（运营）采购订单'!F206,"")</f>
        <v/>
      </c>
      <c r="H206" s="51" t="str">
        <f ca="1">+IF(K206&gt;0,'（运营）采购订单'!G206,"")</f>
        <v/>
      </c>
      <c r="I206" s="50" t="str">
        <f>+IF(K206&gt;0,'（运营）采购订单'!H206,"")</f>
        <v/>
      </c>
      <c r="J206" s="50" t="str">
        <f>+IF(K206&gt;0,'（运营）采购订单'!I206,"")</f>
        <v/>
      </c>
      <c r="K206" s="50">
        <f>+IF(AND('（工厂）送货清单汇总'!$K$544&gt;0,'（工厂）送货清单汇总'!$L$544&gt;0,'（工厂）送货清单汇总'!$M$544&gt;0,'（工厂）送货清单汇总'!$N$544&gt;0),'（工厂）送货清单汇总'!N206,IF(AND('（工厂）送货清单汇总'!$K$544&gt;0,'（工厂）送货清单汇总'!$L$544&gt;0,'（工厂）送货清单汇总'!$M$544&gt;0,'（工厂）送货清单汇总'!$N$544=0),'（工厂）送货清单汇总'!M206,IF(AND('（工厂）送货清单汇总'!$K$544&gt;0,'（工厂）送货清单汇总'!$L$544&gt;0,'（工厂）送货清单汇总'!$M$544=0),'（工厂）送货清单汇总'!L206,'（工厂）送货清单汇总'!K206)))</f>
        <v>0</v>
      </c>
      <c r="L206" s="50">
        <f t="shared" si="13"/>
        <v>0</v>
      </c>
      <c r="M206" s="43"/>
      <c r="N206" s="43"/>
      <c r="O206" s="50" t="str">
        <f>+IF(K206&gt;0,LOOKUP(1,0/FIND(I206,运营生产订单!$A$9:$A$78),运营生产订单!$N$9:$N$78),"")</f>
        <v/>
      </c>
    </row>
    <row r="207" ht="22.5" customHeight="1" spans="1:15">
      <c r="A207" s="48" t="str">
        <f t="shared" si="12"/>
        <v/>
      </c>
      <c r="B207" s="49" t="str">
        <f ca="1">+IF(K207&gt;0,'（运营）采购订单'!B207,"")</f>
        <v/>
      </c>
      <c r="C207" s="50" t="str">
        <f ca="1">+IF(K207&gt;0,'（运营）采购订单'!C207,"")</f>
        <v/>
      </c>
      <c r="D207" s="50" t="str">
        <f ca="1">+IF(K207&gt;0,'（运营）采购订单'!D207,"")</f>
        <v/>
      </c>
      <c r="E207" s="50" t="str">
        <f ca="1">+IF(K207&gt;0,'（运营）采购订单'!E207,"")</f>
        <v/>
      </c>
      <c r="F207" s="50">
        <f ca="1">+IF(K207&gt;0,'（运营）采购订单'!J207,0)</f>
        <v>0</v>
      </c>
      <c r="G207" s="50" t="str">
        <f ca="1">+IF(K207&gt;0,'（运营）采购订单'!F207,"")</f>
        <v/>
      </c>
      <c r="H207" s="51" t="str">
        <f ca="1">+IF(K207&gt;0,'（运营）采购订单'!G207,"")</f>
        <v/>
      </c>
      <c r="I207" s="50" t="str">
        <f>+IF(K207&gt;0,'（运营）采购订单'!H207,"")</f>
        <v/>
      </c>
      <c r="J207" s="50" t="str">
        <f>+IF(K207&gt;0,'（运营）采购订单'!I207,"")</f>
        <v/>
      </c>
      <c r="K207" s="50">
        <f>+IF(AND('（工厂）送货清单汇总'!$K$544&gt;0,'（工厂）送货清单汇总'!$L$544&gt;0,'（工厂）送货清单汇总'!$M$544&gt;0,'（工厂）送货清单汇总'!$N$544&gt;0),'（工厂）送货清单汇总'!N207,IF(AND('（工厂）送货清单汇总'!$K$544&gt;0,'（工厂）送货清单汇总'!$L$544&gt;0,'（工厂）送货清单汇总'!$M$544&gt;0,'（工厂）送货清单汇总'!$N$544=0),'（工厂）送货清单汇总'!M207,IF(AND('（工厂）送货清单汇总'!$K$544&gt;0,'（工厂）送货清单汇总'!$L$544&gt;0,'（工厂）送货清单汇总'!$M$544=0),'（工厂）送货清单汇总'!L207,'（工厂）送货清单汇总'!K207)))</f>
        <v>0</v>
      </c>
      <c r="L207" s="50">
        <f t="shared" si="13"/>
        <v>0</v>
      </c>
      <c r="M207" s="43"/>
      <c r="N207" s="43"/>
      <c r="O207" s="50" t="str">
        <f>+IF(K207&gt;0,LOOKUP(1,0/FIND(I207,运营生产订单!$A$9:$A$78),运营生产订单!$N$9:$N$78),"")</f>
        <v/>
      </c>
    </row>
    <row r="208" ht="22.5" customHeight="1" spans="1:15">
      <c r="A208" s="48" t="str">
        <f t="shared" si="12"/>
        <v/>
      </c>
      <c r="B208" s="49" t="str">
        <f ca="1">+IF(K208&gt;0,'（运营）采购订单'!B208,"")</f>
        <v/>
      </c>
      <c r="C208" s="50" t="str">
        <f ca="1">+IF(K208&gt;0,'（运营）采购订单'!C208,"")</f>
        <v/>
      </c>
      <c r="D208" s="50" t="str">
        <f ca="1">+IF(K208&gt;0,'（运营）采购订单'!D208,"")</f>
        <v/>
      </c>
      <c r="E208" s="50" t="str">
        <f ca="1">+IF(K208&gt;0,'（运营）采购订单'!E208,"")</f>
        <v/>
      </c>
      <c r="F208" s="50">
        <f ca="1">+IF(K208&gt;0,'（运营）采购订单'!J208,0)</f>
        <v>0</v>
      </c>
      <c r="G208" s="50" t="str">
        <f ca="1">+IF(K208&gt;0,'（运营）采购订单'!F208,"")</f>
        <v/>
      </c>
      <c r="H208" s="51" t="str">
        <f ca="1">+IF(K208&gt;0,'（运营）采购订单'!G208,"")</f>
        <v/>
      </c>
      <c r="I208" s="50" t="str">
        <f ca="1">+IF(K208&gt;0,'（运营）采购订单'!H208,"")</f>
        <v/>
      </c>
      <c r="J208" s="50" t="str">
        <f>+IF(K208&gt;0,'（运营）采购订单'!I208,"")</f>
        <v/>
      </c>
      <c r="K208" s="50">
        <f>+IF(AND('（工厂）送货清单汇总'!$K$544&gt;0,'（工厂）送货清单汇总'!$L$544&gt;0,'（工厂）送货清单汇总'!$M$544&gt;0,'（工厂）送货清单汇总'!$N$544&gt;0),'（工厂）送货清单汇总'!N208,IF(AND('（工厂）送货清单汇总'!$K$544&gt;0,'（工厂）送货清单汇总'!$L$544&gt;0,'（工厂）送货清单汇总'!$M$544&gt;0,'（工厂）送货清单汇总'!$N$544=0),'（工厂）送货清单汇总'!M208,IF(AND('（工厂）送货清单汇总'!$K$544&gt;0,'（工厂）送货清单汇总'!$L$544&gt;0,'（工厂）送货清单汇总'!$M$544=0),'（工厂）送货清单汇总'!L208,'（工厂）送货清单汇总'!K208)))</f>
        <v>0</v>
      </c>
      <c r="L208" s="50">
        <f t="shared" si="13"/>
        <v>0</v>
      </c>
      <c r="M208" s="43"/>
      <c r="N208" s="43"/>
      <c r="O208" s="50" t="str">
        <f ca="1">+IF(K208&gt;0,LOOKUP(1,0/FIND(I208,运营生产订单!$A$9:$A$78),运营生产订单!$N$9:$N$78),"")</f>
        <v/>
      </c>
    </row>
    <row r="209" ht="22.5" customHeight="1" spans="1:15">
      <c r="A209" s="48" t="str">
        <f t="shared" si="12"/>
        <v/>
      </c>
      <c r="B209" s="49" t="str">
        <f ca="1">+IF(K209&gt;0,'（运营）采购订单'!B209,"")</f>
        <v/>
      </c>
      <c r="C209" s="50" t="str">
        <f ca="1">+IF(K209&gt;0,'（运营）采购订单'!C209,"")</f>
        <v/>
      </c>
      <c r="D209" s="50" t="str">
        <f ca="1">+IF(K209&gt;0,'（运营）采购订单'!D209,"")</f>
        <v/>
      </c>
      <c r="E209" s="50" t="str">
        <f ca="1">+IF(K209&gt;0,'（运营）采购订单'!E209,"")</f>
        <v/>
      </c>
      <c r="F209" s="50">
        <f ca="1">+IF(K209&gt;0,'（运营）采购订单'!J209,0)</f>
        <v>0</v>
      </c>
      <c r="G209" s="50" t="str">
        <f ca="1">+IF(K209&gt;0,'（运营）采购订单'!F209,"")</f>
        <v/>
      </c>
      <c r="H209" s="51" t="str">
        <f ca="1">+IF(K209&gt;0,'（运营）采购订单'!G209,"")</f>
        <v/>
      </c>
      <c r="I209" s="50" t="str">
        <f ca="1">+IF(K209&gt;0,'（运营）采购订单'!H209,"")</f>
        <v/>
      </c>
      <c r="J209" s="50" t="str">
        <f>+IF(K209&gt;0,'（运营）采购订单'!I209,"")</f>
        <v/>
      </c>
      <c r="K209" s="50">
        <f>+IF(AND('（工厂）送货清单汇总'!$K$544&gt;0,'（工厂）送货清单汇总'!$L$544&gt;0,'（工厂）送货清单汇总'!$M$544&gt;0,'（工厂）送货清单汇总'!$N$544&gt;0),'（工厂）送货清单汇总'!N209,IF(AND('（工厂）送货清单汇总'!$K$544&gt;0,'（工厂）送货清单汇总'!$L$544&gt;0,'（工厂）送货清单汇总'!$M$544&gt;0,'（工厂）送货清单汇总'!$N$544=0),'（工厂）送货清单汇总'!M209,IF(AND('（工厂）送货清单汇总'!$K$544&gt;0,'（工厂）送货清单汇总'!$L$544&gt;0,'（工厂）送货清单汇总'!$M$544=0),'（工厂）送货清单汇总'!L209,'（工厂）送货清单汇总'!K209)))</f>
        <v>0</v>
      </c>
      <c r="L209" s="50">
        <f t="shared" si="13"/>
        <v>0</v>
      </c>
      <c r="M209" s="43"/>
      <c r="N209" s="43"/>
      <c r="O209" s="50" t="str">
        <f ca="1">+IF(K209&gt;0,LOOKUP(1,0/FIND(I209,运营生产订单!$A$9:$A$78),运营生产订单!$N$9:$N$78),"")</f>
        <v/>
      </c>
    </row>
    <row r="210" ht="22.5" customHeight="1" spans="1:15">
      <c r="A210" s="48" t="str">
        <f t="shared" si="12"/>
        <v/>
      </c>
      <c r="B210" s="49" t="str">
        <f ca="1">+IF(K210&gt;0,'（运营）采购订单'!B210,"")</f>
        <v/>
      </c>
      <c r="C210" s="50" t="str">
        <f ca="1">+IF(K210&gt;0,'（运营）采购订单'!C210,"")</f>
        <v/>
      </c>
      <c r="D210" s="50" t="str">
        <f ca="1">+IF(K210&gt;0,'（运营）采购订单'!D210,"")</f>
        <v/>
      </c>
      <c r="E210" s="50" t="str">
        <f ca="1">+IF(K210&gt;0,'（运营）采购订单'!E210,"")</f>
        <v/>
      </c>
      <c r="F210" s="50">
        <f ca="1">+IF(K210&gt;0,'（运营）采购订单'!J210,0)</f>
        <v>0</v>
      </c>
      <c r="G210" s="50" t="str">
        <f ca="1">+IF(K210&gt;0,'（运营）采购订单'!F210,"")</f>
        <v/>
      </c>
      <c r="H210" s="51" t="str">
        <f ca="1">+IF(K210&gt;0,'（运营）采购订单'!G210,"")</f>
        <v/>
      </c>
      <c r="I210" s="50" t="str">
        <f ca="1">+IF(K210&gt;0,'（运营）采购订单'!H210,"")</f>
        <v/>
      </c>
      <c r="J210" s="50" t="str">
        <f>+IF(K210&gt;0,'（运营）采购订单'!I210,"")</f>
        <v/>
      </c>
      <c r="K210" s="50">
        <f>+IF(AND('（工厂）送货清单汇总'!$K$544&gt;0,'（工厂）送货清单汇总'!$L$544&gt;0,'（工厂）送货清单汇总'!$M$544&gt;0,'（工厂）送货清单汇总'!$N$544&gt;0),'（工厂）送货清单汇总'!N210,IF(AND('（工厂）送货清单汇总'!$K$544&gt;0,'（工厂）送货清单汇总'!$L$544&gt;0,'（工厂）送货清单汇总'!$M$544&gt;0,'（工厂）送货清单汇总'!$N$544=0),'（工厂）送货清单汇总'!M210,IF(AND('（工厂）送货清单汇总'!$K$544&gt;0,'（工厂）送货清单汇总'!$L$544&gt;0,'（工厂）送货清单汇总'!$M$544=0),'（工厂）送货清单汇总'!L210,'（工厂）送货清单汇总'!K210)))</f>
        <v>0</v>
      </c>
      <c r="L210" s="50">
        <f t="shared" si="13"/>
        <v>0</v>
      </c>
      <c r="M210" s="43"/>
      <c r="N210" s="43"/>
      <c r="O210" s="50" t="str">
        <f ca="1">+IF(K210&gt;0,LOOKUP(1,0/FIND(I210,运营生产订单!$A$9:$A$78),运营生产订单!$N$9:$N$78),"")</f>
        <v/>
      </c>
    </row>
    <row r="211" ht="22.5" customHeight="1" spans="1:15">
      <c r="A211" s="48" t="str">
        <f t="shared" si="12"/>
        <v/>
      </c>
      <c r="B211" s="49" t="str">
        <f ca="1">+IF(K211&gt;0,'（运营）采购订单'!B211,"")</f>
        <v/>
      </c>
      <c r="C211" s="50" t="str">
        <f ca="1">+IF(K211&gt;0,'（运营）采购订单'!C211,"")</f>
        <v/>
      </c>
      <c r="D211" s="50" t="str">
        <f ca="1">+IF(K211&gt;0,'（运营）采购订单'!D211,"")</f>
        <v/>
      </c>
      <c r="E211" s="50" t="str">
        <f ca="1">+IF(K211&gt;0,'（运营）采购订单'!E211,"")</f>
        <v/>
      </c>
      <c r="F211" s="50">
        <f ca="1">+IF(K211&gt;0,'（运营）采购订单'!J211,0)</f>
        <v>0</v>
      </c>
      <c r="G211" s="50" t="str">
        <f ca="1">+IF(K211&gt;0,'（运营）采购订单'!F211,"")</f>
        <v/>
      </c>
      <c r="H211" s="51" t="str">
        <f ca="1">+IF(K211&gt;0,'（运营）采购订单'!G211,"")</f>
        <v/>
      </c>
      <c r="I211" s="50" t="str">
        <f>+IF(K211&gt;0,'（运营）采购订单'!H211,"")</f>
        <v/>
      </c>
      <c r="J211" s="50" t="str">
        <f>+IF(K211&gt;0,'（运营）采购订单'!I211,"")</f>
        <v/>
      </c>
      <c r="K211" s="50">
        <f>+IF(AND('（工厂）送货清单汇总'!$K$544&gt;0,'（工厂）送货清单汇总'!$L$544&gt;0,'（工厂）送货清单汇总'!$M$544&gt;0,'（工厂）送货清单汇总'!$N$544&gt;0),'（工厂）送货清单汇总'!N211,IF(AND('（工厂）送货清单汇总'!$K$544&gt;0,'（工厂）送货清单汇总'!$L$544&gt;0,'（工厂）送货清单汇总'!$M$544&gt;0,'（工厂）送货清单汇总'!$N$544=0),'（工厂）送货清单汇总'!M211,IF(AND('（工厂）送货清单汇总'!$K$544&gt;0,'（工厂）送货清单汇总'!$L$544&gt;0,'（工厂）送货清单汇总'!$M$544=0),'（工厂）送货清单汇总'!L211,'（工厂）送货清单汇总'!K211)))</f>
        <v>0</v>
      </c>
      <c r="L211" s="50">
        <f t="shared" si="13"/>
        <v>0</v>
      </c>
      <c r="M211" s="43"/>
      <c r="N211" s="43"/>
      <c r="O211" s="50" t="str">
        <f>+IF(K211&gt;0,LOOKUP(1,0/FIND(I211,运营生产订单!$A$9:$A$78),运营生产订单!$N$9:$N$78),"")</f>
        <v/>
      </c>
    </row>
    <row r="212" ht="22.5" customHeight="1" spans="1:15">
      <c r="A212" s="48" t="str">
        <f t="shared" si="12"/>
        <v/>
      </c>
      <c r="B212" s="49" t="str">
        <f ca="1">+IF(K212&gt;0,'（运营）采购订单'!B212,"")</f>
        <v/>
      </c>
      <c r="C212" s="50" t="str">
        <f ca="1">+IF(K212&gt;0,'（运营）采购订单'!C212,"")</f>
        <v/>
      </c>
      <c r="D212" s="50" t="str">
        <f ca="1">+IF(K212&gt;0,'（运营）采购订单'!D212,"")</f>
        <v/>
      </c>
      <c r="E212" s="50" t="str">
        <f ca="1">+IF(K212&gt;0,'（运营）采购订单'!E212,"")</f>
        <v/>
      </c>
      <c r="F212" s="50">
        <f ca="1">+IF(K212&gt;0,'（运营）采购订单'!J212,0)</f>
        <v>0</v>
      </c>
      <c r="G212" s="50" t="str">
        <f ca="1">+IF(K212&gt;0,'（运营）采购订单'!F212,"")</f>
        <v/>
      </c>
      <c r="H212" s="51" t="str">
        <f ca="1">+IF(K212&gt;0,'（运营）采购订单'!G212,"")</f>
        <v/>
      </c>
      <c r="I212" s="50" t="str">
        <f>+IF(K212&gt;0,'（运营）采购订单'!H212,"")</f>
        <v/>
      </c>
      <c r="J212" s="50" t="str">
        <f>+IF(K212&gt;0,'（运营）采购订单'!I212,"")</f>
        <v/>
      </c>
      <c r="K212" s="50">
        <f>+IF(AND('（工厂）送货清单汇总'!$K$544&gt;0,'（工厂）送货清单汇总'!$L$544&gt;0,'（工厂）送货清单汇总'!$M$544&gt;0,'（工厂）送货清单汇总'!$N$544&gt;0),'（工厂）送货清单汇总'!N212,IF(AND('（工厂）送货清单汇总'!$K$544&gt;0,'（工厂）送货清单汇总'!$L$544&gt;0,'（工厂）送货清单汇总'!$M$544&gt;0,'（工厂）送货清单汇总'!$N$544=0),'（工厂）送货清单汇总'!M212,IF(AND('（工厂）送货清单汇总'!$K$544&gt;0,'（工厂）送货清单汇总'!$L$544&gt;0,'（工厂）送货清单汇总'!$M$544=0),'（工厂）送货清单汇总'!L212,'（工厂）送货清单汇总'!K212)))</f>
        <v>0</v>
      </c>
      <c r="L212" s="50">
        <f t="shared" si="13"/>
        <v>0</v>
      </c>
      <c r="M212" s="43"/>
      <c r="N212" s="43"/>
      <c r="O212" s="50" t="str">
        <f>+IF(K212&gt;0,LOOKUP(1,0/FIND(I212,运营生产订单!$A$9:$A$78),运营生产订单!$N$9:$N$78),"")</f>
        <v/>
      </c>
    </row>
    <row r="213" ht="22.5" customHeight="1" spans="1:15">
      <c r="A213" s="48" t="str">
        <f t="shared" si="12"/>
        <v/>
      </c>
      <c r="B213" s="49" t="str">
        <f ca="1">+IF(K213&gt;0,'（运营）采购订单'!B213,"")</f>
        <v/>
      </c>
      <c r="C213" s="50" t="str">
        <f ca="1">+IF(K213&gt;0,'（运营）采购订单'!C213,"")</f>
        <v/>
      </c>
      <c r="D213" s="50" t="str">
        <f ca="1">+IF(K213&gt;0,'（运营）采购订单'!D213,"")</f>
        <v/>
      </c>
      <c r="E213" s="50" t="str">
        <f ca="1">+IF(K213&gt;0,'（运营）采购订单'!E213,"")</f>
        <v/>
      </c>
      <c r="F213" s="50">
        <f ca="1">+IF(K213&gt;0,'（运营）采购订单'!J213,0)</f>
        <v>0</v>
      </c>
      <c r="G213" s="50" t="str">
        <f ca="1">+IF(K213&gt;0,'（运营）采购订单'!F213,"")</f>
        <v/>
      </c>
      <c r="H213" s="51" t="str">
        <f ca="1">+IF(K213&gt;0,'（运营）采购订单'!G213,"")</f>
        <v/>
      </c>
      <c r="I213" s="50" t="str">
        <f>+IF(K213&gt;0,'（运营）采购订单'!H213,"")</f>
        <v/>
      </c>
      <c r="J213" s="50" t="str">
        <f>+IF(K213&gt;0,'（运营）采购订单'!I213,"")</f>
        <v/>
      </c>
      <c r="K213" s="50">
        <f>+IF(AND('（工厂）送货清单汇总'!$K$544&gt;0,'（工厂）送货清单汇总'!$L$544&gt;0,'（工厂）送货清单汇总'!$M$544&gt;0,'（工厂）送货清单汇总'!$N$544&gt;0),'（工厂）送货清单汇总'!N213,IF(AND('（工厂）送货清单汇总'!$K$544&gt;0,'（工厂）送货清单汇总'!$L$544&gt;0,'（工厂）送货清单汇总'!$M$544&gt;0,'（工厂）送货清单汇总'!$N$544=0),'（工厂）送货清单汇总'!M213,IF(AND('（工厂）送货清单汇总'!$K$544&gt;0,'（工厂）送货清单汇总'!$L$544&gt;0,'（工厂）送货清单汇总'!$M$544=0),'（工厂）送货清单汇总'!L213,'（工厂）送货清单汇总'!K213)))</f>
        <v>0</v>
      </c>
      <c r="L213" s="50">
        <f t="shared" si="13"/>
        <v>0</v>
      </c>
      <c r="M213" s="43"/>
      <c r="N213" s="43"/>
      <c r="O213" s="50" t="str">
        <f>+IF(K213&gt;0,LOOKUP(1,0/FIND(I213,运营生产订单!$A$9:$A$78),运营生产订单!$N$9:$N$78),"")</f>
        <v/>
      </c>
    </row>
    <row r="214" ht="22.5" customHeight="1" spans="1:15">
      <c r="A214" s="48" t="str">
        <f t="shared" si="12"/>
        <v/>
      </c>
      <c r="B214" s="49" t="str">
        <f ca="1">+IF(K214&gt;0,'（运营）采购订单'!B214,"")</f>
        <v/>
      </c>
      <c r="C214" s="50" t="str">
        <f ca="1">+IF(K214&gt;0,'（运营）采购订单'!C214,"")</f>
        <v/>
      </c>
      <c r="D214" s="50" t="str">
        <f ca="1">+IF(K214&gt;0,'（运营）采购订单'!D214,"")</f>
        <v/>
      </c>
      <c r="E214" s="50" t="str">
        <f ca="1">+IF(K214&gt;0,'（运营）采购订单'!E214,"")</f>
        <v/>
      </c>
      <c r="F214" s="50">
        <f ca="1">+IF(K214&gt;0,'（运营）采购订单'!J214,0)</f>
        <v>0</v>
      </c>
      <c r="G214" s="50" t="str">
        <f ca="1">+IF(K214&gt;0,'（运营）采购订单'!F214,"")</f>
        <v/>
      </c>
      <c r="H214" s="51" t="str">
        <f ca="1">+IF(K214&gt;0,'（运营）采购订单'!G214,"")</f>
        <v/>
      </c>
      <c r="I214" s="50" t="str">
        <f>+IF(K214&gt;0,'（运营）采购订单'!H214,"")</f>
        <v/>
      </c>
      <c r="J214" s="50" t="str">
        <f>+IF(K214&gt;0,'（运营）采购订单'!I214,"")</f>
        <v/>
      </c>
      <c r="K214" s="50">
        <f>+IF(AND('（工厂）送货清单汇总'!$K$544&gt;0,'（工厂）送货清单汇总'!$L$544&gt;0,'（工厂）送货清单汇总'!$M$544&gt;0,'（工厂）送货清单汇总'!$N$544&gt;0),'（工厂）送货清单汇总'!N214,IF(AND('（工厂）送货清单汇总'!$K$544&gt;0,'（工厂）送货清单汇总'!$L$544&gt;0,'（工厂）送货清单汇总'!$M$544&gt;0,'（工厂）送货清单汇总'!$N$544=0),'（工厂）送货清单汇总'!M214,IF(AND('（工厂）送货清单汇总'!$K$544&gt;0,'（工厂）送货清单汇总'!$L$544&gt;0,'（工厂）送货清单汇总'!$M$544=0),'（工厂）送货清单汇总'!L214,'（工厂）送货清单汇总'!K214)))</f>
        <v>0</v>
      </c>
      <c r="L214" s="50">
        <f t="shared" si="13"/>
        <v>0</v>
      </c>
      <c r="M214" s="43"/>
      <c r="N214" s="43"/>
      <c r="O214" s="50" t="str">
        <f>+IF(K214&gt;0,LOOKUP(1,0/FIND(I214,运营生产订单!$A$9:$A$78),运营生产订单!$N$9:$N$78),"")</f>
        <v/>
      </c>
    </row>
    <row r="215" ht="22.5" customHeight="1" spans="1:15">
      <c r="A215" s="48" t="str">
        <f t="shared" si="12"/>
        <v/>
      </c>
      <c r="B215" s="49" t="str">
        <f ca="1">+IF(K215&gt;0,'（运营）采购订单'!B215,"")</f>
        <v/>
      </c>
      <c r="C215" s="50" t="str">
        <f ca="1">+IF(K215&gt;0,'（运营）采购订单'!C215,"")</f>
        <v/>
      </c>
      <c r="D215" s="50" t="str">
        <f ca="1">+IF(K215&gt;0,'（运营）采购订单'!D215,"")</f>
        <v/>
      </c>
      <c r="E215" s="50" t="str">
        <f ca="1">+IF(K215&gt;0,'（运营）采购订单'!E215,"")</f>
        <v/>
      </c>
      <c r="F215" s="50">
        <f ca="1">+IF(K215&gt;0,'（运营）采购订单'!J215,0)</f>
        <v>0</v>
      </c>
      <c r="G215" s="50" t="str">
        <f ca="1">+IF(K215&gt;0,'（运营）采购订单'!F215,"")</f>
        <v/>
      </c>
      <c r="H215" s="51" t="str">
        <f ca="1">+IF(K215&gt;0,'（运营）采购订单'!G215,"")</f>
        <v/>
      </c>
      <c r="I215" s="50" t="str">
        <f ca="1">+IF(K215&gt;0,'（运营）采购订单'!H215,"")</f>
        <v/>
      </c>
      <c r="J215" s="50" t="str">
        <f>+IF(K215&gt;0,'（运营）采购订单'!I215,"")</f>
        <v/>
      </c>
      <c r="K215" s="50">
        <f>+IF(AND('（工厂）送货清单汇总'!$K$544&gt;0,'（工厂）送货清单汇总'!$L$544&gt;0,'（工厂）送货清单汇总'!$M$544&gt;0,'（工厂）送货清单汇总'!$N$544&gt;0),'（工厂）送货清单汇总'!N215,IF(AND('（工厂）送货清单汇总'!$K$544&gt;0,'（工厂）送货清单汇总'!$L$544&gt;0,'（工厂）送货清单汇总'!$M$544&gt;0,'（工厂）送货清单汇总'!$N$544=0),'（工厂）送货清单汇总'!M215,IF(AND('（工厂）送货清单汇总'!$K$544&gt;0,'（工厂）送货清单汇总'!$L$544&gt;0,'（工厂）送货清单汇总'!$M$544=0),'（工厂）送货清单汇总'!L215,'（工厂）送货清单汇总'!K215)))</f>
        <v>0</v>
      </c>
      <c r="L215" s="50">
        <f t="shared" si="13"/>
        <v>0</v>
      </c>
      <c r="M215" s="43"/>
      <c r="N215" s="43"/>
      <c r="O215" s="50" t="str">
        <f ca="1">+IF(K215&gt;0,LOOKUP(1,0/FIND(I215,运营生产订单!$A$9:$A$78),运营生产订单!$N$9:$N$78),"")</f>
        <v/>
      </c>
    </row>
    <row r="216" ht="22.5" customHeight="1" spans="1:15">
      <c r="A216" s="48" t="str">
        <f t="shared" si="12"/>
        <v/>
      </c>
      <c r="B216" s="49" t="str">
        <f ca="1">+IF(K216&gt;0,'（运营）采购订单'!B216,"")</f>
        <v/>
      </c>
      <c r="C216" s="50" t="str">
        <f ca="1">+IF(K216&gt;0,'（运营）采购订单'!C216,"")</f>
        <v/>
      </c>
      <c r="D216" s="50" t="str">
        <f ca="1">+IF(K216&gt;0,'（运营）采购订单'!D216,"")</f>
        <v/>
      </c>
      <c r="E216" s="50" t="str">
        <f ca="1">+IF(K216&gt;0,'（运营）采购订单'!E216,"")</f>
        <v/>
      </c>
      <c r="F216" s="50">
        <f ca="1">+IF(K216&gt;0,'（运营）采购订单'!J216,0)</f>
        <v>0</v>
      </c>
      <c r="G216" s="50" t="str">
        <f ca="1">+IF(K216&gt;0,'（运营）采购订单'!F216,"")</f>
        <v/>
      </c>
      <c r="H216" s="51" t="str">
        <f ca="1">+IF(K216&gt;0,'（运营）采购订单'!G216,"")</f>
        <v/>
      </c>
      <c r="I216" s="50" t="str">
        <f ca="1">+IF(K216&gt;0,'（运营）采购订单'!H216,"")</f>
        <v/>
      </c>
      <c r="J216" s="50" t="str">
        <f>+IF(K216&gt;0,'（运营）采购订单'!I216,"")</f>
        <v/>
      </c>
      <c r="K216" s="50">
        <f>+IF(AND('（工厂）送货清单汇总'!$K$544&gt;0,'（工厂）送货清单汇总'!$L$544&gt;0,'（工厂）送货清单汇总'!$M$544&gt;0,'（工厂）送货清单汇总'!$N$544&gt;0),'（工厂）送货清单汇总'!N216,IF(AND('（工厂）送货清单汇总'!$K$544&gt;0,'（工厂）送货清单汇总'!$L$544&gt;0,'（工厂）送货清单汇总'!$M$544&gt;0,'（工厂）送货清单汇总'!$N$544=0),'（工厂）送货清单汇总'!M216,IF(AND('（工厂）送货清单汇总'!$K$544&gt;0,'（工厂）送货清单汇总'!$L$544&gt;0,'（工厂）送货清单汇总'!$M$544=0),'（工厂）送货清单汇总'!L216,'（工厂）送货清单汇总'!K216)))</f>
        <v>0</v>
      </c>
      <c r="L216" s="50">
        <f t="shared" si="13"/>
        <v>0</v>
      </c>
      <c r="M216" s="43"/>
      <c r="N216" s="43"/>
      <c r="O216" s="50" t="str">
        <f ca="1">+IF(K216&gt;0,LOOKUP(1,0/FIND(I216,运营生产订单!$A$9:$A$78),运营生产订单!$N$9:$N$78),"")</f>
        <v/>
      </c>
    </row>
    <row r="217" ht="22.5" customHeight="1" spans="1:15">
      <c r="A217" s="48" t="str">
        <f t="shared" si="12"/>
        <v/>
      </c>
      <c r="B217" s="49" t="str">
        <f ca="1">+IF(K217&gt;0,'（运营）采购订单'!B217,"")</f>
        <v/>
      </c>
      <c r="C217" s="50" t="str">
        <f ca="1">+IF(K217&gt;0,'（运营）采购订单'!C217,"")</f>
        <v/>
      </c>
      <c r="D217" s="50" t="str">
        <f ca="1">+IF(K217&gt;0,'（运营）采购订单'!D217,"")</f>
        <v/>
      </c>
      <c r="E217" s="50" t="str">
        <f ca="1">+IF(K217&gt;0,'（运营）采购订单'!E217,"")</f>
        <v/>
      </c>
      <c r="F217" s="50">
        <f ca="1">+IF(K217&gt;0,'（运营）采购订单'!J217,0)</f>
        <v>0</v>
      </c>
      <c r="G217" s="50" t="str">
        <f ca="1">+IF(K217&gt;0,'（运营）采购订单'!F217,"")</f>
        <v/>
      </c>
      <c r="H217" s="51" t="str">
        <f ca="1">+IF(K217&gt;0,'（运营）采购订单'!G217,"")</f>
        <v/>
      </c>
      <c r="I217" s="50" t="str">
        <f ca="1">+IF(K217&gt;0,'（运营）采购订单'!H217,"")</f>
        <v/>
      </c>
      <c r="J217" s="50" t="str">
        <f>+IF(K217&gt;0,'（运营）采购订单'!I217,"")</f>
        <v/>
      </c>
      <c r="K217" s="50">
        <f>+IF(AND('（工厂）送货清单汇总'!$K$544&gt;0,'（工厂）送货清单汇总'!$L$544&gt;0,'（工厂）送货清单汇总'!$M$544&gt;0,'（工厂）送货清单汇总'!$N$544&gt;0),'（工厂）送货清单汇总'!N217,IF(AND('（工厂）送货清单汇总'!$K$544&gt;0,'（工厂）送货清单汇总'!$L$544&gt;0,'（工厂）送货清单汇总'!$M$544&gt;0,'（工厂）送货清单汇总'!$N$544=0),'（工厂）送货清单汇总'!M217,IF(AND('（工厂）送货清单汇总'!$K$544&gt;0,'（工厂）送货清单汇总'!$L$544&gt;0,'（工厂）送货清单汇总'!$M$544=0),'（工厂）送货清单汇总'!L217,'（工厂）送货清单汇总'!K217)))</f>
        <v>0</v>
      </c>
      <c r="L217" s="50">
        <f t="shared" si="13"/>
        <v>0</v>
      </c>
      <c r="M217" s="43"/>
      <c r="N217" s="43"/>
      <c r="O217" s="50" t="str">
        <f ca="1">+IF(K217&gt;0,LOOKUP(1,0/FIND(I217,运营生产订单!$A$9:$A$78),运营生产订单!$N$9:$N$78),"")</f>
        <v/>
      </c>
    </row>
    <row r="218" ht="22.5" customHeight="1" spans="1:15">
      <c r="A218" s="48" t="str">
        <f t="shared" si="12"/>
        <v/>
      </c>
      <c r="B218" s="49" t="str">
        <f ca="1">+IF(K218&gt;0,'（运营）采购订单'!B218,"")</f>
        <v/>
      </c>
      <c r="C218" s="50" t="str">
        <f ca="1">+IF(K218&gt;0,'（运营）采购订单'!C218,"")</f>
        <v/>
      </c>
      <c r="D218" s="50" t="str">
        <f ca="1">+IF(K218&gt;0,'（运营）采购订单'!D218,"")</f>
        <v/>
      </c>
      <c r="E218" s="50" t="str">
        <f ca="1">+IF(K218&gt;0,'（运营）采购订单'!E218,"")</f>
        <v/>
      </c>
      <c r="F218" s="50">
        <f ca="1">+IF(K218&gt;0,'（运营）采购订单'!J218,0)</f>
        <v>0</v>
      </c>
      <c r="G218" s="50" t="str">
        <f ca="1">+IF(K218&gt;0,'（运营）采购订单'!F218,"")</f>
        <v/>
      </c>
      <c r="H218" s="51" t="str">
        <f ca="1">+IF(K218&gt;0,'（运营）采购订单'!G218,"")</f>
        <v/>
      </c>
      <c r="I218" s="50" t="str">
        <f ca="1">+IF(K218&gt;0,'（运营）采购订单'!H218,"")</f>
        <v/>
      </c>
      <c r="J218" s="50" t="str">
        <f>+IF(K218&gt;0,'（运营）采购订单'!I218,"")</f>
        <v/>
      </c>
      <c r="K218" s="50">
        <f>+IF(AND('（工厂）送货清单汇总'!$K$544&gt;0,'（工厂）送货清单汇总'!$L$544&gt;0,'（工厂）送货清单汇总'!$M$544&gt;0,'（工厂）送货清单汇总'!$N$544&gt;0),'（工厂）送货清单汇总'!N218,IF(AND('（工厂）送货清单汇总'!$K$544&gt;0,'（工厂）送货清单汇总'!$L$544&gt;0,'（工厂）送货清单汇总'!$M$544&gt;0,'（工厂）送货清单汇总'!$N$544=0),'（工厂）送货清单汇总'!M218,IF(AND('（工厂）送货清单汇总'!$K$544&gt;0,'（工厂）送货清单汇总'!$L$544&gt;0,'（工厂）送货清单汇总'!$M$544=0),'（工厂）送货清单汇总'!L218,'（工厂）送货清单汇总'!K218)))</f>
        <v>0</v>
      </c>
      <c r="L218" s="50">
        <f t="shared" si="13"/>
        <v>0</v>
      </c>
      <c r="M218" s="43"/>
      <c r="N218" s="43"/>
      <c r="O218" s="50" t="str">
        <f ca="1">+IF(K218&gt;0,LOOKUP(1,0/FIND(I218,运营生产订单!$A$9:$A$78),运营生产订单!$N$9:$N$78),"")</f>
        <v/>
      </c>
    </row>
    <row r="219" ht="22.5" customHeight="1" spans="1:15">
      <c r="A219" s="48" t="str">
        <f t="shared" si="12"/>
        <v/>
      </c>
      <c r="B219" s="49" t="str">
        <f ca="1">+IF(K219&gt;0,'（运营）采购订单'!B219,"")</f>
        <v/>
      </c>
      <c r="C219" s="50" t="str">
        <f ca="1">+IF(K219&gt;0,'（运营）采购订单'!C219,"")</f>
        <v/>
      </c>
      <c r="D219" s="50" t="str">
        <f ca="1">+IF(K219&gt;0,'（运营）采购订单'!D219,"")</f>
        <v/>
      </c>
      <c r="E219" s="50" t="str">
        <f ca="1">+IF(K219&gt;0,'（运营）采购订单'!E219,"")</f>
        <v/>
      </c>
      <c r="F219" s="50">
        <f ca="1">+IF(K219&gt;0,'（运营）采购订单'!J219,0)</f>
        <v>0</v>
      </c>
      <c r="G219" s="50" t="str">
        <f ca="1">+IF(K219&gt;0,'（运营）采购订单'!F219,"")</f>
        <v/>
      </c>
      <c r="H219" s="51" t="str">
        <f ca="1">+IF(K219&gt;0,'（运营）采购订单'!G219,"")</f>
        <v/>
      </c>
      <c r="I219" s="50" t="str">
        <f ca="1">+IF(K219&gt;0,'（运营）采购订单'!H219,"")</f>
        <v/>
      </c>
      <c r="J219" s="50" t="str">
        <f>+IF(K219&gt;0,'（运营）采购订单'!I219,"")</f>
        <v/>
      </c>
      <c r="K219" s="50">
        <f>+IF(AND('（工厂）送货清单汇总'!$K$544&gt;0,'（工厂）送货清单汇总'!$L$544&gt;0,'（工厂）送货清单汇总'!$M$544&gt;0,'（工厂）送货清单汇总'!$N$544&gt;0),'（工厂）送货清单汇总'!N219,IF(AND('（工厂）送货清单汇总'!$K$544&gt;0,'（工厂）送货清单汇总'!$L$544&gt;0,'（工厂）送货清单汇总'!$M$544&gt;0,'（工厂）送货清单汇总'!$N$544=0),'（工厂）送货清单汇总'!M219,IF(AND('（工厂）送货清单汇总'!$K$544&gt;0,'（工厂）送货清单汇总'!$L$544&gt;0,'（工厂）送货清单汇总'!$M$544=0),'（工厂）送货清单汇总'!L219,'（工厂）送货清单汇总'!K219)))</f>
        <v>0</v>
      </c>
      <c r="L219" s="50">
        <f t="shared" si="13"/>
        <v>0</v>
      </c>
      <c r="M219" s="43"/>
      <c r="N219" s="43"/>
      <c r="O219" s="50" t="str">
        <f ca="1">+IF(K219&gt;0,LOOKUP(1,0/FIND(I219,运营生产订单!$A$9:$A$78),运营生产订单!$N$9:$N$78),"")</f>
        <v/>
      </c>
    </row>
    <row r="220" ht="22.5" customHeight="1" spans="1:15">
      <c r="A220" s="48" t="str">
        <f t="shared" si="12"/>
        <v/>
      </c>
      <c r="B220" s="49" t="str">
        <f ca="1">+IF(K220&gt;0,'（运营）采购订单'!B220,"")</f>
        <v/>
      </c>
      <c r="C220" s="50" t="str">
        <f ca="1">+IF(K220&gt;0,'（运营）采购订单'!C220,"")</f>
        <v/>
      </c>
      <c r="D220" s="50" t="str">
        <f ca="1">+IF(K220&gt;0,'（运营）采购订单'!D220,"")</f>
        <v/>
      </c>
      <c r="E220" s="50" t="str">
        <f ca="1">+IF(K220&gt;0,'（运营）采购订单'!E220,"")</f>
        <v/>
      </c>
      <c r="F220" s="50">
        <f ca="1">+IF(K220&gt;0,'（运营）采购订单'!J220,0)</f>
        <v>0</v>
      </c>
      <c r="G220" s="50" t="str">
        <f ca="1">+IF(K220&gt;0,'（运营）采购订单'!F220,"")</f>
        <v/>
      </c>
      <c r="H220" s="51" t="str">
        <f ca="1">+IF(K220&gt;0,'（运营）采购订单'!G220,"")</f>
        <v/>
      </c>
      <c r="I220" s="50" t="str">
        <f>+IF(K220&gt;0,'（运营）采购订单'!H220,"")</f>
        <v/>
      </c>
      <c r="J220" s="50" t="str">
        <f>+IF(K220&gt;0,'（运营）采购订单'!I220,"")</f>
        <v/>
      </c>
      <c r="K220" s="50">
        <f>+IF(AND('（工厂）送货清单汇总'!$K$544&gt;0,'（工厂）送货清单汇总'!$L$544&gt;0,'（工厂）送货清单汇总'!$M$544&gt;0,'（工厂）送货清单汇总'!$N$544&gt;0),'（工厂）送货清单汇总'!N220,IF(AND('（工厂）送货清单汇总'!$K$544&gt;0,'（工厂）送货清单汇总'!$L$544&gt;0,'（工厂）送货清单汇总'!$M$544&gt;0,'（工厂）送货清单汇总'!$N$544=0),'（工厂）送货清单汇总'!M220,IF(AND('（工厂）送货清单汇总'!$K$544&gt;0,'（工厂）送货清单汇总'!$L$544&gt;0,'（工厂）送货清单汇总'!$M$544=0),'（工厂）送货清单汇总'!L220,'（工厂）送货清单汇总'!K220)))</f>
        <v>0</v>
      </c>
      <c r="L220" s="50">
        <f t="shared" si="13"/>
        <v>0</v>
      </c>
      <c r="M220" s="43"/>
      <c r="N220" s="43"/>
      <c r="O220" s="50" t="str">
        <f>+IF(K220&gt;0,LOOKUP(1,0/FIND(I220,运营生产订单!$A$9:$A$78),运营生产订单!$N$9:$N$78),"")</f>
        <v/>
      </c>
    </row>
    <row r="221" ht="22.5" customHeight="1" spans="1:15">
      <c r="A221" s="48" t="str">
        <f t="shared" si="12"/>
        <v/>
      </c>
      <c r="B221" s="49" t="str">
        <f ca="1">+IF(K221&gt;0,'（运营）采购订单'!B221,"")</f>
        <v/>
      </c>
      <c r="C221" s="50" t="str">
        <f ca="1">+IF(K221&gt;0,'（运营）采购订单'!C221,"")</f>
        <v/>
      </c>
      <c r="D221" s="50" t="str">
        <f ca="1">+IF(K221&gt;0,'（运营）采购订单'!D221,"")</f>
        <v/>
      </c>
      <c r="E221" s="50" t="str">
        <f ca="1">+IF(K221&gt;0,'（运营）采购订单'!E221,"")</f>
        <v/>
      </c>
      <c r="F221" s="50">
        <f ca="1">+IF(K221&gt;0,'（运营）采购订单'!J221,0)</f>
        <v>0</v>
      </c>
      <c r="G221" s="50" t="str">
        <f ca="1">+IF(K221&gt;0,'（运营）采购订单'!F221,"")</f>
        <v/>
      </c>
      <c r="H221" s="51" t="str">
        <f ca="1">+IF(K221&gt;0,'（运营）采购订单'!G221,"")</f>
        <v/>
      </c>
      <c r="I221" s="50" t="str">
        <f>+IF(K221&gt;0,'（运营）采购订单'!H221,"")</f>
        <v/>
      </c>
      <c r="J221" s="50" t="str">
        <f>+IF(K221&gt;0,'（运营）采购订单'!I221,"")</f>
        <v/>
      </c>
      <c r="K221" s="50">
        <f>+IF(AND('（工厂）送货清单汇总'!$K$544&gt;0,'（工厂）送货清单汇总'!$L$544&gt;0,'（工厂）送货清单汇总'!$M$544&gt;0,'（工厂）送货清单汇总'!$N$544&gt;0),'（工厂）送货清单汇总'!N221,IF(AND('（工厂）送货清单汇总'!$K$544&gt;0,'（工厂）送货清单汇总'!$L$544&gt;0,'（工厂）送货清单汇总'!$M$544&gt;0,'（工厂）送货清单汇总'!$N$544=0),'（工厂）送货清单汇总'!M221,IF(AND('（工厂）送货清单汇总'!$K$544&gt;0,'（工厂）送货清单汇总'!$L$544&gt;0,'（工厂）送货清单汇总'!$M$544=0),'（工厂）送货清单汇总'!L221,'（工厂）送货清单汇总'!K221)))</f>
        <v>0</v>
      </c>
      <c r="L221" s="50">
        <f t="shared" si="13"/>
        <v>0</v>
      </c>
      <c r="M221" s="43"/>
      <c r="N221" s="43"/>
      <c r="O221" s="50" t="str">
        <f>+IF(K221&gt;0,LOOKUP(1,0/FIND(I221,运营生产订单!$A$9:$A$78),运营生产订单!$N$9:$N$78),"")</f>
        <v/>
      </c>
    </row>
    <row r="222" ht="22.5" customHeight="1" spans="1:15">
      <c r="A222" s="48" t="str">
        <f t="shared" si="12"/>
        <v/>
      </c>
      <c r="B222" s="49" t="str">
        <f ca="1">+IF(K222&gt;0,'（运营）采购订单'!B222,"")</f>
        <v/>
      </c>
      <c r="C222" s="50" t="str">
        <f ca="1">+IF(K222&gt;0,'（运营）采购订单'!C222,"")</f>
        <v/>
      </c>
      <c r="D222" s="50" t="str">
        <f ca="1">+IF(K222&gt;0,'（运营）采购订单'!D222,"")</f>
        <v/>
      </c>
      <c r="E222" s="50" t="str">
        <f ca="1">+IF(K222&gt;0,'（运营）采购订单'!E222,"")</f>
        <v/>
      </c>
      <c r="F222" s="50">
        <f ca="1">+IF(K222&gt;0,'（运营）采购订单'!J222,0)</f>
        <v>0</v>
      </c>
      <c r="G222" s="50" t="str">
        <f ca="1">+IF(K222&gt;0,'（运营）采购订单'!F222,"")</f>
        <v/>
      </c>
      <c r="H222" s="51" t="str">
        <f ca="1">+IF(K222&gt;0,'（运营）采购订单'!G222,"")</f>
        <v/>
      </c>
      <c r="I222" s="50" t="str">
        <f>+IF(K222&gt;0,'（运营）采购订单'!H222,"")</f>
        <v/>
      </c>
      <c r="J222" s="50" t="str">
        <f>+IF(K222&gt;0,'（运营）采购订单'!I222,"")</f>
        <v/>
      </c>
      <c r="K222" s="50">
        <f>+IF(AND('（工厂）送货清单汇总'!$K$544&gt;0,'（工厂）送货清单汇总'!$L$544&gt;0,'（工厂）送货清单汇总'!$M$544&gt;0,'（工厂）送货清单汇总'!$N$544&gt;0),'（工厂）送货清单汇总'!N222,IF(AND('（工厂）送货清单汇总'!$K$544&gt;0,'（工厂）送货清单汇总'!$L$544&gt;0,'（工厂）送货清单汇总'!$M$544&gt;0,'（工厂）送货清单汇总'!$N$544=0),'（工厂）送货清单汇总'!M222,IF(AND('（工厂）送货清单汇总'!$K$544&gt;0,'（工厂）送货清单汇总'!$L$544&gt;0,'（工厂）送货清单汇总'!$M$544=0),'（工厂）送货清单汇总'!L222,'（工厂）送货清单汇总'!K222)))</f>
        <v>0</v>
      </c>
      <c r="L222" s="50">
        <f t="shared" si="13"/>
        <v>0</v>
      </c>
      <c r="M222" s="43"/>
      <c r="N222" s="43"/>
      <c r="O222" s="50" t="str">
        <f>+IF(K222&gt;0,LOOKUP(1,0/FIND(I222,运营生产订单!$A$9:$A$78),运营生产订单!$N$9:$N$78),"")</f>
        <v/>
      </c>
    </row>
    <row r="223" ht="22.5" customHeight="1" spans="1:15">
      <c r="A223" s="48" t="str">
        <f t="shared" si="12"/>
        <v/>
      </c>
      <c r="B223" s="49" t="str">
        <f ca="1">+IF(K223&gt;0,'（运营）采购订单'!B223,"")</f>
        <v/>
      </c>
      <c r="C223" s="50" t="str">
        <f ca="1">+IF(K223&gt;0,'（运营）采购订单'!C223,"")</f>
        <v/>
      </c>
      <c r="D223" s="50" t="str">
        <f ca="1">+IF(K223&gt;0,'（运营）采购订单'!D223,"")</f>
        <v/>
      </c>
      <c r="E223" s="50" t="str">
        <f ca="1">+IF(K223&gt;0,'（运营）采购订单'!E223,"")</f>
        <v/>
      </c>
      <c r="F223" s="50">
        <f ca="1">+IF(K223&gt;0,'（运营）采购订单'!J223,0)</f>
        <v>0</v>
      </c>
      <c r="G223" s="50" t="str">
        <f ca="1">+IF(K223&gt;0,'（运营）采购订单'!F223,"")</f>
        <v/>
      </c>
      <c r="H223" s="51" t="str">
        <f ca="1">+IF(K223&gt;0,'（运营）采购订单'!G223,"")</f>
        <v/>
      </c>
      <c r="I223" s="50" t="str">
        <f>+IF(K223&gt;0,'（运营）采购订单'!H223,"")</f>
        <v/>
      </c>
      <c r="J223" s="50" t="str">
        <f>+IF(K223&gt;0,'（运营）采购订单'!I223,"")</f>
        <v/>
      </c>
      <c r="K223" s="50">
        <f>+IF(AND('（工厂）送货清单汇总'!$K$544&gt;0,'（工厂）送货清单汇总'!$L$544&gt;0,'（工厂）送货清单汇总'!$M$544&gt;0,'（工厂）送货清单汇总'!$N$544&gt;0),'（工厂）送货清单汇总'!N223,IF(AND('（工厂）送货清单汇总'!$K$544&gt;0,'（工厂）送货清单汇总'!$L$544&gt;0,'（工厂）送货清单汇总'!$M$544&gt;0,'（工厂）送货清单汇总'!$N$544=0),'（工厂）送货清单汇总'!M223,IF(AND('（工厂）送货清单汇总'!$K$544&gt;0,'（工厂）送货清单汇总'!$L$544&gt;0,'（工厂）送货清单汇总'!$M$544=0),'（工厂）送货清单汇总'!L223,'（工厂）送货清单汇总'!K223)))</f>
        <v>0</v>
      </c>
      <c r="L223" s="50">
        <f t="shared" si="13"/>
        <v>0</v>
      </c>
      <c r="M223" s="43"/>
      <c r="N223" s="43"/>
      <c r="O223" s="50" t="str">
        <f>+IF(K223&gt;0,LOOKUP(1,0/FIND(I223,运营生产订单!$A$9:$A$78),运营生产订单!$N$9:$N$78),"")</f>
        <v/>
      </c>
    </row>
    <row r="224" ht="22.5" customHeight="1" spans="1:15">
      <c r="A224" s="48" t="str">
        <f t="shared" si="12"/>
        <v/>
      </c>
      <c r="B224" s="49" t="str">
        <f ca="1">+IF(K224&gt;0,'（运营）采购订单'!B224,"")</f>
        <v/>
      </c>
      <c r="C224" s="50" t="str">
        <f ca="1">+IF(K224&gt;0,'（运营）采购订单'!C224,"")</f>
        <v/>
      </c>
      <c r="D224" s="50" t="str">
        <f ca="1">+IF(K224&gt;0,'（运营）采购订单'!D224,"")</f>
        <v/>
      </c>
      <c r="E224" s="50" t="str">
        <f ca="1">+IF(K224&gt;0,'（运营）采购订单'!E224,"")</f>
        <v/>
      </c>
      <c r="F224" s="50">
        <f ca="1">+IF(K224&gt;0,'（运营）采购订单'!J224,0)</f>
        <v>0</v>
      </c>
      <c r="G224" s="50" t="str">
        <f ca="1">+IF(K224&gt;0,'（运营）采购订单'!F224,"")</f>
        <v/>
      </c>
      <c r="H224" s="51" t="str">
        <f ca="1">+IF(K224&gt;0,'（运营）采购订单'!G224,"")</f>
        <v/>
      </c>
      <c r="I224" s="50" t="str">
        <f ca="1">+IF(K224&gt;0,'（运营）采购订单'!H224,"")</f>
        <v/>
      </c>
      <c r="J224" s="50" t="str">
        <f>+IF(K224&gt;0,'（运营）采购订单'!I224,"")</f>
        <v/>
      </c>
      <c r="K224" s="50">
        <f>+IF(AND('（工厂）送货清单汇总'!$K$544&gt;0,'（工厂）送货清单汇总'!$L$544&gt;0,'（工厂）送货清单汇总'!$M$544&gt;0,'（工厂）送货清单汇总'!$N$544&gt;0),'（工厂）送货清单汇总'!N224,IF(AND('（工厂）送货清单汇总'!$K$544&gt;0,'（工厂）送货清单汇总'!$L$544&gt;0,'（工厂）送货清单汇总'!$M$544&gt;0,'（工厂）送货清单汇总'!$N$544=0),'（工厂）送货清单汇总'!M224,IF(AND('（工厂）送货清单汇总'!$K$544&gt;0,'（工厂）送货清单汇总'!$L$544&gt;0,'（工厂）送货清单汇总'!$M$544=0),'（工厂）送货清单汇总'!L224,'（工厂）送货清单汇总'!K224)))</f>
        <v>0</v>
      </c>
      <c r="L224" s="50">
        <f t="shared" si="13"/>
        <v>0</v>
      </c>
      <c r="M224" s="43"/>
      <c r="N224" s="43"/>
      <c r="O224" s="50" t="str">
        <f ca="1">+IF(K224&gt;0,LOOKUP(1,0/FIND(I224,运营生产订单!$A$9:$A$78),运营生产订单!$N$9:$N$78),"")</f>
        <v/>
      </c>
    </row>
    <row r="225" ht="22.5" customHeight="1" spans="1:15">
      <c r="A225" s="48" t="str">
        <f t="shared" si="12"/>
        <v/>
      </c>
      <c r="B225" s="49" t="str">
        <f ca="1">+IF(K225&gt;0,'（运营）采购订单'!B225,"")</f>
        <v/>
      </c>
      <c r="C225" s="50" t="str">
        <f ca="1">+IF(K225&gt;0,'（运营）采购订单'!C225,"")</f>
        <v/>
      </c>
      <c r="D225" s="50" t="str">
        <f ca="1">+IF(K225&gt;0,'（运营）采购订单'!D225,"")</f>
        <v/>
      </c>
      <c r="E225" s="50" t="str">
        <f ca="1">+IF(K225&gt;0,'（运营）采购订单'!E225,"")</f>
        <v/>
      </c>
      <c r="F225" s="50">
        <f ca="1">+IF(K225&gt;0,'（运营）采购订单'!J225,0)</f>
        <v>0</v>
      </c>
      <c r="G225" s="50" t="str">
        <f ca="1">+IF(K225&gt;0,'（运营）采购订单'!F225,"")</f>
        <v/>
      </c>
      <c r="H225" s="51" t="str">
        <f ca="1">+IF(K225&gt;0,'（运营）采购订单'!G225,"")</f>
        <v/>
      </c>
      <c r="I225" s="50" t="str">
        <f ca="1">+IF(K225&gt;0,'（运营）采购订单'!H225,"")</f>
        <v/>
      </c>
      <c r="J225" s="50" t="str">
        <f>+IF(K225&gt;0,'（运营）采购订单'!I225,"")</f>
        <v/>
      </c>
      <c r="K225" s="50">
        <f>+IF(AND('（工厂）送货清单汇总'!$K$544&gt;0,'（工厂）送货清单汇总'!$L$544&gt;0,'（工厂）送货清单汇总'!$M$544&gt;0,'（工厂）送货清单汇总'!$N$544&gt;0),'（工厂）送货清单汇总'!N225,IF(AND('（工厂）送货清单汇总'!$K$544&gt;0,'（工厂）送货清单汇总'!$L$544&gt;0,'（工厂）送货清单汇总'!$M$544&gt;0,'（工厂）送货清单汇总'!$N$544=0),'（工厂）送货清单汇总'!M225,IF(AND('（工厂）送货清单汇总'!$K$544&gt;0,'（工厂）送货清单汇总'!$L$544&gt;0,'（工厂）送货清单汇总'!$M$544=0),'（工厂）送货清单汇总'!L225,'（工厂）送货清单汇总'!K225)))</f>
        <v>0</v>
      </c>
      <c r="L225" s="50">
        <f t="shared" si="13"/>
        <v>0</v>
      </c>
      <c r="M225" s="43"/>
      <c r="N225" s="43"/>
      <c r="O225" s="50" t="str">
        <f ca="1">+IF(K225&gt;0,LOOKUP(1,0/FIND(I225,运营生产订单!$A$9:$A$78),运营生产订单!$N$9:$N$78),"")</f>
        <v/>
      </c>
    </row>
    <row r="226" ht="22.5" customHeight="1" spans="1:15">
      <c r="A226" s="48" t="str">
        <f t="shared" si="12"/>
        <v/>
      </c>
      <c r="B226" s="49" t="str">
        <f ca="1">+IF(K226&gt;0,'（运营）采购订单'!B226,"")</f>
        <v/>
      </c>
      <c r="C226" s="50" t="str">
        <f ca="1">+IF(K226&gt;0,'（运营）采购订单'!C226,"")</f>
        <v/>
      </c>
      <c r="D226" s="50" t="str">
        <f ca="1">+IF(K226&gt;0,'（运营）采购订单'!D226,"")</f>
        <v/>
      </c>
      <c r="E226" s="50" t="str">
        <f ca="1">+IF(K226&gt;0,'（运营）采购订单'!E226,"")</f>
        <v/>
      </c>
      <c r="F226" s="50">
        <f ca="1">+IF(K226&gt;0,'（运营）采购订单'!J226,0)</f>
        <v>0</v>
      </c>
      <c r="G226" s="50" t="str">
        <f ca="1">+IF(K226&gt;0,'（运营）采购订单'!F226,"")</f>
        <v/>
      </c>
      <c r="H226" s="51" t="str">
        <f ca="1">+IF(K226&gt;0,'（运营）采购订单'!G226,"")</f>
        <v/>
      </c>
      <c r="I226" s="50" t="str">
        <f ca="1">+IF(K226&gt;0,'（运营）采购订单'!H226,"")</f>
        <v/>
      </c>
      <c r="J226" s="50" t="str">
        <f>+IF(K226&gt;0,'（运营）采购订单'!I226,"")</f>
        <v/>
      </c>
      <c r="K226" s="50">
        <f>+IF(AND('（工厂）送货清单汇总'!$K$544&gt;0,'（工厂）送货清单汇总'!$L$544&gt;0,'（工厂）送货清单汇总'!$M$544&gt;0,'（工厂）送货清单汇总'!$N$544&gt;0),'（工厂）送货清单汇总'!N226,IF(AND('（工厂）送货清单汇总'!$K$544&gt;0,'（工厂）送货清单汇总'!$L$544&gt;0,'（工厂）送货清单汇总'!$M$544&gt;0,'（工厂）送货清单汇总'!$N$544=0),'（工厂）送货清单汇总'!M226,IF(AND('（工厂）送货清单汇总'!$K$544&gt;0,'（工厂）送货清单汇总'!$L$544&gt;0,'（工厂）送货清单汇总'!$M$544=0),'（工厂）送货清单汇总'!L226,'（工厂）送货清单汇总'!K226)))</f>
        <v>0</v>
      </c>
      <c r="L226" s="50">
        <f t="shared" si="13"/>
        <v>0</v>
      </c>
      <c r="M226" s="43"/>
      <c r="N226" s="43"/>
      <c r="O226" s="50" t="str">
        <f ca="1">+IF(K226&gt;0,LOOKUP(1,0/FIND(I226,运营生产订单!$A$9:$A$78),运营生产订单!$N$9:$N$78),"")</f>
        <v/>
      </c>
    </row>
    <row r="227" ht="22.5" customHeight="1" spans="1:15">
      <c r="A227" s="48" t="str">
        <f t="shared" si="12"/>
        <v/>
      </c>
      <c r="B227" s="49" t="str">
        <f ca="1">+IF(K227&gt;0,'（运营）采购订单'!B227,"")</f>
        <v/>
      </c>
      <c r="C227" s="50" t="str">
        <f ca="1">+IF(K227&gt;0,'（运营）采购订单'!C227,"")</f>
        <v/>
      </c>
      <c r="D227" s="50" t="str">
        <f ca="1">+IF(K227&gt;0,'（运营）采购订单'!D227,"")</f>
        <v/>
      </c>
      <c r="E227" s="50" t="str">
        <f ca="1">+IF(K227&gt;0,'（运营）采购订单'!E227,"")</f>
        <v/>
      </c>
      <c r="F227" s="50">
        <f ca="1">+IF(K227&gt;0,'（运营）采购订单'!J227,0)</f>
        <v>0</v>
      </c>
      <c r="G227" s="50" t="str">
        <f ca="1">+IF(K227&gt;0,'（运营）采购订单'!F227,"")</f>
        <v/>
      </c>
      <c r="H227" s="51" t="str">
        <f ca="1">+IF(K227&gt;0,'（运营）采购订单'!G227,"")</f>
        <v/>
      </c>
      <c r="I227" s="50" t="str">
        <f ca="1">+IF(K227&gt;0,'（运营）采购订单'!H227,"")</f>
        <v/>
      </c>
      <c r="J227" s="50" t="str">
        <f>+IF(K227&gt;0,'（运营）采购订单'!I227,"")</f>
        <v/>
      </c>
      <c r="K227" s="50">
        <f>+IF(AND('（工厂）送货清单汇总'!$K$544&gt;0,'（工厂）送货清单汇总'!$L$544&gt;0,'（工厂）送货清单汇总'!$M$544&gt;0,'（工厂）送货清单汇总'!$N$544&gt;0),'（工厂）送货清单汇总'!N227,IF(AND('（工厂）送货清单汇总'!$K$544&gt;0,'（工厂）送货清单汇总'!$L$544&gt;0,'（工厂）送货清单汇总'!$M$544&gt;0,'（工厂）送货清单汇总'!$N$544=0),'（工厂）送货清单汇总'!M227,IF(AND('（工厂）送货清单汇总'!$K$544&gt;0,'（工厂）送货清单汇总'!$L$544&gt;0,'（工厂）送货清单汇总'!$M$544=0),'（工厂）送货清单汇总'!L227,'（工厂）送货清单汇总'!K227)))</f>
        <v>0</v>
      </c>
      <c r="L227" s="50">
        <f t="shared" si="13"/>
        <v>0</v>
      </c>
      <c r="M227" s="43"/>
      <c r="N227" s="43"/>
      <c r="O227" s="50" t="str">
        <f ca="1">+IF(K227&gt;0,LOOKUP(1,0/FIND(I227,运营生产订单!$A$9:$A$78),运营生产订单!$N$9:$N$78),"")</f>
        <v/>
      </c>
    </row>
    <row r="228" ht="22.5" customHeight="1" spans="1:15">
      <c r="A228" s="48" t="str">
        <f t="shared" si="12"/>
        <v/>
      </c>
      <c r="B228" s="49" t="str">
        <f ca="1">+IF(K228&gt;0,'（运营）采购订单'!B228,"")</f>
        <v/>
      </c>
      <c r="C228" s="50" t="str">
        <f ca="1">+IF(K228&gt;0,'（运营）采购订单'!C228,"")</f>
        <v/>
      </c>
      <c r="D228" s="50" t="str">
        <f ca="1">+IF(K228&gt;0,'（运营）采购订单'!D228,"")</f>
        <v/>
      </c>
      <c r="E228" s="50" t="str">
        <f ca="1">+IF(K228&gt;0,'（运营）采购订单'!E228,"")</f>
        <v/>
      </c>
      <c r="F228" s="50">
        <f ca="1">+IF(K228&gt;0,'（运营）采购订单'!J228,0)</f>
        <v>0</v>
      </c>
      <c r="G228" s="50" t="str">
        <f ca="1">+IF(K228&gt;0,'（运营）采购订单'!F228,"")</f>
        <v/>
      </c>
      <c r="H228" s="51" t="str">
        <f ca="1">+IF(K228&gt;0,'（运营）采购订单'!G228,"")</f>
        <v/>
      </c>
      <c r="I228" s="50" t="str">
        <f ca="1">+IF(K228&gt;0,'（运营）采购订单'!H228,"")</f>
        <v/>
      </c>
      <c r="J228" s="50" t="str">
        <f>+IF(K228&gt;0,'（运营）采购订单'!I228,"")</f>
        <v/>
      </c>
      <c r="K228" s="50">
        <f>+IF(AND('（工厂）送货清单汇总'!$K$544&gt;0,'（工厂）送货清单汇总'!$L$544&gt;0,'（工厂）送货清单汇总'!$M$544&gt;0,'（工厂）送货清单汇总'!$N$544&gt;0),'（工厂）送货清单汇总'!N228,IF(AND('（工厂）送货清单汇总'!$K$544&gt;0,'（工厂）送货清单汇总'!$L$544&gt;0,'（工厂）送货清单汇总'!$M$544&gt;0,'（工厂）送货清单汇总'!$N$544=0),'（工厂）送货清单汇总'!M228,IF(AND('（工厂）送货清单汇总'!$K$544&gt;0,'（工厂）送货清单汇总'!$L$544&gt;0,'（工厂）送货清单汇总'!$M$544=0),'（工厂）送货清单汇总'!L228,'（工厂）送货清单汇总'!K228)))</f>
        <v>0</v>
      </c>
      <c r="L228" s="50">
        <f t="shared" si="13"/>
        <v>0</v>
      </c>
      <c r="M228" s="43"/>
      <c r="N228" s="43"/>
      <c r="O228" s="50" t="str">
        <f ca="1">+IF(K228&gt;0,LOOKUP(1,0/FIND(I228,运营生产订单!$A$9:$A$78),运营生产订单!$N$9:$N$78),"")</f>
        <v/>
      </c>
    </row>
    <row r="229" ht="22.5" customHeight="1" spans="1:15">
      <c r="A229" s="48" t="str">
        <f t="shared" si="12"/>
        <v/>
      </c>
      <c r="B229" s="49" t="str">
        <f ca="1">+IF(K229&gt;0,'（运营）采购订单'!B229,"")</f>
        <v/>
      </c>
      <c r="C229" s="50" t="str">
        <f ca="1">+IF(K229&gt;0,'（运营）采购订单'!C229,"")</f>
        <v/>
      </c>
      <c r="D229" s="50" t="str">
        <f ca="1">+IF(K229&gt;0,'（运营）采购订单'!D229,"")</f>
        <v/>
      </c>
      <c r="E229" s="50" t="str">
        <f ca="1">+IF(K229&gt;0,'（运营）采购订单'!E229,"")</f>
        <v/>
      </c>
      <c r="F229" s="50">
        <f ca="1">+IF(K229&gt;0,'（运营）采购订单'!J229,0)</f>
        <v>0</v>
      </c>
      <c r="G229" s="50" t="str">
        <f ca="1">+IF(K229&gt;0,'（运营）采购订单'!F229,"")</f>
        <v/>
      </c>
      <c r="H229" s="51" t="str">
        <f ca="1">+IF(K229&gt;0,'（运营）采购订单'!G229,"")</f>
        <v/>
      </c>
      <c r="I229" s="50" t="str">
        <f>+IF(K229&gt;0,'（运营）采购订单'!H229,"")</f>
        <v/>
      </c>
      <c r="J229" s="50" t="str">
        <f>+IF(K229&gt;0,'（运营）采购订单'!I229,"")</f>
        <v/>
      </c>
      <c r="K229" s="50">
        <f>+IF(AND('（工厂）送货清单汇总'!$K$544&gt;0,'（工厂）送货清单汇总'!$L$544&gt;0,'（工厂）送货清单汇总'!$M$544&gt;0,'（工厂）送货清单汇总'!$N$544&gt;0),'（工厂）送货清单汇总'!N229,IF(AND('（工厂）送货清单汇总'!$K$544&gt;0,'（工厂）送货清单汇总'!$L$544&gt;0,'（工厂）送货清单汇总'!$M$544&gt;0,'（工厂）送货清单汇总'!$N$544=0),'（工厂）送货清单汇总'!M229,IF(AND('（工厂）送货清单汇总'!$K$544&gt;0,'（工厂）送货清单汇总'!$L$544&gt;0,'（工厂）送货清单汇总'!$M$544=0),'（工厂）送货清单汇总'!L229,'（工厂）送货清单汇总'!K229)))</f>
        <v>0</v>
      </c>
      <c r="L229" s="50">
        <f t="shared" si="13"/>
        <v>0</v>
      </c>
      <c r="M229" s="43"/>
      <c r="N229" s="43"/>
      <c r="O229" s="50" t="str">
        <f>+IF(K229&gt;0,LOOKUP(1,0/FIND(I229,运营生产订单!$A$9:$A$78),运营生产订单!$N$9:$N$78),"")</f>
        <v/>
      </c>
    </row>
    <row r="230" ht="22.5" customHeight="1" spans="1:15">
      <c r="A230" s="48" t="str">
        <f t="shared" si="12"/>
        <v/>
      </c>
      <c r="B230" s="49" t="str">
        <f ca="1">+IF(K230&gt;0,'（运营）采购订单'!B230,"")</f>
        <v/>
      </c>
      <c r="C230" s="50" t="str">
        <f ca="1">+IF(K230&gt;0,'（运营）采购订单'!C230,"")</f>
        <v/>
      </c>
      <c r="D230" s="50" t="str">
        <f ca="1">+IF(K230&gt;0,'（运营）采购订单'!D230,"")</f>
        <v/>
      </c>
      <c r="E230" s="50" t="str">
        <f ca="1">+IF(K230&gt;0,'（运营）采购订单'!E230,"")</f>
        <v/>
      </c>
      <c r="F230" s="50">
        <f ca="1">+IF(K230&gt;0,'（运营）采购订单'!J230,0)</f>
        <v>0</v>
      </c>
      <c r="G230" s="50" t="str">
        <f ca="1">+IF(K230&gt;0,'（运营）采购订单'!F230,"")</f>
        <v/>
      </c>
      <c r="H230" s="51" t="str">
        <f ca="1">+IF(K230&gt;0,'（运营）采购订单'!G230,"")</f>
        <v/>
      </c>
      <c r="I230" s="50" t="str">
        <f>+IF(K230&gt;0,'（运营）采购订单'!H230,"")</f>
        <v/>
      </c>
      <c r="J230" s="50" t="str">
        <f>+IF(K230&gt;0,'（运营）采购订单'!I230,"")</f>
        <v/>
      </c>
      <c r="K230" s="50">
        <f>+IF(AND('（工厂）送货清单汇总'!$K$544&gt;0,'（工厂）送货清单汇总'!$L$544&gt;0,'（工厂）送货清单汇总'!$M$544&gt;0,'（工厂）送货清单汇总'!$N$544&gt;0),'（工厂）送货清单汇总'!N230,IF(AND('（工厂）送货清单汇总'!$K$544&gt;0,'（工厂）送货清单汇总'!$L$544&gt;0,'（工厂）送货清单汇总'!$M$544&gt;0,'（工厂）送货清单汇总'!$N$544=0),'（工厂）送货清单汇总'!M230,IF(AND('（工厂）送货清单汇总'!$K$544&gt;0,'（工厂）送货清单汇总'!$L$544&gt;0,'（工厂）送货清单汇总'!$M$544=0),'（工厂）送货清单汇总'!L230,'（工厂）送货清单汇总'!K230)))</f>
        <v>0</v>
      </c>
      <c r="L230" s="50">
        <f t="shared" si="13"/>
        <v>0</v>
      </c>
      <c r="M230" s="43"/>
      <c r="N230" s="43"/>
      <c r="O230" s="50" t="str">
        <f>+IF(K230&gt;0,LOOKUP(1,0/FIND(I230,运营生产订单!$A$9:$A$78),运营生产订单!$N$9:$N$78),"")</f>
        <v/>
      </c>
    </row>
    <row r="231" ht="22.5" customHeight="1" spans="1:15">
      <c r="A231" s="48" t="str">
        <f t="shared" si="12"/>
        <v/>
      </c>
      <c r="B231" s="49" t="str">
        <f ca="1">+IF(K231&gt;0,'（运营）采购订单'!B231,"")</f>
        <v/>
      </c>
      <c r="C231" s="50" t="str">
        <f ca="1">+IF(K231&gt;0,'（运营）采购订单'!C231,"")</f>
        <v/>
      </c>
      <c r="D231" s="50" t="str">
        <f ca="1">+IF(K231&gt;0,'（运营）采购订单'!D231,"")</f>
        <v/>
      </c>
      <c r="E231" s="50" t="str">
        <f ca="1">+IF(K231&gt;0,'（运营）采购订单'!E231,"")</f>
        <v/>
      </c>
      <c r="F231" s="50">
        <f ca="1">+IF(K231&gt;0,'（运营）采购订单'!J231,0)</f>
        <v>0</v>
      </c>
      <c r="G231" s="50" t="str">
        <f ca="1">+IF(K231&gt;0,'（运营）采购订单'!F231,"")</f>
        <v/>
      </c>
      <c r="H231" s="51" t="str">
        <f ca="1">+IF(K231&gt;0,'（运营）采购订单'!G231,"")</f>
        <v/>
      </c>
      <c r="I231" s="50" t="str">
        <f>+IF(K231&gt;0,'（运营）采购订单'!H231,"")</f>
        <v/>
      </c>
      <c r="J231" s="50" t="str">
        <f>+IF(K231&gt;0,'（运营）采购订单'!I231,"")</f>
        <v/>
      </c>
      <c r="K231" s="50">
        <f>+IF(AND('（工厂）送货清单汇总'!$K$544&gt;0,'（工厂）送货清单汇总'!$L$544&gt;0,'（工厂）送货清单汇总'!$M$544&gt;0,'（工厂）送货清单汇总'!$N$544&gt;0),'（工厂）送货清单汇总'!N231,IF(AND('（工厂）送货清单汇总'!$K$544&gt;0,'（工厂）送货清单汇总'!$L$544&gt;0,'（工厂）送货清单汇总'!$M$544&gt;0,'（工厂）送货清单汇总'!$N$544=0),'（工厂）送货清单汇总'!M231,IF(AND('（工厂）送货清单汇总'!$K$544&gt;0,'（工厂）送货清单汇总'!$L$544&gt;0,'（工厂）送货清单汇总'!$M$544=0),'（工厂）送货清单汇总'!L231,'（工厂）送货清单汇总'!K231)))</f>
        <v>0</v>
      </c>
      <c r="L231" s="50">
        <f t="shared" si="13"/>
        <v>0</v>
      </c>
      <c r="M231" s="43"/>
      <c r="N231" s="43"/>
      <c r="O231" s="50" t="str">
        <f>+IF(K231&gt;0,LOOKUP(1,0/FIND(I231,运营生产订单!$A$9:$A$78),运营生产订单!$N$9:$N$78),"")</f>
        <v/>
      </c>
    </row>
    <row r="232" ht="22.5" customHeight="1" spans="1:15">
      <c r="A232" s="48" t="str">
        <f t="shared" si="12"/>
        <v/>
      </c>
      <c r="B232" s="49" t="str">
        <f ca="1">+IF(K232&gt;0,'（运营）采购订单'!B232,"")</f>
        <v/>
      </c>
      <c r="C232" s="50" t="str">
        <f ca="1">+IF(K232&gt;0,'（运营）采购订单'!C232,"")</f>
        <v/>
      </c>
      <c r="D232" s="50" t="str">
        <f ca="1">+IF(K232&gt;0,'（运营）采购订单'!D232,"")</f>
        <v/>
      </c>
      <c r="E232" s="50" t="str">
        <f ca="1">+IF(K232&gt;0,'（运营）采购订单'!E232,"")</f>
        <v/>
      </c>
      <c r="F232" s="50">
        <f ca="1">+IF(K232&gt;0,'（运营）采购订单'!J232,0)</f>
        <v>0</v>
      </c>
      <c r="G232" s="50" t="str">
        <f ca="1">+IF(K232&gt;0,'（运营）采购订单'!F232,"")</f>
        <v/>
      </c>
      <c r="H232" s="51" t="str">
        <f ca="1">+IF(K232&gt;0,'（运营）采购订单'!G232,"")</f>
        <v/>
      </c>
      <c r="I232" s="50" t="str">
        <f>+IF(K232&gt;0,'（运营）采购订单'!H232,"")</f>
        <v/>
      </c>
      <c r="J232" s="50" t="str">
        <f>+IF(K232&gt;0,'（运营）采购订单'!I232,"")</f>
        <v/>
      </c>
      <c r="K232" s="50">
        <f>+IF(AND('（工厂）送货清单汇总'!$K$544&gt;0,'（工厂）送货清单汇总'!$L$544&gt;0,'（工厂）送货清单汇总'!$M$544&gt;0,'（工厂）送货清单汇总'!$N$544&gt;0),'（工厂）送货清单汇总'!N232,IF(AND('（工厂）送货清单汇总'!$K$544&gt;0,'（工厂）送货清单汇总'!$L$544&gt;0,'（工厂）送货清单汇总'!$M$544&gt;0,'（工厂）送货清单汇总'!$N$544=0),'（工厂）送货清单汇总'!M232,IF(AND('（工厂）送货清单汇总'!$K$544&gt;0,'（工厂）送货清单汇总'!$L$544&gt;0,'（工厂）送货清单汇总'!$M$544=0),'（工厂）送货清单汇总'!L232,'（工厂）送货清单汇总'!K232)))</f>
        <v>0</v>
      </c>
      <c r="L232" s="50">
        <f t="shared" si="13"/>
        <v>0</v>
      </c>
      <c r="M232" s="43"/>
      <c r="N232" s="43"/>
      <c r="O232" s="50" t="str">
        <f>+IF(K232&gt;0,LOOKUP(1,0/FIND(I232,运营生产订单!$A$9:$A$78),运营生产订单!$N$9:$N$78),"")</f>
        <v/>
      </c>
    </row>
    <row r="233" ht="22.5" customHeight="1" spans="1:15">
      <c r="A233" s="48" t="str">
        <f t="shared" si="12"/>
        <v/>
      </c>
      <c r="B233" s="49" t="str">
        <f ca="1">+IF(K233&gt;0,'（运营）采购订单'!B233,"")</f>
        <v/>
      </c>
      <c r="C233" s="50" t="str">
        <f ca="1">+IF(K233&gt;0,'（运营）采购订单'!C233,"")</f>
        <v/>
      </c>
      <c r="D233" s="50" t="str">
        <f ca="1">+IF(K233&gt;0,'（运营）采购订单'!D233,"")</f>
        <v/>
      </c>
      <c r="E233" s="50" t="str">
        <f ca="1">+IF(K233&gt;0,'（运营）采购订单'!E233,"")</f>
        <v/>
      </c>
      <c r="F233" s="50">
        <f ca="1">+IF(K233&gt;0,'（运营）采购订单'!J233,0)</f>
        <v>0</v>
      </c>
      <c r="G233" s="50" t="str">
        <f ca="1">+IF(K233&gt;0,'（运营）采购订单'!F233,"")</f>
        <v/>
      </c>
      <c r="H233" s="51" t="str">
        <f ca="1">+IF(K233&gt;0,'（运营）采购订单'!G233,"")</f>
        <v/>
      </c>
      <c r="I233" s="50" t="str">
        <f>+IF(K233&gt;0,'（运营）采购订单'!H233,"")</f>
        <v/>
      </c>
      <c r="J233" s="50" t="str">
        <f>+IF(K233&gt;0,'（运营）采购订单'!I233,"")</f>
        <v/>
      </c>
      <c r="K233" s="50">
        <f>+IF(AND('（工厂）送货清单汇总'!$K$544&gt;0,'（工厂）送货清单汇总'!$L$544&gt;0,'（工厂）送货清单汇总'!$M$544&gt;0,'（工厂）送货清单汇总'!$N$544&gt;0),'（工厂）送货清单汇总'!N233,IF(AND('（工厂）送货清单汇总'!$K$544&gt;0,'（工厂）送货清单汇总'!$L$544&gt;0,'（工厂）送货清单汇总'!$M$544&gt;0,'（工厂）送货清单汇总'!$N$544=0),'（工厂）送货清单汇总'!M233,IF(AND('（工厂）送货清单汇总'!$K$544&gt;0,'（工厂）送货清单汇总'!$L$544&gt;0,'（工厂）送货清单汇总'!$M$544=0),'（工厂）送货清单汇总'!L233,'（工厂）送货清单汇总'!K233)))</f>
        <v>0</v>
      </c>
      <c r="L233" s="50">
        <f t="shared" si="13"/>
        <v>0</v>
      </c>
      <c r="M233" s="43"/>
      <c r="N233" s="43"/>
      <c r="O233" s="50" t="str">
        <f>+IF(K233&gt;0,LOOKUP(1,0/FIND(I233,运营生产订单!$A$9:$A$78),运营生产订单!$N$9:$N$78),"")</f>
        <v/>
      </c>
    </row>
    <row r="234" ht="22.5" customHeight="1" spans="1:15">
      <c r="A234" s="48" t="str">
        <f t="shared" si="12"/>
        <v/>
      </c>
      <c r="B234" s="49" t="str">
        <f ca="1">+IF(K234&gt;0,'（运营）采购订单'!B234,"")</f>
        <v/>
      </c>
      <c r="C234" s="50" t="str">
        <f ca="1">+IF(K234&gt;0,'（运营）采购订单'!C234,"")</f>
        <v/>
      </c>
      <c r="D234" s="50" t="str">
        <f ca="1">+IF(K234&gt;0,'（运营）采购订单'!D234,"")</f>
        <v/>
      </c>
      <c r="E234" s="50" t="str">
        <f ca="1">+IF(K234&gt;0,'（运营）采购订单'!E234,"")</f>
        <v/>
      </c>
      <c r="F234" s="50">
        <f ca="1">+IF(K234&gt;0,'（运营）采购订单'!J234,0)</f>
        <v>0</v>
      </c>
      <c r="G234" s="50" t="str">
        <f ca="1">+IF(K234&gt;0,'（运营）采购订单'!F234,"")</f>
        <v/>
      </c>
      <c r="H234" s="51" t="str">
        <f ca="1">+IF(K234&gt;0,'（运营）采购订单'!G234,"")</f>
        <v/>
      </c>
      <c r="I234" s="50" t="str">
        <f>+IF(K234&gt;0,'（运营）采购订单'!H234,"")</f>
        <v/>
      </c>
      <c r="J234" s="50" t="str">
        <f>+IF(K234&gt;0,'（运营）采购订单'!I234,"")</f>
        <v/>
      </c>
      <c r="K234" s="50">
        <f>+IF(AND('（工厂）送货清单汇总'!$K$544&gt;0,'（工厂）送货清单汇总'!$L$544&gt;0,'（工厂）送货清单汇总'!$M$544&gt;0,'（工厂）送货清单汇总'!$N$544&gt;0),'（工厂）送货清单汇总'!N234,IF(AND('（工厂）送货清单汇总'!$K$544&gt;0,'（工厂）送货清单汇总'!$L$544&gt;0,'（工厂）送货清单汇总'!$M$544&gt;0,'（工厂）送货清单汇总'!$N$544=0),'（工厂）送货清单汇总'!M234,IF(AND('（工厂）送货清单汇总'!$K$544&gt;0,'（工厂）送货清单汇总'!$L$544&gt;0,'（工厂）送货清单汇总'!$M$544=0),'（工厂）送货清单汇总'!L234,'（工厂）送货清单汇总'!K234)))</f>
        <v>0</v>
      </c>
      <c r="L234" s="50">
        <f t="shared" si="13"/>
        <v>0</v>
      </c>
      <c r="M234" s="43"/>
      <c r="N234" s="43"/>
      <c r="O234" s="50" t="str">
        <f>+IF(K234&gt;0,LOOKUP(1,0/FIND(I234,运营生产订单!$A$9:$A$78),运营生产订单!$N$9:$N$78),"")</f>
        <v/>
      </c>
    </row>
    <row r="235" ht="22.5" customHeight="1" spans="1:15">
      <c r="A235" s="48" t="str">
        <f t="shared" si="12"/>
        <v/>
      </c>
      <c r="B235" s="49" t="str">
        <f ca="1">+IF(K235&gt;0,'（运营）采购订单'!B235,"")</f>
        <v/>
      </c>
      <c r="C235" s="50" t="str">
        <f ca="1">+IF(K235&gt;0,'（运营）采购订单'!C235,"")</f>
        <v/>
      </c>
      <c r="D235" s="50" t="str">
        <f ca="1">+IF(K235&gt;0,'（运营）采购订单'!D235,"")</f>
        <v/>
      </c>
      <c r="E235" s="50" t="str">
        <f ca="1">+IF(K235&gt;0,'（运营）采购订单'!E235,"")</f>
        <v/>
      </c>
      <c r="F235" s="50">
        <f ca="1">+IF(K235&gt;0,'（运营）采购订单'!J235,0)</f>
        <v>0</v>
      </c>
      <c r="G235" s="50" t="str">
        <f ca="1">+IF(K235&gt;0,'（运营）采购订单'!F235,"")</f>
        <v/>
      </c>
      <c r="H235" s="51" t="str">
        <f ca="1">+IF(K235&gt;0,'（运营）采购订单'!G235,"")</f>
        <v/>
      </c>
      <c r="I235" s="50" t="str">
        <f>+IF(K235&gt;0,'（运营）采购订单'!H235,"")</f>
        <v/>
      </c>
      <c r="J235" s="50" t="str">
        <f>+IF(K235&gt;0,'（运营）采购订单'!I235,"")</f>
        <v/>
      </c>
      <c r="K235" s="50">
        <f>+IF(AND('（工厂）送货清单汇总'!$K$544&gt;0,'（工厂）送货清单汇总'!$L$544&gt;0,'（工厂）送货清单汇总'!$M$544&gt;0,'（工厂）送货清单汇总'!$N$544&gt;0),'（工厂）送货清单汇总'!N235,IF(AND('（工厂）送货清单汇总'!$K$544&gt;0,'（工厂）送货清单汇总'!$L$544&gt;0,'（工厂）送货清单汇总'!$M$544&gt;0,'（工厂）送货清单汇总'!$N$544=0),'（工厂）送货清单汇总'!M235,IF(AND('（工厂）送货清单汇总'!$K$544&gt;0,'（工厂）送货清单汇总'!$L$544&gt;0,'（工厂）送货清单汇总'!$M$544=0),'（工厂）送货清单汇总'!L235,'（工厂）送货清单汇总'!K235)))</f>
        <v>0</v>
      </c>
      <c r="L235" s="50">
        <f t="shared" si="13"/>
        <v>0</v>
      </c>
      <c r="M235" s="43"/>
      <c r="N235" s="43"/>
      <c r="O235" s="50" t="str">
        <f>+IF(K235&gt;0,LOOKUP(1,0/FIND(I235,运营生产订单!$A$9:$A$78),运营生产订单!$N$9:$N$78),"")</f>
        <v/>
      </c>
    </row>
    <row r="236" ht="22.5" customHeight="1" spans="1:15">
      <c r="A236" s="48" t="str">
        <f t="shared" si="12"/>
        <v/>
      </c>
      <c r="B236" s="49" t="str">
        <f ca="1">+IF(K236&gt;0,'（运营）采购订单'!B236,"")</f>
        <v/>
      </c>
      <c r="C236" s="50" t="str">
        <f ca="1">+IF(K236&gt;0,'（运营）采购订单'!C236,"")</f>
        <v/>
      </c>
      <c r="D236" s="50" t="str">
        <f ca="1">+IF(K236&gt;0,'（运营）采购订单'!D236,"")</f>
        <v/>
      </c>
      <c r="E236" s="50" t="str">
        <f ca="1">+IF(K236&gt;0,'（运营）采购订单'!E236,"")</f>
        <v/>
      </c>
      <c r="F236" s="50">
        <f ca="1">+IF(K236&gt;0,'（运营）采购订单'!J236,0)</f>
        <v>0</v>
      </c>
      <c r="G236" s="50" t="str">
        <f ca="1">+IF(K236&gt;0,'（运营）采购订单'!F236,"")</f>
        <v/>
      </c>
      <c r="H236" s="51" t="str">
        <f ca="1">+IF(K236&gt;0,'（运营）采购订单'!G236,"")</f>
        <v/>
      </c>
      <c r="I236" s="50" t="str">
        <f>+IF(K236&gt;0,'（运营）采购订单'!H236,"")</f>
        <v/>
      </c>
      <c r="J236" s="50" t="str">
        <f>+IF(K236&gt;0,'（运营）采购订单'!I236,"")</f>
        <v/>
      </c>
      <c r="K236" s="50">
        <f>+IF(AND('（工厂）送货清单汇总'!$K$544&gt;0,'（工厂）送货清单汇总'!$L$544&gt;0,'（工厂）送货清单汇总'!$M$544&gt;0,'（工厂）送货清单汇总'!$N$544&gt;0),'（工厂）送货清单汇总'!N236,IF(AND('（工厂）送货清单汇总'!$K$544&gt;0,'（工厂）送货清单汇总'!$L$544&gt;0,'（工厂）送货清单汇总'!$M$544&gt;0,'（工厂）送货清单汇总'!$N$544=0),'（工厂）送货清单汇总'!M236,IF(AND('（工厂）送货清单汇总'!$K$544&gt;0,'（工厂）送货清单汇总'!$L$544&gt;0,'（工厂）送货清单汇总'!$M$544=0),'（工厂）送货清单汇总'!L236,'（工厂）送货清单汇总'!K236)))</f>
        <v>0</v>
      </c>
      <c r="L236" s="50">
        <f t="shared" si="13"/>
        <v>0</v>
      </c>
      <c r="M236" s="43"/>
      <c r="N236" s="43"/>
      <c r="O236" s="50" t="str">
        <f>+IF(K236&gt;0,LOOKUP(1,0/FIND(I236,运营生产订单!$A$9:$A$78),运营生产订单!$N$9:$N$78),"")</f>
        <v/>
      </c>
    </row>
    <row r="237" ht="22.5" customHeight="1" spans="1:15">
      <c r="A237" s="48" t="str">
        <f t="shared" si="12"/>
        <v/>
      </c>
      <c r="B237" s="49" t="str">
        <f ca="1">+IF(K237&gt;0,'（运营）采购订单'!B237,"")</f>
        <v/>
      </c>
      <c r="C237" s="50" t="str">
        <f ca="1">+IF(K237&gt;0,'（运营）采购订单'!C237,"")</f>
        <v/>
      </c>
      <c r="D237" s="50" t="str">
        <f ca="1">+IF(K237&gt;0,'（运营）采购订单'!D237,"")</f>
        <v/>
      </c>
      <c r="E237" s="50" t="str">
        <f ca="1">+IF(K237&gt;0,'（运营）采购订单'!E237,"")</f>
        <v/>
      </c>
      <c r="F237" s="50">
        <f ca="1">+IF(K237&gt;0,'（运营）采购订单'!J237,0)</f>
        <v>0</v>
      </c>
      <c r="G237" s="50" t="str">
        <f ca="1">+IF(K237&gt;0,'（运营）采购订单'!F237,"")</f>
        <v/>
      </c>
      <c r="H237" s="51" t="str">
        <f ca="1">+IF(K237&gt;0,'（运营）采购订单'!G237,"")</f>
        <v/>
      </c>
      <c r="I237" s="50" t="str">
        <f>+IF(K237&gt;0,'（运营）采购订单'!H237,"")</f>
        <v/>
      </c>
      <c r="J237" s="50" t="str">
        <f>+IF(K237&gt;0,'（运营）采购订单'!I237,"")</f>
        <v/>
      </c>
      <c r="K237" s="50">
        <f>+IF(AND('（工厂）送货清单汇总'!$K$544&gt;0,'（工厂）送货清单汇总'!$L$544&gt;0,'（工厂）送货清单汇总'!$M$544&gt;0,'（工厂）送货清单汇总'!$N$544&gt;0),'（工厂）送货清单汇总'!N237,IF(AND('（工厂）送货清单汇总'!$K$544&gt;0,'（工厂）送货清单汇总'!$L$544&gt;0,'（工厂）送货清单汇总'!$M$544&gt;0,'（工厂）送货清单汇总'!$N$544=0),'（工厂）送货清单汇总'!M237,IF(AND('（工厂）送货清单汇总'!$K$544&gt;0,'（工厂）送货清单汇总'!$L$544&gt;0,'（工厂）送货清单汇总'!$M$544=0),'（工厂）送货清单汇总'!L237,'（工厂）送货清单汇总'!K237)))</f>
        <v>0</v>
      </c>
      <c r="L237" s="50">
        <f t="shared" si="13"/>
        <v>0</v>
      </c>
      <c r="M237" s="43"/>
      <c r="N237" s="43"/>
      <c r="O237" s="50" t="str">
        <f>+IF(K237&gt;0,LOOKUP(1,0/FIND(I237,运营生产订单!$A$9:$A$78),运营生产订单!$N$9:$N$78),"")</f>
        <v/>
      </c>
    </row>
    <row r="238" ht="22.5" customHeight="1" spans="1:15">
      <c r="A238" s="48" t="str">
        <f t="shared" si="12"/>
        <v/>
      </c>
      <c r="B238" s="49" t="str">
        <f ca="1">+IF(K238&gt;0,'（运营）采购订单'!B238,"")</f>
        <v/>
      </c>
      <c r="C238" s="50" t="str">
        <f ca="1">+IF(K238&gt;0,'（运营）采购订单'!C238,"")</f>
        <v/>
      </c>
      <c r="D238" s="50" t="str">
        <f ca="1">+IF(K238&gt;0,'（运营）采购订单'!D238,"")</f>
        <v/>
      </c>
      <c r="E238" s="50" t="str">
        <f ca="1">+IF(K238&gt;0,'（运营）采购订单'!E238,"")</f>
        <v/>
      </c>
      <c r="F238" s="50">
        <f ca="1">+IF(K238&gt;0,'（运营）采购订单'!J238,0)</f>
        <v>0</v>
      </c>
      <c r="G238" s="50" t="str">
        <f ca="1">+IF(K238&gt;0,'（运营）采购订单'!F238,"")</f>
        <v/>
      </c>
      <c r="H238" s="51" t="str">
        <f ca="1">+IF(K238&gt;0,'（运营）采购订单'!G238,"")</f>
        <v/>
      </c>
      <c r="I238" s="50" t="str">
        <f>+IF(K238&gt;0,'（运营）采购订单'!H238,"")</f>
        <v/>
      </c>
      <c r="J238" s="50" t="str">
        <f>+IF(K238&gt;0,'（运营）采购订单'!I238,"")</f>
        <v/>
      </c>
      <c r="K238" s="50">
        <f>+IF(AND('（工厂）送货清单汇总'!$K$544&gt;0,'（工厂）送货清单汇总'!$L$544&gt;0,'（工厂）送货清单汇总'!$M$544&gt;0,'（工厂）送货清单汇总'!$N$544&gt;0),'（工厂）送货清单汇总'!N238,IF(AND('（工厂）送货清单汇总'!$K$544&gt;0,'（工厂）送货清单汇总'!$L$544&gt;0,'（工厂）送货清单汇总'!$M$544&gt;0,'（工厂）送货清单汇总'!$N$544=0),'（工厂）送货清单汇总'!M238,IF(AND('（工厂）送货清单汇总'!$K$544&gt;0,'（工厂）送货清单汇总'!$L$544&gt;0,'（工厂）送货清单汇总'!$M$544=0),'（工厂）送货清单汇总'!L238,'（工厂）送货清单汇总'!K238)))</f>
        <v>0</v>
      </c>
      <c r="L238" s="50">
        <f t="shared" si="13"/>
        <v>0</v>
      </c>
      <c r="M238" s="43"/>
      <c r="N238" s="43"/>
      <c r="O238" s="50" t="str">
        <f>+IF(K238&gt;0,LOOKUP(1,0/FIND(I238,运营生产订单!$A$9:$A$78),运营生产订单!$N$9:$N$78),"")</f>
        <v/>
      </c>
    </row>
    <row r="239" ht="22.5" customHeight="1" spans="1:15">
      <c r="A239" s="48" t="str">
        <f t="shared" si="12"/>
        <v/>
      </c>
      <c r="B239" s="49" t="str">
        <f ca="1">+IF(K239&gt;0,'（运营）采购订单'!B239,"")</f>
        <v/>
      </c>
      <c r="C239" s="50" t="str">
        <f ca="1">+IF(K239&gt;0,'（运营）采购订单'!C239,"")</f>
        <v/>
      </c>
      <c r="D239" s="50" t="str">
        <f ca="1">+IF(K239&gt;0,'（运营）采购订单'!D239,"")</f>
        <v/>
      </c>
      <c r="E239" s="50" t="str">
        <f ca="1">+IF(K239&gt;0,'（运营）采购订单'!E239,"")</f>
        <v/>
      </c>
      <c r="F239" s="50">
        <f ca="1">+IF(K239&gt;0,'（运营）采购订单'!J239,0)</f>
        <v>0</v>
      </c>
      <c r="G239" s="50" t="str">
        <f ca="1">+IF(K239&gt;0,'（运营）采购订单'!F239,"")</f>
        <v/>
      </c>
      <c r="H239" s="51" t="str">
        <f ca="1">+IF(K239&gt;0,'（运营）采购订单'!G239,"")</f>
        <v/>
      </c>
      <c r="I239" s="50" t="str">
        <f>+IF(K239&gt;0,'（运营）采购订单'!H239,"")</f>
        <v/>
      </c>
      <c r="J239" s="50" t="str">
        <f>+IF(K239&gt;0,'（运营）采购订单'!I239,"")</f>
        <v/>
      </c>
      <c r="K239" s="50">
        <f>+IF(AND('（工厂）送货清单汇总'!$K$544&gt;0,'（工厂）送货清单汇总'!$L$544&gt;0,'（工厂）送货清单汇总'!$M$544&gt;0,'（工厂）送货清单汇总'!$N$544&gt;0),'（工厂）送货清单汇总'!N239,IF(AND('（工厂）送货清单汇总'!$K$544&gt;0,'（工厂）送货清单汇总'!$L$544&gt;0,'（工厂）送货清单汇总'!$M$544&gt;0,'（工厂）送货清单汇总'!$N$544=0),'（工厂）送货清单汇总'!M239,IF(AND('（工厂）送货清单汇总'!$K$544&gt;0,'（工厂）送货清单汇总'!$L$544&gt;0,'（工厂）送货清单汇总'!$M$544=0),'（工厂）送货清单汇总'!L239,'（工厂）送货清单汇总'!K239)))</f>
        <v>0</v>
      </c>
      <c r="L239" s="50">
        <f t="shared" si="13"/>
        <v>0</v>
      </c>
      <c r="M239" s="43"/>
      <c r="N239" s="43"/>
      <c r="O239" s="50" t="str">
        <f>+IF(K239&gt;0,LOOKUP(1,0/FIND(I239,运营生产订单!$A$9:$A$78),运营生产订单!$N$9:$N$78),"")</f>
        <v/>
      </c>
    </row>
    <row r="240" ht="22.5" customHeight="1" spans="1:15">
      <c r="A240" s="48" t="str">
        <f t="shared" si="12"/>
        <v/>
      </c>
      <c r="B240" s="49" t="str">
        <f ca="1">+IF(K240&gt;0,'（运营）采购订单'!B240,"")</f>
        <v/>
      </c>
      <c r="C240" s="50" t="str">
        <f ca="1">+IF(K240&gt;0,'（运营）采购订单'!C240,"")</f>
        <v/>
      </c>
      <c r="D240" s="50" t="str">
        <f ca="1">+IF(K240&gt;0,'（运营）采购订单'!D240,"")</f>
        <v/>
      </c>
      <c r="E240" s="50" t="str">
        <f ca="1">+IF(K240&gt;0,'（运营）采购订单'!E240,"")</f>
        <v/>
      </c>
      <c r="F240" s="50">
        <f ca="1">+IF(K240&gt;0,'（运营）采购订单'!J240,0)</f>
        <v>0</v>
      </c>
      <c r="G240" s="50" t="str">
        <f ca="1">+IF(K240&gt;0,'（运营）采购订单'!F240,"")</f>
        <v/>
      </c>
      <c r="H240" s="51" t="str">
        <f ca="1">+IF(K240&gt;0,'（运营）采购订单'!G240,"")</f>
        <v/>
      </c>
      <c r="I240" s="50" t="str">
        <f>+IF(K240&gt;0,'（运营）采购订单'!H240,"")</f>
        <v/>
      </c>
      <c r="J240" s="50" t="str">
        <f>+IF(K240&gt;0,'（运营）采购订单'!I240,"")</f>
        <v/>
      </c>
      <c r="K240" s="50">
        <f>+IF(AND('（工厂）送货清单汇总'!$K$544&gt;0,'（工厂）送货清单汇总'!$L$544&gt;0,'（工厂）送货清单汇总'!$M$544&gt;0,'（工厂）送货清单汇总'!$N$544&gt;0),'（工厂）送货清单汇总'!N240,IF(AND('（工厂）送货清单汇总'!$K$544&gt;0,'（工厂）送货清单汇总'!$L$544&gt;0,'（工厂）送货清单汇总'!$M$544&gt;0,'（工厂）送货清单汇总'!$N$544=0),'（工厂）送货清单汇总'!M240,IF(AND('（工厂）送货清单汇总'!$K$544&gt;0,'（工厂）送货清单汇总'!$L$544&gt;0,'（工厂）送货清单汇总'!$M$544=0),'（工厂）送货清单汇总'!L240,'（工厂）送货清单汇总'!K240)))</f>
        <v>0</v>
      </c>
      <c r="L240" s="50">
        <f t="shared" si="13"/>
        <v>0</v>
      </c>
      <c r="M240" s="43"/>
      <c r="N240" s="43"/>
      <c r="O240" s="50" t="str">
        <f>+IF(K240&gt;0,LOOKUP(1,0/FIND(I240,运营生产订单!$A$9:$A$78),运营生产订单!$N$9:$N$78),"")</f>
        <v/>
      </c>
    </row>
    <row r="241" ht="22.5" customHeight="1" spans="1:15">
      <c r="A241" s="48" t="str">
        <f t="shared" si="12"/>
        <v/>
      </c>
      <c r="B241" s="49" t="str">
        <f ca="1">+IF(K241&gt;0,'（运营）采购订单'!B241,"")</f>
        <v/>
      </c>
      <c r="C241" s="50" t="str">
        <f ca="1">+IF(K241&gt;0,'（运营）采购订单'!C241,"")</f>
        <v/>
      </c>
      <c r="D241" s="50" t="str">
        <f ca="1">+IF(K241&gt;0,'（运营）采购订单'!D241,"")</f>
        <v/>
      </c>
      <c r="E241" s="50" t="str">
        <f ca="1">+IF(K241&gt;0,'（运营）采购订单'!E241,"")</f>
        <v/>
      </c>
      <c r="F241" s="50">
        <f ca="1">+IF(K241&gt;0,'（运营）采购订单'!J241,0)</f>
        <v>0</v>
      </c>
      <c r="G241" s="50" t="str">
        <f ca="1">+IF(K241&gt;0,'（运营）采购订单'!F241,"")</f>
        <v/>
      </c>
      <c r="H241" s="51" t="str">
        <f ca="1">+IF(K241&gt;0,'（运营）采购订单'!G241,"")</f>
        <v/>
      </c>
      <c r="I241" s="50" t="str">
        <f>+IF(K241&gt;0,'（运营）采购订单'!H241,"")</f>
        <v/>
      </c>
      <c r="J241" s="50" t="str">
        <f>+IF(K241&gt;0,'（运营）采购订单'!I241,"")</f>
        <v/>
      </c>
      <c r="K241" s="50">
        <f>+IF(AND('（工厂）送货清单汇总'!$K$544&gt;0,'（工厂）送货清单汇总'!$L$544&gt;0,'（工厂）送货清单汇总'!$M$544&gt;0,'（工厂）送货清单汇总'!$N$544&gt;0),'（工厂）送货清单汇总'!N241,IF(AND('（工厂）送货清单汇总'!$K$544&gt;0,'（工厂）送货清单汇总'!$L$544&gt;0,'（工厂）送货清单汇总'!$M$544&gt;0,'（工厂）送货清单汇总'!$N$544=0),'（工厂）送货清单汇总'!M241,IF(AND('（工厂）送货清单汇总'!$K$544&gt;0,'（工厂）送货清单汇总'!$L$544&gt;0,'（工厂）送货清单汇总'!$M$544=0),'（工厂）送货清单汇总'!L241,'（工厂）送货清单汇总'!K241)))</f>
        <v>0</v>
      </c>
      <c r="L241" s="50">
        <f t="shared" si="13"/>
        <v>0</v>
      </c>
      <c r="M241" s="43"/>
      <c r="N241" s="43"/>
      <c r="O241" s="50" t="str">
        <f>+IF(K241&gt;0,LOOKUP(1,0/FIND(I241,运营生产订单!$A$9:$A$78),运营生产订单!$N$9:$N$78),"")</f>
        <v/>
      </c>
    </row>
    <row r="242" ht="22.5" customHeight="1" spans="1:15">
      <c r="A242" s="48" t="str">
        <f t="shared" si="12"/>
        <v/>
      </c>
      <c r="B242" s="49" t="str">
        <f ca="1">+IF(K242&gt;0,'（运营）采购订单'!B242,"")</f>
        <v/>
      </c>
      <c r="C242" s="50" t="str">
        <f ca="1">+IF(K242&gt;0,'（运营）采购订单'!C242,"")</f>
        <v/>
      </c>
      <c r="D242" s="50" t="str">
        <f ca="1">+IF(K242&gt;0,'（运营）采购订单'!D242,"")</f>
        <v/>
      </c>
      <c r="E242" s="50" t="str">
        <f ca="1">+IF(K242&gt;0,'（运营）采购订单'!E242,"")</f>
        <v/>
      </c>
      <c r="F242" s="50">
        <f ca="1">+IF(K242&gt;0,'（运营）采购订单'!J242,0)</f>
        <v>0</v>
      </c>
      <c r="G242" s="50" t="str">
        <f ca="1">+IF(K242&gt;0,'（运营）采购订单'!F242,"")</f>
        <v/>
      </c>
      <c r="H242" s="51" t="str">
        <f ca="1">+IF(K242&gt;0,'（运营）采购订单'!G242,"")</f>
        <v/>
      </c>
      <c r="I242" s="50" t="str">
        <f>+IF(K242&gt;0,'（运营）采购订单'!H242,"")</f>
        <v/>
      </c>
      <c r="J242" s="50" t="str">
        <f>+IF(K242&gt;0,'（运营）采购订单'!I242,"")</f>
        <v/>
      </c>
      <c r="K242" s="50">
        <f>+IF(AND('（工厂）送货清单汇总'!$K$544&gt;0,'（工厂）送货清单汇总'!$L$544&gt;0,'（工厂）送货清单汇总'!$M$544&gt;0,'（工厂）送货清单汇总'!$N$544&gt;0),'（工厂）送货清单汇总'!N242,IF(AND('（工厂）送货清单汇总'!$K$544&gt;0,'（工厂）送货清单汇总'!$L$544&gt;0,'（工厂）送货清单汇总'!$M$544&gt;0,'（工厂）送货清单汇总'!$N$544=0),'（工厂）送货清单汇总'!M242,IF(AND('（工厂）送货清单汇总'!$K$544&gt;0,'（工厂）送货清单汇总'!$L$544&gt;0,'（工厂）送货清单汇总'!$M$544=0),'（工厂）送货清单汇总'!L242,'（工厂）送货清单汇总'!K242)))</f>
        <v>0</v>
      </c>
      <c r="L242" s="50">
        <f t="shared" si="13"/>
        <v>0</v>
      </c>
      <c r="M242" s="43"/>
      <c r="N242" s="43"/>
      <c r="O242" s="50" t="str">
        <f>+IF(K242&gt;0,LOOKUP(1,0/FIND(I242,运营生产订单!$A$9:$A$78),运营生产订单!$N$9:$N$78),"")</f>
        <v/>
      </c>
    </row>
    <row r="243" ht="22.5" customHeight="1" spans="1:15">
      <c r="A243" s="48" t="str">
        <f t="shared" si="12"/>
        <v/>
      </c>
      <c r="B243" s="49" t="str">
        <f ca="1">+IF(K243&gt;0,'（运营）采购订单'!B243,"")</f>
        <v/>
      </c>
      <c r="C243" s="50" t="str">
        <f ca="1">+IF(K243&gt;0,'（运营）采购订单'!C243,"")</f>
        <v/>
      </c>
      <c r="D243" s="50" t="str">
        <f ca="1">+IF(K243&gt;0,'（运营）采购订单'!D243,"")</f>
        <v/>
      </c>
      <c r="E243" s="50" t="str">
        <f ca="1">+IF(K243&gt;0,'（运营）采购订单'!E243,"")</f>
        <v/>
      </c>
      <c r="F243" s="50">
        <f ca="1">+IF(K243&gt;0,'（运营）采购订单'!J243,0)</f>
        <v>0</v>
      </c>
      <c r="G243" s="50" t="str">
        <f ca="1">+IF(K243&gt;0,'（运营）采购订单'!F243,"")</f>
        <v/>
      </c>
      <c r="H243" s="51" t="str">
        <f ca="1">+IF(K243&gt;0,'（运营）采购订单'!G243,"")</f>
        <v/>
      </c>
      <c r="I243" s="50" t="str">
        <f>+IF(K243&gt;0,'（运营）采购订单'!H243,"")</f>
        <v/>
      </c>
      <c r="J243" s="50" t="str">
        <f>+IF(K243&gt;0,'（运营）采购订单'!I243,"")</f>
        <v/>
      </c>
      <c r="K243" s="50">
        <f>+IF(AND('（工厂）送货清单汇总'!$K$544&gt;0,'（工厂）送货清单汇总'!$L$544&gt;0,'（工厂）送货清单汇总'!$M$544&gt;0,'（工厂）送货清单汇总'!$N$544&gt;0),'（工厂）送货清单汇总'!N243,IF(AND('（工厂）送货清单汇总'!$K$544&gt;0,'（工厂）送货清单汇总'!$L$544&gt;0,'（工厂）送货清单汇总'!$M$544&gt;0,'（工厂）送货清单汇总'!$N$544=0),'（工厂）送货清单汇总'!M243,IF(AND('（工厂）送货清单汇总'!$K$544&gt;0,'（工厂）送货清单汇总'!$L$544&gt;0,'（工厂）送货清单汇总'!$M$544=0),'（工厂）送货清单汇总'!L243,'（工厂）送货清单汇总'!K243)))</f>
        <v>0</v>
      </c>
      <c r="L243" s="50">
        <f t="shared" si="13"/>
        <v>0</v>
      </c>
      <c r="M243" s="43"/>
      <c r="N243" s="43"/>
      <c r="O243" s="50" t="str">
        <f>+IF(K243&gt;0,LOOKUP(1,0/FIND(I243,运营生产订单!$A$9:$A$78),运营生产订单!$N$9:$N$78),"")</f>
        <v/>
      </c>
    </row>
    <row r="244" ht="22.5" customHeight="1" spans="1:15">
      <c r="A244" s="48" t="str">
        <f t="shared" si="12"/>
        <v/>
      </c>
      <c r="B244" s="49" t="str">
        <f ca="1">+IF(K244&gt;0,'（运营）采购订单'!B244,"")</f>
        <v/>
      </c>
      <c r="C244" s="50" t="str">
        <f ca="1">+IF(K244&gt;0,'（运营）采购订单'!C244,"")</f>
        <v/>
      </c>
      <c r="D244" s="50" t="str">
        <f ca="1">+IF(K244&gt;0,'（运营）采购订单'!D244,"")</f>
        <v/>
      </c>
      <c r="E244" s="50" t="str">
        <f ca="1">+IF(K244&gt;0,'（运营）采购订单'!E244,"")</f>
        <v/>
      </c>
      <c r="F244" s="50">
        <f ca="1">+IF(K244&gt;0,'（运营）采购订单'!J244,0)</f>
        <v>0</v>
      </c>
      <c r="G244" s="50" t="str">
        <f ca="1">+IF(K244&gt;0,'（运营）采购订单'!F244,"")</f>
        <v/>
      </c>
      <c r="H244" s="51" t="str">
        <f ca="1">+IF(K244&gt;0,'（运营）采购订单'!G244,"")</f>
        <v/>
      </c>
      <c r="I244" s="50" t="str">
        <f>+IF(K244&gt;0,'（运营）采购订单'!H244,"")</f>
        <v/>
      </c>
      <c r="J244" s="50" t="str">
        <f>+IF(K244&gt;0,'（运营）采购订单'!I244,"")</f>
        <v/>
      </c>
      <c r="K244" s="50">
        <f>+IF(AND('（工厂）送货清单汇总'!$K$544&gt;0,'（工厂）送货清单汇总'!$L$544&gt;0,'（工厂）送货清单汇总'!$M$544&gt;0,'（工厂）送货清单汇总'!$N$544&gt;0),'（工厂）送货清单汇总'!N244,IF(AND('（工厂）送货清单汇总'!$K$544&gt;0,'（工厂）送货清单汇总'!$L$544&gt;0,'（工厂）送货清单汇总'!$M$544&gt;0,'（工厂）送货清单汇总'!$N$544=0),'（工厂）送货清单汇总'!M244,IF(AND('（工厂）送货清单汇总'!$K$544&gt;0,'（工厂）送货清单汇总'!$L$544&gt;0,'（工厂）送货清单汇总'!$M$544=0),'（工厂）送货清单汇总'!L244,'（工厂）送货清单汇总'!K244)))</f>
        <v>0</v>
      </c>
      <c r="L244" s="50">
        <f t="shared" si="13"/>
        <v>0</v>
      </c>
      <c r="M244" s="43"/>
      <c r="N244" s="43"/>
      <c r="O244" s="50" t="str">
        <f>+IF(K244&gt;0,LOOKUP(1,0/FIND(I244,运营生产订单!$A$9:$A$78),运营生产订单!$N$9:$N$78),"")</f>
        <v/>
      </c>
    </row>
    <row r="245" ht="22.5" customHeight="1" spans="1:15">
      <c r="A245" s="48" t="str">
        <f t="shared" si="12"/>
        <v/>
      </c>
      <c r="B245" s="49" t="str">
        <f ca="1">+IF(K245&gt;0,'（运营）采购订单'!B245,"")</f>
        <v/>
      </c>
      <c r="C245" s="50" t="str">
        <f ca="1">+IF(K245&gt;0,'（运营）采购订单'!C245,"")</f>
        <v/>
      </c>
      <c r="D245" s="50" t="str">
        <f ca="1">+IF(K245&gt;0,'（运营）采购订单'!D245,"")</f>
        <v/>
      </c>
      <c r="E245" s="50" t="str">
        <f ca="1">+IF(K245&gt;0,'（运营）采购订单'!E245,"")</f>
        <v/>
      </c>
      <c r="F245" s="50">
        <f ca="1">+IF(K245&gt;0,'（运营）采购订单'!J245,0)</f>
        <v>0</v>
      </c>
      <c r="G245" s="50" t="str">
        <f ca="1">+IF(K245&gt;0,'（运营）采购订单'!F245,"")</f>
        <v/>
      </c>
      <c r="H245" s="51" t="str">
        <f ca="1">+IF(K245&gt;0,'（运营）采购订单'!G245,"")</f>
        <v/>
      </c>
      <c r="I245" s="50" t="str">
        <f>+IF(K245&gt;0,'（运营）采购订单'!H245,"")</f>
        <v/>
      </c>
      <c r="J245" s="50" t="str">
        <f>+IF(K245&gt;0,'（运营）采购订单'!I245,"")</f>
        <v/>
      </c>
      <c r="K245" s="50">
        <f>+IF(AND('（工厂）送货清单汇总'!$K$544&gt;0,'（工厂）送货清单汇总'!$L$544&gt;0,'（工厂）送货清单汇总'!$M$544&gt;0,'（工厂）送货清单汇总'!$N$544&gt;0),'（工厂）送货清单汇总'!N245,IF(AND('（工厂）送货清单汇总'!$K$544&gt;0,'（工厂）送货清单汇总'!$L$544&gt;0,'（工厂）送货清单汇总'!$M$544&gt;0,'（工厂）送货清单汇总'!$N$544=0),'（工厂）送货清单汇总'!M245,IF(AND('（工厂）送货清单汇总'!$K$544&gt;0,'（工厂）送货清单汇总'!$L$544&gt;0,'（工厂）送货清单汇总'!$M$544=0),'（工厂）送货清单汇总'!L245,'（工厂）送货清单汇总'!K245)))</f>
        <v>0</v>
      </c>
      <c r="L245" s="50">
        <f t="shared" si="13"/>
        <v>0</v>
      </c>
      <c r="M245" s="43"/>
      <c r="N245" s="43"/>
      <c r="O245" s="50" t="str">
        <f>+IF(K245&gt;0,LOOKUP(1,0/FIND(I245,运营生产订单!$A$9:$A$78),运营生产订单!$N$9:$N$78),"")</f>
        <v/>
      </c>
    </row>
    <row r="246" ht="22.5" customHeight="1" spans="1:15">
      <c r="A246" s="48" t="str">
        <f t="shared" si="12"/>
        <v/>
      </c>
      <c r="B246" s="49" t="str">
        <f ca="1">+IF(K246&gt;0,'（运营）采购订单'!B246,"")</f>
        <v/>
      </c>
      <c r="C246" s="50" t="str">
        <f ca="1">+IF(K246&gt;0,'（运营）采购订单'!C246,"")</f>
        <v/>
      </c>
      <c r="D246" s="50" t="str">
        <f ca="1">+IF(K246&gt;0,'（运营）采购订单'!D246,"")</f>
        <v/>
      </c>
      <c r="E246" s="50" t="str">
        <f ca="1">+IF(K246&gt;0,'（运营）采购订单'!E246,"")</f>
        <v/>
      </c>
      <c r="F246" s="50">
        <f ca="1">+IF(K246&gt;0,'（运营）采购订单'!J246,0)</f>
        <v>0</v>
      </c>
      <c r="G246" s="50" t="str">
        <f ca="1">+IF(K246&gt;0,'（运营）采购订单'!F246,"")</f>
        <v/>
      </c>
      <c r="H246" s="51" t="str">
        <f ca="1">+IF(K246&gt;0,'（运营）采购订单'!G246,"")</f>
        <v/>
      </c>
      <c r="I246" s="50" t="str">
        <f>+IF(K246&gt;0,'（运营）采购订单'!H246,"")</f>
        <v/>
      </c>
      <c r="J246" s="50" t="str">
        <f>+IF(K246&gt;0,'（运营）采购订单'!I246,"")</f>
        <v/>
      </c>
      <c r="K246" s="50">
        <f>+IF(AND('（工厂）送货清单汇总'!$K$544&gt;0,'（工厂）送货清单汇总'!$L$544&gt;0,'（工厂）送货清单汇总'!$M$544&gt;0,'（工厂）送货清单汇总'!$N$544&gt;0),'（工厂）送货清单汇总'!N246,IF(AND('（工厂）送货清单汇总'!$K$544&gt;0,'（工厂）送货清单汇总'!$L$544&gt;0,'（工厂）送货清单汇总'!$M$544&gt;0,'（工厂）送货清单汇总'!$N$544=0),'（工厂）送货清单汇总'!M246,IF(AND('（工厂）送货清单汇总'!$K$544&gt;0,'（工厂）送货清单汇总'!$L$544&gt;0,'（工厂）送货清单汇总'!$M$544=0),'（工厂）送货清单汇总'!L246,'（工厂）送货清单汇总'!K246)))</f>
        <v>0</v>
      </c>
      <c r="L246" s="50">
        <f t="shared" si="13"/>
        <v>0</v>
      </c>
      <c r="M246" s="43"/>
      <c r="N246" s="43"/>
      <c r="O246" s="50" t="str">
        <f>+IF(K246&gt;0,LOOKUP(1,0/FIND(I246,运营生产订单!$A$9:$A$78),运营生产订单!$N$9:$N$78),"")</f>
        <v/>
      </c>
    </row>
    <row r="247" ht="22.5" customHeight="1" spans="1:15">
      <c r="A247" s="48" t="str">
        <f t="shared" si="12"/>
        <v/>
      </c>
      <c r="B247" s="49" t="str">
        <f ca="1">+IF(K247&gt;0,'（运营）采购订单'!B247,"")</f>
        <v/>
      </c>
      <c r="C247" s="50" t="str">
        <f ca="1">+IF(K247&gt;0,'（运营）采购订单'!C247,"")</f>
        <v/>
      </c>
      <c r="D247" s="50" t="str">
        <f ca="1">+IF(K247&gt;0,'（运营）采购订单'!D247,"")</f>
        <v/>
      </c>
      <c r="E247" s="50" t="str">
        <f ca="1">+IF(K247&gt;0,'（运营）采购订单'!E247,"")</f>
        <v/>
      </c>
      <c r="F247" s="50">
        <f ca="1">+IF(K247&gt;0,'（运营）采购订单'!J247,0)</f>
        <v>0</v>
      </c>
      <c r="G247" s="50" t="str">
        <f ca="1">+IF(K247&gt;0,'（运营）采购订单'!F247,"")</f>
        <v/>
      </c>
      <c r="H247" s="51" t="str">
        <f ca="1">+IF(K247&gt;0,'（运营）采购订单'!G247,"")</f>
        <v/>
      </c>
      <c r="I247" s="50" t="str">
        <f>+IF(K247&gt;0,'（运营）采购订单'!H247,"")</f>
        <v/>
      </c>
      <c r="J247" s="50" t="str">
        <f>+IF(K247&gt;0,'（运营）采购订单'!I247,"")</f>
        <v/>
      </c>
      <c r="K247" s="50">
        <f>+IF(AND('（工厂）送货清单汇总'!$K$544&gt;0,'（工厂）送货清单汇总'!$L$544&gt;0,'（工厂）送货清单汇总'!$M$544&gt;0,'（工厂）送货清单汇总'!$N$544&gt;0),'（工厂）送货清单汇总'!N247,IF(AND('（工厂）送货清单汇总'!$K$544&gt;0,'（工厂）送货清单汇总'!$L$544&gt;0,'（工厂）送货清单汇总'!$M$544&gt;0,'（工厂）送货清单汇总'!$N$544=0),'（工厂）送货清单汇总'!M247,IF(AND('（工厂）送货清单汇总'!$K$544&gt;0,'（工厂）送货清单汇总'!$L$544&gt;0,'（工厂）送货清单汇总'!$M$544=0),'（工厂）送货清单汇总'!L247,'（工厂）送货清单汇总'!K247)))</f>
        <v>0</v>
      </c>
      <c r="L247" s="50">
        <f t="shared" si="13"/>
        <v>0</v>
      </c>
      <c r="M247" s="43"/>
      <c r="N247" s="43"/>
      <c r="O247" s="50" t="str">
        <f>+IF(K247&gt;0,LOOKUP(1,0/FIND(I247,运营生产订单!$A$9:$A$78),运营生产订单!$N$9:$N$78),"")</f>
        <v/>
      </c>
    </row>
    <row r="248" ht="22.5" customHeight="1" spans="1:15">
      <c r="A248" s="48" t="str">
        <f t="shared" si="12"/>
        <v/>
      </c>
      <c r="B248" s="49" t="str">
        <f ca="1">+IF(K248&gt;0,'（运营）采购订单'!B248,"")</f>
        <v/>
      </c>
      <c r="C248" s="50" t="str">
        <f ca="1">+IF(K248&gt;0,'（运营）采购订单'!C248,"")</f>
        <v/>
      </c>
      <c r="D248" s="50" t="str">
        <f ca="1">+IF(K248&gt;0,'（运营）采购订单'!D248,"")</f>
        <v/>
      </c>
      <c r="E248" s="50" t="str">
        <f ca="1">+IF(K248&gt;0,'（运营）采购订单'!E248,"")</f>
        <v/>
      </c>
      <c r="F248" s="50">
        <f ca="1">+IF(K248&gt;0,'（运营）采购订单'!J248,0)</f>
        <v>0</v>
      </c>
      <c r="G248" s="50" t="str">
        <f ca="1">+IF(K248&gt;0,'（运营）采购订单'!F248,"")</f>
        <v/>
      </c>
      <c r="H248" s="51" t="str">
        <f ca="1">+IF(K248&gt;0,'（运营）采购订单'!G248,"")</f>
        <v/>
      </c>
      <c r="I248" s="50" t="str">
        <f>+IF(K248&gt;0,'（运营）采购订单'!H248,"")</f>
        <v/>
      </c>
      <c r="J248" s="50" t="str">
        <f>+IF(K248&gt;0,'（运营）采购订单'!I248,"")</f>
        <v/>
      </c>
      <c r="K248" s="50">
        <f>+IF(AND('（工厂）送货清单汇总'!$K$544&gt;0,'（工厂）送货清单汇总'!$L$544&gt;0,'（工厂）送货清单汇总'!$M$544&gt;0,'（工厂）送货清单汇总'!$N$544&gt;0),'（工厂）送货清单汇总'!N248,IF(AND('（工厂）送货清单汇总'!$K$544&gt;0,'（工厂）送货清单汇总'!$L$544&gt;0,'（工厂）送货清单汇总'!$M$544&gt;0,'（工厂）送货清单汇总'!$N$544=0),'（工厂）送货清单汇总'!M248,IF(AND('（工厂）送货清单汇总'!$K$544&gt;0,'（工厂）送货清单汇总'!$L$544&gt;0,'（工厂）送货清单汇总'!$M$544=0),'（工厂）送货清单汇总'!L248,'（工厂）送货清单汇总'!K248)))</f>
        <v>0</v>
      </c>
      <c r="L248" s="50">
        <f t="shared" si="13"/>
        <v>0</v>
      </c>
      <c r="M248" s="43"/>
      <c r="N248" s="43"/>
      <c r="O248" s="50" t="str">
        <f>+IF(K248&gt;0,LOOKUP(1,0/FIND(I248,运营生产订单!$A$9:$A$78),运营生产订单!$N$9:$N$78),"")</f>
        <v/>
      </c>
    </row>
    <row r="249" ht="22.5" customHeight="1" spans="1:15">
      <c r="A249" s="48" t="str">
        <f t="shared" si="12"/>
        <v/>
      </c>
      <c r="B249" s="49" t="str">
        <f ca="1">+IF(K249&gt;0,'（运营）采购订单'!B249,"")</f>
        <v/>
      </c>
      <c r="C249" s="50" t="str">
        <f ca="1">+IF(K249&gt;0,'（运营）采购订单'!C249,"")</f>
        <v/>
      </c>
      <c r="D249" s="50" t="str">
        <f ca="1">+IF(K249&gt;0,'（运营）采购订单'!D249,"")</f>
        <v/>
      </c>
      <c r="E249" s="50" t="str">
        <f ca="1">+IF(K249&gt;0,'（运营）采购订单'!E249,"")</f>
        <v/>
      </c>
      <c r="F249" s="50">
        <f ca="1">+IF(K249&gt;0,'（运营）采购订单'!J249,0)</f>
        <v>0</v>
      </c>
      <c r="G249" s="50" t="str">
        <f ca="1">+IF(K249&gt;0,'（运营）采购订单'!F249,"")</f>
        <v/>
      </c>
      <c r="H249" s="51" t="str">
        <f ca="1">+IF(K249&gt;0,'（运营）采购订单'!G249,"")</f>
        <v/>
      </c>
      <c r="I249" s="50" t="str">
        <f>+IF(K249&gt;0,'（运营）采购订单'!H249,"")</f>
        <v/>
      </c>
      <c r="J249" s="50" t="str">
        <f>+IF(K249&gt;0,'（运营）采购订单'!I249,"")</f>
        <v/>
      </c>
      <c r="K249" s="50">
        <f>+IF(AND('（工厂）送货清单汇总'!$K$544&gt;0,'（工厂）送货清单汇总'!$L$544&gt;0,'（工厂）送货清单汇总'!$M$544&gt;0,'（工厂）送货清单汇总'!$N$544&gt;0),'（工厂）送货清单汇总'!N249,IF(AND('（工厂）送货清单汇总'!$K$544&gt;0,'（工厂）送货清单汇总'!$L$544&gt;0,'（工厂）送货清单汇总'!$M$544&gt;0,'（工厂）送货清单汇总'!$N$544=0),'（工厂）送货清单汇总'!M249,IF(AND('（工厂）送货清单汇总'!$K$544&gt;0,'（工厂）送货清单汇总'!$L$544&gt;0,'（工厂）送货清单汇总'!$M$544=0),'（工厂）送货清单汇总'!L249,'（工厂）送货清单汇总'!K249)))</f>
        <v>0</v>
      </c>
      <c r="L249" s="50">
        <f t="shared" si="13"/>
        <v>0</v>
      </c>
      <c r="M249" s="43"/>
      <c r="N249" s="43"/>
      <c r="O249" s="50" t="str">
        <f>+IF(K249&gt;0,LOOKUP(1,0/FIND(I249,运营生产订单!$A$9:$A$78),运营生产订单!$N$9:$N$78),"")</f>
        <v/>
      </c>
    </row>
    <row r="250" ht="22.5" customHeight="1" spans="1:15">
      <c r="A250" s="48" t="str">
        <f t="shared" si="12"/>
        <v/>
      </c>
      <c r="B250" s="49" t="str">
        <f ca="1">+IF(K250&gt;0,'（运营）采购订单'!B250,"")</f>
        <v/>
      </c>
      <c r="C250" s="50" t="str">
        <f ca="1">+IF(K250&gt;0,'（运营）采购订单'!C250,"")</f>
        <v/>
      </c>
      <c r="D250" s="50" t="str">
        <f ca="1">+IF(K250&gt;0,'（运营）采购订单'!D250,"")</f>
        <v/>
      </c>
      <c r="E250" s="50" t="str">
        <f ca="1">+IF(K250&gt;0,'（运营）采购订单'!E250,"")</f>
        <v/>
      </c>
      <c r="F250" s="50">
        <f ca="1">+IF(K250&gt;0,'（运营）采购订单'!J250,0)</f>
        <v>0</v>
      </c>
      <c r="G250" s="50" t="str">
        <f ca="1">+IF(K250&gt;0,'（运营）采购订单'!F250,"")</f>
        <v/>
      </c>
      <c r="H250" s="51" t="str">
        <f ca="1">+IF(K250&gt;0,'（运营）采购订单'!G250,"")</f>
        <v/>
      </c>
      <c r="I250" s="50" t="str">
        <f>+IF(K250&gt;0,'（运营）采购订单'!H250,"")</f>
        <v/>
      </c>
      <c r="J250" s="50" t="str">
        <f>+IF(K250&gt;0,'（运营）采购订单'!I250,"")</f>
        <v/>
      </c>
      <c r="K250" s="50">
        <f>+IF(AND('（工厂）送货清单汇总'!$K$544&gt;0,'（工厂）送货清单汇总'!$L$544&gt;0,'（工厂）送货清单汇总'!$M$544&gt;0,'（工厂）送货清单汇总'!$N$544&gt;0),'（工厂）送货清单汇总'!N250,IF(AND('（工厂）送货清单汇总'!$K$544&gt;0,'（工厂）送货清单汇总'!$L$544&gt;0,'（工厂）送货清单汇总'!$M$544&gt;0,'（工厂）送货清单汇总'!$N$544=0),'（工厂）送货清单汇总'!M250,IF(AND('（工厂）送货清单汇总'!$K$544&gt;0,'（工厂）送货清单汇总'!$L$544&gt;0,'（工厂）送货清单汇总'!$M$544=0),'（工厂）送货清单汇总'!L250,'（工厂）送货清单汇总'!K250)))</f>
        <v>0</v>
      </c>
      <c r="L250" s="50">
        <f t="shared" si="13"/>
        <v>0</v>
      </c>
      <c r="M250" s="43"/>
      <c r="N250" s="43"/>
      <c r="O250" s="50" t="str">
        <f>+IF(K250&gt;0,LOOKUP(1,0/FIND(I250,运营生产订单!$A$9:$A$78),运营生产订单!$N$9:$N$78),"")</f>
        <v/>
      </c>
    </row>
    <row r="251" ht="22.5" customHeight="1" spans="1:15">
      <c r="A251" s="48" t="str">
        <f t="shared" si="12"/>
        <v/>
      </c>
      <c r="B251" s="49" t="str">
        <f ca="1">+IF(K251&gt;0,'（运营）采购订单'!B251,"")</f>
        <v/>
      </c>
      <c r="C251" s="50" t="str">
        <f ca="1">+IF(K251&gt;0,'（运营）采购订单'!C251,"")</f>
        <v/>
      </c>
      <c r="D251" s="50" t="str">
        <f ca="1">+IF(K251&gt;0,'（运营）采购订单'!D251,"")</f>
        <v/>
      </c>
      <c r="E251" s="50" t="str">
        <f ca="1">+IF(K251&gt;0,'（运营）采购订单'!E251,"")</f>
        <v/>
      </c>
      <c r="F251" s="50">
        <f ca="1">+IF(K251&gt;0,'（运营）采购订单'!J251,0)</f>
        <v>0</v>
      </c>
      <c r="G251" s="50" t="str">
        <f ca="1">+IF(K251&gt;0,'（运营）采购订单'!F251,"")</f>
        <v/>
      </c>
      <c r="H251" s="51" t="str">
        <f ca="1">+IF(K251&gt;0,'（运营）采购订单'!G251,"")</f>
        <v/>
      </c>
      <c r="I251" s="50" t="str">
        <f>+IF(K251&gt;0,'（运营）采购订单'!H251,"")</f>
        <v/>
      </c>
      <c r="J251" s="50" t="str">
        <f>+IF(K251&gt;0,'（运营）采购订单'!I251,"")</f>
        <v/>
      </c>
      <c r="K251" s="50">
        <f>+IF(AND('（工厂）送货清单汇总'!$K$544&gt;0,'（工厂）送货清单汇总'!$L$544&gt;0,'（工厂）送货清单汇总'!$M$544&gt;0,'（工厂）送货清单汇总'!$N$544&gt;0),'（工厂）送货清单汇总'!N251,IF(AND('（工厂）送货清单汇总'!$K$544&gt;0,'（工厂）送货清单汇总'!$L$544&gt;0,'（工厂）送货清单汇总'!$M$544&gt;0,'（工厂）送货清单汇总'!$N$544=0),'（工厂）送货清单汇总'!M251,IF(AND('（工厂）送货清单汇总'!$K$544&gt;0,'（工厂）送货清单汇总'!$L$544&gt;0,'（工厂）送货清单汇总'!$M$544=0),'（工厂）送货清单汇总'!L251,'（工厂）送货清单汇总'!K251)))</f>
        <v>0</v>
      </c>
      <c r="L251" s="50">
        <f t="shared" si="13"/>
        <v>0</v>
      </c>
      <c r="M251" s="43"/>
      <c r="N251" s="43"/>
      <c r="O251" s="50" t="str">
        <f>+IF(K251&gt;0,LOOKUP(1,0/FIND(I251,运营生产订单!$A$9:$A$78),运营生产订单!$N$9:$N$78),"")</f>
        <v/>
      </c>
    </row>
    <row r="252" ht="22.5" customHeight="1" spans="1:15">
      <c r="A252" s="48" t="str">
        <f t="shared" si="12"/>
        <v/>
      </c>
      <c r="B252" s="49" t="str">
        <f ca="1">+IF(K252&gt;0,'（运营）采购订单'!B252,"")</f>
        <v/>
      </c>
      <c r="C252" s="50" t="str">
        <f ca="1">+IF(K252&gt;0,'（运营）采购订单'!C252,"")</f>
        <v/>
      </c>
      <c r="D252" s="50" t="str">
        <f ca="1">+IF(K252&gt;0,'（运营）采购订单'!D252,"")</f>
        <v/>
      </c>
      <c r="E252" s="50" t="str">
        <f ca="1">+IF(K252&gt;0,'（运营）采购订单'!E252,"")</f>
        <v/>
      </c>
      <c r="F252" s="50">
        <f ca="1">+IF(K252&gt;0,'（运营）采购订单'!J252,0)</f>
        <v>0</v>
      </c>
      <c r="G252" s="50" t="str">
        <f ca="1">+IF(K252&gt;0,'（运营）采购订单'!F252,"")</f>
        <v/>
      </c>
      <c r="H252" s="51" t="str">
        <f ca="1">+IF(K252&gt;0,'（运营）采购订单'!G252,"")</f>
        <v/>
      </c>
      <c r="I252" s="50" t="str">
        <f>+IF(K252&gt;0,'（运营）采购订单'!H252,"")</f>
        <v/>
      </c>
      <c r="J252" s="50" t="str">
        <f>+IF(K252&gt;0,'（运营）采购订单'!I252,"")</f>
        <v/>
      </c>
      <c r="K252" s="50">
        <f>+IF(AND('（工厂）送货清单汇总'!$K$544&gt;0,'（工厂）送货清单汇总'!$L$544&gt;0,'（工厂）送货清单汇总'!$M$544&gt;0,'（工厂）送货清单汇总'!$N$544&gt;0),'（工厂）送货清单汇总'!N252,IF(AND('（工厂）送货清单汇总'!$K$544&gt;0,'（工厂）送货清单汇总'!$L$544&gt;0,'（工厂）送货清单汇总'!$M$544&gt;0,'（工厂）送货清单汇总'!$N$544=0),'（工厂）送货清单汇总'!M252,IF(AND('（工厂）送货清单汇总'!$K$544&gt;0,'（工厂）送货清单汇总'!$L$544&gt;0,'（工厂）送货清单汇总'!$M$544=0),'（工厂）送货清单汇总'!L252,'（工厂）送货清单汇总'!K252)))</f>
        <v>0</v>
      </c>
      <c r="L252" s="50">
        <f t="shared" si="13"/>
        <v>0</v>
      </c>
      <c r="M252" s="43"/>
      <c r="N252" s="43"/>
      <c r="O252" s="50" t="str">
        <f>+IF(K252&gt;0,LOOKUP(1,0/FIND(I252,运营生产订单!$A$9:$A$78),运营生产订单!$N$9:$N$78),"")</f>
        <v/>
      </c>
    </row>
    <row r="253" ht="22.5" customHeight="1" spans="1:15">
      <c r="A253" s="48" t="str">
        <f t="shared" si="12"/>
        <v/>
      </c>
      <c r="B253" s="49" t="str">
        <f ca="1">+IF(K253&gt;0,'（运营）采购订单'!B253,"")</f>
        <v/>
      </c>
      <c r="C253" s="50" t="str">
        <f ca="1">+IF(K253&gt;0,'（运营）采购订单'!C253,"")</f>
        <v/>
      </c>
      <c r="D253" s="50" t="str">
        <f ca="1">+IF(K253&gt;0,'（运营）采购订单'!D253,"")</f>
        <v/>
      </c>
      <c r="E253" s="50" t="str">
        <f ca="1">+IF(K253&gt;0,'（运营）采购订单'!E253,"")</f>
        <v/>
      </c>
      <c r="F253" s="50">
        <f ca="1">+IF(K253&gt;0,'（运营）采购订单'!J253,0)</f>
        <v>0</v>
      </c>
      <c r="G253" s="50" t="str">
        <f ca="1">+IF(K253&gt;0,'（运营）采购订单'!F253,"")</f>
        <v/>
      </c>
      <c r="H253" s="51" t="str">
        <f ca="1">+IF(K253&gt;0,'（运营）采购订单'!G253,"")</f>
        <v/>
      </c>
      <c r="I253" s="50" t="str">
        <f>+IF(K253&gt;0,'（运营）采购订单'!H253,"")</f>
        <v/>
      </c>
      <c r="J253" s="50" t="str">
        <f>+IF(K253&gt;0,'（运营）采购订单'!I253,"")</f>
        <v/>
      </c>
      <c r="K253" s="50">
        <f>+IF(AND('（工厂）送货清单汇总'!$K$544&gt;0,'（工厂）送货清单汇总'!$L$544&gt;0,'（工厂）送货清单汇总'!$M$544&gt;0,'（工厂）送货清单汇总'!$N$544&gt;0),'（工厂）送货清单汇总'!N253,IF(AND('（工厂）送货清单汇总'!$K$544&gt;0,'（工厂）送货清单汇总'!$L$544&gt;0,'（工厂）送货清单汇总'!$M$544&gt;0,'（工厂）送货清单汇总'!$N$544=0),'（工厂）送货清单汇总'!M253,IF(AND('（工厂）送货清单汇总'!$K$544&gt;0,'（工厂）送货清单汇总'!$L$544&gt;0,'（工厂）送货清单汇总'!$M$544=0),'（工厂）送货清单汇总'!L253,'（工厂）送货清单汇总'!K253)))</f>
        <v>0</v>
      </c>
      <c r="L253" s="50">
        <f t="shared" si="13"/>
        <v>0</v>
      </c>
      <c r="M253" s="43"/>
      <c r="N253" s="43"/>
      <c r="O253" s="50" t="str">
        <f>+IF(K253&gt;0,LOOKUP(1,0/FIND(I253,运营生产订单!$A$9:$A$78),运营生产订单!$N$9:$N$78),"")</f>
        <v/>
      </c>
    </row>
    <row r="254" ht="22.5" customHeight="1" spans="1:15">
      <c r="A254" s="48" t="str">
        <f t="shared" si="12"/>
        <v/>
      </c>
      <c r="B254" s="49" t="str">
        <f ca="1">+IF(K254&gt;0,'（运营）采购订单'!B254,"")</f>
        <v/>
      </c>
      <c r="C254" s="50" t="str">
        <f ca="1">+IF(K254&gt;0,'（运营）采购订单'!C254,"")</f>
        <v/>
      </c>
      <c r="D254" s="50" t="str">
        <f ca="1">+IF(K254&gt;0,'（运营）采购订单'!D254,"")</f>
        <v/>
      </c>
      <c r="E254" s="50" t="str">
        <f ca="1">+IF(K254&gt;0,'（运营）采购订单'!E254,"")</f>
        <v/>
      </c>
      <c r="F254" s="50">
        <f ca="1">+IF(K254&gt;0,'（运营）采购订单'!J254,0)</f>
        <v>0</v>
      </c>
      <c r="G254" s="50" t="str">
        <f ca="1">+IF(K254&gt;0,'（运营）采购订单'!F254,"")</f>
        <v/>
      </c>
      <c r="H254" s="51" t="str">
        <f ca="1">+IF(K254&gt;0,'（运营）采购订单'!G254,"")</f>
        <v/>
      </c>
      <c r="I254" s="50" t="str">
        <f>+IF(K254&gt;0,'（运营）采购订单'!H254,"")</f>
        <v/>
      </c>
      <c r="J254" s="50" t="str">
        <f>+IF(K254&gt;0,'（运营）采购订单'!I254,"")</f>
        <v/>
      </c>
      <c r="K254" s="50">
        <f>+IF(AND('（工厂）送货清单汇总'!$K$544&gt;0,'（工厂）送货清单汇总'!$L$544&gt;0,'（工厂）送货清单汇总'!$M$544&gt;0,'（工厂）送货清单汇总'!$N$544&gt;0),'（工厂）送货清单汇总'!N254,IF(AND('（工厂）送货清单汇总'!$K$544&gt;0,'（工厂）送货清单汇总'!$L$544&gt;0,'（工厂）送货清单汇总'!$M$544&gt;0,'（工厂）送货清单汇总'!$N$544=0),'（工厂）送货清单汇总'!M254,IF(AND('（工厂）送货清单汇总'!$K$544&gt;0,'（工厂）送货清单汇总'!$L$544&gt;0,'（工厂）送货清单汇总'!$M$544=0),'（工厂）送货清单汇总'!L254,'（工厂）送货清单汇总'!K254)))</f>
        <v>0</v>
      </c>
      <c r="L254" s="50">
        <f t="shared" si="13"/>
        <v>0</v>
      </c>
      <c r="M254" s="43"/>
      <c r="N254" s="43"/>
      <c r="O254" s="50" t="str">
        <f>+IF(K254&gt;0,LOOKUP(1,0/FIND(I254,运营生产订单!$A$9:$A$78),运营生产订单!$N$9:$N$78),"")</f>
        <v/>
      </c>
    </row>
    <row r="255" ht="22.5" customHeight="1" spans="1:15">
      <c r="A255" s="48" t="str">
        <f t="shared" si="12"/>
        <v/>
      </c>
      <c r="B255" s="49" t="str">
        <f ca="1">+IF(K255&gt;0,'（运营）采购订单'!B255,"")</f>
        <v/>
      </c>
      <c r="C255" s="50" t="str">
        <f ca="1">+IF(K255&gt;0,'（运营）采购订单'!C255,"")</f>
        <v/>
      </c>
      <c r="D255" s="50" t="str">
        <f ca="1">+IF(K255&gt;0,'（运营）采购订单'!D255,"")</f>
        <v/>
      </c>
      <c r="E255" s="50" t="str">
        <f ca="1">+IF(K255&gt;0,'（运营）采购订单'!E255,"")</f>
        <v/>
      </c>
      <c r="F255" s="50">
        <f ca="1">+IF(K255&gt;0,'（运营）采购订单'!J255,0)</f>
        <v>0</v>
      </c>
      <c r="G255" s="50" t="str">
        <f ca="1">+IF(K255&gt;0,'（运营）采购订单'!F255,"")</f>
        <v/>
      </c>
      <c r="H255" s="51" t="str">
        <f ca="1">+IF(K255&gt;0,'（运营）采购订单'!G255,"")</f>
        <v/>
      </c>
      <c r="I255" s="50" t="str">
        <f>+IF(K255&gt;0,'（运营）采购订单'!H255,"")</f>
        <v/>
      </c>
      <c r="J255" s="50" t="str">
        <f>+IF(K255&gt;0,'（运营）采购订单'!I255,"")</f>
        <v/>
      </c>
      <c r="K255" s="50">
        <f>+IF(AND('（工厂）送货清单汇总'!$K$544&gt;0,'（工厂）送货清单汇总'!$L$544&gt;0,'（工厂）送货清单汇总'!$M$544&gt;0,'（工厂）送货清单汇总'!$N$544&gt;0),'（工厂）送货清单汇总'!N255,IF(AND('（工厂）送货清单汇总'!$K$544&gt;0,'（工厂）送货清单汇总'!$L$544&gt;0,'（工厂）送货清单汇总'!$M$544&gt;0,'（工厂）送货清单汇总'!$N$544=0),'（工厂）送货清单汇总'!M255,IF(AND('（工厂）送货清单汇总'!$K$544&gt;0,'（工厂）送货清单汇总'!$L$544&gt;0,'（工厂）送货清单汇总'!$M$544=0),'（工厂）送货清单汇总'!L255,'（工厂）送货清单汇总'!K255)))</f>
        <v>0</v>
      </c>
      <c r="L255" s="50">
        <f t="shared" si="13"/>
        <v>0</v>
      </c>
      <c r="M255" s="43"/>
      <c r="N255" s="43"/>
      <c r="O255" s="50" t="str">
        <f>+IF(K255&gt;0,LOOKUP(1,0/FIND(I255,运营生产订单!$A$9:$A$78),运营生产订单!$N$9:$N$78),"")</f>
        <v/>
      </c>
    </row>
    <row r="256" ht="22.5" customHeight="1" spans="1:15">
      <c r="A256" s="48" t="str">
        <f t="shared" ref="A256:A319" si="14">+IF(K256&gt;0,$N$2,"")</f>
        <v/>
      </c>
      <c r="B256" s="49" t="str">
        <f ca="1">+IF(K256&gt;0,'（运营）采购订单'!B256,"")</f>
        <v/>
      </c>
      <c r="C256" s="50" t="str">
        <f ca="1">+IF(K256&gt;0,'（运营）采购订单'!C256,"")</f>
        <v/>
      </c>
      <c r="D256" s="50" t="str">
        <f ca="1">+IF(K256&gt;0,'（运营）采购订单'!D256,"")</f>
        <v/>
      </c>
      <c r="E256" s="50" t="str">
        <f ca="1">+IF(K256&gt;0,'（运营）采购订单'!E256,"")</f>
        <v/>
      </c>
      <c r="F256" s="50">
        <f ca="1">+IF(K256&gt;0,'（运营）采购订单'!J256,0)</f>
        <v>0</v>
      </c>
      <c r="G256" s="50" t="str">
        <f ca="1">+IF(K256&gt;0,'（运营）采购订单'!F256,"")</f>
        <v/>
      </c>
      <c r="H256" s="51" t="str">
        <f ca="1">+IF(K256&gt;0,'（运营）采购订单'!G256,"")</f>
        <v/>
      </c>
      <c r="I256" s="50" t="str">
        <f>+IF(K256&gt;0,'（运营）采购订单'!H256,"")</f>
        <v/>
      </c>
      <c r="J256" s="50" t="str">
        <f>+IF(K256&gt;0,'（运营）采购订单'!I256,"")</f>
        <v/>
      </c>
      <c r="K256" s="50">
        <f>+IF(AND('（工厂）送货清单汇总'!$K$544&gt;0,'（工厂）送货清单汇总'!$L$544&gt;0,'（工厂）送货清单汇总'!$M$544&gt;0,'（工厂）送货清单汇总'!$N$544&gt;0),'（工厂）送货清单汇总'!N256,IF(AND('（工厂）送货清单汇总'!$K$544&gt;0,'（工厂）送货清单汇总'!$L$544&gt;0,'（工厂）送货清单汇总'!$M$544&gt;0,'（工厂）送货清单汇总'!$N$544=0),'（工厂）送货清单汇总'!M256,IF(AND('（工厂）送货清单汇总'!$K$544&gt;0,'（工厂）送货清单汇总'!$L$544&gt;0,'（工厂）送货清单汇总'!$M$544=0),'（工厂）送货清单汇总'!L256,'（工厂）送货清单汇总'!K256)))</f>
        <v>0</v>
      </c>
      <c r="L256" s="50">
        <f t="shared" ref="L256:L319" si="15">+K256+M256+N256</f>
        <v>0</v>
      </c>
      <c r="M256" s="43"/>
      <c r="N256" s="43"/>
      <c r="O256" s="50" t="str">
        <f>+IF(K256&gt;0,LOOKUP(1,0/FIND(I256,运营生产订单!$A$9:$A$78),运营生产订单!$N$9:$N$78),"")</f>
        <v/>
      </c>
    </row>
    <row r="257" ht="22.5" customHeight="1" spans="1:15">
      <c r="A257" s="48" t="str">
        <f t="shared" si="14"/>
        <v/>
      </c>
      <c r="B257" s="49" t="str">
        <f ca="1">+IF(K257&gt;0,'（运营）采购订单'!B257,"")</f>
        <v/>
      </c>
      <c r="C257" s="50" t="str">
        <f ca="1">+IF(K257&gt;0,'（运营）采购订单'!C257,"")</f>
        <v/>
      </c>
      <c r="D257" s="50" t="str">
        <f ca="1">+IF(K257&gt;0,'（运营）采购订单'!D257,"")</f>
        <v/>
      </c>
      <c r="E257" s="50" t="str">
        <f ca="1">+IF(K257&gt;0,'（运营）采购订单'!E257,"")</f>
        <v/>
      </c>
      <c r="F257" s="50">
        <f ca="1">+IF(K257&gt;0,'（运营）采购订单'!J257,0)</f>
        <v>0</v>
      </c>
      <c r="G257" s="50" t="str">
        <f ca="1">+IF(K257&gt;0,'（运营）采购订单'!F257,"")</f>
        <v/>
      </c>
      <c r="H257" s="51" t="str">
        <f ca="1">+IF(K257&gt;0,'（运营）采购订单'!G257,"")</f>
        <v/>
      </c>
      <c r="I257" s="50" t="str">
        <f>+IF(K257&gt;0,'（运营）采购订单'!H257,"")</f>
        <v/>
      </c>
      <c r="J257" s="50" t="str">
        <f>+IF(K257&gt;0,'（运营）采购订单'!I257,"")</f>
        <v/>
      </c>
      <c r="K257" s="50">
        <f>+IF(AND('（工厂）送货清单汇总'!$K$544&gt;0,'（工厂）送货清单汇总'!$L$544&gt;0,'（工厂）送货清单汇总'!$M$544&gt;0,'（工厂）送货清单汇总'!$N$544&gt;0),'（工厂）送货清单汇总'!N257,IF(AND('（工厂）送货清单汇总'!$K$544&gt;0,'（工厂）送货清单汇总'!$L$544&gt;0,'（工厂）送货清单汇总'!$M$544&gt;0,'（工厂）送货清单汇总'!$N$544=0),'（工厂）送货清单汇总'!M257,IF(AND('（工厂）送货清单汇总'!$K$544&gt;0,'（工厂）送货清单汇总'!$L$544&gt;0,'（工厂）送货清单汇总'!$M$544=0),'（工厂）送货清单汇总'!L257,'（工厂）送货清单汇总'!K257)))</f>
        <v>0</v>
      </c>
      <c r="L257" s="50">
        <f t="shared" si="15"/>
        <v>0</v>
      </c>
      <c r="M257" s="43"/>
      <c r="N257" s="43"/>
      <c r="O257" s="50" t="str">
        <f>+IF(K257&gt;0,LOOKUP(1,0/FIND(I257,运营生产订单!$A$9:$A$78),运营生产订单!$N$9:$N$78),"")</f>
        <v/>
      </c>
    </row>
    <row r="258" ht="22.5" customHeight="1" spans="1:15">
      <c r="A258" s="48" t="str">
        <f t="shared" si="14"/>
        <v/>
      </c>
      <c r="B258" s="49" t="str">
        <f ca="1">+IF(K258&gt;0,'（运营）采购订单'!B258,"")</f>
        <v/>
      </c>
      <c r="C258" s="50" t="str">
        <f ca="1">+IF(K258&gt;0,'（运营）采购订单'!C258,"")</f>
        <v/>
      </c>
      <c r="D258" s="50" t="str">
        <f ca="1">+IF(K258&gt;0,'（运营）采购订单'!D258,"")</f>
        <v/>
      </c>
      <c r="E258" s="50" t="str">
        <f ca="1">+IF(K258&gt;0,'（运营）采购订单'!E258,"")</f>
        <v/>
      </c>
      <c r="F258" s="50">
        <f ca="1">+IF(K258&gt;0,'（运营）采购订单'!J258,0)</f>
        <v>0</v>
      </c>
      <c r="G258" s="50" t="str">
        <f ca="1">+IF(K258&gt;0,'（运营）采购订单'!F258,"")</f>
        <v/>
      </c>
      <c r="H258" s="51" t="str">
        <f ca="1">+IF(K258&gt;0,'（运营）采购订单'!G258,"")</f>
        <v/>
      </c>
      <c r="I258" s="50" t="str">
        <f>+IF(K258&gt;0,'（运营）采购订单'!H258,"")</f>
        <v/>
      </c>
      <c r="J258" s="50" t="str">
        <f>+IF(K258&gt;0,'（运营）采购订单'!I258,"")</f>
        <v/>
      </c>
      <c r="K258" s="50">
        <f>+IF(AND('（工厂）送货清单汇总'!$K$544&gt;0,'（工厂）送货清单汇总'!$L$544&gt;0,'（工厂）送货清单汇总'!$M$544&gt;0,'（工厂）送货清单汇总'!$N$544&gt;0),'（工厂）送货清单汇总'!N258,IF(AND('（工厂）送货清单汇总'!$K$544&gt;0,'（工厂）送货清单汇总'!$L$544&gt;0,'（工厂）送货清单汇总'!$M$544&gt;0,'（工厂）送货清单汇总'!$N$544=0),'（工厂）送货清单汇总'!M258,IF(AND('（工厂）送货清单汇总'!$K$544&gt;0,'（工厂）送货清单汇总'!$L$544&gt;0,'（工厂）送货清单汇总'!$M$544=0),'（工厂）送货清单汇总'!L258,'（工厂）送货清单汇总'!K258)))</f>
        <v>0</v>
      </c>
      <c r="L258" s="50">
        <f t="shared" si="15"/>
        <v>0</v>
      </c>
      <c r="M258" s="43"/>
      <c r="N258" s="43"/>
      <c r="O258" s="50" t="str">
        <f>+IF(K258&gt;0,LOOKUP(1,0/FIND(I258,运营生产订单!$A$9:$A$78),运营生产订单!$N$9:$N$78),"")</f>
        <v/>
      </c>
    </row>
    <row r="259" ht="22.5" customHeight="1" spans="1:15">
      <c r="A259" s="48" t="str">
        <f t="shared" si="14"/>
        <v/>
      </c>
      <c r="B259" s="49" t="str">
        <f ca="1">+IF(K259&gt;0,'（运营）采购订单'!B259,"")</f>
        <v/>
      </c>
      <c r="C259" s="50" t="str">
        <f ca="1">+IF(K259&gt;0,'（运营）采购订单'!C259,"")</f>
        <v/>
      </c>
      <c r="D259" s="50" t="str">
        <f ca="1">+IF(K259&gt;0,'（运营）采购订单'!D259,"")</f>
        <v/>
      </c>
      <c r="E259" s="50" t="str">
        <f ca="1">+IF(K259&gt;0,'（运营）采购订单'!E259,"")</f>
        <v/>
      </c>
      <c r="F259" s="50">
        <f ca="1">+IF(K259&gt;0,'（运营）采购订单'!J259,0)</f>
        <v>0</v>
      </c>
      <c r="G259" s="50" t="str">
        <f ca="1">+IF(K259&gt;0,'（运营）采购订单'!F259,"")</f>
        <v/>
      </c>
      <c r="H259" s="51" t="str">
        <f ca="1">+IF(K259&gt;0,'（运营）采购订单'!G259,"")</f>
        <v/>
      </c>
      <c r="I259" s="50" t="str">
        <f ca="1">+IF(K259&gt;0,'（运营）采购订单'!H259,"")</f>
        <v/>
      </c>
      <c r="J259" s="50" t="str">
        <f>+IF(K259&gt;0,'（运营）采购订单'!I259,"")</f>
        <v/>
      </c>
      <c r="K259" s="50">
        <f>+IF(AND('（工厂）送货清单汇总'!$K$544&gt;0,'（工厂）送货清单汇总'!$L$544&gt;0,'（工厂）送货清单汇总'!$M$544&gt;0,'（工厂）送货清单汇总'!$N$544&gt;0),'（工厂）送货清单汇总'!N259,IF(AND('（工厂）送货清单汇总'!$K$544&gt;0,'（工厂）送货清单汇总'!$L$544&gt;0,'（工厂）送货清单汇总'!$M$544&gt;0,'（工厂）送货清单汇总'!$N$544=0),'（工厂）送货清单汇总'!M259,IF(AND('（工厂）送货清单汇总'!$K$544&gt;0,'（工厂）送货清单汇总'!$L$544&gt;0,'（工厂）送货清单汇总'!$M$544=0),'（工厂）送货清单汇总'!L259,'（工厂）送货清单汇总'!K259)))</f>
        <v>0</v>
      </c>
      <c r="L259" s="50">
        <f t="shared" si="15"/>
        <v>0</v>
      </c>
      <c r="M259" s="43"/>
      <c r="N259" s="43"/>
      <c r="O259" s="50" t="str">
        <f ca="1">+IF(K259&gt;0,LOOKUP(1,0/FIND(I259,运营生产订单!$A$9:$A$78),运营生产订单!$N$9:$N$78),"")</f>
        <v/>
      </c>
    </row>
    <row r="260" ht="22.5" customHeight="1" spans="1:15">
      <c r="A260" s="48" t="str">
        <f t="shared" si="14"/>
        <v/>
      </c>
      <c r="B260" s="49" t="str">
        <f ca="1">+IF(K260&gt;0,'（运营）采购订单'!B260,"")</f>
        <v/>
      </c>
      <c r="C260" s="50" t="str">
        <f ca="1">+IF(K260&gt;0,'（运营）采购订单'!C260,"")</f>
        <v/>
      </c>
      <c r="D260" s="50" t="str">
        <f ca="1">+IF(K260&gt;0,'（运营）采购订单'!D260,"")</f>
        <v/>
      </c>
      <c r="E260" s="50" t="str">
        <f ca="1">+IF(K260&gt;0,'（运营）采购订单'!E260,"")</f>
        <v/>
      </c>
      <c r="F260" s="50">
        <f ca="1">+IF(K260&gt;0,'（运营）采购订单'!J260,0)</f>
        <v>0</v>
      </c>
      <c r="G260" s="50" t="str">
        <f ca="1">+IF(K260&gt;0,'（运营）采购订单'!F260,"")</f>
        <v/>
      </c>
      <c r="H260" s="51" t="str">
        <f ca="1">+IF(K260&gt;0,'（运营）采购订单'!G260,"")</f>
        <v/>
      </c>
      <c r="I260" s="50" t="str">
        <f ca="1">+IF(K260&gt;0,'（运营）采购订单'!H260,"")</f>
        <v/>
      </c>
      <c r="J260" s="50" t="str">
        <f>+IF(K260&gt;0,'（运营）采购订单'!I260,"")</f>
        <v/>
      </c>
      <c r="K260" s="50">
        <f>+IF(AND('（工厂）送货清单汇总'!$K$544&gt;0,'（工厂）送货清单汇总'!$L$544&gt;0,'（工厂）送货清单汇总'!$M$544&gt;0,'（工厂）送货清单汇总'!$N$544&gt;0),'（工厂）送货清单汇总'!N260,IF(AND('（工厂）送货清单汇总'!$K$544&gt;0,'（工厂）送货清单汇总'!$L$544&gt;0,'（工厂）送货清单汇总'!$M$544&gt;0,'（工厂）送货清单汇总'!$N$544=0),'（工厂）送货清单汇总'!M260,IF(AND('（工厂）送货清单汇总'!$K$544&gt;0,'（工厂）送货清单汇总'!$L$544&gt;0,'（工厂）送货清单汇总'!$M$544=0),'（工厂）送货清单汇总'!L260,'（工厂）送货清单汇总'!K260)))</f>
        <v>0</v>
      </c>
      <c r="L260" s="50">
        <f t="shared" si="15"/>
        <v>0</v>
      </c>
      <c r="M260" s="43"/>
      <c r="N260" s="43"/>
      <c r="O260" s="50" t="str">
        <f ca="1">+IF(K260&gt;0,LOOKUP(1,0/FIND(I260,运营生产订单!$A$9:$A$78),运营生产订单!$N$9:$N$78),"")</f>
        <v/>
      </c>
    </row>
    <row r="261" ht="22.5" customHeight="1" spans="1:15">
      <c r="A261" s="48" t="str">
        <f t="shared" si="14"/>
        <v/>
      </c>
      <c r="B261" s="49" t="str">
        <f ca="1">+IF(K261&gt;0,'（运营）采购订单'!B261,"")</f>
        <v/>
      </c>
      <c r="C261" s="50" t="str">
        <f ca="1">+IF(K261&gt;0,'（运营）采购订单'!C261,"")</f>
        <v/>
      </c>
      <c r="D261" s="50" t="str">
        <f ca="1">+IF(K261&gt;0,'（运营）采购订单'!D261,"")</f>
        <v/>
      </c>
      <c r="E261" s="50" t="str">
        <f ca="1">+IF(K261&gt;0,'（运营）采购订单'!E261,"")</f>
        <v/>
      </c>
      <c r="F261" s="50">
        <f ca="1">+IF(K261&gt;0,'（运营）采购订单'!J261,0)</f>
        <v>0</v>
      </c>
      <c r="G261" s="50" t="str">
        <f ca="1">+IF(K261&gt;0,'（运营）采购订单'!F261,"")</f>
        <v/>
      </c>
      <c r="H261" s="51" t="str">
        <f ca="1">+IF(K261&gt;0,'（运营）采购订单'!G261,"")</f>
        <v/>
      </c>
      <c r="I261" s="50" t="str">
        <f ca="1">+IF(K261&gt;0,'（运营）采购订单'!H261,"")</f>
        <v/>
      </c>
      <c r="J261" s="50" t="str">
        <f>+IF(K261&gt;0,'（运营）采购订单'!I261,"")</f>
        <v/>
      </c>
      <c r="K261" s="50">
        <f>+IF(AND('（工厂）送货清单汇总'!$K$544&gt;0,'（工厂）送货清单汇总'!$L$544&gt;0,'（工厂）送货清单汇总'!$M$544&gt;0,'（工厂）送货清单汇总'!$N$544&gt;0),'（工厂）送货清单汇总'!N261,IF(AND('（工厂）送货清单汇总'!$K$544&gt;0,'（工厂）送货清单汇总'!$L$544&gt;0,'（工厂）送货清单汇总'!$M$544&gt;0,'（工厂）送货清单汇总'!$N$544=0),'（工厂）送货清单汇总'!M261,IF(AND('（工厂）送货清单汇总'!$K$544&gt;0,'（工厂）送货清单汇总'!$L$544&gt;0,'（工厂）送货清单汇总'!$M$544=0),'（工厂）送货清单汇总'!L261,'（工厂）送货清单汇总'!K261)))</f>
        <v>0</v>
      </c>
      <c r="L261" s="50">
        <f t="shared" si="15"/>
        <v>0</v>
      </c>
      <c r="M261" s="43"/>
      <c r="N261" s="43"/>
      <c r="O261" s="50" t="str">
        <f ca="1">+IF(K261&gt;0,LOOKUP(1,0/FIND(I261,运营生产订单!$A$9:$A$78),运营生产订单!$N$9:$N$78),"")</f>
        <v/>
      </c>
    </row>
    <row r="262" ht="22.5" customHeight="1" spans="1:15">
      <c r="A262" s="48" t="str">
        <f t="shared" si="14"/>
        <v/>
      </c>
      <c r="B262" s="49" t="str">
        <f ca="1">+IF(K262&gt;0,'（运营）采购订单'!B262,"")</f>
        <v/>
      </c>
      <c r="C262" s="50" t="str">
        <f ca="1">+IF(K262&gt;0,'（运营）采购订单'!C262,"")</f>
        <v/>
      </c>
      <c r="D262" s="50" t="str">
        <f ca="1">+IF(K262&gt;0,'（运营）采购订单'!D262,"")</f>
        <v/>
      </c>
      <c r="E262" s="50" t="str">
        <f ca="1">+IF(K262&gt;0,'（运营）采购订单'!E262,"")</f>
        <v/>
      </c>
      <c r="F262" s="50">
        <f ca="1">+IF(K262&gt;0,'（运营）采购订单'!J262,0)</f>
        <v>0</v>
      </c>
      <c r="G262" s="50" t="str">
        <f ca="1">+IF(K262&gt;0,'（运营）采购订单'!F262,"")</f>
        <v/>
      </c>
      <c r="H262" s="51" t="str">
        <f ca="1">+IF(K262&gt;0,'（运营）采购订单'!G262,"")</f>
        <v/>
      </c>
      <c r="I262" s="50" t="str">
        <f ca="1">+IF(K262&gt;0,'（运营）采购订单'!H262,"")</f>
        <v/>
      </c>
      <c r="J262" s="50" t="str">
        <f>+IF(K262&gt;0,'（运营）采购订单'!I262,"")</f>
        <v/>
      </c>
      <c r="K262" s="50">
        <f>+IF(AND('（工厂）送货清单汇总'!$K$544&gt;0,'（工厂）送货清单汇总'!$L$544&gt;0,'（工厂）送货清单汇总'!$M$544&gt;0,'（工厂）送货清单汇总'!$N$544&gt;0),'（工厂）送货清单汇总'!N262,IF(AND('（工厂）送货清单汇总'!$K$544&gt;0,'（工厂）送货清单汇总'!$L$544&gt;0,'（工厂）送货清单汇总'!$M$544&gt;0,'（工厂）送货清单汇总'!$N$544=0),'（工厂）送货清单汇总'!M262,IF(AND('（工厂）送货清单汇总'!$K$544&gt;0,'（工厂）送货清单汇总'!$L$544&gt;0,'（工厂）送货清单汇总'!$M$544=0),'（工厂）送货清单汇总'!L262,'（工厂）送货清单汇总'!K262)))</f>
        <v>0</v>
      </c>
      <c r="L262" s="50">
        <f t="shared" si="15"/>
        <v>0</v>
      </c>
      <c r="M262" s="43"/>
      <c r="N262" s="43"/>
      <c r="O262" s="50" t="str">
        <f ca="1">+IF(K262&gt;0,LOOKUP(1,0/FIND(I262,运营生产订单!$A$9:$A$78),运营生产订单!$N$9:$N$78),"")</f>
        <v/>
      </c>
    </row>
    <row r="263" ht="22.5" customHeight="1" spans="1:15">
      <c r="A263" s="48" t="str">
        <f t="shared" si="14"/>
        <v/>
      </c>
      <c r="B263" s="49" t="str">
        <f ca="1">+IF(K263&gt;0,'（运营）采购订单'!B263,"")</f>
        <v/>
      </c>
      <c r="C263" s="50" t="str">
        <f ca="1">+IF(K263&gt;0,'（运营）采购订单'!C263,"")</f>
        <v/>
      </c>
      <c r="D263" s="50" t="str">
        <f ca="1">+IF(K263&gt;0,'（运营）采购订单'!D263,"")</f>
        <v/>
      </c>
      <c r="E263" s="50" t="str">
        <f ca="1">+IF(K263&gt;0,'（运营）采购订单'!E263,"")</f>
        <v/>
      </c>
      <c r="F263" s="50">
        <f ca="1">+IF(K263&gt;0,'（运营）采购订单'!J263,0)</f>
        <v>0</v>
      </c>
      <c r="G263" s="50" t="str">
        <f ca="1">+IF(K263&gt;0,'（运营）采购订单'!F263,"")</f>
        <v/>
      </c>
      <c r="H263" s="51" t="str">
        <f ca="1">+IF(K263&gt;0,'（运营）采购订单'!G263,"")</f>
        <v/>
      </c>
      <c r="I263" s="50" t="str">
        <f ca="1">+IF(K263&gt;0,'（运营）采购订单'!H263,"")</f>
        <v/>
      </c>
      <c r="J263" s="50" t="str">
        <f>+IF(K263&gt;0,'（运营）采购订单'!I263,"")</f>
        <v/>
      </c>
      <c r="K263" s="50">
        <f>+IF(AND('（工厂）送货清单汇总'!$K$544&gt;0,'（工厂）送货清单汇总'!$L$544&gt;0,'（工厂）送货清单汇总'!$M$544&gt;0,'（工厂）送货清单汇总'!$N$544&gt;0),'（工厂）送货清单汇总'!N263,IF(AND('（工厂）送货清单汇总'!$K$544&gt;0,'（工厂）送货清单汇总'!$L$544&gt;0,'（工厂）送货清单汇总'!$M$544&gt;0,'（工厂）送货清单汇总'!$N$544=0),'（工厂）送货清单汇总'!M263,IF(AND('（工厂）送货清单汇总'!$K$544&gt;0,'（工厂）送货清单汇总'!$L$544&gt;0,'（工厂）送货清单汇总'!$M$544=0),'（工厂）送货清单汇总'!L263,'（工厂）送货清单汇总'!K263)))</f>
        <v>0</v>
      </c>
      <c r="L263" s="50">
        <f t="shared" si="15"/>
        <v>0</v>
      </c>
      <c r="M263" s="43"/>
      <c r="N263" s="43"/>
      <c r="O263" s="50" t="str">
        <f ca="1">+IF(K263&gt;0,LOOKUP(1,0/FIND(I263,运营生产订单!$A$9:$A$78),运营生产订单!$N$9:$N$78),"")</f>
        <v/>
      </c>
    </row>
    <row r="264" ht="22.5" customHeight="1" spans="1:15">
      <c r="A264" s="48" t="str">
        <f t="shared" si="14"/>
        <v/>
      </c>
      <c r="B264" s="49" t="str">
        <f ca="1">+IF(K264&gt;0,'（运营）采购订单'!B264,"")</f>
        <v/>
      </c>
      <c r="C264" s="50" t="str">
        <f ca="1">+IF(K264&gt;0,'（运营）采购订单'!C264,"")</f>
        <v/>
      </c>
      <c r="D264" s="50" t="str">
        <f ca="1">+IF(K264&gt;0,'（运营）采购订单'!D264,"")</f>
        <v/>
      </c>
      <c r="E264" s="50" t="str">
        <f ca="1">+IF(K264&gt;0,'（运营）采购订单'!E264,"")</f>
        <v/>
      </c>
      <c r="F264" s="50">
        <f ca="1">+IF(K264&gt;0,'（运营）采购订单'!J264,0)</f>
        <v>0</v>
      </c>
      <c r="G264" s="50" t="str">
        <f ca="1">+IF(K264&gt;0,'（运营）采购订单'!F264,"")</f>
        <v/>
      </c>
      <c r="H264" s="51" t="str">
        <f ca="1">+IF(K264&gt;0,'（运营）采购订单'!G264,"")</f>
        <v/>
      </c>
      <c r="I264" s="50" t="str">
        <f ca="1">+IF(K264&gt;0,'（运营）采购订单'!H264,"")</f>
        <v/>
      </c>
      <c r="J264" s="50" t="str">
        <f>+IF(K264&gt;0,'（运营）采购订单'!I264,"")</f>
        <v/>
      </c>
      <c r="K264" s="50">
        <f>+IF(AND('（工厂）送货清单汇总'!$K$544&gt;0,'（工厂）送货清单汇总'!$L$544&gt;0,'（工厂）送货清单汇总'!$M$544&gt;0,'（工厂）送货清单汇总'!$N$544&gt;0),'（工厂）送货清单汇总'!N264,IF(AND('（工厂）送货清单汇总'!$K$544&gt;0,'（工厂）送货清单汇总'!$L$544&gt;0,'（工厂）送货清单汇总'!$M$544&gt;0,'（工厂）送货清单汇总'!$N$544=0),'（工厂）送货清单汇总'!M264,IF(AND('（工厂）送货清单汇总'!$K$544&gt;0,'（工厂）送货清单汇总'!$L$544&gt;0,'（工厂）送货清单汇总'!$M$544=0),'（工厂）送货清单汇总'!L264,'（工厂）送货清单汇总'!K264)))</f>
        <v>0</v>
      </c>
      <c r="L264" s="50">
        <f t="shared" si="15"/>
        <v>0</v>
      </c>
      <c r="M264" s="43"/>
      <c r="N264" s="43"/>
      <c r="O264" s="50" t="str">
        <f ca="1">+IF(K264&gt;0,LOOKUP(1,0/FIND(I264,运营生产订单!$A$9:$A$78),运营生产订单!$N$9:$N$78),"")</f>
        <v/>
      </c>
    </row>
    <row r="265" ht="22.5" customHeight="1" spans="1:15">
      <c r="A265" s="48" t="str">
        <f t="shared" si="14"/>
        <v/>
      </c>
      <c r="B265" s="49" t="str">
        <f ca="1">+IF(K265&gt;0,'（运营）采购订单'!B265,"")</f>
        <v/>
      </c>
      <c r="C265" s="50" t="str">
        <f ca="1">+IF(K265&gt;0,'（运营）采购订单'!C265,"")</f>
        <v/>
      </c>
      <c r="D265" s="50" t="str">
        <f ca="1">+IF(K265&gt;0,'（运营）采购订单'!D265,"")</f>
        <v/>
      </c>
      <c r="E265" s="50" t="str">
        <f ca="1">+IF(K265&gt;0,'（运营）采购订单'!E265,"")</f>
        <v/>
      </c>
      <c r="F265" s="50">
        <f ca="1">+IF(K265&gt;0,'（运营）采购订单'!J265,0)</f>
        <v>0</v>
      </c>
      <c r="G265" s="50" t="str">
        <f ca="1">+IF(K265&gt;0,'（运营）采购订单'!F265,"")</f>
        <v/>
      </c>
      <c r="H265" s="51" t="str">
        <f ca="1">+IF(K265&gt;0,'（运营）采购订单'!G265,"")</f>
        <v/>
      </c>
      <c r="I265" s="50" t="str">
        <f ca="1">+IF(K265&gt;0,'（运营）采购订单'!H265,"")</f>
        <v/>
      </c>
      <c r="J265" s="50" t="str">
        <f>+IF(K265&gt;0,'（运营）采购订单'!I265,"")</f>
        <v/>
      </c>
      <c r="K265" s="50">
        <f>+IF(AND('（工厂）送货清单汇总'!$K$544&gt;0,'（工厂）送货清单汇总'!$L$544&gt;0,'（工厂）送货清单汇总'!$M$544&gt;0,'（工厂）送货清单汇总'!$N$544&gt;0),'（工厂）送货清单汇总'!N265,IF(AND('（工厂）送货清单汇总'!$K$544&gt;0,'（工厂）送货清单汇总'!$L$544&gt;0,'（工厂）送货清单汇总'!$M$544&gt;0,'（工厂）送货清单汇总'!$N$544=0),'（工厂）送货清单汇总'!M265,IF(AND('（工厂）送货清单汇总'!$K$544&gt;0,'（工厂）送货清单汇总'!$L$544&gt;0,'（工厂）送货清单汇总'!$M$544=0),'（工厂）送货清单汇总'!L265,'（工厂）送货清单汇总'!K265)))</f>
        <v>0</v>
      </c>
      <c r="L265" s="50">
        <f t="shared" si="15"/>
        <v>0</v>
      </c>
      <c r="M265" s="43"/>
      <c r="N265" s="43"/>
      <c r="O265" s="50" t="str">
        <f ca="1">+IF(K265&gt;0,LOOKUP(1,0/FIND(I265,运营生产订单!$A$9:$A$78),运营生产订单!$N$9:$N$78),"")</f>
        <v/>
      </c>
    </row>
    <row r="266" ht="22.5" customHeight="1" spans="1:15">
      <c r="A266" s="48" t="str">
        <f t="shared" si="14"/>
        <v/>
      </c>
      <c r="B266" s="49" t="str">
        <f ca="1">+IF(K266&gt;0,'（运营）采购订单'!B266,"")</f>
        <v/>
      </c>
      <c r="C266" s="50" t="str">
        <f ca="1">+IF(K266&gt;0,'（运营）采购订单'!C266,"")</f>
        <v/>
      </c>
      <c r="D266" s="50" t="str">
        <f ca="1">+IF(K266&gt;0,'（运营）采购订单'!D266,"")</f>
        <v/>
      </c>
      <c r="E266" s="50" t="str">
        <f ca="1">+IF(K266&gt;0,'（运营）采购订单'!E266,"")</f>
        <v/>
      </c>
      <c r="F266" s="50">
        <f ca="1">+IF(K266&gt;0,'（运营）采购订单'!J266,0)</f>
        <v>0</v>
      </c>
      <c r="G266" s="50" t="str">
        <f ca="1">+IF(K266&gt;0,'（运营）采购订单'!F266,"")</f>
        <v/>
      </c>
      <c r="H266" s="51" t="str">
        <f ca="1">+IF(K266&gt;0,'（运营）采购订单'!G266,"")</f>
        <v/>
      </c>
      <c r="I266" s="50" t="str">
        <f ca="1">+IF(K266&gt;0,'（运营）采购订单'!H266,"")</f>
        <v/>
      </c>
      <c r="J266" s="50" t="str">
        <f>+IF(K266&gt;0,'（运营）采购订单'!I266,"")</f>
        <v/>
      </c>
      <c r="K266" s="50">
        <f>+IF(AND('（工厂）送货清单汇总'!$K$544&gt;0,'（工厂）送货清单汇总'!$L$544&gt;0,'（工厂）送货清单汇总'!$M$544&gt;0,'（工厂）送货清单汇总'!$N$544&gt;0),'（工厂）送货清单汇总'!N266,IF(AND('（工厂）送货清单汇总'!$K$544&gt;0,'（工厂）送货清单汇总'!$L$544&gt;0,'（工厂）送货清单汇总'!$M$544&gt;0,'（工厂）送货清单汇总'!$N$544=0),'（工厂）送货清单汇总'!M266,IF(AND('（工厂）送货清单汇总'!$K$544&gt;0,'（工厂）送货清单汇总'!$L$544&gt;0,'（工厂）送货清单汇总'!$M$544=0),'（工厂）送货清单汇总'!L266,'（工厂）送货清单汇总'!K266)))</f>
        <v>0</v>
      </c>
      <c r="L266" s="50">
        <f t="shared" si="15"/>
        <v>0</v>
      </c>
      <c r="M266" s="43"/>
      <c r="N266" s="43"/>
      <c r="O266" s="50" t="str">
        <f ca="1">+IF(K266&gt;0,LOOKUP(1,0/FIND(I266,运营生产订单!$A$9:$A$78),运营生产订单!$N$9:$N$78),"")</f>
        <v/>
      </c>
    </row>
    <row r="267" ht="22.5" customHeight="1" spans="1:15">
      <c r="A267" s="48" t="str">
        <f t="shared" si="14"/>
        <v/>
      </c>
      <c r="B267" s="49" t="str">
        <f ca="1">+IF(K267&gt;0,'（运营）采购订单'!B267,"")</f>
        <v/>
      </c>
      <c r="C267" s="50" t="str">
        <f ca="1">+IF(K267&gt;0,'（运营）采购订单'!C267,"")</f>
        <v/>
      </c>
      <c r="D267" s="50" t="str">
        <f ca="1">+IF(K267&gt;0,'（运营）采购订单'!D267,"")</f>
        <v/>
      </c>
      <c r="E267" s="50" t="str">
        <f ca="1">+IF(K267&gt;0,'（运营）采购订单'!E267,"")</f>
        <v/>
      </c>
      <c r="F267" s="50">
        <f ca="1">+IF(K267&gt;0,'（运营）采购订单'!J267,0)</f>
        <v>0</v>
      </c>
      <c r="G267" s="50" t="str">
        <f ca="1">+IF(K267&gt;0,'（运营）采购订单'!F267,"")</f>
        <v/>
      </c>
      <c r="H267" s="51" t="str">
        <f ca="1">+IF(K267&gt;0,'（运营）采购订单'!G267,"")</f>
        <v/>
      </c>
      <c r="I267" s="50" t="str">
        <f ca="1">+IF(K267&gt;0,'（运营）采购订单'!H267,"")</f>
        <v/>
      </c>
      <c r="J267" s="50" t="str">
        <f>+IF(K267&gt;0,'（运营）采购订单'!I267,"")</f>
        <v/>
      </c>
      <c r="K267" s="50">
        <f>+IF(AND('（工厂）送货清单汇总'!$K$544&gt;0,'（工厂）送货清单汇总'!$L$544&gt;0,'（工厂）送货清单汇总'!$M$544&gt;0,'（工厂）送货清单汇总'!$N$544&gt;0),'（工厂）送货清单汇总'!N267,IF(AND('（工厂）送货清单汇总'!$K$544&gt;0,'（工厂）送货清单汇总'!$L$544&gt;0,'（工厂）送货清单汇总'!$M$544&gt;0,'（工厂）送货清单汇总'!$N$544=0),'（工厂）送货清单汇总'!M267,IF(AND('（工厂）送货清单汇总'!$K$544&gt;0,'（工厂）送货清单汇总'!$L$544&gt;0,'（工厂）送货清单汇总'!$M$544=0),'（工厂）送货清单汇总'!L267,'（工厂）送货清单汇总'!K267)))</f>
        <v>0</v>
      </c>
      <c r="L267" s="50">
        <f t="shared" si="15"/>
        <v>0</v>
      </c>
      <c r="M267" s="43"/>
      <c r="N267" s="43"/>
      <c r="O267" s="50" t="str">
        <f ca="1">+IF(K267&gt;0,LOOKUP(1,0/FIND(I267,运营生产订单!$A$9:$A$78),运营生产订单!$N$9:$N$78),"")</f>
        <v/>
      </c>
    </row>
    <row r="268" ht="22.5" customHeight="1" spans="1:15">
      <c r="A268" s="48" t="str">
        <f t="shared" si="14"/>
        <v/>
      </c>
      <c r="B268" s="49" t="str">
        <f ca="1">+IF(K268&gt;0,'（运营）采购订单'!B268,"")</f>
        <v/>
      </c>
      <c r="C268" s="50" t="str">
        <f ca="1">+IF(K268&gt;0,'（运营）采购订单'!C268,"")</f>
        <v/>
      </c>
      <c r="D268" s="50" t="str">
        <f ca="1">+IF(K268&gt;0,'（运营）采购订单'!D268,"")</f>
        <v/>
      </c>
      <c r="E268" s="50" t="str">
        <f ca="1">+IF(K268&gt;0,'（运营）采购订单'!E268,"")</f>
        <v/>
      </c>
      <c r="F268" s="50">
        <f ca="1">+IF(K268&gt;0,'（运营）采购订单'!J268,0)</f>
        <v>0</v>
      </c>
      <c r="G268" s="50" t="str">
        <f ca="1">+IF(K268&gt;0,'（运营）采购订单'!F268,"")</f>
        <v/>
      </c>
      <c r="H268" s="51" t="str">
        <f ca="1">+IF(K268&gt;0,'（运营）采购订单'!G268,"")</f>
        <v/>
      </c>
      <c r="I268" s="50" t="str">
        <f ca="1">+IF(K268&gt;0,'（运营）采购订单'!H268,"")</f>
        <v/>
      </c>
      <c r="J268" s="50" t="str">
        <f>+IF(K268&gt;0,'（运营）采购订单'!I268,"")</f>
        <v/>
      </c>
      <c r="K268" s="50">
        <f>+IF(AND('（工厂）送货清单汇总'!$K$544&gt;0,'（工厂）送货清单汇总'!$L$544&gt;0,'（工厂）送货清单汇总'!$M$544&gt;0,'（工厂）送货清单汇总'!$N$544&gt;0),'（工厂）送货清单汇总'!N268,IF(AND('（工厂）送货清单汇总'!$K$544&gt;0,'（工厂）送货清单汇总'!$L$544&gt;0,'（工厂）送货清单汇总'!$M$544&gt;0,'（工厂）送货清单汇总'!$N$544=0),'（工厂）送货清单汇总'!M268,IF(AND('（工厂）送货清单汇总'!$K$544&gt;0,'（工厂）送货清单汇总'!$L$544&gt;0,'（工厂）送货清单汇总'!$M$544=0),'（工厂）送货清单汇总'!L268,'（工厂）送货清单汇总'!K268)))</f>
        <v>0</v>
      </c>
      <c r="L268" s="50">
        <f t="shared" si="15"/>
        <v>0</v>
      </c>
      <c r="M268" s="43"/>
      <c r="N268" s="43"/>
      <c r="O268" s="50" t="str">
        <f ca="1">+IF(K268&gt;0,LOOKUP(1,0/FIND(I268,运营生产订单!$A$9:$A$78),运营生产订单!$N$9:$N$78),"")</f>
        <v/>
      </c>
    </row>
    <row r="269" ht="22.5" customHeight="1" spans="1:15">
      <c r="A269" s="48" t="str">
        <f t="shared" si="14"/>
        <v/>
      </c>
      <c r="B269" s="49" t="str">
        <f ca="1">+IF(K269&gt;0,'（运营）采购订单'!B269,"")</f>
        <v/>
      </c>
      <c r="C269" s="50" t="str">
        <f ca="1">+IF(K269&gt;0,'（运营）采购订单'!C269,"")</f>
        <v/>
      </c>
      <c r="D269" s="50" t="str">
        <f ca="1">+IF(K269&gt;0,'（运营）采购订单'!D269,"")</f>
        <v/>
      </c>
      <c r="E269" s="50" t="str">
        <f ca="1">+IF(K269&gt;0,'（运营）采购订单'!E269,"")</f>
        <v/>
      </c>
      <c r="F269" s="50">
        <f ca="1">+IF(K269&gt;0,'（运营）采购订单'!J269,0)</f>
        <v>0</v>
      </c>
      <c r="G269" s="50" t="str">
        <f ca="1">+IF(K269&gt;0,'（运营）采购订单'!F269,"")</f>
        <v/>
      </c>
      <c r="H269" s="51" t="str">
        <f ca="1">+IF(K269&gt;0,'（运营）采购订单'!G269,"")</f>
        <v/>
      </c>
      <c r="I269" s="50" t="str">
        <f ca="1">+IF(K269&gt;0,'（运营）采购订单'!H269,"")</f>
        <v/>
      </c>
      <c r="J269" s="50" t="str">
        <f>+IF(K269&gt;0,'（运营）采购订单'!I269,"")</f>
        <v/>
      </c>
      <c r="K269" s="50">
        <f>+IF(AND('（工厂）送货清单汇总'!$K$544&gt;0,'（工厂）送货清单汇总'!$L$544&gt;0,'（工厂）送货清单汇总'!$M$544&gt;0,'（工厂）送货清单汇总'!$N$544&gt;0),'（工厂）送货清单汇总'!N269,IF(AND('（工厂）送货清单汇总'!$K$544&gt;0,'（工厂）送货清单汇总'!$L$544&gt;0,'（工厂）送货清单汇总'!$M$544&gt;0,'（工厂）送货清单汇总'!$N$544=0),'（工厂）送货清单汇总'!M269,IF(AND('（工厂）送货清单汇总'!$K$544&gt;0,'（工厂）送货清单汇总'!$L$544&gt;0,'（工厂）送货清单汇总'!$M$544=0),'（工厂）送货清单汇总'!L269,'（工厂）送货清单汇总'!K269)))</f>
        <v>0</v>
      </c>
      <c r="L269" s="50">
        <f t="shared" si="15"/>
        <v>0</v>
      </c>
      <c r="M269" s="43"/>
      <c r="N269" s="43"/>
      <c r="O269" s="50" t="str">
        <f ca="1">+IF(K269&gt;0,LOOKUP(1,0/FIND(I269,运营生产订单!$A$9:$A$78),运营生产订单!$N$9:$N$78),"")</f>
        <v/>
      </c>
    </row>
    <row r="270" ht="22.5" customHeight="1" spans="1:15">
      <c r="A270" s="48" t="str">
        <f t="shared" si="14"/>
        <v/>
      </c>
      <c r="B270" s="49" t="str">
        <f ca="1">+IF(K270&gt;0,'（运营）采购订单'!B270,"")</f>
        <v/>
      </c>
      <c r="C270" s="50" t="str">
        <f ca="1">+IF(K270&gt;0,'（运营）采购订单'!C270,"")</f>
        <v/>
      </c>
      <c r="D270" s="50" t="str">
        <f ca="1">+IF(K270&gt;0,'（运营）采购订单'!D270,"")</f>
        <v/>
      </c>
      <c r="E270" s="50" t="str">
        <f ca="1">+IF(K270&gt;0,'（运营）采购订单'!E270,"")</f>
        <v/>
      </c>
      <c r="F270" s="50">
        <f ca="1">+IF(K270&gt;0,'（运营）采购订单'!J270,0)</f>
        <v>0</v>
      </c>
      <c r="G270" s="50" t="str">
        <f ca="1">+IF(K270&gt;0,'（运营）采购订单'!F270,"")</f>
        <v/>
      </c>
      <c r="H270" s="51" t="str">
        <f ca="1">+IF(K270&gt;0,'（运营）采购订单'!G270,"")</f>
        <v/>
      </c>
      <c r="I270" s="50" t="str">
        <f ca="1">+IF(K270&gt;0,'（运营）采购订单'!H270,"")</f>
        <v/>
      </c>
      <c r="J270" s="50" t="str">
        <f>+IF(K270&gt;0,'（运营）采购订单'!I270,"")</f>
        <v/>
      </c>
      <c r="K270" s="50">
        <f>+IF(AND('（工厂）送货清单汇总'!$K$544&gt;0,'（工厂）送货清单汇总'!$L$544&gt;0,'（工厂）送货清单汇总'!$M$544&gt;0,'（工厂）送货清单汇总'!$N$544&gt;0),'（工厂）送货清单汇总'!N270,IF(AND('（工厂）送货清单汇总'!$K$544&gt;0,'（工厂）送货清单汇总'!$L$544&gt;0,'（工厂）送货清单汇总'!$M$544&gt;0,'（工厂）送货清单汇总'!$N$544=0),'（工厂）送货清单汇总'!M270,IF(AND('（工厂）送货清单汇总'!$K$544&gt;0,'（工厂）送货清单汇总'!$L$544&gt;0,'（工厂）送货清单汇总'!$M$544=0),'（工厂）送货清单汇总'!L270,'（工厂）送货清单汇总'!K270)))</f>
        <v>0</v>
      </c>
      <c r="L270" s="50">
        <f t="shared" si="15"/>
        <v>0</v>
      </c>
      <c r="M270" s="43"/>
      <c r="N270" s="43"/>
      <c r="O270" s="50" t="str">
        <f ca="1">+IF(K270&gt;0,LOOKUP(1,0/FIND(I270,运营生产订单!$A$9:$A$78),运营生产订单!$N$9:$N$78),"")</f>
        <v/>
      </c>
    </row>
    <row r="271" ht="22.5" customHeight="1" spans="1:15">
      <c r="A271" s="48" t="str">
        <f t="shared" si="14"/>
        <v/>
      </c>
      <c r="B271" s="49" t="str">
        <f ca="1">+IF(K271&gt;0,'（运营）采购订单'!B271,"")</f>
        <v/>
      </c>
      <c r="C271" s="50" t="str">
        <f ca="1">+IF(K271&gt;0,'（运营）采购订单'!C271,"")</f>
        <v/>
      </c>
      <c r="D271" s="50" t="str">
        <f ca="1">+IF(K271&gt;0,'（运营）采购订单'!D271,"")</f>
        <v/>
      </c>
      <c r="E271" s="50" t="str">
        <f ca="1">+IF(K271&gt;0,'（运营）采购订单'!E271,"")</f>
        <v/>
      </c>
      <c r="F271" s="50">
        <f ca="1">+IF(K271&gt;0,'（运营）采购订单'!J271,0)</f>
        <v>0</v>
      </c>
      <c r="G271" s="50" t="str">
        <f ca="1">+IF(K271&gt;0,'（运营）采购订单'!F271,"")</f>
        <v/>
      </c>
      <c r="H271" s="51" t="str">
        <f ca="1">+IF(K271&gt;0,'（运营）采购订单'!G271,"")</f>
        <v/>
      </c>
      <c r="I271" s="50" t="str">
        <f ca="1">+IF(K271&gt;0,'（运营）采购订单'!H271,"")</f>
        <v/>
      </c>
      <c r="J271" s="50" t="str">
        <f>+IF(K271&gt;0,'（运营）采购订单'!I271,"")</f>
        <v/>
      </c>
      <c r="K271" s="50">
        <f>+IF(AND('（工厂）送货清单汇总'!$K$544&gt;0,'（工厂）送货清单汇总'!$L$544&gt;0,'（工厂）送货清单汇总'!$M$544&gt;0,'（工厂）送货清单汇总'!$N$544&gt;0),'（工厂）送货清单汇总'!N271,IF(AND('（工厂）送货清单汇总'!$K$544&gt;0,'（工厂）送货清单汇总'!$L$544&gt;0,'（工厂）送货清单汇总'!$M$544&gt;0,'（工厂）送货清单汇总'!$N$544=0),'（工厂）送货清单汇总'!M271,IF(AND('（工厂）送货清单汇总'!$K$544&gt;0,'（工厂）送货清单汇总'!$L$544&gt;0,'（工厂）送货清单汇总'!$M$544=0),'（工厂）送货清单汇总'!L271,'（工厂）送货清单汇总'!K271)))</f>
        <v>0</v>
      </c>
      <c r="L271" s="50">
        <f t="shared" si="15"/>
        <v>0</v>
      </c>
      <c r="M271" s="43"/>
      <c r="N271" s="43"/>
      <c r="O271" s="50" t="str">
        <f ca="1">+IF(K271&gt;0,LOOKUP(1,0/FIND(I271,运营生产订单!$A$9:$A$78),运营生产订单!$N$9:$N$78),"")</f>
        <v/>
      </c>
    </row>
    <row r="272" ht="22.5" customHeight="1" spans="1:15">
      <c r="A272" s="48" t="str">
        <f t="shared" si="14"/>
        <v/>
      </c>
      <c r="B272" s="49" t="str">
        <f ca="1">+IF(K272&gt;0,'（运营）采购订单'!B272,"")</f>
        <v/>
      </c>
      <c r="C272" s="50" t="str">
        <f ca="1">+IF(K272&gt;0,'（运营）采购订单'!C272,"")</f>
        <v/>
      </c>
      <c r="D272" s="50" t="str">
        <f ca="1">+IF(K272&gt;0,'（运营）采购订单'!D272,"")</f>
        <v/>
      </c>
      <c r="E272" s="50" t="str">
        <f ca="1">+IF(K272&gt;0,'（运营）采购订单'!E272,"")</f>
        <v/>
      </c>
      <c r="F272" s="50">
        <f ca="1">+IF(K272&gt;0,'（运营）采购订单'!J272,0)</f>
        <v>0</v>
      </c>
      <c r="G272" s="50" t="str">
        <f ca="1">+IF(K272&gt;0,'（运营）采购订单'!F272,"")</f>
        <v/>
      </c>
      <c r="H272" s="51" t="str">
        <f ca="1">+IF(K272&gt;0,'（运营）采购订单'!G272,"")</f>
        <v/>
      </c>
      <c r="I272" s="50" t="str">
        <f ca="1">+IF(K272&gt;0,'（运营）采购订单'!H272,"")</f>
        <v/>
      </c>
      <c r="J272" s="50" t="str">
        <f>+IF(K272&gt;0,'（运营）采购订单'!I272,"")</f>
        <v/>
      </c>
      <c r="K272" s="50">
        <f>+IF(AND('（工厂）送货清单汇总'!$K$544&gt;0,'（工厂）送货清单汇总'!$L$544&gt;0,'（工厂）送货清单汇总'!$M$544&gt;0,'（工厂）送货清单汇总'!$N$544&gt;0),'（工厂）送货清单汇总'!N272,IF(AND('（工厂）送货清单汇总'!$K$544&gt;0,'（工厂）送货清单汇总'!$L$544&gt;0,'（工厂）送货清单汇总'!$M$544&gt;0,'（工厂）送货清单汇总'!$N$544=0),'（工厂）送货清单汇总'!M272,IF(AND('（工厂）送货清单汇总'!$K$544&gt;0,'（工厂）送货清单汇总'!$L$544&gt;0,'（工厂）送货清单汇总'!$M$544=0),'（工厂）送货清单汇总'!L272,'（工厂）送货清单汇总'!K272)))</f>
        <v>0</v>
      </c>
      <c r="L272" s="50">
        <f t="shared" si="15"/>
        <v>0</v>
      </c>
      <c r="M272" s="43"/>
      <c r="N272" s="43"/>
      <c r="O272" s="50" t="str">
        <f ca="1">+IF(K272&gt;0,LOOKUP(1,0/FIND(I272,运营生产订单!$A$9:$A$78),运营生产订单!$N$9:$N$78),"")</f>
        <v/>
      </c>
    </row>
    <row r="273" ht="22.5" customHeight="1" spans="1:15">
      <c r="A273" s="48" t="str">
        <f t="shared" si="14"/>
        <v/>
      </c>
      <c r="B273" s="49" t="str">
        <f ca="1">+IF(K273&gt;0,'（运营）采购订单'!B273,"")</f>
        <v/>
      </c>
      <c r="C273" s="50" t="str">
        <f ca="1">+IF(K273&gt;0,'（运营）采购订单'!C273,"")</f>
        <v/>
      </c>
      <c r="D273" s="50" t="str">
        <f ca="1">+IF(K273&gt;0,'（运营）采购订单'!D273,"")</f>
        <v/>
      </c>
      <c r="E273" s="50" t="str">
        <f ca="1">+IF(K273&gt;0,'（运营）采购订单'!E273,"")</f>
        <v/>
      </c>
      <c r="F273" s="50">
        <f ca="1">+IF(K273&gt;0,'（运营）采购订单'!J273,0)</f>
        <v>0</v>
      </c>
      <c r="G273" s="50" t="str">
        <f ca="1">+IF(K273&gt;0,'（运营）采购订单'!F273,"")</f>
        <v/>
      </c>
      <c r="H273" s="51" t="str">
        <f ca="1">+IF(K273&gt;0,'（运营）采购订单'!G273,"")</f>
        <v/>
      </c>
      <c r="I273" s="50" t="str">
        <f ca="1">+IF(K273&gt;0,'（运营）采购订单'!H273,"")</f>
        <v/>
      </c>
      <c r="J273" s="50" t="str">
        <f>+IF(K273&gt;0,'（运营）采购订单'!I273,"")</f>
        <v/>
      </c>
      <c r="K273" s="50">
        <f>+IF(AND('（工厂）送货清单汇总'!$K$544&gt;0,'（工厂）送货清单汇总'!$L$544&gt;0,'（工厂）送货清单汇总'!$M$544&gt;0,'（工厂）送货清单汇总'!$N$544&gt;0),'（工厂）送货清单汇总'!N273,IF(AND('（工厂）送货清单汇总'!$K$544&gt;0,'（工厂）送货清单汇总'!$L$544&gt;0,'（工厂）送货清单汇总'!$M$544&gt;0,'（工厂）送货清单汇总'!$N$544=0),'（工厂）送货清单汇总'!M273,IF(AND('（工厂）送货清单汇总'!$K$544&gt;0,'（工厂）送货清单汇总'!$L$544&gt;0,'（工厂）送货清单汇总'!$M$544=0),'（工厂）送货清单汇总'!L273,'（工厂）送货清单汇总'!K273)))</f>
        <v>0</v>
      </c>
      <c r="L273" s="50">
        <f t="shared" si="15"/>
        <v>0</v>
      </c>
      <c r="M273" s="43"/>
      <c r="N273" s="43"/>
      <c r="O273" s="50" t="str">
        <f ca="1">+IF(K273&gt;0,LOOKUP(1,0/FIND(I273,运营生产订单!$A$9:$A$78),运营生产订单!$N$9:$N$78),"")</f>
        <v/>
      </c>
    </row>
    <row r="274" ht="22.5" customHeight="1" spans="1:15">
      <c r="A274" s="48" t="str">
        <f t="shared" si="14"/>
        <v/>
      </c>
      <c r="B274" s="49" t="str">
        <f ca="1">+IF(K274&gt;0,'（运营）采购订单'!B274,"")</f>
        <v/>
      </c>
      <c r="C274" s="50" t="str">
        <f ca="1">+IF(K274&gt;0,'（运营）采购订单'!C274,"")</f>
        <v/>
      </c>
      <c r="D274" s="50" t="str">
        <f ca="1">+IF(K274&gt;0,'（运营）采购订单'!D274,"")</f>
        <v/>
      </c>
      <c r="E274" s="50" t="str">
        <f ca="1">+IF(K274&gt;0,'（运营）采购订单'!E274,"")</f>
        <v/>
      </c>
      <c r="F274" s="50">
        <f ca="1">+IF(K274&gt;0,'（运营）采购订单'!J274,0)</f>
        <v>0</v>
      </c>
      <c r="G274" s="50" t="str">
        <f ca="1">+IF(K274&gt;0,'（运营）采购订单'!F274,"")</f>
        <v/>
      </c>
      <c r="H274" s="51" t="str">
        <f ca="1">+IF(K274&gt;0,'（运营）采购订单'!G274,"")</f>
        <v/>
      </c>
      <c r="I274" s="50" t="str">
        <f ca="1">+IF(K274&gt;0,'（运营）采购订单'!H274,"")</f>
        <v/>
      </c>
      <c r="J274" s="50" t="str">
        <f>+IF(K274&gt;0,'（运营）采购订单'!I274,"")</f>
        <v/>
      </c>
      <c r="K274" s="50">
        <f>+IF(AND('（工厂）送货清单汇总'!$K$544&gt;0,'（工厂）送货清单汇总'!$L$544&gt;0,'（工厂）送货清单汇总'!$M$544&gt;0,'（工厂）送货清单汇总'!$N$544&gt;0),'（工厂）送货清单汇总'!N274,IF(AND('（工厂）送货清单汇总'!$K$544&gt;0,'（工厂）送货清单汇总'!$L$544&gt;0,'（工厂）送货清单汇总'!$M$544&gt;0,'（工厂）送货清单汇总'!$N$544=0),'（工厂）送货清单汇总'!M274,IF(AND('（工厂）送货清单汇总'!$K$544&gt;0,'（工厂）送货清单汇总'!$L$544&gt;0,'（工厂）送货清单汇总'!$M$544=0),'（工厂）送货清单汇总'!L274,'（工厂）送货清单汇总'!K274)))</f>
        <v>0</v>
      </c>
      <c r="L274" s="50">
        <f t="shared" si="15"/>
        <v>0</v>
      </c>
      <c r="M274" s="43"/>
      <c r="N274" s="43"/>
      <c r="O274" s="50" t="str">
        <f ca="1">+IF(K274&gt;0,LOOKUP(1,0/FIND(I274,运营生产订单!$A$9:$A$78),运营生产订单!$N$9:$N$78),"")</f>
        <v/>
      </c>
    </row>
    <row r="275" ht="22.5" customHeight="1" spans="1:15">
      <c r="A275" s="48" t="str">
        <f t="shared" si="14"/>
        <v/>
      </c>
      <c r="B275" s="49" t="str">
        <f ca="1">+IF(K275&gt;0,'（运营）采购订单'!B275,"")</f>
        <v/>
      </c>
      <c r="C275" s="50" t="str">
        <f ca="1">+IF(K275&gt;0,'（运营）采购订单'!C275,"")</f>
        <v/>
      </c>
      <c r="D275" s="50" t="str">
        <f ca="1">+IF(K275&gt;0,'（运营）采购订单'!D275,"")</f>
        <v/>
      </c>
      <c r="E275" s="50" t="str">
        <f ca="1">+IF(K275&gt;0,'（运营）采购订单'!E275,"")</f>
        <v/>
      </c>
      <c r="F275" s="50">
        <f ca="1">+IF(K275&gt;0,'（运营）采购订单'!J275,0)</f>
        <v>0</v>
      </c>
      <c r="G275" s="50" t="str">
        <f ca="1">+IF(K275&gt;0,'（运营）采购订单'!F275,"")</f>
        <v/>
      </c>
      <c r="H275" s="51" t="str">
        <f ca="1">+IF(K275&gt;0,'（运营）采购订单'!G275,"")</f>
        <v/>
      </c>
      <c r="I275" s="50" t="str">
        <f ca="1">+IF(K275&gt;0,'（运营）采购订单'!H275,"")</f>
        <v/>
      </c>
      <c r="J275" s="50" t="str">
        <f>+IF(K275&gt;0,'（运营）采购订单'!I275,"")</f>
        <v/>
      </c>
      <c r="K275" s="50">
        <f>+IF(AND('（工厂）送货清单汇总'!$K$544&gt;0,'（工厂）送货清单汇总'!$L$544&gt;0,'（工厂）送货清单汇总'!$M$544&gt;0,'（工厂）送货清单汇总'!$N$544&gt;0),'（工厂）送货清单汇总'!N275,IF(AND('（工厂）送货清单汇总'!$K$544&gt;0,'（工厂）送货清单汇总'!$L$544&gt;0,'（工厂）送货清单汇总'!$M$544&gt;0,'（工厂）送货清单汇总'!$N$544=0),'（工厂）送货清单汇总'!M275,IF(AND('（工厂）送货清单汇总'!$K$544&gt;0,'（工厂）送货清单汇总'!$L$544&gt;0,'（工厂）送货清单汇总'!$M$544=0),'（工厂）送货清单汇总'!L275,'（工厂）送货清单汇总'!K275)))</f>
        <v>0</v>
      </c>
      <c r="L275" s="50">
        <f t="shared" si="15"/>
        <v>0</v>
      </c>
      <c r="M275" s="43"/>
      <c r="N275" s="43"/>
      <c r="O275" s="50" t="str">
        <f ca="1">+IF(K275&gt;0,LOOKUP(1,0/FIND(I275,运营生产订单!$A$9:$A$78),运营生产订单!$N$9:$N$78),"")</f>
        <v/>
      </c>
    </row>
    <row r="276" ht="22.5" customHeight="1" spans="1:15">
      <c r="A276" s="48" t="str">
        <f t="shared" si="14"/>
        <v/>
      </c>
      <c r="B276" s="49" t="str">
        <f ca="1">+IF(K276&gt;0,'（运营）采购订单'!B276,"")</f>
        <v/>
      </c>
      <c r="C276" s="50" t="str">
        <f ca="1">+IF(K276&gt;0,'（运营）采购订单'!C276,"")</f>
        <v/>
      </c>
      <c r="D276" s="50" t="str">
        <f ca="1">+IF(K276&gt;0,'（运营）采购订单'!D276,"")</f>
        <v/>
      </c>
      <c r="E276" s="50" t="str">
        <f ca="1">+IF(K276&gt;0,'（运营）采购订单'!E276,"")</f>
        <v/>
      </c>
      <c r="F276" s="50">
        <f ca="1">+IF(K276&gt;0,'（运营）采购订单'!J276,0)</f>
        <v>0</v>
      </c>
      <c r="G276" s="50" t="str">
        <f ca="1">+IF(K276&gt;0,'（运营）采购订单'!F276,"")</f>
        <v/>
      </c>
      <c r="H276" s="51" t="str">
        <f ca="1">+IF(K276&gt;0,'（运营）采购订单'!G276,"")</f>
        <v/>
      </c>
      <c r="I276" s="50" t="str">
        <f ca="1">+IF(K276&gt;0,'（运营）采购订单'!H276,"")</f>
        <v/>
      </c>
      <c r="J276" s="50" t="str">
        <f>+IF(K276&gt;0,'（运营）采购订单'!I276,"")</f>
        <v/>
      </c>
      <c r="K276" s="50">
        <f>+IF(AND('（工厂）送货清单汇总'!$K$544&gt;0,'（工厂）送货清单汇总'!$L$544&gt;0,'（工厂）送货清单汇总'!$M$544&gt;0,'（工厂）送货清单汇总'!$N$544&gt;0),'（工厂）送货清单汇总'!N276,IF(AND('（工厂）送货清单汇总'!$K$544&gt;0,'（工厂）送货清单汇总'!$L$544&gt;0,'（工厂）送货清单汇总'!$M$544&gt;0,'（工厂）送货清单汇总'!$N$544=0),'（工厂）送货清单汇总'!M276,IF(AND('（工厂）送货清单汇总'!$K$544&gt;0,'（工厂）送货清单汇总'!$L$544&gt;0,'（工厂）送货清单汇总'!$M$544=0),'（工厂）送货清单汇总'!L276,'（工厂）送货清单汇总'!K276)))</f>
        <v>0</v>
      </c>
      <c r="L276" s="50">
        <f t="shared" si="15"/>
        <v>0</v>
      </c>
      <c r="M276" s="43"/>
      <c r="N276" s="43"/>
      <c r="O276" s="50" t="str">
        <f ca="1">+IF(K276&gt;0,LOOKUP(1,0/FIND(I276,运营生产订单!$A$9:$A$78),运营生产订单!$N$9:$N$78),"")</f>
        <v/>
      </c>
    </row>
    <row r="277" ht="22.5" customHeight="1" spans="1:15">
      <c r="A277" s="48" t="str">
        <f t="shared" si="14"/>
        <v/>
      </c>
      <c r="B277" s="49" t="str">
        <f ca="1">+IF(K277&gt;0,'（运营）采购订单'!B277,"")</f>
        <v/>
      </c>
      <c r="C277" s="50" t="str">
        <f ca="1">+IF(K277&gt;0,'（运营）采购订单'!C277,"")</f>
        <v/>
      </c>
      <c r="D277" s="50" t="str">
        <f ca="1">+IF(K277&gt;0,'（运营）采购订单'!D277,"")</f>
        <v/>
      </c>
      <c r="E277" s="50" t="str">
        <f ca="1">+IF(K277&gt;0,'（运营）采购订单'!E277,"")</f>
        <v/>
      </c>
      <c r="F277" s="50">
        <f ca="1">+IF(K277&gt;0,'（运营）采购订单'!J277,0)</f>
        <v>0</v>
      </c>
      <c r="G277" s="50" t="str">
        <f ca="1">+IF(K277&gt;0,'（运营）采购订单'!F277,"")</f>
        <v/>
      </c>
      <c r="H277" s="51" t="str">
        <f ca="1">+IF(K277&gt;0,'（运营）采购订单'!G277,"")</f>
        <v/>
      </c>
      <c r="I277" s="50" t="str">
        <f ca="1">+IF(K277&gt;0,'（运营）采购订单'!H277,"")</f>
        <v/>
      </c>
      <c r="J277" s="50" t="str">
        <f>+IF(K277&gt;0,'（运营）采购订单'!I277,"")</f>
        <v/>
      </c>
      <c r="K277" s="50">
        <f>+IF(AND('（工厂）送货清单汇总'!$K$544&gt;0,'（工厂）送货清单汇总'!$L$544&gt;0,'（工厂）送货清单汇总'!$M$544&gt;0,'（工厂）送货清单汇总'!$N$544&gt;0),'（工厂）送货清单汇总'!N277,IF(AND('（工厂）送货清单汇总'!$K$544&gt;0,'（工厂）送货清单汇总'!$L$544&gt;0,'（工厂）送货清单汇总'!$M$544&gt;0,'（工厂）送货清单汇总'!$N$544=0),'（工厂）送货清单汇总'!M277,IF(AND('（工厂）送货清单汇总'!$K$544&gt;0,'（工厂）送货清单汇总'!$L$544&gt;0,'（工厂）送货清单汇总'!$M$544=0),'（工厂）送货清单汇总'!L277,'（工厂）送货清单汇总'!K277)))</f>
        <v>0</v>
      </c>
      <c r="L277" s="50">
        <f t="shared" si="15"/>
        <v>0</v>
      </c>
      <c r="M277" s="43"/>
      <c r="N277" s="43"/>
      <c r="O277" s="50" t="str">
        <f ca="1">+IF(K277&gt;0,LOOKUP(1,0/FIND(I277,运营生产订单!$A$9:$A$78),运营生产订单!$N$9:$N$78),"")</f>
        <v/>
      </c>
    </row>
    <row r="278" ht="22.5" customHeight="1" spans="1:15">
      <c r="A278" s="48" t="str">
        <f t="shared" si="14"/>
        <v/>
      </c>
      <c r="B278" s="49" t="str">
        <f ca="1">+IF(K278&gt;0,'（运营）采购订单'!B278,"")</f>
        <v/>
      </c>
      <c r="C278" s="50" t="str">
        <f ca="1">+IF(K278&gt;0,'（运营）采购订单'!C278,"")</f>
        <v/>
      </c>
      <c r="D278" s="50" t="str">
        <f ca="1">+IF(K278&gt;0,'（运营）采购订单'!D278,"")</f>
        <v/>
      </c>
      <c r="E278" s="50" t="str">
        <f ca="1">+IF(K278&gt;0,'（运营）采购订单'!E278,"")</f>
        <v/>
      </c>
      <c r="F278" s="50">
        <f ca="1">+IF(K278&gt;0,'（运营）采购订单'!J278,0)</f>
        <v>0</v>
      </c>
      <c r="G278" s="50" t="str">
        <f ca="1">+IF(K278&gt;0,'（运营）采购订单'!F278,"")</f>
        <v/>
      </c>
      <c r="H278" s="51" t="str">
        <f ca="1">+IF(K278&gt;0,'（运营）采购订单'!G278,"")</f>
        <v/>
      </c>
      <c r="I278" s="50" t="str">
        <f ca="1">+IF(K278&gt;0,'（运营）采购订单'!H278,"")</f>
        <v/>
      </c>
      <c r="J278" s="50" t="str">
        <f>+IF(K278&gt;0,'（运营）采购订单'!I278,"")</f>
        <v/>
      </c>
      <c r="K278" s="50">
        <f>+IF(AND('（工厂）送货清单汇总'!$K$544&gt;0,'（工厂）送货清单汇总'!$L$544&gt;0,'（工厂）送货清单汇总'!$M$544&gt;0,'（工厂）送货清单汇总'!$N$544&gt;0),'（工厂）送货清单汇总'!N278,IF(AND('（工厂）送货清单汇总'!$K$544&gt;0,'（工厂）送货清单汇总'!$L$544&gt;0,'（工厂）送货清单汇总'!$M$544&gt;0,'（工厂）送货清单汇总'!$N$544=0),'（工厂）送货清单汇总'!M278,IF(AND('（工厂）送货清单汇总'!$K$544&gt;0,'（工厂）送货清单汇总'!$L$544&gt;0,'（工厂）送货清单汇总'!$M$544=0),'（工厂）送货清单汇总'!L278,'（工厂）送货清单汇总'!K278)))</f>
        <v>0</v>
      </c>
      <c r="L278" s="50">
        <f t="shared" si="15"/>
        <v>0</v>
      </c>
      <c r="M278" s="43"/>
      <c r="N278" s="43"/>
      <c r="O278" s="50" t="str">
        <f ca="1">+IF(K278&gt;0,LOOKUP(1,0/FIND(I278,运营生产订单!$A$9:$A$78),运营生产订单!$N$9:$N$78),"")</f>
        <v/>
      </c>
    </row>
    <row r="279" ht="22.5" customHeight="1" spans="1:15">
      <c r="A279" s="48" t="str">
        <f t="shared" si="14"/>
        <v/>
      </c>
      <c r="B279" s="49" t="str">
        <f ca="1">+IF(K279&gt;0,'（运营）采购订单'!B279,"")</f>
        <v/>
      </c>
      <c r="C279" s="50" t="str">
        <f ca="1">+IF(K279&gt;0,'（运营）采购订单'!C279,"")</f>
        <v/>
      </c>
      <c r="D279" s="50" t="str">
        <f ca="1">+IF(K279&gt;0,'（运营）采购订单'!D279,"")</f>
        <v/>
      </c>
      <c r="E279" s="50" t="str">
        <f ca="1">+IF(K279&gt;0,'（运营）采购订单'!E279,"")</f>
        <v/>
      </c>
      <c r="F279" s="50">
        <f ca="1">+IF(K279&gt;0,'（运营）采购订单'!J279,0)</f>
        <v>0</v>
      </c>
      <c r="G279" s="50" t="str">
        <f ca="1">+IF(K279&gt;0,'（运营）采购订单'!F279,"")</f>
        <v/>
      </c>
      <c r="H279" s="51" t="str">
        <f ca="1">+IF(K279&gt;0,'（运营）采购订单'!G279,"")</f>
        <v/>
      </c>
      <c r="I279" s="50" t="str">
        <f ca="1">+IF(K279&gt;0,'（运营）采购订单'!H279,"")</f>
        <v/>
      </c>
      <c r="J279" s="50" t="str">
        <f>+IF(K279&gt;0,'（运营）采购订单'!I279,"")</f>
        <v/>
      </c>
      <c r="K279" s="50">
        <f>+IF(AND('（工厂）送货清单汇总'!$K$544&gt;0,'（工厂）送货清单汇总'!$L$544&gt;0,'（工厂）送货清单汇总'!$M$544&gt;0,'（工厂）送货清单汇总'!$N$544&gt;0),'（工厂）送货清单汇总'!N279,IF(AND('（工厂）送货清单汇总'!$K$544&gt;0,'（工厂）送货清单汇总'!$L$544&gt;0,'（工厂）送货清单汇总'!$M$544&gt;0,'（工厂）送货清单汇总'!$N$544=0),'（工厂）送货清单汇总'!M279,IF(AND('（工厂）送货清单汇总'!$K$544&gt;0,'（工厂）送货清单汇总'!$L$544&gt;0,'（工厂）送货清单汇总'!$M$544=0),'（工厂）送货清单汇总'!L279,'（工厂）送货清单汇总'!K279)))</f>
        <v>0</v>
      </c>
      <c r="L279" s="50">
        <f t="shared" si="15"/>
        <v>0</v>
      </c>
      <c r="M279" s="43"/>
      <c r="N279" s="43"/>
      <c r="O279" s="50" t="str">
        <f ca="1">+IF(K279&gt;0,LOOKUP(1,0/FIND(I279,运营生产订单!$A$9:$A$78),运营生产订单!$N$9:$N$78),"")</f>
        <v/>
      </c>
    </row>
    <row r="280" ht="22.5" customHeight="1" spans="1:15">
      <c r="A280" s="48" t="str">
        <f t="shared" si="14"/>
        <v/>
      </c>
      <c r="B280" s="49" t="str">
        <f ca="1">+IF(K280&gt;0,'（运营）采购订单'!B280,"")</f>
        <v/>
      </c>
      <c r="C280" s="50" t="str">
        <f ca="1">+IF(K280&gt;0,'（运营）采购订单'!C280,"")</f>
        <v/>
      </c>
      <c r="D280" s="50" t="str">
        <f ca="1">+IF(K280&gt;0,'（运营）采购订单'!D280,"")</f>
        <v/>
      </c>
      <c r="E280" s="50" t="str">
        <f ca="1">+IF(K280&gt;0,'（运营）采购订单'!E280,"")</f>
        <v/>
      </c>
      <c r="F280" s="50">
        <f ca="1">+IF(K280&gt;0,'（运营）采购订单'!J280,0)</f>
        <v>0</v>
      </c>
      <c r="G280" s="50" t="str">
        <f ca="1">+IF(K280&gt;0,'（运营）采购订单'!F280,"")</f>
        <v/>
      </c>
      <c r="H280" s="51" t="str">
        <f ca="1">+IF(K280&gt;0,'（运营）采购订单'!G280,"")</f>
        <v/>
      </c>
      <c r="I280" s="50" t="str">
        <f ca="1">+IF(K280&gt;0,'（运营）采购订单'!H280,"")</f>
        <v/>
      </c>
      <c r="J280" s="50" t="str">
        <f>+IF(K280&gt;0,'（运营）采购订单'!I280,"")</f>
        <v/>
      </c>
      <c r="K280" s="50">
        <f>+IF(AND('（工厂）送货清单汇总'!$K$544&gt;0,'（工厂）送货清单汇总'!$L$544&gt;0,'（工厂）送货清单汇总'!$M$544&gt;0,'（工厂）送货清单汇总'!$N$544&gt;0),'（工厂）送货清单汇总'!N280,IF(AND('（工厂）送货清单汇总'!$K$544&gt;0,'（工厂）送货清单汇总'!$L$544&gt;0,'（工厂）送货清单汇总'!$M$544&gt;0,'（工厂）送货清单汇总'!$N$544=0),'（工厂）送货清单汇总'!M280,IF(AND('（工厂）送货清单汇总'!$K$544&gt;0,'（工厂）送货清单汇总'!$L$544&gt;0,'（工厂）送货清单汇总'!$M$544=0),'（工厂）送货清单汇总'!L280,'（工厂）送货清单汇总'!K280)))</f>
        <v>0</v>
      </c>
      <c r="L280" s="50">
        <f t="shared" si="15"/>
        <v>0</v>
      </c>
      <c r="M280" s="43"/>
      <c r="N280" s="43"/>
      <c r="O280" s="50" t="str">
        <f ca="1">+IF(K280&gt;0,LOOKUP(1,0/FIND(I280,运营生产订单!$A$9:$A$78),运营生产订单!$N$9:$N$78),"")</f>
        <v/>
      </c>
    </row>
    <row r="281" ht="22.5" customHeight="1" spans="1:15">
      <c r="A281" s="48" t="str">
        <f t="shared" si="14"/>
        <v/>
      </c>
      <c r="B281" s="49" t="str">
        <f ca="1">+IF(K281&gt;0,'（运营）采购订单'!B281,"")</f>
        <v/>
      </c>
      <c r="C281" s="50" t="str">
        <f ca="1">+IF(K281&gt;0,'（运营）采购订单'!C281,"")</f>
        <v/>
      </c>
      <c r="D281" s="50" t="str">
        <f ca="1">+IF(K281&gt;0,'（运营）采购订单'!D281,"")</f>
        <v/>
      </c>
      <c r="E281" s="50" t="str">
        <f ca="1">+IF(K281&gt;0,'（运营）采购订单'!E281,"")</f>
        <v/>
      </c>
      <c r="F281" s="50">
        <f ca="1">+IF(K281&gt;0,'（运营）采购订单'!J281,0)</f>
        <v>0</v>
      </c>
      <c r="G281" s="50" t="str">
        <f ca="1">+IF(K281&gt;0,'（运营）采购订单'!F281,"")</f>
        <v/>
      </c>
      <c r="H281" s="51" t="str">
        <f ca="1">+IF(K281&gt;0,'（运营）采购订单'!G281,"")</f>
        <v/>
      </c>
      <c r="I281" s="50" t="str">
        <f ca="1">+IF(K281&gt;0,'（运营）采购订单'!H281,"")</f>
        <v/>
      </c>
      <c r="J281" s="50" t="str">
        <f>+IF(K281&gt;0,'（运营）采购订单'!I281,"")</f>
        <v/>
      </c>
      <c r="K281" s="50">
        <f>+IF(AND('（工厂）送货清单汇总'!$K$544&gt;0,'（工厂）送货清单汇总'!$L$544&gt;0,'（工厂）送货清单汇总'!$M$544&gt;0,'（工厂）送货清单汇总'!$N$544&gt;0),'（工厂）送货清单汇总'!N281,IF(AND('（工厂）送货清单汇总'!$K$544&gt;0,'（工厂）送货清单汇总'!$L$544&gt;0,'（工厂）送货清单汇总'!$M$544&gt;0,'（工厂）送货清单汇总'!$N$544=0),'（工厂）送货清单汇总'!M281,IF(AND('（工厂）送货清单汇总'!$K$544&gt;0,'（工厂）送货清单汇总'!$L$544&gt;0,'（工厂）送货清单汇总'!$M$544=0),'（工厂）送货清单汇总'!L281,'（工厂）送货清单汇总'!K281)))</f>
        <v>0</v>
      </c>
      <c r="L281" s="50">
        <f t="shared" si="15"/>
        <v>0</v>
      </c>
      <c r="M281" s="43"/>
      <c r="N281" s="43"/>
      <c r="O281" s="50" t="str">
        <f ca="1">+IF(K281&gt;0,LOOKUP(1,0/FIND(I281,运营生产订单!$A$9:$A$78),运营生产订单!$N$9:$N$78),"")</f>
        <v/>
      </c>
    </row>
    <row r="282" ht="22.5" customHeight="1" spans="1:15">
      <c r="A282" s="48" t="str">
        <f t="shared" si="14"/>
        <v/>
      </c>
      <c r="B282" s="49" t="str">
        <f ca="1">+IF(K282&gt;0,'（运营）采购订单'!B282,"")</f>
        <v/>
      </c>
      <c r="C282" s="50" t="str">
        <f ca="1">+IF(K282&gt;0,'（运营）采购订单'!C282,"")</f>
        <v/>
      </c>
      <c r="D282" s="50" t="str">
        <f ca="1">+IF(K282&gt;0,'（运营）采购订单'!D282,"")</f>
        <v/>
      </c>
      <c r="E282" s="50" t="str">
        <f ca="1">+IF(K282&gt;0,'（运营）采购订单'!E282,"")</f>
        <v/>
      </c>
      <c r="F282" s="50">
        <f ca="1">+IF(K282&gt;0,'（运营）采购订单'!J282,0)</f>
        <v>0</v>
      </c>
      <c r="G282" s="50" t="str">
        <f ca="1">+IF(K282&gt;0,'（运营）采购订单'!F282,"")</f>
        <v/>
      </c>
      <c r="H282" s="51" t="str">
        <f ca="1">+IF(K282&gt;0,'（运营）采购订单'!G282,"")</f>
        <v/>
      </c>
      <c r="I282" s="50" t="str">
        <f ca="1">+IF(K282&gt;0,'（运营）采购订单'!H282,"")</f>
        <v/>
      </c>
      <c r="J282" s="50" t="str">
        <f>+IF(K282&gt;0,'（运营）采购订单'!I282,"")</f>
        <v/>
      </c>
      <c r="K282" s="50">
        <f>+IF(AND('（工厂）送货清单汇总'!$K$544&gt;0,'（工厂）送货清单汇总'!$L$544&gt;0,'（工厂）送货清单汇总'!$M$544&gt;0,'（工厂）送货清单汇总'!$N$544&gt;0),'（工厂）送货清单汇总'!N282,IF(AND('（工厂）送货清单汇总'!$K$544&gt;0,'（工厂）送货清单汇总'!$L$544&gt;0,'（工厂）送货清单汇总'!$M$544&gt;0,'（工厂）送货清单汇总'!$N$544=0),'（工厂）送货清单汇总'!M282,IF(AND('（工厂）送货清单汇总'!$K$544&gt;0,'（工厂）送货清单汇总'!$L$544&gt;0,'（工厂）送货清单汇总'!$M$544=0),'（工厂）送货清单汇总'!L282,'（工厂）送货清单汇总'!K282)))</f>
        <v>0</v>
      </c>
      <c r="L282" s="50">
        <f t="shared" si="15"/>
        <v>0</v>
      </c>
      <c r="M282" s="43"/>
      <c r="N282" s="43"/>
      <c r="O282" s="50" t="str">
        <f ca="1">+IF(K282&gt;0,LOOKUP(1,0/FIND(I282,运营生产订单!$A$9:$A$78),运营生产订单!$N$9:$N$78),"")</f>
        <v/>
      </c>
    </row>
    <row r="283" ht="22.5" customHeight="1" spans="1:15">
      <c r="A283" s="48" t="str">
        <f t="shared" si="14"/>
        <v/>
      </c>
      <c r="B283" s="49" t="str">
        <f ca="1">+IF(K283&gt;0,'（运营）采购订单'!B283,"")</f>
        <v/>
      </c>
      <c r="C283" s="50" t="str">
        <f ca="1">+IF(K283&gt;0,'（运营）采购订单'!C283,"")</f>
        <v/>
      </c>
      <c r="D283" s="50" t="str">
        <f ca="1">+IF(K283&gt;0,'（运营）采购订单'!D283,"")</f>
        <v/>
      </c>
      <c r="E283" s="50" t="str">
        <f ca="1">+IF(K283&gt;0,'（运营）采购订单'!E283,"")</f>
        <v/>
      </c>
      <c r="F283" s="50">
        <f ca="1">+IF(K283&gt;0,'（运营）采购订单'!J283,0)</f>
        <v>0</v>
      </c>
      <c r="G283" s="50" t="str">
        <f ca="1">+IF(K283&gt;0,'（运营）采购订单'!F283,"")</f>
        <v/>
      </c>
      <c r="H283" s="51" t="str">
        <f ca="1">+IF(K283&gt;0,'（运营）采购订单'!G283,"")</f>
        <v/>
      </c>
      <c r="I283" s="50" t="str">
        <f ca="1">+IF(K283&gt;0,'（运营）采购订单'!H283,"")</f>
        <v/>
      </c>
      <c r="J283" s="50" t="str">
        <f>+IF(K283&gt;0,'（运营）采购订单'!I283,"")</f>
        <v/>
      </c>
      <c r="K283" s="50">
        <f>+IF(AND('（工厂）送货清单汇总'!$K$544&gt;0,'（工厂）送货清单汇总'!$L$544&gt;0,'（工厂）送货清单汇总'!$M$544&gt;0,'（工厂）送货清单汇总'!$N$544&gt;0),'（工厂）送货清单汇总'!N283,IF(AND('（工厂）送货清单汇总'!$K$544&gt;0,'（工厂）送货清单汇总'!$L$544&gt;0,'（工厂）送货清单汇总'!$M$544&gt;0,'（工厂）送货清单汇总'!$N$544=0),'（工厂）送货清单汇总'!M283,IF(AND('（工厂）送货清单汇总'!$K$544&gt;0,'（工厂）送货清单汇总'!$L$544&gt;0,'（工厂）送货清单汇总'!$M$544=0),'（工厂）送货清单汇总'!L283,'（工厂）送货清单汇总'!K283)))</f>
        <v>0</v>
      </c>
      <c r="L283" s="50">
        <f t="shared" si="15"/>
        <v>0</v>
      </c>
      <c r="M283" s="43"/>
      <c r="N283" s="43"/>
      <c r="O283" s="50" t="str">
        <f ca="1">+IF(K283&gt;0,LOOKUP(1,0/FIND(I283,运营生产订单!$A$9:$A$78),运营生产订单!$N$9:$N$78),"")</f>
        <v/>
      </c>
    </row>
    <row r="284" ht="22.5" customHeight="1" spans="1:15">
      <c r="A284" s="48" t="str">
        <f t="shared" si="14"/>
        <v/>
      </c>
      <c r="B284" s="49" t="str">
        <f ca="1">+IF(K284&gt;0,'（运营）采购订单'!B284,"")</f>
        <v/>
      </c>
      <c r="C284" s="50" t="str">
        <f ca="1">+IF(K284&gt;0,'（运营）采购订单'!C284,"")</f>
        <v/>
      </c>
      <c r="D284" s="50" t="str">
        <f ca="1">+IF(K284&gt;0,'（运营）采购订单'!D284,"")</f>
        <v/>
      </c>
      <c r="E284" s="50" t="str">
        <f ca="1">+IF(K284&gt;0,'（运营）采购订单'!E284,"")</f>
        <v/>
      </c>
      <c r="F284" s="50">
        <f ca="1">+IF(K284&gt;0,'（运营）采购订单'!J284,0)</f>
        <v>0</v>
      </c>
      <c r="G284" s="50" t="str">
        <f ca="1">+IF(K284&gt;0,'（运营）采购订单'!F284,"")</f>
        <v/>
      </c>
      <c r="H284" s="51" t="str">
        <f ca="1">+IF(K284&gt;0,'（运营）采购订单'!G284,"")</f>
        <v/>
      </c>
      <c r="I284" s="50" t="str">
        <f ca="1">+IF(K284&gt;0,'（运营）采购订单'!H284,"")</f>
        <v/>
      </c>
      <c r="J284" s="50" t="str">
        <f>+IF(K284&gt;0,'（运营）采购订单'!I284,"")</f>
        <v/>
      </c>
      <c r="K284" s="50">
        <f>+IF(AND('（工厂）送货清单汇总'!$K$544&gt;0,'（工厂）送货清单汇总'!$L$544&gt;0,'（工厂）送货清单汇总'!$M$544&gt;0,'（工厂）送货清单汇总'!$N$544&gt;0),'（工厂）送货清单汇总'!N284,IF(AND('（工厂）送货清单汇总'!$K$544&gt;0,'（工厂）送货清单汇总'!$L$544&gt;0,'（工厂）送货清单汇总'!$M$544&gt;0,'（工厂）送货清单汇总'!$N$544=0),'（工厂）送货清单汇总'!M284,IF(AND('（工厂）送货清单汇总'!$K$544&gt;0,'（工厂）送货清单汇总'!$L$544&gt;0,'（工厂）送货清单汇总'!$M$544=0),'（工厂）送货清单汇总'!L284,'（工厂）送货清单汇总'!K284)))</f>
        <v>0</v>
      </c>
      <c r="L284" s="50">
        <f t="shared" si="15"/>
        <v>0</v>
      </c>
      <c r="M284" s="43"/>
      <c r="N284" s="43"/>
      <c r="O284" s="50" t="str">
        <f ca="1">+IF(K284&gt;0,LOOKUP(1,0/FIND(I284,运营生产订单!$A$9:$A$78),运营生产订单!$N$9:$N$78),"")</f>
        <v/>
      </c>
    </row>
    <row r="285" ht="22.5" customHeight="1" spans="1:15">
      <c r="A285" s="48" t="str">
        <f t="shared" si="14"/>
        <v/>
      </c>
      <c r="B285" s="49" t="str">
        <f ca="1">+IF(K285&gt;0,'（运营）采购订单'!B285,"")</f>
        <v/>
      </c>
      <c r="C285" s="50" t="str">
        <f ca="1">+IF(K285&gt;0,'（运营）采购订单'!C285,"")</f>
        <v/>
      </c>
      <c r="D285" s="50" t="str">
        <f ca="1">+IF(K285&gt;0,'（运营）采购订单'!D285,"")</f>
        <v/>
      </c>
      <c r="E285" s="50" t="str">
        <f ca="1">+IF(K285&gt;0,'（运营）采购订单'!E285,"")</f>
        <v/>
      </c>
      <c r="F285" s="50">
        <f ca="1">+IF(K285&gt;0,'（运营）采购订单'!J285,0)</f>
        <v>0</v>
      </c>
      <c r="G285" s="50" t="str">
        <f ca="1">+IF(K285&gt;0,'（运营）采购订单'!F285,"")</f>
        <v/>
      </c>
      <c r="H285" s="51" t="str">
        <f ca="1">+IF(K285&gt;0,'（运营）采购订单'!G285,"")</f>
        <v/>
      </c>
      <c r="I285" s="50" t="str">
        <f ca="1">+IF(K285&gt;0,'（运营）采购订单'!H285,"")</f>
        <v/>
      </c>
      <c r="J285" s="50" t="str">
        <f>+IF(K285&gt;0,'（运营）采购订单'!I285,"")</f>
        <v/>
      </c>
      <c r="K285" s="50">
        <f>+IF(AND('（工厂）送货清单汇总'!$K$544&gt;0,'（工厂）送货清单汇总'!$L$544&gt;0,'（工厂）送货清单汇总'!$M$544&gt;0,'（工厂）送货清单汇总'!$N$544&gt;0),'（工厂）送货清单汇总'!N285,IF(AND('（工厂）送货清单汇总'!$K$544&gt;0,'（工厂）送货清单汇总'!$L$544&gt;0,'（工厂）送货清单汇总'!$M$544&gt;0,'（工厂）送货清单汇总'!$N$544=0),'（工厂）送货清单汇总'!M285,IF(AND('（工厂）送货清单汇总'!$K$544&gt;0,'（工厂）送货清单汇总'!$L$544&gt;0,'（工厂）送货清单汇总'!$M$544=0),'（工厂）送货清单汇总'!L285,'（工厂）送货清单汇总'!K285)))</f>
        <v>0</v>
      </c>
      <c r="L285" s="50">
        <f t="shared" si="15"/>
        <v>0</v>
      </c>
      <c r="M285" s="43"/>
      <c r="N285" s="43"/>
      <c r="O285" s="50" t="str">
        <f ca="1">+IF(K285&gt;0,LOOKUP(1,0/FIND(I285,运营生产订单!$A$9:$A$78),运营生产订单!$N$9:$N$78),"")</f>
        <v/>
      </c>
    </row>
    <row r="286" ht="22.5" customHeight="1" spans="1:15">
      <c r="A286" s="48" t="str">
        <f t="shared" si="14"/>
        <v/>
      </c>
      <c r="B286" s="49" t="str">
        <f ca="1">+IF(K286&gt;0,'（运营）采购订单'!B286,"")</f>
        <v/>
      </c>
      <c r="C286" s="50" t="str">
        <f ca="1">+IF(K286&gt;0,'（运营）采购订单'!C286,"")</f>
        <v/>
      </c>
      <c r="D286" s="50" t="str">
        <f ca="1">+IF(K286&gt;0,'（运营）采购订单'!D286,"")</f>
        <v/>
      </c>
      <c r="E286" s="50" t="str">
        <f ca="1">+IF(K286&gt;0,'（运营）采购订单'!E286,"")</f>
        <v/>
      </c>
      <c r="F286" s="50">
        <f ca="1">+IF(K286&gt;0,'（运营）采购订单'!J286,0)</f>
        <v>0</v>
      </c>
      <c r="G286" s="50" t="str">
        <f ca="1">+IF(K286&gt;0,'（运营）采购订单'!F286,"")</f>
        <v/>
      </c>
      <c r="H286" s="51" t="str">
        <f ca="1">+IF(K286&gt;0,'（运营）采购订单'!G286,"")</f>
        <v/>
      </c>
      <c r="I286" s="50" t="str">
        <f ca="1">+IF(K286&gt;0,'（运营）采购订单'!H286,"")</f>
        <v/>
      </c>
      <c r="J286" s="50" t="str">
        <f>+IF(K286&gt;0,'（运营）采购订单'!I286,"")</f>
        <v/>
      </c>
      <c r="K286" s="50">
        <f>+IF(AND('（工厂）送货清单汇总'!$K$544&gt;0,'（工厂）送货清单汇总'!$L$544&gt;0,'（工厂）送货清单汇总'!$M$544&gt;0,'（工厂）送货清单汇总'!$N$544&gt;0),'（工厂）送货清单汇总'!N286,IF(AND('（工厂）送货清单汇总'!$K$544&gt;0,'（工厂）送货清单汇总'!$L$544&gt;0,'（工厂）送货清单汇总'!$M$544&gt;0,'（工厂）送货清单汇总'!$N$544=0),'（工厂）送货清单汇总'!M286,IF(AND('（工厂）送货清单汇总'!$K$544&gt;0,'（工厂）送货清单汇总'!$L$544&gt;0,'（工厂）送货清单汇总'!$M$544=0),'（工厂）送货清单汇总'!L286,'（工厂）送货清单汇总'!K286)))</f>
        <v>0</v>
      </c>
      <c r="L286" s="50">
        <f t="shared" si="15"/>
        <v>0</v>
      </c>
      <c r="M286" s="43"/>
      <c r="N286" s="43"/>
      <c r="O286" s="50" t="str">
        <f ca="1">+IF(K286&gt;0,LOOKUP(1,0/FIND(I286,运营生产订单!$A$9:$A$78),运营生产订单!$N$9:$N$78),"")</f>
        <v/>
      </c>
    </row>
    <row r="287" ht="22.5" customHeight="1" spans="1:15">
      <c r="A287" s="48" t="str">
        <f t="shared" si="14"/>
        <v/>
      </c>
      <c r="B287" s="49" t="str">
        <f ca="1">+IF(K287&gt;0,'（运营）采购订单'!B287,"")</f>
        <v/>
      </c>
      <c r="C287" s="50" t="str">
        <f ca="1">+IF(K287&gt;0,'（运营）采购订单'!C287,"")</f>
        <v/>
      </c>
      <c r="D287" s="50" t="str">
        <f ca="1">+IF(K287&gt;0,'（运营）采购订单'!D287,"")</f>
        <v/>
      </c>
      <c r="E287" s="50" t="str">
        <f ca="1">+IF(K287&gt;0,'（运营）采购订单'!E287,"")</f>
        <v/>
      </c>
      <c r="F287" s="50">
        <f ca="1">+IF(K287&gt;0,'（运营）采购订单'!J287,0)</f>
        <v>0</v>
      </c>
      <c r="G287" s="50" t="str">
        <f ca="1">+IF(K287&gt;0,'（运营）采购订单'!F287,"")</f>
        <v/>
      </c>
      <c r="H287" s="51" t="str">
        <f ca="1">+IF(K287&gt;0,'（运营）采购订单'!G287,"")</f>
        <v/>
      </c>
      <c r="I287" s="50" t="str">
        <f ca="1">+IF(K287&gt;0,'（运营）采购订单'!H287,"")</f>
        <v/>
      </c>
      <c r="J287" s="50" t="str">
        <f>+IF(K287&gt;0,'（运营）采购订单'!I287,"")</f>
        <v/>
      </c>
      <c r="K287" s="50">
        <f>+IF(AND('（工厂）送货清单汇总'!$K$544&gt;0,'（工厂）送货清单汇总'!$L$544&gt;0,'（工厂）送货清单汇总'!$M$544&gt;0,'（工厂）送货清单汇总'!$N$544&gt;0),'（工厂）送货清单汇总'!N287,IF(AND('（工厂）送货清单汇总'!$K$544&gt;0,'（工厂）送货清单汇总'!$L$544&gt;0,'（工厂）送货清单汇总'!$M$544&gt;0,'（工厂）送货清单汇总'!$N$544=0),'（工厂）送货清单汇总'!M287,IF(AND('（工厂）送货清单汇总'!$K$544&gt;0,'（工厂）送货清单汇总'!$L$544&gt;0,'（工厂）送货清单汇总'!$M$544=0),'（工厂）送货清单汇总'!L287,'（工厂）送货清单汇总'!K287)))</f>
        <v>0</v>
      </c>
      <c r="L287" s="50">
        <f t="shared" si="15"/>
        <v>0</v>
      </c>
      <c r="M287" s="43"/>
      <c r="N287" s="43"/>
      <c r="O287" s="50" t="str">
        <f ca="1">+IF(K287&gt;0,LOOKUP(1,0/FIND(I287,运营生产订单!$A$9:$A$78),运营生产订单!$N$9:$N$78),"")</f>
        <v/>
      </c>
    </row>
    <row r="288" ht="22.5" customHeight="1" spans="1:15">
      <c r="A288" s="48" t="str">
        <f t="shared" si="14"/>
        <v/>
      </c>
      <c r="B288" s="49" t="str">
        <f ca="1">+IF(K288&gt;0,'（运营）采购订单'!B288,"")</f>
        <v/>
      </c>
      <c r="C288" s="50" t="str">
        <f ca="1">+IF(K288&gt;0,'（运营）采购订单'!C288,"")</f>
        <v/>
      </c>
      <c r="D288" s="50" t="str">
        <f ca="1">+IF(K288&gt;0,'（运营）采购订单'!D288,"")</f>
        <v/>
      </c>
      <c r="E288" s="50" t="str">
        <f ca="1">+IF(K288&gt;0,'（运营）采购订单'!E288,"")</f>
        <v/>
      </c>
      <c r="F288" s="50">
        <f ca="1">+IF(K288&gt;0,'（运营）采购订单'!J288,0)</f>
        <v>0</v>
      </c>
      <c r="G288" s="50" t="str">
        <f ca="1">+IF(K288&gt;0,'（运营）采购订单'!F288,"")</f>
        <v/>
      </c>
      <c r="H288" s="51" t="str">
        <f ca="1">+IF(K288&gt;0,'（运营）采购订单'!G288,"")</f>
        <v/>
      </c>
      <c r="I288" s="50" t="str">
        <f ca="1">+IF(K288&gt;0,'（运营）采购订单'!H288,"")</f>
        <v/>
      </c>
      <c r="J288" s="50" t="str">
        <f>+IF(K288&gt;0,'（运营）采购订单'!I288,"")</f>
        <v/>
      </c>
      <c r="K288" s="50">
        <f>+IF(AND('（工厂）送货清单汇总'!$K$544&gt;0,'（工厂）送货清单汇总'!$L$544&gt;0,'（工厂）送货清单汇总'!$M$544&gt;0,'（工厂）送货清单汇总'!$N$544&gt;0),'（工厂）送货清单汇总'!N288,IF(AND('（工厂）送货清单汇总'!$K$544&gt;0,'（工厂）送货清单汇总'!$L$544&gt;0,'（工厂）送货清单汇总'!$M$544&gt;0,'（工厂）送货清单汇总'!$N$544=0),'（工厂）送货清单汇总'!M288,IF(AND('（工厂）送货清单汇总'!$K$544&gt;0,'（工厂）送货清单汇总'!$L$544&gt;0,'（工厂）送货清单汇总'!$M$544=0),'（工厂）送货清单汇总'!L288,'（工厂）送货清单汇总'!K288)))</f>
        <v>0</v>
      </c>
      <c r="L288" s="50">
        <f t="shared" si="15"/>
        <v>0</v>
      </c>
      <c r="M288" s="43"/>
      <c r="N288" s="43"/>
      <c r="O288" s="50" t="str">
        <f ca="1">+IF(K288&gt;0,LOOKUP(1,0/FIND(I288,运营生产订单!$A$9:$A$78),运营生产订单!$N$9:$N$78),"")</f>
        <v/>
      </c>
    </row>
    <row r="289" ht="22.5" customHeight="1" spans="1:15">
      <c r="A289" s="48" t="str">
        <f t="shared" si="14"/>
        <v/>
      </c>
      <c r="B289" s="49" t="str">
        <f ca="1">+IF(K289&gt;0,'（运营）采购订单'!B289,"")</f>
        <v/>
      </c>
      <c r="C289" s="50" t="str">
        <f ca="1">+IF(K289&gt;0,'（运营）采购订单'!C289,"")</f>
        <v/>
      </c>
      <c r="D289" s="50" t="str">
        <f ca="1">+IF(K289&gt;0,'（运营）采购订单'!D289,"")</f>
        <v/>
      </c>
      <c r="E289" s="50" t="str">
        <f ca="1">+IF(K289&gt;0,'（运营）采购订单'!E289,"")</f>
        <v/>
      </c>
      <c r="F289" s="50">
        <f ca="1">+IF(K289&gt;0,'（运营）采购订单'!J289,0)</f>
        <v>0</v>
      </c>
      <c r="G289" s="50" t="str">
        <f ca="1">+IF(K289&gt;0,'（运营）采购订单'!F289,"")</f>
        <v/>
      </c>
      <c r="H289" s="51" t="str">
        <f ca="1">+IF(K289&gt;0,'（运营）采购订单'!G289,"")</f>
        <v/>
      </c>
      <c r="I289" s="50" t="str">
        <f ca="1">+IF(K289&gt;0,'（运营）采购订单'!H289,"")</f>
        <v/>
      </c>
      <c r="J289" s="50" t="str">
        <f>+IF(K289&gt;0,'（运营）采购订单'!I289,"")</f>
        <v/>
      </c>
      <c r="K289" s="50">
        <f>+IF(AND('（工厂）送货清单汇总'!$K$544&gt;0,'（工厂）送货清单汇总'!$L$544&gt;0,'（工厂）送货清单汇总'!$M$544&gt;0,'（工厂）送货清单汇总'!$N$544&gt;0),'（工厂）送货清单汇总'!N289,IF(AND('（工厂）送货清单汇总'!$K$544&gt;0,'（工厂）送货清单汇总'!$L$544&gt;0,'（工厂）送货清单汇总'!$M$544&gt;0,'（工厂）送货清单汇总'!$N$544=0),'（工厂）送货清单汇总'!M289,IF(AND('（工厂）送货清单汇总'!$K$544&gt;0,'（工厂）送货清单汇总'!$L$544&gt;0,'（工厂）送货清单汇总'!$M$544=0),'（工厂）送货清单汇总'!L289,'（工厂）送货清单汇总'!K289)))</f>
        <v>0</v>
      </c>
      <c r="L289" s="50">
        <f t="shared" si="15"/>
        <v>0</v>
      </c>
      <c r="M289" s="43"/>
      <c r="N289" s="43"/>
      <c r="O289" s="50" t="str">
        <f ca="1">+IF(K289&gt;0,LOOKUP(1,0/FIND(I289,运营生产订单!$A$9:$A$78),运营生产订单!$N$9:$N$78),"")</f>
        <v/>
      </c>
    </row>
    <row r="290" ht="22.5" customHeight="1" spans="1:15">
      <c r="A290" s="48" t="str">
        <f t="shared" si="14"/>
        <v/>
      </c>
      <c r="B290" s="49" t="str">
        <f ca="1">+IF(K290&gt;0,'（运营）采购订单'!B290,"")</f>
        <v/>
      </c>
      <c r="C290" s="50" t="str">
        <f ca="1">+IF(K290&gt;0,'（运营）采购订单'!C290,"")</f>
        <v/>
      </c>
      <c r="D290" s="50" t="str">
        <f ca="1">+IF(K290&gt;0,'（运营）采购订单'!D290,"")</f>
        <v/>
      </c>
      <c r="E290" s="50" t="str">
        <f ca="1">+IF(K290&gt;0,'（运营）采购订单'!E290,"")</f>
        <v/>
      </c>
      <c r="F290" s="50">
        <f ca="1">+IF(K290&gt;0,'（运营）采购订单'!J290,0)</f>
        <v>0</v>
      </c>
      <c r="G290" s="50" t="str">
        <f ca="1">+IF(K290&gt;0,'（运营）采购订单'!F290,"")</f>
        <v/>
      </c>
      <c r="H290" s="51" t="str">
        <f ca="1">+IF(K290&gt;0,'（运营）采购订单'!G290,"")</f>
        <v/>
      </c>
      <c r="I290" s="50" t="str">
        <f ca="1">+IF(K290&gt;0,'（运营）采购订单'!H290,"")</f>
        <v/>
      </c>
      <c r="J290" s="50" t="str">
        <f>+IF(K290&gt;0,'（运营）采购订单'!I290,"")</f>
        <v/>
      </c>
      <c r="K290" s="50">
        <f>+IF(AND('（工厂）送货清单汇总'!$K$544&gt;0,'（工厂）送货清单汇总'!$L$544&gt;0,'（工厂）送货清单汇总'!$M$544&gt;0,'（工厂）送货清单汇总'!$N$544&gt;0),'（工厂）送货清单汇总'!N290,IF(AND('（工厂）送货清单汇总'!$K$544&gt;0,'（工厂）送货清单汇总'!$L$544&gt;0,'（工厂）送货清单汇总'!$M$544&gt;0,'（工厂）送货清单汇总'!$N$544=0),'（工厂）送货清单汇总'!M290,IF(AND('（工厂）送货清单汇总'!$K$544&gt;0,'（工厂）送货清单汇总'!$L$544&gt;0,'（工厂）送货清单汇总'!$M$544=0),'（工厂）送货清单汇总'!L290,'（工厂）送货清单汇总'!K290)))</f>
        <v>0</v>
      </c>
      <c r="L290" s="50">
        <f t="shared" si="15"/>
        <v>0</v>
      </c>
      <c r="M290" s="43"/>
      <c r="N290" s="43"/>
      <c r="O290" s="50" t="str">
        <f ca="1">+IF(K290&gt;0,LOOKUP(1,0/FIND(I290,运营生产订单!$A$9:$A$78),运营生产订单!$N$9:$N$78),"")</f>
        <v/>
      </c>
    </row>
    <row r="291" ht="22.5" customHeight="1" spans="1:15">
      <c r="A291" s="48" t="str">
        <f t="shared" si="14"/>
        <v/>
      </c>
      <c r="B291" s="49" t="str">
        <f ca="1">+IF(K291&gt;0,'（运营）采购订单'!B291,"")</f>
        <v/>
      </c>
      <c r="C291" s="50" t="str">
        <f ca="1">+IF(K291&gt;0,'（运营）采购订单'!C291,"")</f>
        <v/>
      </c>
      <c r="D291" s="50" t="str">
        <f ca="1">+IF(K291&gt;0,'（运营）采购订单'!D291,"")</f>
        <v/>
      </c>
      <c r="E291" s="50" t="str">
        <f ca="1">+IF(K291&gt;0,'（运营）采购订单'!E291,"")</f>
        <v/>
      </c>
      <c r="F291" s="50">
        <f ca="1">+IF(K291&gt;0,'（运营）采购订单'!J291,0)</f>
        <v>0</v>
      </c>
      <c r="G291" s="50" t="str">
        <f ca="1">+IF(K291&gt;0,'（运营）采购订单'!F291,"")</f>
        <v/>
      </c>
      <c r="H291" s="51" t="str">
        <f ca="1">+IF(K291&gt;0,'（运营）采购订单'!G291,"")</f>
        <v/>
      </c>
      <c r="I291" s="50" t="str">
        <f ca="1">+IF(K291&gt;0,'（运营）采购订单'!H291,"")</f>
        <v/>
      </c>
      <c r="J291" s="50" t="str">
        <f>+IF(K291&gt;0,'（运营）采购订单'!I291,"")</f>
        <v/>
      </c>
      <c r="K291" s="50">
        <f>+IF(AND('（工厂）送货清单汇总'!$K$544&gt;0,'（工厂）送货清单汇总'!$L$544&gt;0,'（工厂）送货清单汇总'!$M$544&gt;0,'（工厂）送货清单汇总'!$N$544&gt;0),'（工厂）送货清单汇总'!N291,IF(AND('（工厂）送货清单汇总'!$K$544&gt;0,'（工厂）送货清单汇总'!$L$544&gt;0,'（工厂）送货清单汇总'!$M$544&gt;0,'（工厂）送货清单汇总'!$N$544=0),'（工厂）送货清单汇总'!M291,IF(AND('（工厂）送货清单汇总'!$K$544&gt;0,'（工厂）送货清单汇总'!$L$544&gt;0,'（工厂）送货清单汇总'!$M$544=0),'（工厂）送货清单汇总'!L291,'（工厂）送货清单汇总'!K291)))</f>
        <v>0</v>
      </c>
      <c r="L291" s="50">
        <f t="shared" si="15"/>
        <v>0</v>
      </c>
      <c r="M291" s="43"/>
      <c r="N291" s="43"/>
      <c r="O291" s="50" t="str">
        <f ca="1">+IF(K291&gt;0,LOOKUP(1,0/FIND(I291,运营生产订单!$A$9:$A$78),运营生产订单!$N$9:$N$78),"")</f>
        <v/>
      </c>
    </row>
    <row r="292" ht="22.5" customHeight="1" spans="1:15">
      <c r="A292" s="48" t="str">
        <f t="shared" si="14"/>
        <v/>
      </c>
      <c r="B292" s="49" t="str">
        <f ca="1">+IF(K292&gt;0,'（运营）采购订单'!B292,"")</f>
        <v/>
      </c>
      <c r="C292" s="50" t="str">
        <f ca="1">+IF(K292&gt;0,'（运营）采购订单'!C292,"")</f>
        <v/>
      </c>
      <c r="D292" s="50" t="str">
        <f ca="1">+IF(K292&gt;0,'（运营）采购订单'!D292,"")</f>
        <v/>
      </c>
      <c r="E292" s="50" t="str">
        <f ca="1">+IF(K292&gt;0,'（运营）采购订单'!E292,"")</f>
        <v/>
      </c>
      <c r="F292" s="50">
        <f ca="1">+IF(K292&gt;0,'（运营）采购订单'!J292,0)</f>
        <v>0</v>
      </c>
      <c r="G292" s="50" t="str">
        <f ca="1">+IF(K292&gt;0,'（运营）采购订单'!F292,"")</f>
        <v/>
      </c>
      <c r="H292" s="51" t="str">
        <f ca="1">+IF(K292&gt;0,'（运营）采购订单'!G292,"")</f>
        <v/>
      </c>
      <c r="I292" s="50" t="str">
        <f ca="1">+IF(K292&gt;0,'（运营）采购订单'!H292,"")</f>
        <v/>
      </c>
      <c r="J292" s="50" t="str">
        <f>+IF(K292&gt;0,'（运营）采购订单'!I292,"")</f>
        <v/>
      </c>
      <c r="K292" s="50">
        <f>+IF(AND('（工厂）送货清单汇总'!$K$544&gt;0,'（工厂）送货清单汇总'!$L$544&gt;0,'（工厂）送货清单汇总'!$M$544&gt;0,'（工厂）送货清单汇总'!$N$544&gt;0),'（工厂）送货清单汇总'!N292,IF(AND('（工厂）送货清单汇总'!$K$544&gt;0,'（工厂）送货清单汇总'!$L$544&gt;0,'（工厂）送货清单汇总'!$M$544&gt;0,'（工厂）送货清单汇总'!$N$544=0),'（工厂）送货清单汇总'!M292,IF(AND('（工厂）送货清单汇总'!$K$544&gt;0,'（工厂）送货清单汇总'!$L$544&gt;0,'（工厂）送货清单汇总'!$M$544=0),'（工厂）送货清单汇总'!L292,'（工厂）送货清单汇总'!K292)))</f>
        <v>0</v>
      </c>
      <c r="L292" s="50">
        <f t="shared" si="15"/>
        <v>0</v>
      </c>
      <c r="M292" s="43"/>
      <c r="N292" s="43"/>
      <c r="O292" s="50" t="str">
        <f ca="1">+IF(K292&gt;0,LOOKUP(1,0/FIND(I292,运营生产订单!$A$9:$A$78),运营生产订单!$N$9:$N$78),"")</f>
        <v/>
      </c>
    </row>
    <row r="293" ht="22.5" customHeight="1" spans="1:15">
      <c r="A293" s="48" t="str">
        <f t="shared" si="14"/>
        <v/>
      </c>
      <c r="B293" s="49" t="str">
        <f ca="1">+IF(K293&gt;0,'（运营）采购订单'!B293,"")</f>
        <v/>
      </c>
      <c r="C293" s="50" t="str">
        <f ca="1">+IF(K293&gt;0,'（运营）采购订单'!C293,"")</f>
        <v/>
      </c>
      <c r="D293" s="50" t="str">
        <f ca="1">+IF(K293&gt;0,'（运营）采购订单'!D293,"")</f>
        <v/>
      </c>
      <c r="E293" s="50" t="str">
        <f ca="1">+IF(K293&gt;0,'（运营）采购订单'!E293,"")</f>
        <v/>
      </c>
      <c r="F293" s="50">
        <f ca="1">+IF(K293&gt;0,'（运营）采购订单'!J293,0)</f>
        <v>0</v>
      </c>
      <c r="G293" s="50" t="str">
        <f ca="1">+IF(K293&gt;0,'（运营）采购订单'!F293,"")</f>
        <v/>
      </c>
      <c r="H293" s="51" t="str">
        <f ca="1">+IF(K293&gt;0,'（运营）采购订单'!G293,"")</f>
        <v/>
      </c>
      <c r="I293" s="50" t="str">
        <f ca="1">+IF(K293&gt;0,'（运营）采购订单'!H293,"")</f>
        <v/>
      </c>
      <c r="J293" s="50" t="str">
        <f>+IF(K293&gt;0,'（运营）采购订单'!I293,"")</f>
        <v/>
      </c>
      <c r="K293" s="50">
        <f>+IF(AND('（工厂）送货清单汇总'!$K$544&gt;0,'（工厂）送货清单汇总'!$L$544&gt;0,'（工厂）送货清单汇总'!$M$544&gt;0,'（工厂）送货清单汇总'!$N$544&gt;0),'（工厂）送货清单汇总'!N293,IF(AND('（工厂）送货清单汇总'!$K$544&gt;0,'（工厂）送货清单汇总'!$L$544&gt;0,'（工厂）送货清单汇总'!$M$544&gt;0,'（工厂）送货清单汇总'!$N$544=0),'（工厂）送货清单汇总'!M293,IF(AND('（工厂）送货清单汇总'!$K$544&gt;0,'（工厂）送货清单汇总'!$L$544&gt;0,'（工厂）送货清单汇总'!$M$544=0),'（工厂）送货清单汇总'!L293,'（工厂）送货清单汇总'!K293)))</f>
        <v>0</v>
      </c>
      <c r="L293" s="50">
        <f t="shared" si="15"/>
        <v>0</v>
      </c>
      <c r="M293" s="43"/>
      <c r="N293" s="43"/>
      <c r="O293" s="50" t="str">
        <f ca="1">+IF(K293&gt;0,LOOKUP(1,0/FIND(I293,运营生产订单!$A$9:$A$78),运营生产订单!$N$9:$N$78),"")</f>
        <v/>
      </c>
    </row>
    <row r="294" ht="22.5" customHeight="1" spans="1:15">
      <c r="A294" s="48" t="str">
        <f t="shared" si="14"/>
        <v/>
      </c>
      <c r="B294" s="49" t="str">
        <f ca="1">+IF(K294&gt;0,'（运营）采购订单'!B294,"")</f>
        <v/>
      </c>
      <c r="C294" s="50" t="str">
        <f ca="1">+IF(K294&gt;0,'（运营）采购订单'!C294,"")</f>
        <v/>
      </c>
      <c r="D294" s="50" t="str">
        <f ca="1">+IF(K294&gt;0,'（运营）采购订单'!D294,"")</f>
        <v/>
      </c>
      <c r="E294" s="50" t="str">
        <f ca="1">+IF(K294&gt;0,'（运营）采购订单'!E294,"")</f>
        <v/>
      </c>
      <c r="F294" s="50">
        <f ca="1">+IF(K294&gt;0,'（运营）采购订单'!J294,0)</f>
        <v>0</v>
      </c>
      <c r="G294" s="50" t="str">
        <f ca="1">+IF(K294&gt;0,'（运营）采购订单'!F294,"")</f>
        <v/>
      </c>
      <c r="H294" s="51" t="str">
        <f ca="1">+IF(K294&gt;0,'（运营）采购订单'!G294,"")</f>
        <v/>
      </c>
      <c r="I294" s="50" t="str">
        <f ca="1">+IF(K294&gt;0,'（运营）采购订单'!H294,"")</f>
        <v/>
      </c>
      <c r="J294" s="50" t="str">
        <f>+IF(K294&gt;0,'（运营）采购订单'!I294,"")</f>
        <v/>
      </c>
      <c r="K294" s="50">
        <f>+IF(AND('（工厂）送货清单汇总'!$K$544&gt;0,'（工厂）送货清单汇总'!$L$544&gt;0,'（工厂）送货清单汇总'!$M$544&gt;0,'（工厂）送货清单汇总'!$N$544&gt;0),'（工厂）送货清单汇总'!N294,IF(AND('（工厂）送货清单汇总'!$K$544&gt;0,'（工厂）送货清单汇总'!$L$544&gt;0,'（工厂）送货清单汇总'!$M$544&gt;0,'（工厂）送货清单汇总'!$N$544=0),'（工厂）送货清单汇总'!M294,IF(AND('（工厂）送货清单汇总'!$K$544&gt;0,'（工厂）送货清单汇总'!$L$544&gt;0,'（工厂）送货清单汇总'!$M$544=0),'（工厂）送货清单汇总'!L294,'（工厂）送货清单汇总'!K294)))</f>
        <v>0</v>
      </c>
      <c r="L294" s="50">
        <f t="shared" si="15"/>
        <v>0</v>
      </c>
      <c r="M294" s="43"/>
      <c r="N294" s="43"/>
      <c r="O294" s="50" t="str">
        <f ca="1">+IF(K294&gt;0,LOOKUP(1,0/FIND(I294,运营生产订单!$A$9:$A$78),运营生产订单!$N$9:$N$78),"")</f>
        <v/>
      </c>
    </row>
    <row r="295" ht="22.5" customHeight="1" spans="1:15">
      <c r="A295" s="48" t="str">
        <f t="shared" si="14"/>
        <v/>
      </c>
      <c r="B295" s="49" t="str">
        <f ca="1">+IF(K295&gt;0,'（运营）采购订单'!B295,"")</f>
        <v/>
      </c>
      <c r="C295" s="50" t="str">
        <f ca="1">+IF(K295&gt;0,'（运营）采购订单'!C295,"")</f>
        <v/>
      </c>
      <c r="D295" s="50" t="str">
        <f ca="1">+IF(K295&gt;0,'（运营）采购订单'!D295,"")</f>
        <v/>
      </c>
      <c r="E295" s="50" t="str">
        <f ca="1">+IF(K295&gt;0,'（运营）采购订单'!E295,"")</f>
        <v/>
      </c>
      <c r="F295" s="50">
        <f ca="1">+IF(K295&gt;0,'（运营）采购订单'!J295,0)</f>
        <v>0</v>
      </c>
      <c r="G295" s="50" t="str">
        <f ca="1">+IF(K295&gt;0,'（运营）采购订单'!F295,"")</f>
        <v/>
      </c>
      <c r="H295" s="51" t="str">
        <f ca="1">+IF(K295&gt;0,'（运营）采购订单'!G295,"")</f>
        <v/>
      </c>
      <c r="I295" s="50" t="str">
        <f ca="1">+IF(K295&gt;0,'（运营）采购订单'!H295,"")</f>
        <v/>
      </c>
      <c r="J295" s="50" t="str">
        <f>+IF(K295&gt;0,'（运营）采购订单'!I295,"")</f>
        <v/>
      </c>
      <c r="K295" s="50">
        <f>+IF(AND('（工厂）送货清单汇总'!$K$544&gt;0,'（工厂）送货清单汇总'!$L$544&gt;0,'（工厂）送货清单汇总'!$M$544&gt;0,'（工厂）送货清单汇总'!$N$544&gt;0),'（工厂）送货清单汇总'!N295,IF(AND('（工厂）送货清单汇总'!$K$544&gt;0,'（工厂）送货清单汇总'!$L$544&gt;0,'（工厂）送货清单汇总'!$M$544&gt;0,'（工厂）送货清单汇总'!$N$544=0),'（工厂）送货清单汇总'!M295,IF(AND('（工厂）送货清单汇总'!$K$544&gt;0,'（工厂）送货清单汇总'!$L$544&gt;0,'（工厂）送货清单汇总'!$M$544=0),'（工厂）送货清单汇总'!L295,'（工厂）送货清单汇总'!K295)))</f>
        <v>0</v>
      </c>
      <c r="L295" s="50">
        <f t="shared" si="15"/>
        <v>0</v>
      </c>
      <c r="M295" s="43"/>
      <c r="N295" s="43"/>
      <c r="O295" s="50" t="str">
        <f ca="1">+IF(K295&gt;0,LOOKUP(1,0/FIND(I295,运营生产订单!$A$9:$A$78),运营生产订单!$N$9:$N$78),"")</f>
        <v/>
      </c>
    </row>
    <row r="296" ht="22.5" customHeight="1" spans="1:15">
      <c r="A296" s="48" t="str">
        <f t="shared" si="14"/>
        <v/>
      </c>
      <c r="B296" s="49" t="str">
        <f ca="1">+IF(K296&gt;0,'（运营）采购订单'!B296,"")</f>
        <v/>
      </c>
      <c r="C296" s="50" t="str">
        <f ca="1">+IF(K296&gt;0,'（运营）采购订单'!C296,"")</f>
        <v/>
      </c>
      <c r="D296" s="50" t="str">
        <f ca="1">+IF(K296&gt;0,'（运营）采购订单'!D296,"")</f>
        <v/>
      </c>
      <c r="E296" s="50" t="str">
        <f ca="1">+IF(K296&gt;0,'（运营）采购订单'!E296,"")</f>
        <v/>
      </c>
      <c r="F296" s="50">
        <f ca="1">+IF(K296&gt;0,'（运营）采购订单'!J296,0)</f>
        <v>0</v>
      </c>
      <c r="G296" s="50" t="str">
        <f ca="1">+IF(K296&gt;0,'（运营）采购订单'!F296,"")</f>
        <v/>
      </c>
      <c r="H296" s="51" t="str">
        <f ca="1">+IF(K296&gt;0,'（运营）采购订单'!G296,"")</f>
        <v/>
      </c>
      <c r="I296" s="50" t="str">
        <f ca="1">+IF(K296&gt;0,'（运营）采购订单'!H296,"")</f>
        <v/>
      </c>
      <c r="J296" s="50" t="str">
        <f>+IF(K296&gt;0,'（运营）采购订单'!I296,"")</f>
        <v/>
      </c>
      <c r="K296" s="50">
        <f>+IF(AND('（工厂）送货清单汇总'!$K$544&gt;0,'（工厂）送货清单汇总'!$L$544&gt;0,'（工厂）送货清单汇总'!$M$544&gt;0,'（工厂）送货清单汇总'!$N$544&gt;0),'（工厂）送货清单汇总'!N296,IF(AND('（工厂）送货清单汇总'!$K$544&gt;0,'（工厂）送货清单汇总'!$L$544&gt;0,'（工厂）送货清单汇总'!$M$544&gt;0,'（工厂）送货清单汇总'!$N$544=0),'（工厂）送货清单汇总'!M296,IF(AND('（工厂）送货清单汇总'!$K$544&gt;0,'（工厂）送货清单汇总'!$L$544&gt;0,'（工厂）送货清单汇总'!$M$544=0),'（工厂）送货清单汇总'!L296,'（工厂）送货清单汇总'!K296)))</f>
        <v>0</v>
      </c>
      <c r="L296" s="50">
        <f t="shared" si="15"/>
        <v>0</v>
      </c>
      <c r="M296" s="43"/>
      <c r="N296" s="43"/>
      <c r="O296" s="50" t="str">
        <f ca="1">+IF(K296&gt;0,LOOKUP(1,0/FIND(I296,运营生产订单!$A$9:$A$78),运营生产订单!$N$9:$N$78),"")</f>
        <v/>
      </c>
    </row>
    <row r="297" ht="22.5" customHeight="1" spans="1:15">
      <c r="A297" s="48" t="str">
        <f t="shared" si="14"/>
        <v/>
      </c>
      <c r="B297" s="49" t="str">
        <f ca="1">+IF(K297&gt;0,'（运营）采购订单'!B297,"")</f>
        <v/>
      </c>
      <c r="C297" s="50" t="str">
        <f ca="1">+IF(K297&gt;0,'（运营）采购订单'!C297,"")</f>
        <v/>
      </c>
      <c r="D297" s="50" t="str">
        <f ca="1">+IF(K297&gt;0,'（运营）采购订单'!D297,"")</f>
        <v/>
      </c>
      <c r="E297" s="50" t="str">
        <f ca="1">+IF(K297&gt;0,'（运营）采购订单'!E297,"")</f>
        <v/>
      </c>
      <c r="F297" s="50">
        <f ca="1">+IF(K297&gt;0,'（运营）采购订单'!J297,0)</f>
        <v>0</v>
      </c>
      <c r="G297" s="50" t="str">
        <f ca="1">+IF(K297&gt;0,'（运营）采购订单'!F297,"")</f>
        <v/>
      </c>
      <c r="H297" s="51" t="str">
        <f ca="1">+IF(K297&gt;0,'（运营）采购订单'!G297,"")</f>
        <v/>
      </c>
      <c r="I297" s="50" t="str">
        <f ca="1">+IF(K297&gt;0,'（运营）采购订单'!H297,"")</f>
        <v/>
      </c>
      <c r="J297" s="50" t="str">
        <f>+IF(K297&gt;0,'（运营）采购订单'!I297,"")</f>
        <v/>
      </c>
      <c r="K297" s="50">
        <f>+IF(AND('（工厂）送货清单汇总'!$K$544&gt;0,'（工厂）送货清单汇总'!$L$544&gt;0,'（工厂）送货清单汇总'!$M$544&gt;0,'（工厂）送货清单汇总'!$N$544&gt;0),'（工厂）送货清单汇总'!N297,IF(AND('（工厂）送货清单汇总'!$K$544&gt;0,'（工厂）送货清单汇总'!$L$544&gt;0,'（工厂）送货清单汇总'!$M$544&gt;0,'（工厂）送货清单汇总'!$N$544=0),'（工厂）送货清单汇总'!M297,IF(AND('（工厂）送货清单汇总'!$K$544&gt;0,'（工厂）送货清单汇总'!$L$544&gt;0,'（工厂）送货清单汇总'!$M$544=0),'（工厂）送货清单汇总'!L297,'（工厂）送货清单汇总'!K297)))</f>
        <v>0</v>
      </c>
      <c r="L297" s="50">
        <f t="shared" si="15"/>
        <v>0</v>
      </c>
      <c r="M297" s="43"/>
      <c r="N297" s="43"/>
      <c r="O297" s="50" t="str">
        <f ca="1">+IF(K297&gt;0,LOOKUP(1,0/FIND(I297,运营生产订单!$A$9:$A$78),运营生产订单!$N$9:$N$78),"")</f>
        <v/>
      </c>
    </row>
    <row r="298" ht="22.5" customHeight="1" spans="1:15">
      <c r="A298" s="48" t="str">
        <f t="shared" si="14"/>
        <v/>
      </c>
      <c r="B298" s="49" t="str">
        <f ca="1">+IF(K298&gt;0,'（运营）采购订单'!B298,"")</f>
        <v/>
      </c>
      <c r="C298" s="50" t="str">
        <f ca="1">+IF(K298&gt;0,'（运营）采购订单'!C298,"")</f>
        <v/>
      </c>
      <c r="D298" s="50" t="str">
        <f ca="1">+IF(K298&gt;0,'（运营）采购订单'!D298,"")</f>
        <v/>
      </c>
      <c r="E298" s="50" t="str">
        <f ca="1">+IF(K298&gt;0,'（运营）采购订单'!E298,"")</f>
        <v/>
      </c>
      <c r="F298" s="50">
        <f ca="1">+IF(K298&gt;0,'（运营）采购订单'!J298,0)</f>
        <v>0</v>
      </c>
      <c r="G298" s="50" t="str">
        <f ca="1">+IF(K298&gt;0,'（运营）采购订单'!F298,"")</f>
        <v/>
      </c>
      <c r="H298" s="51" t="str">
        <f ca="1">+IF(K298&gt;0,'（运营）采购订单'!G298,"")</f>
        <v/>
      </c>
      <c r="I298" s="50" t="str">
        <f ca="1">+IF(K298&gt;0,'（运营）采购订单'!H298,"")</f>
        <v/>
      </c>
      <c r="J298" s="50" t="str">
        <f>+IF(K298&gt;0,'（运营）采购订单'!I298,"")</f>
        <v/>
      </c>
      <c r="K298" s="50">
        <f>+IF(AND('（工厂）送货清单汇总'!$K$544&gt;0,'（工厂）送货清单汇总'!$L$544&gt;0,'（工厂）送货清单汇总'!$M$544&gt;0,'（工厂）送货清单汇总'!$N$544&gt;0),'（工厂）送货清单汇总'!N298,IF(AND('（工厂）送货清单汇总'!$K$544&gt;0,'（工厂）送货清单汇总'!$L$544&gt;0,'（工厂）送货清单汇总'!$M$544&gt;0,'（工厂）送货清单汇总'!$N$544=0),'（工厂）送货清单汇总'!M298,IF(AND('（工厂）送货清单汇总'!$K$544&gt;0,'（工厂）送货清单汇总'!$L$544&gt;0,'（工厂）送货清单汇总'!$M$544=0),'（工厂）送货清单汇总'!L298,'（工厂）送货清单汇总'!K298)))</f>
        <v>0</v>
      </c>
      <c r="L298" s="50">
        <f t="shared" si="15"/>
        <v>0</v>
      </c>
      <c r="M298" s="43"/>
      <c r="N298" s="43"/>
      <c r="O298" s="50" t="str">
        <f ca="1">+IF(K298&gt;0,LOOKUP(1,0/FIND(I298,运营生产订单!$A$9:$A$78),运营生产订单!$N$9:$N$78),"")</f>
        <v/>
      </c>
    </row>
    <row r="299" ht="22.5" customHeight="1" spans="1:15">
      <c r="A299" s="48" t="str">
        <f t="shared" si="14"/>
        <v/>
      </c>
      <c r="B299" s="49" t="str">
        <f ca="1">+IF(K299&gt;0,'（运营）采购订单'!B299,"")</f>
        <v/>
      </c>
      <c r="C299" s="50" t="str">
        <f ca="1">+IF(K299&gt;0,'（运营）采购订单'!C299,"")</f>
        <v/>
      </c>
      <c r="D299" s="50" t="str">
        <f ca="1">+IF(K299&gt;0,'（运营）采购订单'!D299,"")</f>
        <v/>
      </c>
      <c r="E299" s="50" t="str">
        <f ca="1">+IF(K299&gt;0,'（运营）采购订单'!E299,"")</f>
        <v/>
      </c>
      <c r="F299" s="50">
        <f ca="1">+IF(K299&gt;0,'（运营）采购订单'!J299,0)</f>
        <v>0</v>
      </c>
      <c r="G299" s="50" t="str">
        <f ca="1">+IF(K299&gt;0,'（运营）采购订单'!F299,"")</f>
        <v/>
      </c>
      <c r="H299" s="51" t="str">
        <f ca="1">+IF(K299&gt;0,'（运营）采购订单'!G299,"")</f>
        <v/>
      </c>
      <c r="I299" s="50" t="str">
        <f ca="1">+IF(K299&gt;0,'（运营）采购订单'!H299,"")</f>
        <v/>
      </c>
      <c r="J299" s="50" t="str">
        <f>+IF(K299&gt;0,'（运营）采购订单'!I299,"")</f>
        <v/>
      </c>
      <c r="K299" s="50">
        <f>+IF(AND('（工厂）送货清单汇总'!$K$544&gt;0,'（工厂）送货清单汇总'!$L$544&gt;0,'（工厂）送货清单汇总'!$M$544&gt;0,'（工厂）送货清单汇总'!$N$544&gt;0),'（工厂）送货清单汇总'!N299,IF(AND('（工厂）送货清单汇总'!$K$544&gt;0,'（工厂）送货清单汇总'!$L$544&gt;0,'（工厂）送货清单汇总'!$M$544&gt;0,'（工厂）送货清单汇总'!$N$544=0),'（工厂）送货清单汇总'!M299,IF(AND('（工厂）送货清单汇总'!$K$544&gt;0,'（工厂）送货清单汇总'!$L$544&gt;0,'（工厂）送货清单汇总'!$M$544=0),'（工厂）送货清单汇总'!L299,'（工厂）送货清单汇总'!K299)))</f>
        <v>0</v>
      </c>
      <c r="L299" s="50">
        <f t="shared" si="15"/>
        <v>0</v>
      </c>
      <c r="M299" s="43"/>
      <c r="N299" s="43"/>
      <c r="O299" s="50" t="str">
        <f ca="1">+IF(K299&gt;0,LOOKUP(1,0/FIND(I299,运营生产订单!$A$9:$A$78),运营生产订单!$N$9:$N$78),"")</f>
        <v/>
      </c>
    </row>
    <row r="300" ht="22.5" customHeight="1" spans="1:15">
      <c r="A300" s="48" t="str">
        <f t="shared" si="14"/>
        <v/>
      </c>
      <c r="B300" s="49" t="str">
        <f ca="1">+IF(K300&gt;0,'（运营）采购订单'!B300,"")</f>
        <v/>
      </c>
      <c r="C300" s="50" t="str">
        <f ca="1">+IF(K300&gt;0,'（运营）采购订单'!C300,"")</f>
        <v/>
      </c>
      <c r="D300" s="50" t="str">
        <f ca="1">+IF(K300&gt;0,'（运营）采购订单'!D300,"")</f>
        <v/>
      </c>
      <c r="E300" s="50" t="str">
        <f ca="1">+IF(K300&gt;0,'（运营）采购订单'!E300,"")</f>
        <v/>
      </c>
      <c r="F300" s="50">
        <f ca="1">+IF(K300&gt;0,'（运营）采购订单'!J300,0)</f>
        <v>0</v>
      </c>
      <c r="G300" s="50" t="str">
        <f ca="1">+IF(K300&gt;0,'（运营）采购订单'!F300,"")</f>
        <v/>
      </c>
      <c r="H300" s="51" t="str">
        <f ca="1">+IF(K300&gt;0,'（运营）采购订单'!G300,"")</f>
        <v/>
      </c>
      <c r="I300" s="50" t="str">
        <f ca="1">+IF(K300&gt;0,'（运营）采购订单'!H300,"")</f>
        <v/>
      </c>
      <c r="J300" s="50" t="str">
        <f>+IF(K300&gt;0,'（运营）采购订单'!I300,"")</f>
        <v/>
      </c>
      <c r="K300" s="50">
        <f>+IF(AND('（工厂）送货清单汇总'!$K$544&gt;0,'（工厂）送货清单汇总'!$L$544&gt;0,'（工厂）送货清单汇总'!$M$544&gt;0,'（工厂）送货清单汇总'!$N$544&gt;0),'（工厂）送货清单汇总'!N300,IF(AND('（工厂）送货清单汇总'!$K$544&gt;0,'（工厂）送货清单汇总'!$L$544&gt;0,'（工厂）送货清单汇总'!$M$544&gt;0,'（工厂）送货清单汇总'!$N$544=0),'（工厂）送货清单汇总'!M300,IF(AND('（工厂）送货清单汇总'!$K$544&gt;0,'（工厂）送货清单汇总'!$L$544&gt;0,'（工厂）送货清单汇总'!$M$544=0),'（工厂）送货清单汇总'!L300,'（工厂）送货清单汇总'!K300)))</f>
        <v>0</v>
      </c>
      <c r="L300" s="50">
        <f t="shared" si="15"/>
        <v>0</v>
      </c>
      <c r="M300" s="43"/>
      <c r="N300" s="43"/>
      <c r="O300" s="50" t="str">
        <f ca="1">+IF(K300&gt;0,LOOKUP(1,0/FIND(I300,运营生产订单!$A$9:$A$78),运营生产订单!$N$9:$N$78),"")</f>
        <v/>
      </c>
    </row>
    <row r="301" ht="22.5" customHeight="1" spans="1:15">
      <c r="A301" s="48" t="str">
        <f t="shared" si="14"/>
        <v/>
      </c>
      <c r="B301" s="49" t="str">
        <f ca="1">+IF(K301&gt;0,'（运营）采购订单'!B301,"")</f>
        <v/>
      </c>
      <c r="C301" s="50" t="str">
        <f ca="1">+IF(K301&gt;0,'（运营）采购订单'!C301,"")</f>
        <v/>
      </c>
      <c r="D301" s="50" t="str">
        <f ca="1">+IF(K301&gt;0,'（运营）采购订单'!D301,"")</f>
        <v/>
      </c>
      <c r="E301" s="50" t="str">
        <f ca="1">+IF(K301&gt;0,'（运营）采购订单'!E301,"")</f>
        <v/>
      </c>
      <c r="F301" s="50">
        <f ca="1">+IF(K301&gt;0,'（运营）采购订单'!J301,0)</f>
        <v>0</v>
      </c>
      <c r="G301" s="50" t="str">
        <f ca="1">+IF(K301&gt;0,'（运营）采购订单'!F301,"")</f>
        <v/>
      </c>
      <c r="H301" s="51" t="str">
        <f ca="1">+IF(K301&gt;0,'（运营）采购订单'!G301,"")</f>
        <v/>
      </c>
      <c r="I301" s="50" t="str">
        <f ca="1">+IF(K301&gt;0,'（运营）采购订单'!H301,"")</f>
        <v/>
      </c>
      <c r="J301" s="50" t="str">
        <f>+IF(K301&gt;0,'（运营）采购订单'!I301,"")</f>
        <v/>
      </c>
      <c r="K301" s="50">
        <f>+IF(AND('（工厂）送货清单汇总'!$K$544&gt;0,'（工厂）送货清单汇总'!$L$544&gt;0,'（工厂）送货清单汇总'!$M$544&gt;0,'（工厂）送货清单汇总'!$N$544&gt;0),'（工厂）送货清单汇总'!N301,IF(AND('（工厂）送货清单汇总'!$K$544&gt;0,'（工厂）送货清单汇总'!$L$544&gt;0,'（工厂）送货清单汇总'!$M$544&gt;0,'（工厂）送货清单汇总'!$N$544=0),'（工厂）送货清单汇总'!M301,IF(AND('（工厂）送货清单汇总'!$K$544&gt;0,'（工厂）送货清单汇总'!$L$544&gt;0,'（工厂）送货清单汇总'!$M$544=0),'（工厂）送货清单汇总'!L301,'（工厂）送货清单汇总'!K301)))</f>
        <v>0</v>
      </c>
      <c r="L301" s="50">
        <f t="shared" si="15"/>
        <v>0</v>
      </c>
      <c r="M301" s="43"/>
      <c r="N301" s="43"/>
      <c r="O301" s="50" t="str">
        <f ca="1">+IF(K301&gt;0,LOOKUP(1,0/FIND(I301,运营生产订单!$A$9:$A$78),运营生产订单!$N$9:$N$78),"")</f>
        <v/>
      </c>
    </row>
    <row r="302" ht="22.5" customHeight="1" spans="1:15">
      <c r="A302" s="48" t="str">
        <f t="shared" si="14"/>
        <v/>
      </c>
      <c r="B302" s="49" t="str">
        <f ca="1">+IF(K302&gt;0,'（运营）采购订单'!B302,"")</f>
        <v/>
      </c>
      <c r="C302" s="50" t="str">
        <f ca="1">+IF(K302&gt;0,'（运营）采购订单'!C302,"")</f>
        <v/>
      </c>
      <c r="D302" s="50" t="str">
        <f ca="1">+IF(K302&gt;0,'（运营）采购订单'!D302,"")</f>
        <v/>
      </c>
      <c r="E302" s="50" t="str">
        <f ca="1">+IF(K302&gt;0,'（运营）采购订单'!E302,"")</f>
        <v/>
      </c>
      <c r="F302" s="50">
        <f ca="1">+IF(K302&gt;0,'（运营）采购订单'!J302,0)</f>
        <v>0</v>
      </c>
      <c r="G302" s="50" t="str">
        <f ca="1">+IF(K302&gt;0,'（运营）采购订单'!F302,"")</f>
        <v/>
      </c>
      <c r="H302" s="51" t="str">
        <f ca="1">+IF(K302&gt;0,'（运营）采购订单'!G302,"")</f>
        <v/>
      </c>
      <c r="I302" s="50" t="str">
        <f ca="1">+IF(K302&gt;0,'（运营）采购订单'!H302,"")</f>
        <v/>
      </c>
      <c r="J302" s="50" t="str">
        <f>+IF(K302&gt;0,'（运营）采购订单'!I302,"")</f>
        <v/>
      </c>
      <c r="K302" s="50">
        <f>+IF(AND('（工厂）送货清单汇总'!$K$544&gt;0,'（工厂）送货清单汇总'!$L$544&gt;0,'（工厂）送货清单汇总'!$M$544&gt;0,'（工厂）送货清单汇总'!$N$544&gt;0),'（工厂）送货清单汇总'!N302,IF(AND('（工厂）送货清单汇总'!$K$544&gt;0,'（工厂）送货清单汇总'!$L$544&gt;0,'（工厂）送货清单汇总'!$M$544&gt;0,'（工厂）送货清单汇总'!$N$544=0),'（工厂）送货清单汇总'!M302,IF(AND('（工厂）送货清单汇总'!$K$544&gt;0,'（工厂）送货清单汇总'!$L$544&gt;0,'（工厂）送货清单汇总'!$M$544=0),'（工厂）送货清单汇总'!L302,'（工厂）送货清单汇总'!K302)))</f>
        <v>0</v>
      </c>
      <c r="L302" s="50">
        <f t="shared" si="15"/>
        <v>0</v>
      </c>
      <c r="M302" s="43"/>
      <c r="N302" s="43"/>
      <c r="O302" s="50" t="str">
        <f ca="1">+IF(K302&gt;0,LOOKUP(1,0/FIND(I302,运营生产订单!$A$9:$A$78),运营生产订单!$N$9:$N$78),"")</f>
        <v/>
      </c>
    </row>
    <row r="303" ht="22.5" customHeight="1" spans="1:15">
      <c r="A303" s="48" t="str">
        <f t="shared" si="14"/>
        <v/>
      </c>
      <c r="B303" s="49" t="str">
        <f ca="1">+IF(K303&gt;0,'（运营）采购订单'!B303,"")</f>
        <v/>
      </c>
      <c r="C303" s="50" t="str">
        <f ca="1">+IF(K303&gt;0,'（运营）采购订单'!C303,"")</f>
        <v/>
      </c>
      <c r="D303" s="50" t="str">
        <f ca="1">+IF(K303&gt;0,'（运营）采购订单'!D303,"")</f>
        <v/>
      </c>
      <c r="E303" s="50" t="str">
        <f ca="1">+IF(K303&gt;0,'（运营）采购订单'!E303,"")</f>
        <v/>
      </c>
      <c r="F303" s="50">
        <f ca="1">+IF(K303&gt;0,'（运营）采购订单'!J303,0)</f>
        <v>0</v>
      </c>
      <c r="G303" s="50" t="str">
        <f ca="1">+IF(K303&gt;0,'（运营）采购订单'!F303,"")</f>
        <v/>
      </c>
      <c r="H303" s="51" t="str">
        <f ca="1">+IF(K303&gt;0,'（运营）采购订单'!G303,"")</f>
        <v/>
      </c>
      <c r="I303" s="50" t="str">
        <f ca="1">+IF(K303&gt;0,'（运营）采购订单'!H303,"")</f>
        <v/>
      </c>
      <c r="J303" s="50" t="str">
        <f>+IF(K303&gt;0,'（运营）采购订单'!I303,"")</f>
        <v/>
      </c>
      <c r="K303" s="50">
        <f>+IF(AND('（工厂）送货清单汇总'!$K$544&gt;0,'（工厂）送货清单汇总'!$L$544&gt;0,'（工厂）送货清单汇总'!$M$544&gt;0,'（工厂）送货清单汇总'!$N$544&gt;0),'（工厂）送货清单汇总'!N303,IF(AND('（工厂）送货清单汇总'!$K$544&gt;0,'（工厂）送货清单汇总'!$L$544&gt;0,'（工厂）送货清单汇总'!$M$544&gt;0,'（工厂）送货清单汇总'!$N$544=0),'（工厂）送货清单汇总'!M303,IF(AND('（工厂）送货清单汇总'!$K$544&gt;0,'（工厂）送货清单汇总'!$L$544&gt;0,'（工厂）送货清单汇总'!$M$544=0),'（工厂）送货清单汇总'!L303,'（工厂）送货清单汇总'!K303)))</f>
        <v>0</v>
      </c>
      <c r="L303" s="50">
        <f t="shared" si="15"/>
        <v>0</v>
      </c>
      <c r="M303" s="43"/>
      <c r="N303" s="43"/>
      <c r="O303" s="50" t="str">
        <f ca="1">+IF(K303&gt;0,LOOKUP(1,0/FIND(I303,运营生产订单!$A$9:$A$78),运营生产订单!$N$9:$N$78),"")</f>
        <v/>
      </c>
    </row>
    <row r="304" ht="22.5" customHeight="1" spans="1:15">
      <c r="A304" s="48" t="str">
        <f t="shared" si="14"/>
        <v/>
      </c>
      <c r="B304" s="49" t="str">
        <f ca="1">+IF(K304&gt;0,'（运营）采购订单'!B304,"")</f>
        <v/>
      </c>
      <c r="C304" s="50" t="str">
        <f ca="1">+IF(K304&gt;0,'（运营）采购订单'!C304,"")</f>
        <v/>
      </c>
      <c r="D304" s="50" t="str">
        <f ca="1">+IF(K304&gt;0,'（运营）采购订单'!D304,"")</f>
        <v/>
      </c>
      <c r="E304" s="50" t="str">
        <f ca="1">+IF(K304&gt;0,'（运营）采购订单'!E304,"")</f>
        <v/>
      </c>
      <c r="F304" s="50">
        <f ca="1">+IF(K304&gt;0,'（运营）采购订单'!J304,0)</f>
        <v>0</v>
      </c>
      <c r="G304" s="50" t="str">
        <f ca="1">+IF(K304&gt;0,'（运营）采购订单'!F304,"")</f>
        <v/>
      </c>
      <c r="H304" s="51" t="str">
        <f ca="1">+IF(K304&gt;0,'（运营）采购订单'!G304,"")</f>
        <v/>
      </c>
      <c r="I304" s="50" t="str">
        <f ca="1">+IF(K304&gt;0,'（运营）采购订单'!H304,"")</f>
        <v/>
      </c>
      <c r="J304" s="50" t="str">
        <f>+IF(K304&gt;0,'（运营）采购订单'!I304,"")</f>
        <v/>
      </c>
      <c r="K304" s="50">
        <f>+IF(AND('（工厂）送货清单汇总'!$K$544&gt;0,'（工厂）送货清单汇总'!$L$544&gt;0,'（工厂）送货清单汇总'!$M$544&gt;0,'（工厂）送货清单汇总'!$N$544&gt;0),'（工厂）送货清单汇总'!N304,IF(AND('（工厂）送货清单汇总'!$K$544&gt;0,'（工厂）送货清单汇总'!$L$544&gt;0,'（工厂）送货清单汇总'!$M$544&gt;0,'（工厂）送货清单汇总'!$N$544=0),'（工厂）送货清单汇总'!M304,IF(AND('（工厂）送货清单汇总'!$K$544&gt;0,'（工厂）送货清单汇总'!$L$544&gt;0,'（工厂）送货清单汇总'!$M$544=0),'（工厂）送货清单汇总'!L304,'（工厂）送货清单汇总'!K304)))</f>
        <v>0</v>
      </c>
      <c r="L304" s="50">
        <f t="shared" si="15"/>
        <v>0</v>
      </c>
      <c r="M304" s="43"/>
      <c r="N304" s="43"/>
      <c r="O304" s="50" t="str">
        <f ca="1">+IF(K304&gt;0,LOOKUP(1,0/FIND(I304,运营生产订单!$A$9:$A$78),运营生产订单!$N$9:$N$78),"")</f>
        <v/>
      </c>
    </row>
    <row r="305" ht="22.5" customHeight="1" spans="1:15">
      <c r="A305" s="48" t="str">
        <f t="shared" si="14"/>
        <v/>
      </c>
      <c r="B305" s="49" t="str">
        <f ca="1">+IF(K305&gt;0,'（运营）采购订单'!B305,"")</f>
        <v/>
      </c>
      <c r="C305" s="50" t="str">
        <f ca="1">+IF(K305&gt;0,'（运营）采购订单'!C305,"")</f>
        <v/>
      </c>
      <c r="D305" s="50" t="str">
        <f ca="1">+IF(K305&gt;0,'（运营）采购订单'!D305,"")</f>
        <v/>
      </c>
      <c r="E305" s="50" t="str">
        <f ca="1">+IF(K305&gt;0,'（运营）采购订单'!E305,"")</f>
        <v/>
      </c>
      <c r="F305" s="50">
        <f ca="1">+IF(K305&gt;0,'（运营）采购订单'!J305,0)</f>
        <v>0</v>
      </c>
      <c r="G305" s="50" t="str">
        <f ca="1">+IF(K305&gt;0,'（运营）采购订单'!F305,"")</f>
        <v/>
      </c>
      <c r="H305" s="51" t="str">
        <f ca="1">+IF(K305&gt;0,'（运营）采购订单'!G305,"")</f>
        <v/>
      </c>
      <c r="I305" s="50" t="str">
        <f ca="1">+IF(K305&gt;0,'（运营）采购订单'!H305,"")</f>
        <v/>
      </c>
      <c r="J305" s="50" t="str">
        <f>+IF(K305&gt;0,'（运营）采购订单'!I305,"")</f>
        <v/>
      </c>
      <c r="K305" s="50">
        <f>+IF(AND('（工厂）送货清单汇总'!$K$544&gt;0,'（工厂）送货清单汇总'!$L$544&gt;0,'（工厂）送货清单汇总'!$M$544&gt;0,'（工厂）送货清单汇总'!$N$544&gt;0),'（工厂）送货清单汇总'!N305,IF(AND('（工厂）送货清单汇总'!$K$544&gt;0,'（工厂）送货清单汇总'!$L$544&gt;0,'（工厂）送货清单汇总'!$M$544&gt;0,'（工厂）送货清单汇总'!$N$544=0),'（工厂）送货清单汇总'!M305,IF(AND('（工厂）送货清单汇总'!$K$544&gt;0,'（工厂）送货清单汇总'!$L$544&gt;0,'（工厂）送货清单汇总'!$M$544=0),'（工厂）送货清单汇总'!L305,'（工厂）送货清单汇总'!K305)))</f>
        <v>0</v>
      </c>
      <c r="L305" s="50">
        <f t="shared" si="15"/>
        <v>0</v>
      </c>
      <c r="M305" s="43"/>
      <c r="N305" s="43"/>
      <c r="O305" s="50" t="str">
        <f ca="1">+IF(K305&gt;0,LOOKUP(1,0/FIND(I305,运营生产订单!$A$9:$A$78),运营生产订单!$N$9:$N$78),"")</f>
        <v/>
      </c>
    </row>
    <row r="306" ht="22.5" customHeight="1" spans="1:15">
      <c r="A306" s="48" t="str">
        <f t="shared" si="14"/>
        <v/>
      </c>
      <c r="B306" s="49" t="str">
        <f ca="1">+IF(K306&gt;0,'（运营）采购订单'!B306,"")</f>
        <v/>
      </c>
      <c r="C306" s="50" t="str">
        <f ca="1">+IF(K306&gt;0,'（运营）采购订单'!C306,"")</f>
        <v/>
      </c>
      <c r="D306" s="50" t="str">
        <f ca="1">+IF(K306&gt;0,'（运营）采购订单'!D306,"")</f>
        <v/>
      </c>
      <c r="E306" s="50" t="str">
        <f ca="1">+IF(K306&gt;0,'（运营）采购订单'!E306,"")</f>
        <v/>
      </c>
      <c r="F306" s="50">
        <f ca="1">+IF(K306&gt;0,'（运营）采购订单'!J306,0)</f>
        <v>0</v>
      </c>
      <c r="G306" s="50" t="str">
        <f ca="1">+IF(K306&gt;0,'（运营）采购订单'!F306,"")</f>
        <v/>
      </c>
      <c r="H306" s="51" t="str">
        <f ca="1">+IF(K306&gt;0,'（运营）采购订单'!G306,"")</f>
        <v/>
      </c>
      <c r="I306" s="50" t="str">
        <f ca="1">+IF(K306&gt;0,'（运营）采购订单'!H306,"")</f>
        <v/>
      </c>
      <c r="J306" s="50" t="str">
        <f>+IF(K306&gt;0,'（运营）采购订单'!I306,"")</f>
        <v/>
      </c>
      <c r="K306" s="50">
        <f>+IF(AND('（工厂）送货清单汇总'!$K$544&gt;0,'（工厂）送货清单汇总'!$L$544&gt;0,'（工厂）送货清单汇总'!$M$544&gt;0,'（工厂）送货清单汇总'!$N$544&gt;0),'（工厂）送货清单汇总'!N306,IF(AND('（工厂）送货清单汇总'!$K$544&gt;0,'（工厂）送货清单汇总'!$L$544&gt;0,'（工厂）送货清单汇总'!$M$544&gt;0,'（工厂）送货清单汇总'!$N$544=0),'（工厂）送货清单汇总'!M306,IF(AND('（工厂）送货清单汇总'!$K$544&gt;0,'（工厂）送货清单汇总'!$L$544&gt;0,'（工厂）送货清单汇总'!$M$544=0),'（工厂）送货清单汇总'!L306,'（工厂）送货清单汇总'!K306)))</f>
        <v>0</v>
      </c>
      <c r="L306" s="50">
        <f t="shared" si="15"/>
        <v>0</v>
      </c>
      <c r="M306" s="43"/>
      <c r="N306" s="43"/>
      <c r="O306" s="50" t="str">
        <f ca="1">+IF(K306&gt;0,LOOKUP(1,0/FIND(I306,运营生产订单!$A$9:$A$78),运营生产订单!$N$9:$N$78),"")</f>
        <v/>
      </c>
    </row>
    <row r="307" ht="22.5" customHeight="1" spans="1:15">
      <c r="A307" s="48" t="str">
        <f t="shared" si="14"/>
        <v/>
      </c>
      <c r="B307" s="49" t="str">
        <f ca="1">+IF(K307&gt;0,'（运营）采购订单'!B307,"")</f>
        <v/>
      </c>
      <c r="C307" s="50" t="str">
        <f ca="1">+IF(K307&gt;0,'（运营）采购订单'!C307,"")</f>
        <v/>
      </c>
      <c r="D307" s="50" t="str">
        <f ca="1">+IF(K307&gt;0,'（运营）采购订单'!D307,"")</f>
        <v/>
      </c>
      <c r="E307" s="50" t="str">
        <f ca="1">+IF(K307&gt;0,'（运营）采购订单'!E307,"")</f>
        <v/>
      </c>
      <c r="F307" s="50">
        <f ca="1">+IF(K307&gt;0,'（运营）采购订单'!J307,0)</f>
        <v>0</v>
      </c>
      <c r="G307" s="50" t="str">
        <f ca="1">+IF(K307&gt;0,'（运营）采购订单'!F307,"")</f>
        <v/>
      </c>
      <c r="H307" s="51" t="str">
        <f ca="1">+IF(K307&gt;0,'（运营）采购订单'!G307,"")</f>
        <v/>
      </c>
      <c r="I307" s="50" t="str">
        <f ca="1">+IF(K307&gt;0,'（运营）采购订单'!H307,"")</f>
        <v/>
      </c>
      <c r="J307" s="50" t="str">
        <f>+IF(K307&gt;0,'（运营）采购订单'!I307,"")</f>
        <v/>
      </c>
      <c r="K307" s="50">
        <f>+IF(AND('（工厂）送货清单汇总'!$K$544&gt;0,'（工厂）送货清单汇总'!$L$544&gt;0,'（工厂）送货清单汇总'!$M$544&gt;0,'（工厂）送货清单汇总'!$N$544&gt;0),'（工厂）送货清单汇总'!N307,IF(AND('（工厂）送货清单汇总'!$K$544&gt;0,'（工厂）送货清单汇总'!$L$544&gt;0,'（工厂）送货清单汇总'!$M$544&gt;0,'（工厂）送货清单汇总'!$N$544=0),'（工厂）送货清单汇总'!M307,IF(AND('（工厂）送货清单汇总'!$K$544&gt;0,'（工厂）送货清单汇总'!$L$544&gt;0,'（工厂）送货清单汇总'!$M$544=0),'（工厂）送货清单汇总'!L307,'（工厂）送货清单汇总'!K307)))</f>
        <v>0</v>
      </c>
      <c r="L307" s="50">
        <f t="shared" si="15"/>
        <v>0</v>
      </c>
      <c r="M307" s="43"/>
      <c r="N307" s="43"/>
      <c r="O307" s="50" t="str">
        <f ca="1">+IF(K307&gt;0,LOOKUP(1,0/FIND(I307,运营生产订单!$A$9:$A$78),运营生产订单!$N$9:$N$78),"")</f>
        <v/>
      </c>
    </row>
    <row r="308" ht="22.5" customHeight="1" spans="1:15">
      <c r="A308" s="48" t="str">
        <f t="shared" si="14"/>
        <v/>
      </c>
      <c r="B308" s="49" t="str">
        <f ca="1">+IF(K308&gt;0,'（运营）采购订单'!B308,"")</f>
        <v/>
      </c>
      <c r="C308" s="50" t="str">
        <f ca="1">+IF(K308&gt;0,'（运营）采购订单'!C308,"")</f>
        <v/>
      </c>
      <c r="D308" s="50" t="str">
        <f ca="1">+IF(K308&gt;0,'（运营）采购订单'!D308,"")</f>
        <v/>
      </c>
      <c r="E308" s="50" t="str">
        <f ca="1">+IF(K308&gt;0,'（运营）采购订单'!E308,"")</f>
        <v/>
      </c>
      <c r="F308" s="50">
        <f ca="1">+IF(K308&gt;0,'（运营）采购订单'!J308,0)</f>
        <v>0</v>
      </c>
      <c r="G308" s="50" t="str">
        <f ca="1">+IF(K308&gt;0,'（运营）采购订单'!F308,"")</f>
        <v/>
      </c>
      <c r="H308" s="51" t="str">
        <f ca="1">+IF(K308&gt;0,'（运营）采购订单'!G308,"")</f>
        <v/>
      </c>
      <c r="I308" s="50" t="str">
        <f ca="1">+IF(K308&gt;0,'（运营）采购订单'!H308,"")</f>
        <v/>
      </c>
      <c r="J308" s="50" t="str">
        <f>+IF(K308&gt;0,'（运营）采购订单'!I308,"")</f>
        <v/>
      </c>
      <c r="K308" s="50">
        <f>+IF(AND('（工厂）送货清单汇总'!$K$544&gt;0,'（工厂）送货清单汇总'!$L$544&gt;0,'（工厂）送货清单汇总'!$M$544&gt;0,'（工厂）送货清单汇总'!$N$544&gt;0),'（工厂）送货清单汇总'!N308,IF(AND('（工厂）送货清单汇总'!$K$544&gt;0,'（工厂）送货清单汇总'!$L$544&gt;0,'（工厂）送货清单汇总'!$M$544&gt;0,'（工厂）送货清单汇总'!$N$544=0),'（工厂）送货清单汇总'!M308,IF(AND('（工厂）送货清单汇总'!$K$544&gt;0,'（工厂）送货清单汇总'!$L$544&gt;0,'（工厂）送货清单汇总'!$M$544=0),'（工厂）送货清单汇总'!L308,'（工厂）送货清单汇总'!K308)))</f>
        <v>0</v>
      </c>
      <c r="L308" s="50">
        <f t="shared" si="15"/>
        <v>0</v>
      </c>
      <c r="M308" s="43"/>
      <c r="N308" s="43"/>
      <c r="O308" s="50" t="str">
        <f ca="1">+IF(K308&gt;0,LOOKUP(1,0/FIND(I308,运营生产订单!$A$9:$A$78),运营生产订单!$N$9:$N$78),"")</f>
        <v/>
      </c>
    </row>
    <row r="309" ht="22.5" customHeight="1" spans="1:15">
      <c r="A309" s="48" t="str">
        <f t="shared" si="14"/>
        <v/>
      </c>
      <c r="B309" s="49" t="str">
        <f ca="1">+IF(K309&gt;0,'（运营）采购订单'!B309,"")</f>
        <v/>
      </c>
      <c r="C309" s="50" t="str">
        <f ca="1">+IF(K309&gt;0,'（运营）采购订单'!C309,"")</f>
        <v/>
      </c>
      <c r="D309" s="50" t="str">
        <f ca="1">+IF(K309&gt;0,'（运营）采购订单'!D309,"")</f>
        <v/>
      </c>
      <c r="E309" s="50" t="str">
        <f ca="1">+IF(K309&gt;0,'（运营）采购订单'!E309,"")</f>
        <v/>
      </c>
      <c r="F309" s="50">
        <f ca="1">+IF(K309&gt;0,'（运营）采购订单'!J309,0)</f>
        <v>0</v>
      </c>
      <c r="G309" s="50" t="str">
        <f ca="1">+IF(K309&gt;0,'（运营）采购订单'!F309,"")</f>
        <v/>
      </c>
      <c r="H309" s="51" t="str">
        <f ca="1">+IF(K309&gt;0,'（运营）采购订单'!G309,"")</f>
        <v/>
      </c>
      <c r="I309" s="50" t="str">
        <f ca="1">+IF(K309&gt;0,'（运营）采购订单'!H309,"")</f>
        <v/>
      </c>
      <c r="J309" s="50" t="str">
        <f>+IF(K309&gt;0,'（运营）采购订单'!I309,"")</f>
        <v/>
      </c>
      <c r="K309" s="50">
        <f>+IF(AND('（工厂）送货清单汇总'!$K$544&gt;0,'（工厂）送货清单汇总'!$L$544&gt;0,'（工厂）送货清单汇总'!$M$544&gt;0,'（工厂）送货清单汇总'!$N$544&gt;0),'（工厂）送货清单汇总'!N309,IF(AND('（工厂）送货清单汇总'!$K$544&gt;0,'（工厂）送货清单汇总'!$L$544&gt;0,'（工厂）送货清单汇总'!$M$544&gt;0,'（工厂）送货清单汇总'!$N$544=0),'（工厂）送货清单汇总'!M309,IF(AND('（工厂）送货清单汇总'!$K$544&gt;0,'（工厂）送货清单汇总'!$L$544&gt;0,'（工厂）送货清单汇总'!$M$544=0),'（工厂）送货清单汇总'!L309,'（工厂）送货清单汇总'!K309)))</f>
        <v>0</v>
      </c>
      <c r="L309" s="50">
        <f t="shared" si="15"/>
        <v>0</v>
      </c>
      <c r="M309" s="43"/>
      <c r="N309" s="43"/>
      <c r="O309" s="50" t="str">
        <f ca="1">+IF(K309&gt;0,LOOKUP(1,0/FIND(I309,运营生产订单!$A$9:$A$78),运营生产订单!$N$9:$N$78),"")</f>
        <v/>
      </c>
    </row>
    <row r="310" ht="22.5" customHeight="1" spans="1:15">
      <c r="A310" s="48" t="str">
        <f t="shared" si="14"/>
        <v/>
      </c>
      <c r="B310" s="49" t="str">
        <f ca="1">+IF(K310&gt;0,'（运营）采购订单'!B310,"")</f>
        <v/>
      </c>
      <c r="C310" s="50" t="str">
        <f ca="1">+IF(K310&gt;0,'（运营）采购订单'!C310,"")</f>
        <v/>
      </c>
      <c r="D310" s="50" t="str">
        <f ca="1">+IF(K310&gt;0,'（运营）采购订单'!D310,"")</f>
        <v/>
      </c>
      <c r="E310" s="50" t="str">
        <f ca="1">+IF(K310&gt;0,'（运营）采购订单'!E310,"")</f>
        <v/>
      </c>
      <c r="F310" s="50">
        <f ca="1">+IF(K310&gt;0,'（运营）采购订单'!J310,0)</f>
        <v>0</v>
      </c>
      <c r="G310" s="50" t="str">
        <f ca="1">+IF(K310&gt;0,'（运营）采购订单'!F310,"")</f>
        <v/>
      </c>
      <c r="H310" s="51" t="str">
        <f ca="1">+IF(K310&gt;0,'（运营）采购订单'!G310,"")</f>
        <v/>
      </c>
      <c r="I310" s="50" t="str">
        <f ca="1">+IF(K310&gt;0,'（运营）采购订单'!H310,"")</f>
        <v/>
      </c>
      <c r="J310" s="50" t="str">
        <f>+IF(K310&gt;0,'（运营）采购订单'!I310,"")</f>
        <v/>
      </c>
      <c r="K310" s="50">
        <f>+IF(AND('（工厂）送货清单汇总'!$K$544&gt;0,'（工厂）送货清单汇总'!$L$544&gt;0,'（工厂）送货清单汇总'!$M$544&gt;0,'（工厂）送货清单汇总'!$N$544&gt;0),'（工厂）送货清单汇总'!N310,IF(AND('（工厂）送货清单汇总'!$K$544&gt;0,'（工厂）送货清单汇总'!$L$544&gt;0,'（工厂）送货清单汇总'!$M$544&gt;0,'（工厂）送货清单汇总'!$N$544=0),'（工厂）送货清单汇总'!M310,IF(AND('（工厂）送货清单汇总'!$K$544&gt;0,'（工厂）送货清单汇总'!$L$544&gt;0,'（工厂）送货清单汇总'!$M$544=0),'（工厂）送货清单汇总'!L310,'（工厂）送货清单汇总'!K310)))</f>
        <v>0</v>
      </c>
      <c r="L310" s="50">
        <f t="shared" si="15"/>
        <v>0</v>
      </c>
      <c r="M310" s="43"/>
      <c r="N310" s="43"/>
      <c r="O310" s="50" t="str">
        <f ca="1">+IF(K310&gt;0,LOOKUP(1,0/FIND(I310,运营生产订单!$A$9:$A$78),运营生产订单!$N$9:$N$78),"")</f>
        <v/>
      </c>
    </row>
    <row r="311" ht="22.5" customHeight="1" spans="1:15">
      <c r="A311" s="48" t="str">
        <f t="shared" si="14"/>
        <v/>
      </c>
      <c r="B311" s="49" t="str">
        <f ca="1">+IF(K311&gt;0,'（运营）采购订单'!B311,"")</f>
        <v/>
      </c>
      <c r="C311" s="50" t="str">
        <f ca="1">+IF(K311&gt;0,'（运营）采购订单'!C311,"")</f>
        <v/>
      </c>
      <c r="D311" s="50" t="str">
        <f ca="1">+IF(K311&gt;0,'（运营）采购订单'!D311,"")</f>
        <v/>
      </c>
      <c r="E311" s="50" t="str">
        <f ca="1">+IF(K311&gt;0,'（运营）采购订单'!E311,"")</f>
        <v/>
      </c>
      <c r="F311" s="50">
        <f ca="1">+IF(K311&gt;0,'（运营）采购订单'!J311,0)</f>
        <v>0</v>
      </c>
      <c r="G311" s="50" t="str">
        <f ca="1">+IF(K311&gt;0,'（运营）采购订单'!F311,"")</f>
        <v/>
      </c>
      <c r="H311" s="51" t="str">
        <f ca="1">+IF(K311&gt;0,'（运营）采购订单'!G311,"")</f>
        <v/>
      </c>
      <c r="I311" s="50" t="str">
        <f ca="1">+IF(K311&gt;0,'（运营）采购订单'!H311,"")</f>
        <v/>
      </c>
      <c r="J311" s="50" t="str">
        <f>+IF(K311&gt;0,'（运营）采购订单'!I311,"")</f>
        <v/>
      </c>
      <c r="K311" s="50">
        <f>+IF(AND('（工厂）送货清单汇总'!$K$544&gt;0,'（工厂）送货清单汇总'!$L$544&gt;0,'（工厂）送货清单汇总'!$M$544&gt;0,'（工厂）送货清单汇总'!$N$544&gt;0),'（工厂）送货清单汇总'!N311,IF(AND('（工厂）送货清单汇总'!$K$544&gt;0,'（工厂）送货清单汇总'!$L$544&gt;0,'（工厂）送货清单汇总'!$M$544&gt;0,'（工厂）送货清单汇总'!$N$544=0),'（工厂）送货清单汇总'!M311,IF(AND('（工厂）送货清单汇总'!$K$544&gt;0,'（工厂）送货清单汇总'!$L$544&gt;0,'（工厂）送货清单汇总'!$M$544=0),'（工厂）送货清单汇总'!L311,'（工厂）送货清单汇总'!K311)))</f>
        <v>0</v>
      </c>
      <c r="L311" s="50">
        <f t="shared" si="15"/>
        <v>0</v>
      </c>
      <c r="M311" s="43"/>
      <c r="N311" s="43"/>
      <c r="O311" s="50" t="str">
        <f ca="1">+IF(K311&gt;0,LOOKUP(1,0/FIND(I311,运营生产订单!$A$9:$A$78),运营生产订单!$N$9:$N$78),"")</f>
        <v/>
      </c>
    </row>
    <row r="312" ht="22.5" customHeight="1" spans="1:15">
      <c r="A312" s="48" t="str">
        <f t="shared" si="14"/>
        <v/>
      </c>
      <c r="B312" s="49" t="str">
        <f ca="1">+IF(K312&gt;0,'（运营）采购订单'!B312,"")</f>
        <v/>
      </c>
      <c r="C312" s="50" t="str">
        <f ca="1">+IF(K312&gt;0,'（运营）采购订单'!C312,"")</f>
        <v/>
      </c>
      <c r="D312" s="50" t="str">
        <f ca="1">+IF(K312&gt;0,'（运营）采购订单'!D312,"")</f>
        <v/>
      </c>
      <c r="E312" s="50" t="str">
        <f ca="1">+IF(K312&gt;0,'（运营）采购订单'!E312,"")</f>
        <v/>
      </c>
      <c r="F312" s="50">
        <f ca="1">+IF(K312&gt;0,'（运营）采购订单'!J312,0)</f>
        <v>0</v>
      </c>
      <c r="G312" s="50" t="str">
        <f ca="1">+IF(K312&gt;0,'（运营）采购订单'!F312,"")</f>
        <v/>
      </c>
      <c r="H312" s="51" t="str">
        <f ca="1">+IF(K312&gt;0,'（运营）采购订单'!G312,"")</f>
        <v/>
      </c>
      <c r="I312" s="50" t="str">
        <f ca="1">+IF(K312&gt;0,'（运营）采购订单'!H312,"")</f>
        <v/>
      </c>
      <c r="J312" s="50" t="str">
        <f>+IF(K312&gt;0,'（运营）采购订单'!I312,"")</f>
        <v/>
      </c>
      <c r="K312" s="50">
        <f>+IF(AND('（工厂）送货清单汇总'!$K$544&gt;0,'（工厂）送货清单汇总'!$L$544&gt;0,'（工厂）送货清单汇总'!$M$544&gt;0,'（工厂）送货清单汇总'!$N$544&gt;0),'（工厂）送货清单汇总'!N312,IF(AND('（工厂）送货清单汇总'!$K$544&gt;0,'（工厂）送货清单汇总'!$L$544&gt;0,'（工厂）送货清单汇总'!$M$544&gt;0,'（工厂）送货清单汇总'!$N$544=0),'（工厂）送货清单汇总'!M312,IF(AND('（工厂）送货清单汇总'!$K$544&gt;0,'（工厂）送货清单汇总'!$L$544&gt;0,'（工厂）送货清单汇总'!$M$544=0),'（工厂）送货清单汇总'!L312,'（工厂）送货清单汇总'!K312)))</f>
        <v>0</v>
      </c>
      <c r="L312" s="50">
        <f t="shared" si="15"/>
        <v>0</v>
      </c>
      <c r="M312" s="43"/>
      <c r="N312" s="43"/>
      <c r="O312" s="50" t="str">
        <f ca="1">+IF(K312&gt;0,LOOKUP(1,0/FIND(I312,运营生产订单!$A$9:$A$78),运营生产订单!$N$9:$N$78),"")</f>
        <v/>
      </c>
    </row>
    <row r="313" ht="22.5" customHeight="1" spans="1:15">
      <c r="A313" s="48" t="str">
        <f t="shared" si="14"/>
        <v/>
      </c>
      <c r="B313" s="49" t="str">
        <f ca="1">+IF(K313&gt;0,'（运营）采购订单'!B313,"")</f>
        <v/>
      </c>
      <c r="C313" s="50" t="str">
        <f ca="1">+IF(K313&gt;0,'（运营）采购订单'!C313,"")</f>
        <v/>
      </c>
      <c r="D313" s="50" t="str">
        <f ca="1">+IF(K313&gt;0,'（运营）采购订单'!D313,"")</f>
        <v/>
      </c>
      <c r="E313" s="50" t="str">
        <f ca="1">+IF(K313&gt;0,'（运营）采购订单'!E313,"")</f>
        <v/>
      </c>
      <c r="F313" s="50">
        <f ca="1">+IF(K313&gt;0,'（运营）采购订单'!J313,0)</f>
        <v>0</v>
      </c>
      <c r="G313" s="50" t="str">
        <f ca="1">+IF(K313&gt;0,'（运营）采购订单'!F313,"")</f>
        <v/>
      </c>
      <c r="H313" s="51" t="str">
        <f ca="1">+IF(K313&gt;0,'（运营）采购订单'!G313,"")</f>
        <v/>
      </c>
      <c r="I313" s="50" t="str">
        <f ca="1">+IF(K313&gt;0,'（运营）采购订单'!H313,"")</f>
        <v/>
      </c>
      <c r="J313" s="50" t="str">
        <f>+IF(K313&gt;0,'（运营）采购订单'!I313,"")</f>
        <v/>
      </c>
      <c r="K313" s="50">
        <f>+IF(AND('（工厂）送货清单汇总'!$K$544&gt;0,'（工厂）送货清单汇总'!$L$544&gt;0,'（工厂）送货清单汇总'!$M$544&gt;0,'（工厂）送货清单汇总'!$N$544&gt;0),'（工厂）送货清单汇总'!N313,IF(AND('（工厂）送货清单汇总'!$K$544&gt;0,'（工厂）送货清单汇总'!$L$544&gt;0,'（工厂）送货清单汇总'!$M$544&gt;0,'（工厂）送货清单汇总'!$N$544=0),'（工厂）送货清单汇总'!M313,IF(AND('（工厂）送货清单汇总'!$K$544&gt;0,'（工厂）送货清单汇总'!$L$544&gt;0,'（工厂）送货清单汇总'!$M$544=0),'（工厂）送货清单汇总'!L313,'（工厂）送货清单汇总'!K313)))</f>
        <v>0</v>
      </c>
      <c r="L313" s="50">
        <f t="shared" si="15"/>
        <v>0</v>
      </c>
      <c r="M313" s="43"/>
      <c r="N313" s="43"/>
      <c r="O313" s="50" t="str">
        <f ca="1">+IF(K313&gt;0,LOOKUP(1,0/FIND(I313,运营生产订单!$A$9:$A$78),运营生产订单!$N$9:$N$78),"")</f>
        <v/>
      </c>
    </row>
    <row r="314" ht="22.5" customHeight="1" spans="1:15">
      <c r="A314" s="48" t="str">
        <f t="shared" si="14"/>
        <v/>
      </c>
      <c r="B314" s="49" t="str">
        <f ca="1">+IF(K314&gt;0,'（运营）采购订单'!B314,"")</f>
        <v/>
      </c>
      <c r="C314" s="50" t="str">
        <f ca="1">+IF(K314&gt;0,'（运营）采购订单'!C314,"")</f>
        <v/>
      </c>
      <c r="D314" s="50" t="str">
        <f ca="1">+IF(K314&gt;0,'（运营）采购订单'!D314,"")</f>
        <v/>
      </c>
      <c r="E314" s="50" t="str">
        <f ca="1">+IF(K314&gt;0,'（运营）采购订单'!E314,"")</f>
        <v/>
      </c>
      <c r="F314" s="50">
        <f ca="1">+IF(K314&gt;0,'（运营）采购订单'!J314,0)</f>
        <v>0</v>
      </c>
      <c r="G314" s="50" t="str">
        <f ca="1">+IF(K314&gt;0,'（运营）采购订单'!F314,"")</f>
        <v/>
      </c>
      <c r="H314" s="51" t="str">
        <f ca="1">+IF(K314&gt;0,'（运营）采购订单'!G314,"")</f>
        <v/>
      </c>
      <c r="I314" s="50" t="str">
        <f ca="1">+IF(K314&gt;0,'（运营）采购订单'!H314,"")</f>
        <v/>
      </c>
      <c r="J314" s="50" t="str">
        <f>+IF(K314&gt;0,'（运营）采购订单'!I314,"")</f>
        <v/>
      </c>
      <c r="K314" s="50">
        <f>+IF(AND('（工厂）送货清单汇总'!$K$544&gt;0,'（工厂）送货清单汇总'!$L$544&gt;0,'（工厂）送货清单汇总'!$M$544&gt;0,'（工厂）送货清单汇总'!$N$544&gt;0),'（工厂）送货清单汇总'!N314,IF(AND('（工厂）送货清单汇总'!$K$544&gt;0,'（工厂）送货清单汇总'!$L$544&gt;0,'（工厂）送货清单汇总'!$M$544&gt;0,'（工厂）送货清单汇总'!$N$544=0),'（工厂）送货清单汇总'!M314,IF(AND('（工厂）送货清单汇总'!$K$544&gt;0,'（工厂）送货清单汇总'!$L$544&gt;0,'（工厂）送货清单汇总'!$M$544=0),'（工厂）送货清单汇总'!L314,'（工厂）送货清单汇总'!K314)))</f>
        <v>0</v>
      </c>
      <c r="L314" s="50">
        <f t="shared" si="15"/>
        <v>0</v>
      </c>
      <c r="M314" s="43"/>
      <c r="N314" s="43"/>
      <c r="O314" s="50" t="str">
        <f ca="1">+IF(K314&gt;0,LOOKUP(1,0/FIND(I314,运营生产订单!$A$9:$A$78),运营生产订单!$N$9:$N$78),"")</f>
        <v/>
      </c>
    </row>
    <row r="315" ht="22.5" customHeight="1" spans="1:15">
      <c r="A315" s="48" t="str">
        <f t="shared" si="14"/>
        <v/>
      </c>
      <c r="B315" s="49" t="str">
        <f ca="1">+IF(K315&gt;0,'（运营）采购订单'!B315,"")</f>
        <v/>
      </c>
      <c r="C315" s="50" t="str">
        <f ca="1">+IF(K315&gt;0,'（运营）采购订单'!C315,"")</f>
        <v/>
      </c>
      <c r="D315" s="50" t="str">
        <f ca="1">+IF(K315&gt;0,'（运营）采购订单'!D315,"")</f>
        <v/>
      </c>
      <c r="E315" s="50" t="str">
        <f ca="1">+IF(K315&gt;0,'（运营）采购订单'!E315,"")</f>
        <v/>
      </c>
      <c r="F315" s="50">
        <f ca="1">+IF(K315&gt;0,'（运营）采购订单'!J315,0)</f>
        <v>0</v>
      </c>
      <c r="G315" s="50" t="str">
        <f ca="1">+IF(K315&gt;0,'（运营）采购订单'!F315,"")</f>
        <v/>
      </c>
      <c r="H315" s="51" t="str">
        <f ca="1">+IF(K315&gt;0,'（运营）采购订单'!G315,"")</f>
        <v/>
      </c>
      <c r="I315" s="50" t="str">
        <f ca="1">+IF(K315&gt;0,'（运营）采购订单'!H315,"")</f>
        <v/>
      </c>
      <c r="J315" s="50" t="str">
        <f>+IF(K315&gt;0,'（运营）采购订单'!I315,"")</f>
        <v/>
      </c>
      <c r="K315" s="50">
        <f>+IF(AND('（工厂）送货清单汇总'!$K$544&gt;0,'（工厂）送货清单汇总'!$L$544&gt;0,'（工厂）送货清单汇总'!$M$544&gt;0,'（工厂）送货清单汇总'!$N$544&gt;0),'（工厂）送货清单汇总'!N315,IF(AND('（工厂）送货清单汇总'!$K$544&gt;0,'（工厂）送货清单汇总'!$L$544&gt;0,'（工厂）送货清单汇总'!$M$544&gt;0,'（工厂）送货清单汇总'!$N$544=0),'（工厂）送货清单汇总'!M315,IF(AND('（工厂）送货清单汇总'!$K$544&gt;0,'（工厂）送货清单汇总'!$L$544&gt;0,'（工厂）送货清单汇总'!$M$544=0),'（工厂）送货清单汇总'!L315,'（工厂）送货清单汇总'!K315)))</f>
        <v>0</v>
      </c>
      <c r="L315" s="50">
        <f t="shared" si="15"/>
        <v>0</v>
      </c>
      <c r="M315" s="43"/>
      <c r="N315" s="43"/>
      <c r="O315" s="50" t="str">
        <f ca="1">+IF(K315&gt;0,LOOKUP(1,0/FIND(I315,运营生产订单!$A$9:$A$78),运营生产订单!$N$9:$N$78),"")</f>
        <v/>
      </c>
    </row>
    <row r="316" ht="22.5" customHeight="1" spans="1:15">
      <c r="A316" s="48" t="str">
        <f t="shared" si="14"/>
        <v/>
      </c>
      <c r="B316" s="49" t="str">
        <f ca="1">+IF(K316&gt;0,'（运营）采购订单'!B316,"")</f>
        <v/>
      </c>
      <c r="C316" s="50" t="str">
        <f ca="1">+IF(K316&gt;0,'（运营）采购订单'!C316,"")</f>
        <v/>
      </c>
      <c r="D316" s="50" t="str">
        <f ca="1">+IF(K316&gt;0,'（运营）采购订单'!D316,"")</f>
        <v/>
      </c>
      <c r="E316" s="50" t="str">
        <f ca="1">+IF(K316&gt;0,'（运营）采购订单'!E316,"")</f>
        <v/>
      </c>
      <c r="F316" s="50">
        <f ca="1">+IF(K316&gt;0,'（运营）采购订单'!J316,0)</f>
        <v>0</v>
      </c>
      <c r="G316" s="50" t="str">
        <f ca="1">+IF(K316&gt;0,'（运营）采购订单'!F316,"")</f>
        <v/>
      </c>
      <c r="H316" s="51" t="str">
        <f ca="1">+IF(K316&gt;0,'（运营）采购订单'!G316,"")</f>
        <v/>
      </c>
      <c r="I316" s="50" t="str">
        <f ca="1">+IF(K316&gt;0,'（运营）采购订单'!H316,"")</f>
        <v/>
      </c>
      <c r="J316" s="50" t="str">
        <f>+IF(K316&gt;0,'（运营）采购订单'!I316,"")</f>
        <v/>
      </c>
      <c r="K316" s="50">
        <f>+IF(AND('（工厂）送货清单汇总'!$K$544&gt;0,'（工厂）送货清单汇总'!$L$544&gt;0,'（工厂）送货清单汇总'!$M$544&gt;0,'（工厂）送货清单汇总'!$N$544&gt;0),'（工厂）送货清单汇总'!N316,IF(AND('（工厂）送货清单汇总'!$K$544&gt;0,'（工厂）送货清单汇总'!$L$544&gt;0,'（工厂）送货清单汇总'!$M$544&gt;0,'（工厂）送货清单汇总'!$N$544=0),'（工厂）送货清单汇总'!M316,IF(AND('（工厂）送货清单汇总'!$K$544&gt;0,'（工厂）送货清单汇总'!$L$544&gt;0,'（工厂）送货清单汇总'!$M$544=0),'（工厂）送货清单汇总'!L316,'（工厂）送货清单汇总'!K316)))</f>
        <v>0</v>
      </c>
      <c r="L316" s="50">
        <f t="shared" si="15"/>
        <v>0</v>
      </c>
      <c r="M316" s="43"/>
      <c r="N316" s="43"/>
      <c r="O316" s="50" t="str">
        <f ca="1">+IF(K316&gt;0,LOOKUP(1,0/FIND(I316,运营生产订单!$A$9:$A$78),运营生产订单!$N$9:$N$78),"")</f>
        <v/>
      </c>
    </row>
    <row r="317" ht="22.5" customHeight="1" spans="1:15">
      <c r="A317" s="48" t="str">
        <f t="shared" si="14"/>
        <v/>
      </c>
      <c r="B317" s="49" t="str">
        <f ca="1">+IF(K317&gt;0,'（运营）采购订单'!B317,"")</f>
        <v/>
      </c>
      <c r="C317" s="50" t="str">
        <f ca="1">+IF(K317&gt;0,'（运营）采购订单'!C317,"")</f>
        <v/>
      </c>
      <c r="D317" s="50" t="str">
        <f ca="1">+IF(K317&gt;0,'（运营）采购订单'!D317,"")</f>
        <v/>
      </c>
      <c r="E317" s="50" t="str">
        <f ca="1">+IF(K317&gt;0,'（运营）采购订单'!E317,"")</f>
        <v/>
      </c>
      <c r="F317" s="50">
        <f ca="1">+IF(K317&gt;0,'（运营）采购订单'!J317,0)</f>
        <v>0</v>
      </c>
      <c r="G317" s="50" t="str">
        <f ca="1">+IF(K317&gt;0,'（运营）采购订单'!F317,"")</f>
        <v/>
      </c>
      <c r="H317" s="51" t="str">
        <f ca="1">+IF(K317&gt;0,'（运营）采购订单'!G317,"")</f>
        <v/>
      </c>
      <c r="I317" s="50" t="str">
        <f ca="1">+IF(K317&gt;0,'（运营）采购订单'!H317,"")</f>
        <v/>
      </c>
      <c r="J317" s="50" t="str">
        <f>+IF(K317&gt;0,'（运营）采购订单'!I317,"")</f>
        <v/>
      </c>
      <c r="K317" s="50">
        <f>+IF(AND('（工厂）送货清单汇总'!$K$544&gt;0,'（工厂）送货清单汇总'!$L$544&gt;0,'（工厂）送货清单汇总'!$M$544&gt;0,'（工厂）送货清单汇总'!$N$544&gt;0),'（工厂）送货清单汇总'!N317,IF(AND('（工厂）送货清单汇总'!$K$544&gt;0,'（工厂）送货清单汇总'!$L$544&gt;0,'（工厂）送货清单汇总'!$M$544&gt;0,'（工厂）送货清单汇总'!$N$544=0),'（工厂）送货清单汇总'!M317,IF(AND('（工厂）送货清单汇总'!$K$544&gt;0,'（工厂）送货清单汇总'!$L$544&gt;0,'（工厂）送货清单汇总'!$M$544=0),'（工厂）送货清单汇总'!L317,'（工厂）送货清单汇总'!K317)))</f>
        <v>0</v>
      </c>
      <c r="L317" s="50">
        <f t="shared" si="15"/>
        <v>0</v>
      </c>
      <c r="M317" s="43"/>
      <c r="N317" s="43"/>
      <c r="O317" s="50" t="str">
        <f ca="1">+IF(K317&gt;0,LOOKUP(1,0/FIND(I317,运营生产订单!$A$9:$A$78),运营生产订单!$N$9:$N$78),"")</f>
        <v/>
      </c>
    </row>
    <row r="318" ht="22.5" customHeight="1" spans="1:15">
      <c r="A318" s="48" t="str">
        <f t="shared" si="14"/>
        <v/>
      </c>
      <c r="B318" s="49" t="str">
        <f ca="1">+IF(K318&gt;0,'（运营）采购订单'!B318,"")</f>
        <v/>
      </c>
      <c r="C318" s="50" t="str">
        <f ca="1">+IF(K318&gt;0,'（运营）采购订单'!C318,"")</f>
        <v/>
      </c>
      <c r="D318" s="50" t="str">
        <f ca="1">+IF(K318&gt;0,'（运营）采购订单'!D318,"")</f>
        <v/>
      </c>
      <c r="E318" s="50" t="str">
        <f ca="1">+IF(K318&gt;0,'（运营）采购订单'!E318,"")</f>
        <v/>
      </c>
      <c r="F318" s="50">
        <f ca="1">+IF(K318&gt;0,'（运营）采购订单'!J318,0)</f>
        <v>0</v>
      </c>
      <c r="G318" s="50" t="str">
        <f ca="1">+IF(K318&gt;0,'（运营）采购订单'!F318,"")</f>
        <v/>
      </c>
      <c r="H318" s="51" t="str">
        <f ca="1">+IF(K318&gt;0,'（运营）采购订单'!G318,"")</f>
        <v/>
      </c>
      <c r="I318" s="50" t="str">
        <f ca="1">+IF(K318&gt;0,'（运营）采购订单'!H318,"")</f>
        <v/>
      </c>
      <c r="J318" s="50" t="str">
        <f>+IF(K318&gt;0,'（运营）采购订单'!I318,"")</f>
        <v/>
      </c>
      <c r="K318" s="50">
        <f>+IF(AND('（工厂）送货清单汇总'!$K$544&gt;0,'（工厂）送货清单汇总'!$L$544&gt;0,'（工厂）送货清单汇总'!$M$544&gt;0,'（工厂）送货清单汇总'!$N$544&gt;0),'（工厂）送货清单汇总'!N318,IF(AND('（工厂）送货清单汇总'!$K$544&gt;0,'（工厂）送货清单汇总'!$L$544&gt;0,'（工厂）送货清单汇总'!$M$544&gt;0,'（工厂）送货清单汇总'!$N$544=0),'（工厂）送货清单汇总'!M318,IF(AND('（工厂）送货清单汇总'!$K$544&gt;0,'（工厂）送货清单汇总'!$L$544&gt;0,'（工厂）送货清单汇总'!$M$544=0),'（工厂）送货清单汇总'!L318,'（工厂）送货清单汇总'!K318)))</f>
        <v>0</v>
      </c>
      <c r="L318" s="50">
        <f t="shared" si="15"/>
        <v>0</v>
      </c>
      <c r="M318" s="43"/>
      <c r="N318" s="43"/>
      <c r="O318" s="50" t="str">
        <f ca="1">+IF(K318&gt;0,LOOKUP(1,0/FIND(I318,运营生产订单!$A$9:$A$78),运营生产订单!$N$9:$N$78),"")</f>
        <v/>
      </c>
    </row>
    <row r="319" ht="22.5" customHeight="1" spans="1:15">
      <c r="A319" s="48" t="str">
        <f t="shared" si="14"/>
        <v/>
      </c>
      <c r="B319" s="49" t="str">
        <f ca="1">+IF(K319&gt;0,'（运营）采购订单'!B319,"")</f>
        <v/>
      </c>
      <c r="C319" s="50" t="str">
        <f ca="1">+IF(K319&gt;0,'（运营）采购订单'!C319,"")</f>
        <v/>
      </c>
      <c r="D319" s="50" t="str">
        <f ca="1">+IF(K319&gt;0,'（运营）采购订单'!D319,"")</f>
        <v/>
      </c>
      <c r="E319" s="50" t="str">
        <f ca="1">+IF(K319&gt;0,'（运营）采购订单'!E319,"")</f>
        <v/>
      </c>
      <c r="F319" s="50">
        <f ca="1">+IF(K319&gt;0,'（运营）采购订单'!J319,0)</f>
        <v>0</v>
      </c>
      <c r="G319" s="50" t="str">
        <f ca="1">+IF(K319&gt;0,'（运营）采购订单'!F319,"")</f>
        <v/>
      </c>
      <c r="H319" s="51" t="str">
        <f ca="1">+IF(K319&gt;0,'（运营）采购订单'!G319,"")</f>
        <v/>
      </c>
      <c r="I319" s="50" t="str">
        <f ca="1">+IF(K319&gt;0,'（运营）采购订单'!H319,"")</f>
        <v/>
      </c>
      <c r="J319" s="50" t="str">
        <f>+IF(K319&gt;0,'（运营）采购订单'!I319,"")</f>
        <v/>
      </c>
      <c r="K319" s="50">
        <f>+IF(AND('（工厂）送货清单汇总'!$K$544&gt;0,'（工厂）送货清单汇总'!$L$544&gt;0,'（工厂）送货清单汇总'!$M$544&gt;0,'（工厂）送货清单汇总'!$N$544&gt;0),'（工厂）送货清单汇总'!N319,IF(AND('（工厂）送货清单汇总'!$K$544&gt;0,'（工厂）送货清单汇总'!$L$544&gt;0,'（工厂）送货清单汇总'!$M$544&gt;0,'（工厂）送货清单汇总'!$N$544=0),'（工厂）送货清单汇总'!M319,IF(AND('（工厂）送货清单汇总'!$K$544&gt;0,'（工厂）送货清单汇总'!$L$544&gt;0,'（工厂）送货清单汇总'!$M$544=0),'（工厂）送货清单汇总'!L319,'（工厂）送货清单汇总'!K319)))</f>
        <v>0</v>
      </c>
      <c r="L319" s="50">
        <f t="shared" si="15"/>
        <v>0</v>
      </c>
      <c r="M319" s="43"/>
      <c r="N319" s="43"/>
      <c r="O319" s="50" t="str">
        <f ca="1">+IF(K319&gt;0,LOOKUP(1,0/FIND(I319,运营生产订单!$A$9:$A$78),运营生产订单!$N$9:$N$78),"")</f>
        <v/>
      </c>
    </row>
    <row r="320" ht="22.5" customHeight="1" spans="1:15">
      <c r="A320" s="48" t="str">
        <f t="shared" ref="A320:A383" si="16">+IF(K320&gt;0,$N$2,"")</f>
        <v/>
      </c>
      <c r="B320" s="49" t="str">
        <f ca="1">+IF(K320&gt;0,'（运营）采购订单'!B320,"")</f>
        <v/>
      </c>
      <c r="C320" s="50" t="str">
        <f ca="1">+IF(K320&gt;0,'（运营）采购订单'!C320,"")</f>
        <v/>
      </c>
      <c r="D320" s="50" t="str">
        <f ca="1">+IF(K320&gt;0,'（运营）采购订单'!D320,"")</f>
        <v/>
      </c>
      <c r="E320" s="50" t="str">
        <f ca="1">+IF(K320&gt;0,'（运营）采购订单'!E320,"")</f>
        <v/>
      </c>
      <c r="F320" s="50">
        <f ca="1">+IF(K320&gt;0,'（运营）采购订单'!J320,0)</f>
        <v>0</v>
      </c>
      <c r="G320" s="50" t="str">
        <f ca="1">+IF(K320&gt;0,'（运营）采购订单'!F320,"")</f>
        <v/>
      </c>
      <c r="H320" s="51" t="str">
        <f ca="1">+IF(K320&gt;0,'（运营）采购订单'!G320,"")</f>
        <v/>
      </c>
      <c r="I320" s="50" t="str">
        <f ca="1">+IF(K320&gt;0,'（运营）采购订单'!H320,"")</f>
        <v/>
      </c>
      <c r="J320" s="50" t="str">
        <f>+IF(K320&gt;0,'（运营）采购订单'!I320,"")</f>
        <v/>
      </c>
      <c r="K320" s="50">
        <f>+IF(AND('（工厂）送货清单汇总'!$K$544&gt;0,'（工厂）送货清单汇总'!$L$544&gt;0,'（工厂）送货清单汇总'!$M$544&gt;0,'（工厂）送货清单汇总'!$N$544&gt;0),'（工厂）送货清单汇总'!N320,IF(AND('（工厂）送货清单汇总'!$K$544&gt;0,'（工厂）送货清单汇总'!$L$544&gt;0,'（工厂）送货清单汇总'!$M$544&gt;0,'（工厂）送货清单汇总'!$N$544=0),'（工厂）送货清单汇总'!M320,IF(AND('（工厂）送货清单汇总'!$K$544&gt;0,'（工厂）送货清单汇总'!$L$544&gt;0,'（工厂）送货清单汇总'!$M$544=0),'（工厂）送货清单汇总'!L320,'（工厂）送货清单汇总'!K320)))</f>
        <v>0</v>
      </c>
      <c r="L320" s="50">
        <f t="shared" ref="L320:L383" si="17">+K320+M320+N320</f>
        <v>0</v>
      </c>
      <c r="M320" s="43"/>
      <c r="N320" s="43"/>
      <c r="O320" s="50" t="str">
        <f ca="1">+IF(K320&gt;0,LOOKUP(1,0/FIND(I320,运营生产订单!$A$9:$A$78),运营生产订单!$N$9:$N$78),"")</f>
        <v/>
      </c>
    </row>
    <row r="321" ht="22.5" customHeight="1" spans="1:15">
      <c r="A321" s="48" t="str">
        <f t="shared" si="16"/>
        <v/>
      </c>
      <c r="B321" s="49" t="str">
        <f ca="1">+IF(K321&gt;0,'（运营）采购订单'!B321,"")</f>
        <v/>
      </c>
      <c r="C321" s="50" t="str">
        <f ca="1">+IF(K321&gt;0,'（运营）采购订单'!C321,"")</f>
        <v/>
      </c>
      <c r="D321" s="50" t="str">
        <f ca="1">+IF(K321&gt;0,'（运营）采购订单'!D321,"")</f>
        <v/>
      </c>
      <c r="E321" s="50" t="str">
        <f ca="1">+IF(K321&gt;0,'（运营）采购订单'!E321,"")</f>
        <v/>
      </c>
      <c r="F321" s="50">
        <f ca="1">+IF(K321&gt;0,'（运营）采购订单'!J321,0)</f>
        <v>0</v>
      </c>
      <c r="G321" s="50" t="str">
        <f ca="1">+IF(K321&gt;0,'（运营）采购订单'!F321,"")</f>
        <v/>
      </c>
      <c r="H321" s="51" t="str">
        <f ca="1">+IF(K321&gt;0,'（运营）采购订单'!G321,"")</f>
        <v/>
      </c>
      <c r="I321" s="50" t="str">
        <f ca="1">+IF(K321&gt;0,'（运营）采购订单'!H321,"")</f>
        <v/>
      </c>
      <c r="J321" s="50" t="str">
        <f>+IF(K321&gt;0,'（运营）采购订单'!I321,"")</f>
        <v/>
      </c>
      <c r="K321" s="50">
        <f>+IF(AND('（工厂）送货清单汇总'!$K$544&gt;0,'（工厂）送货清单汇总'!$L$544&gt;0,'（工厂）送货清单汇总'!$M$544&gt;0,'（工厂）送货清单汇总'!$N$544&gt;0),'（工厂）送货清单汇总'!N321,IF(AND('（工厂）送货清单汇总'!$K$544&gt;0,'（工厂）送货清单汇总'!$L$544&gt;0,'（工厂）送货清单汇总'!$M$544&gt;0,'（工厂）送货清单汇总'!$N$544=0),'（工厂）送货清单汇总'!M321,IF(AND('（工厂）送货清单汇总'!$K$544&gt;0,'（工厂）送货清单汇总'!$L$544&gt;0,'（工厂）送货清单汇总'!$M$544=0),'（工厂）送货清单汇总'!L321,'（工厂）送货清单汇总'!K321)))</f>
        <v>0</v>
      </c>
      <c r="L321" s="50">
        <f t="shared" si="17"/>
        <v>0</v>
      </c>
      <c r="M321" s="43"/>
      <c r="N321" s="43"/>
      <c r="O321" s="50" t="str">
        <f ca="1">+IF(K321&gt;0,LOOKUP(1,0/FIND(I321,运营生产订单!$A$9:$A$78),运营生产订单!$N$9:$N$78),"")</f>
        <v/>
      </c>
    </row>
    <row r="322" ht="22.5" customHeight="1" spans="1:15">
      <c r="A322" s="48" t="str">
        <f t="shared" si="16"/>
        <v/>
      </c>
      <c r="B322" s="49" t="str">
        <f ca="1">+IF(K322&gt;0,'（运营）采购订单'!B322,"")</f>
        <v/>
      </c>
      <c r="C322" s="50" t="str">
        <f ca="1">+IF(K322&gt;0,'（运营）采购订单'!C322,"")</f>
        <v/>
      </c>
      <c r="D322" s="50" t="str">
        <f ca="1">+IF(K322&gt;0,'（运营）采购订单'!D322,"")</f>
        <v/>
      </c>
      <c r="E322" s="50" t="str">
        <f ca="1">+IF(K322&gt;0,'（运营）采购订单'!E322,"")</f>
        <v/>
      </c>
      <c r="F322" s="50">
        <f ca="1">+IF(K322&gt;0,'（运营）采购订单'!J322,0)</f>
        <v>0</v>
      </c>
      <c r="G322" s="50" t="str">
        <f ca="1">+IF(K322&gt;0,'（运营）采购订单'!F322,"")</f>
        <v/>
      </c>
      <c r="H322" s="51" t="str">
        <f ca="1">+IF(K322&gt;0,'（运营）采购订单'!G322,"")</f>
        <v/>
      </c>
      <c r="I322" s="50" t="str">
        <f ca="1">+IF(K322&gt;0,'（运营）采购订单'!H322,"")</f>
        <v/>
      </c>
      <c r="J322" s="50" t="str">
        <f>+IF(K322&gt;0,'（运营）采购订单'!I322,"")</f>
        <v/>
      </c>
      <c r="K322" s="50">
        <f>+IF(AND('（工厂）送货清单汇总'!$K$544&gt;0,'（工厂）送货清单汇总'!$L$544&gt;0,'（工厂）送货清单汇总'!$M$544&gt;0,'（工厂）送货清单汇总'!$N$544&gt;0),'（工厂）送货清单汇总'!N322,IF(AND('（工厂）送货清单汇总'!$K$544&gt;0,'（工厂）送货清单汇总'!$L$544&gt;0,'（工厂）送货清单汇总'!$M$544&gt;0,'（工厂）送货清单汇总'!$N$544=0),'（工厂）送货清单汇总'!M322,IF(AND('（工厂）送货清单汇总'!$K$544&gt;0,'（工厂）送货清单汇总'!$L$544&gt;0,'（工厂）送货清单汇总'!$M$544=0),'（工厂）送货清单汇总'!L322,'（工厂）送货清单汇总'!K322)))</f>
        <v>0</v>
      </c>
      <c r="L322" s="50">
        <f t="shared" si="17"/>
        <v>0</v>
      </c>
      <c r="M322" s="43"/>
      <c r="N322" s="43"/>
      <c r="O322" s="50" t="str">
        <f ca="1">+IF(K322&gt;0,LOOKUP(1,0/FIND(I322,运营生产订单!$A$9:$A$78),运营生产订单!$N$9:$N$78),"")</f>
        <v/>
      </c>
    </row>
    <row r="323" ht="22.5" customHeight="1" spans="1:15">
      <c r="A323" s="48" t="str">
        <f t="shared" si="16"/>
        <v/>
      </c>
      <c r="B323" s="49" t="str">
        <f ca="1">+IF(K323&gt;0,'（运营）采购订单'!B323,"")</f>
        <v/>
      </c>
      <c r="C323" s="50" t="str">
        <f ca="1">+IF(K323&gt;0,'（运营）采购订单'!C323,"")</f>
        <v/>
      </c>
      <c r="D323" s="50" t="str">
        <f ca="1">+IF(K323&gt;0,'（运营）采购订单'!D323,"")</f>
        <v/>
      </c>
      <c r="E323" s="50" t="str">
        <f ca="1">+IF(K323&gt;0,'（运营）采购订单'!E323,"")</f>
        <v/>
      </c>
      <c r="F323" s="50">
        <f ca="1">+IF(K323&gt;0,'（运营）采购订单'!J323,0)</f>
        <v>0</v>
      </c>
      <c r="G323" s="50" t="str">
        <f ca="1">+IF(K323&gt;0,'（运营）采购订单'!F323,"")</f>
        <v/>
      </c>
      <c r="H323" s="51" t="str">
        <f ca="1">+IF(K323&gt;0,'（运营）采购订单'!G323,"")</f>
        <v/>
      </c>
      <c r="I323" s="50" t="str">
        <f ca="1">+IF(K323&gt;0,'（运营）采购订单'!H323,"")</f>
        <v/>
      </c>
      <c r="J323" s="50" t="str">
        <f>+IF(K323&gt;0,'（运营）采购订单'!I323,"")</f>
        <v/>
      </c>
      <c r="K323" s="50">
        <f>+IF(AND('（工厂）送货清单汇总'!$K$544&gt;0,'（工厂）送货清单汇总'!$L$544&gt;0,'（工厂）送货清单汇总'!$M$544&gt;0,'（工厂）送货清单汇总'!$N$544&gt;0),'（工厂）送货清单汇总'!N323,IF(AND('（工厂）送货清单汇总'!$K$544&gt;0,'（工厂）送货清单汇总'!$L$544&gt;0,'（工厂）送货清单汇总'!$M$544&gt;0,'（工厂）送货清单汇总'!$N$544=0),'（工厂）送货清单汇总'!M323,IF(AND('（工厂）送货清单汇总'!$K$544&gt;0,'（工厂）送货清单汇总'!$L$544&gt;0,'（工厂）送货清单汇总'!$M$544=0),'（工厂）送货清单汇总'!L323,'（工厂）送货清单汇总'!K323)))</f>
        <v>0</v>
      </c>
      <c r="L323" s="50">
        <f t="shared" si="17"/>
        <v>0</v>
      </c>
      <c r="M323" s="43"/>
      <c r="N323" s="43"/>
      <c r="O323" s="50" t="str">
        <f ca="1">+IF(K323&gt;0,LOOKUP(1,0/FIND(I323,运营生产订单!$A$9:$A$78),运营生产订单!$N$9:$N$78),"")</f>
        <v/>
      </c>
    </row>
    <row r="324" ht="22.5" customHeight="1" spans="1:15">
      <c r="A324" s="48" t="str">
        <f t="shared" si="16"/>
        <v/>
      </c>
      <c r="B324" s="49" t="str">
        <f ca="1">+IF(K324&gt;0,'（运营）采购订单'!B324,"")</f>
        <v/>
      </c>
      <c r="C324" s="50" t="str">
        <f ca="1">+IF(K324&gt;0,'（运营）采购订单'!C324,"")</f>
        <v/>
      </c>
      <c r="D324" s="50" t="str">
        <f ca="1">+IF(K324&gt;0,'（运营）采购订单'!D324,"")</f>
        <v/>
      </c>
      <c r="E324" s="50" t="str">
        <f ca="1">+IF(K324&gt;0,'（运营）采购订单'!E324,"")</f>
        <v/>
      </c>
      <c r="F324" s="50">
        <f ca="1">+IF(K324&gt;0,'（运营）采购订单'!J324,0)</f>
        <v>0</v>
      </c>
      <c r="G324" s="50" t="str">
        <f ca="1">+IF(K324&gt;0,'（运营）采购订单'!F324,"")</f>
        <v/>
      </c>
      <c r="H324" s="51" t="str">
        <f ca="1">+IF(K324&gt;0,'（运营）采购订单'!G324,"")</f>
        <v/>
      </c>
      <c r="I324" s="50" t="str">
        <f ca="1">+IF(K324&gt;0,'（运营）采购订单'!H324,"")</f>
        <v/>
      </c>
      <c r="J324" s="50" t="str">
        <f>+IF(K324&gt;0,'（运营）采购订单'!I324,"")</f>
        <v/>
      </c>
      <c r="K324" s="50">
        <f>+IF(AND('（工厂）送货清单汇总'!$K$544&gt;0,'（工厂）送货清单汇总'!$L$544&gt;0,'（工厂）送货清单汇总'!$M$544&gt;0,'（工厂）送货清单汇总'!$N$544&gt;0),'（工厂）送货清单汇总'!N324,IF(AND('（工厂）送货清单汇总'!$K$544&gt;0,'（工厂）送货清单汇总'!$L$544&gt;0,'（工厂）送货清单汇总'!$M$544&gt;0,'（工厂）送货清单汇总'!$N$544=0),'（工厂）送货清单汇总'!M324,IF(AND('（工厂）送货清单汇总'!$K$544&gt;0,'（工厂）送货清单汇总'!$L$544&gt;0,'（工厂）送货清单汇总'!$M$544=0),'（工厂）送货清单汇总'!L324,'（工厂）送货清单汇总'!K324)))</f>
        <v>0</v>
      </c>
      <c r="L324" s="50">
        <f t="shared" si="17"/>
        <v>0</v>
      </c>
      <c r="M324" s="43"/>
      <c r="N324" s="43"/>
      <c r="O324" s="50" t="str">
        <f ca="1">+IF(K324&gt;0,LOOKUP(1,0/FIND(I324,运营生产订单!$A$9:$A$78),运营生产订单!$N$9:$N$78),"")</f>
        <v/>
      </c>
    </row>
    <row r="325" ht="22.5" customHeight="1" spans="1:15">
      <c r="A325" s="48" t="str">
        <f t="shared" si="16"/>
        <v/>
      </c>
      <c r="B325" s="49" t="str">
        <f ca="1">+IF(K325&gt;0,'（运营）采购订单'!B325,"")</f>
        <v/>
      </c>
      <c r="C325" s="50" t="str">
        <f ca="1">+IF(K325&gt;0,'（运营）采购订单'!C325,"")</f>
        <v/>
      </c>
      <c r="D325" s="50" t="str">
        <f ca="1">+IF(K325&gt;0,'（运营）采购订单'!D325,"")</f>
        <v/>
      </c>
      <c r="E325" s="50" t="str">
        <f ca="1">+IF(K325&gt;0,'（运营）采购订单'!E325,"")</f>
        <v/>
      </c>
      <c r="F325" s="50">
        <f ca="1">+IF(K325&gt;0,'（运营）采购订单'!J325,0)</f>
        <v>0</v>
      </c>
      <c r="G325" s="50" t="str">
        <f ca="1">+IF(K325&gt;0,'（运营）采购订单'!F325,"")</f>
        <v/>
      </c>
      <c r="H325" s="51" t="str">
        <f ca="1">+IF(K325&gt;0,'（运营）采购订单'!G325,"")</f>
        <v/>
      </c>
      <c r="I325" s="50" t="str">
        <f ca="1">+IF(K325&gt;0,'（运营）采购订单'!H325,"")</f>
        <v/>
      </c>
      <c r="J325" s="50" t="str">
        <f>+IF(K325&gt;0,'（运营）采购订单'!I325,"")</f>
        <v/>
      </c>
      <c r="K325" s="50">
        <f>+IF(AND('（工厂）送货清单汇总'!$K$544&gt;0,'（工厂）送货清单汇总'!$L$544&gt;0,'（工厂）送货清单汇总'!$M$544&gt;0,'（工厂）送货清单汇总'!$N$544&gt;0),'（工厂）送货清单汇总'!N325,IF(AND('（工厂）送货清单汇总'!$K$544&gt;0,'（工厂）送货清单汇总'!$L$544&gt;0,'（工厂）送货清单汇总'!$M$544&gt;0,'（工厂）送货清单汇总'!$N$544=0),'（工厂）送货清单汇总'!M325,IF(AND('（工厂）送货清单汇总'!$K$544&gt;0,'（工厂）送货清单汇总'!$L$544&gt;0,'（工厂）送货清单汇总'!$M$544=0),'（工厂）送货清单汇总'!L325,'（工厂）送货清单汇总'!K325)))</f>
        <v>0</v>
      </c>
      <c r="L325" s="50">
        <f t="shared" si="17"/>
        <v>0</v>
      </c>
      <c r="M325" s="43"/>
      <c r="N325" s="43"/>
      <c r="O325" s="50" t="str">
        <f ca="1">+IF(K325&gt;0,LOOKUP(1,0/FIND(I325,运营生产订单!$A$9:$A$78),运营生产订单!$N$9:$N$78),"")</f>
        <v/>
      </c>
    </row>
    <row r="326" ht="22.5" customHeight="1" spans="1:15">
      <c r="A326" s="48" t="str">
        <f t="shared" si="16"/>
        <v/>
      </c>
      <c r="B326" s="49" t="str">
        <f ca="1">+IF(K326&gt;0,'（运营）采购订单'!B326,"")</f>
        <v/>
      </c>
      <c r="C326" s="50" t="str">
        <f ca="1">+IF(K326&gt;0,'（运营）采购订单'!C326,"")</f>
        <v/>
      </c>
      <c r="D326" s="50" t="str">
        <f ca="1">+IF(K326&gt;0,'（运营）采购订单'!D326,"")</f>
        <v/>
      </c>
      <c r="E326" s="50" t="str">
        <f ca="1">+IF(K326&gt;0,'（运营）采购订单'!E326,"")</f>
        <v/>
      </c>
      <c r="F326" s="50">
        <f ca="1">+IF(K326&gt;0,'（运营）采购订单'!J326,0)</f>
        <v>0</v>
      </c>
      <c r="G326" s="50" t="str">
        <f ca="1">+IF(K326&gt;0,'（运营）采购订单'!F326,"")</f>
        <v/>
      </c>
      <c r="H326" s="51" t="str">
        <f ca="1">+IF(K326&gt;0,'（运营）采购订单'!G326,"")</f>
        <v/>
      </c>
      <c r="I326" s="50" t="str">
        <f ca="1">+IF(K326&gt;0,'（运营）采购订单'!H326,"")</f>
        <v/>
      </c>
      <c r="J326" s="50" t="str">
        <f>+IF(K326&gt;0,'（运营）采购订单'!I326,"")</f>
        <v/>
      </c>
      <c r="K326" s="50">
        <f>+IF(AND('（工厂）送货清单汇总'!$K$544&gt;0,'（工厂）送货清单汇总'!$L$544&gt;0,'（工厂）送货清单汇总'!$M$544&gt;0,'（工厂）送货清单汇总'!$N$544&gt;0),'（工厂）送货清单汇总'!N326,IF(AND('（工厂）送货清单汇总'!$K$544&gt;0,'（工厂）送货清单汇总'!$L$544&gt;0,'（工厂）送货清单汇总'!$M$544&gt;0,'（工厂）送货清单汇总'!$N$544=0),'（工厂）送货清单汇总'!M326,IF(AND('（工厂）送货清单汇总'!$K$544&gt;0,'（工厂）送货清单汇总'!$L$544&gt;0,'（工厂）送货清单汇总'!$M$544=0),'（工厂）送货清单汇总'!L326,'（工厂）送货清单汇总'!K326)))</f>
        <v>0</v>
      </c>
      <c r="L326" s="50">
        <f t="shared" si="17"/>
        <v>0</v>
      </c>
      <c r="M326" s="43"/>
      <c r="N326" s="43"/>
      <c r="O326" s="50" t="str">
        <f ca="1">+IF(K326&gt;0,LOOKUP(1,0/FIND(I326,运营生产订单!$A$9:$A$78),运营生产订单!$N$9:$N$78),"")</f>
        <v/>
      </c>
    </row>
    <row r="327" ht="22.5" customHeight="1" spans="1:15">
      <c r="A327" s="48" t="str">
        <f t="shared" si="16"/>
        <v/>
      </c>
      <c r="B327" s="49" t="str">
        <f ca="1">+IF(K327&gt;0,'（运营）采购订单'!B327,"")</f>
        <v/>
      </c>
      <c r="C327" s="50" t="str">
        <f ca="1">+IF(K327&gt;0,'（运营）采购订单'!C327,"")</f>
        <v/>
      </c>
      <c r="D327" s="50" t="str">
        <f ca="1">+IF(K327&gt;0,'（运营）采购订单'!D327,"")</f>
        <v/>
      </c>
      <c r="E327" s="50" t="str">
        <f ca="1">+IF(K327&gt;0,'（运营）采购订单'!E327,"")</f>
        <v/>
      </c>
      <c r="F327" s="50">
        <f ca="1">+IF(K327&gt;0,'（运营）采购订单'!J327,0)</f>
        <v>0</v>
      </c>
      <c r="G327" s="50" t="str">
        <f ca="1">+IF(K327&gt;0,'（运营）采购订单'!F327,"")</f>
        <v/>
      </c>
      <c r="H327" s="51" t="str">
        <f ca="1">+IF(K327&gt;0,'（运营）采购订单'!G327,"")</f>
        <v/>
      </c>
      <c r="I327" s="50" t="str">
        <f ca="1">+IF(K327&gt;0,'（运营）采购订单'!H327,"")</f>
        <v/>
      </c>
      <c r="J327" s="50" t="str">
        <f>+IF(K327&gt;0,'（运营）采购订单'!I327,"")</f>
        <v/>
      </c>
      <c r="K327" s="50">
        <f>+IF(AND('（工厂）送货清单汇总'!$K$544&gt;0,'（工厂）送货清单汇总'!$L$544&gt;0,'（工厂）送货清单汇总'!$M$544&gt;0,'（工厂）送货清单汇总'!$N$544&gt;0),'（工厂）送货清单汇总'!N327,IF(AND('（工厂）送货清单汇总'!$K$544&gt;0,'（工厂）送货清单汇总'!$L$544&gt;0,'（工厂）送货清单汇总'!$M$544&gt;0,'（工厂）送货清单汇总'!$N$544=0),'（工厂）送货清单汇总'!M327,IF(AND('（工厂）送货清单汇总'!$K$544&gt;0,'（工厂）送货清单汇总'!$L$544&gt;0,'（工厂）送货清单汇总'!$M$544=0),'（工厂）送货清单汇总'!L327,'（工厂）送货清单汇总'!K327)))</f>
        <v>0</v>
      </c>
      <c r="L327" s="50">
        <f t="shared" si="17"/>
        <v>0</v>
      </c>
      <c r="M327" s="43"/>
      <c r="N327" s="43"/>
      <c r="O327" s="50" t="str">
        <f ca="1">+IF(K327&gt;0,LOOKUP(1,0/FIND(I327,运营生产订单!$A$9:$A$78),运营生产订单!$N$9:$N$78),"")</f>
        <v/>
      </c>
    </row>
    <row r="328" ht="22.5" customHeight="1" spans="1:15">
      <c r="A328" s="48" t="str">
        <f t="shared" si="16"/>
        <v/>
      </c>
      <c r="B328" s="49" t="str">
        <f ca="1">+IF(K328&gt;0,'（运营）采购订单'!B328,"")</f>
        <v/>
      </c>
      <c r="C328" s="50" t="str">
        <f ca="1">+IF(K328&gt;0,'（运营）采购订单'!C328,"")</f>
        <v/>
      </c>
      <c r="D328" s="50" t="str">
        <f ca="1">+IF(K328&gt;0,'（运营）采购订单'!D328,"")</f>
        <v/>
      </c>
      <c r="E328" s="50" t="str">
        <f ca="1">+IF(K328&gt;0,'（运营）采购订单'!E328,"")</f>
        <v/>
      </c>
      <c r="F328" s="50">
        <f ca="1">+IF(K328&gt;0,'（运营）采购订单'!J328,0)</f>
        <v>0</v>
      </c>
      <c r="G328" s="50" t="str">
        <f ca="1">+IF(K328&gt;0,'（运营）采购订单'!F328,"")</f>
        <v/>
      </c>
      <c r="H328" s="51" t="str">
        <f ca="1">+IF(K328&gt;0,'（运营）采购订单'!G328,"")</f>
        <v/>
      </c>
      <c r="I328" s="50" t="str">
        <f ca="1">+IF(K328&gt;0,'（运营）采购订单'!H328,"")</f>
        <v/>
      </c>
      <c r="J328" s="50" t="str">
        <f>+IF(K328&gt;0,'（运营）采购订单'!I328,"")</f>
        <v/>
      </c>
      <c r="K328" s="50">
        <f>+IF(AND('（工厂）送货清单汇总'!$K$544&gt;0,'（工厂）送货清单汇总'!$L$544&gt;0,'（工厂）送货清单汇总'!$M$544&gt;0,'（工厂）送货清单汇总'!$N$544&gt;0),'（工厂）送货清单汇总'!N328,IF(AND('（工厂）送货清单汇总'!$K$544&gt;0,'（工厂）送货清单汇总'!$L$544&gt;0,'（工厂）送货清单汇总'!$M$544&gt;0,'（工厂）送货清单汇总'!$N$544=0),'（工厂）送货清单汇总'!M328,IF(AND('（工厂）送货清单汇总'!$K$544&gt;0,'（工厂）送货清单汇总'!$L$544&gt;0,'（工厂）送货清单汇总'!$M$544=0),'（工厂）送货清单汇总'!L328,'（工厂）送货清单汇总'!K328)))</f>
        <v>0</v>
      </c>
      <c r="L328" s="50">
        <f t="shared" si="17"/>
        <v>0</v>
      </c>
      <c r="M328" s="43"/>
      <c r="N328" s="43"/>
      <c r="O328" s="50" t="str">
        <f ca="1">+IF(K328&gt;0,LOOKUP(1,0/FIND(I328,运营生产订单!$A$9:$A$78),运营生产订单!$N$9:$N$78),"")</f>
        <v/>
      </c>
    </row>
    <row r="329" ht="22.5" customHeight="1" spans="1:15">
      <c r="A329" s="48" t="str">
        <f t="shared" si="16"/>
        <v/>
      </c>
      <c r="B329" s="49" t="str">
        <f ca="1">+IF(K329&gt;0,'（运营）采购订单'!B329,"")</f>
        <v/>
      </c>
      <c r="C329" s="50" t="str">
        <f ca="1">+IF(K329&gt;0,'（运营）采购订单'!C329,"")</f>
        <v/>
      </c>
      <c r="D329" s="50" t="str">
        <f ca="1">+IF(K329&gt;0,'（运营）采购订单'!D329,"")</f>
        <v/>
      </c>
      <c r="E329" s="50" t="str">
        <f ca="1">+IF(K329&gt;0,'（运营）采购订单'!E329,"")</f>
        <v/>
      </c>
      <c r="F329" s="50">
        <f ca="1">+IF(K329&gt;0,'（运营）采购订单'!J329,0)</f>
        <v>0</v>
      </c>
      <c r="G329" s="50" t="str">
        <f ca="1">+IF(K329&gt;0,'（运营）采购订单'!F329,"")</f>
        <v/>
      </c>
      <c r="H329" s="51" t="str">
        <f ca="1">+IF(K329&gt;0,'（运营）采购订单'!G329,"")</f>
        <v/>
      </c>
      <c r="I329" s="50" t="str">
        <f ca="1">+IF(K329&gt;0,'（运营）采购订单'!H329,"")</f>
        <v/>
      </c>
      <c r="J329" s="50" t="str">
        <f>+IF(K329&gt;0,'（运营）采购订单'!I329,"")</f>
        <v/>
      </c>
      <c r="K329" s="50">
        <f>+IF(AND('（工厂）送货清单汇总'!$K$544&gt;0,'（工厂）送货清单汇总'!$L$544&gt;0,'（工厂）送货清单汇总'!$M$544&gt;0,'（工厂）送货清单汇总'!$N$544&gt;0),'（工厂）送货清单汇总'!N329,IF(AND('（工厂）送货清单汇总'!$K$544&gt;0,'（工厂）送货清单汇总'!$L$544&gt;0,'（工厂）送货清单汇总'!$M$544&gt;0,'（工厂）送货清单汇总'!$N$544=0),'（工厂）送货清单汇总'!M329,IF(AND('（工厂）送货清单汇总'!$K$544&gt;0,'（工厂）送货清单汇总'!$L$544&gt;0,'（工厂）送货清单汇总'!$M$544=0),'（工厂）送货清单汇总'!L329,'（工厂）送货清单汇总'!K329)))</f>
        <v>0</v>
      </c>
      <c r="L329" s="50">
        <f t="shared" si="17"/>
        <v>0</v>
      </c>
      <c r="M329" s="43"/>
      <c r="N329" s="43"/>
      <c r="O329" s="50" t="str">
        <f ca="1">+IF(K329&gt;0,LOOKUP(1,0/FIND(I329,运营生产订单!$A$9:$A$78),运营生产订单!$N$9:$N$78),"")</f>
        <v/>
      </c>
    </row>
    <row r="330" ht="22.5" customHeight="1" spans="1:15">
      <c r="A330" s="48" t="str">
        <f t="shared" si="16"/>
        <v/>
      </c>
      <c r="B330" s="49" t="str">
        <f ca="1">+IF(K330&gt;0,'（运营）采购订单'!B330,"")</f>
        <v/>
      </c>
      <c r="C330" s="50" t="str">
        <f ca="1">+IF(K330&gt;0,'（运营）采购订单'!C330,"")</f>
        <v/>
      </c>
      <c r="D330" s="50" t="str">
        <f ca="1">+IF(K330&gt;0,'（运营）采购订单'!D330,"")</f>
        <v/>
      </c>
      <c r="E330" s="50" t="str">
        <f ca="1">+IF(K330&gt;0,'（运营）采购订单'!E330,"")</f>
        <v/>
      </c>
      <c r="F330" s="50">
        <f ca="1">+IF(K330&gt;0,'（运营）采购订单'!J330,0)</f>
        <v>0</v>
      </c>
      <c r="G330" s="50" t="str">
        <f ca="1">+IF(K330&gt;0,'（运营）采购订单'!F330,"")</f>
        <v/>
      </c>
      <c r="H330" s="51" t="str">
        <f ca="1">+IF(K330&gt;0,'（运营）采购订单'!G330,"")</f>
        <v/>
      </c>
      <c r="I330" s="50" t="str">
        <f ca="1">+IF(K330&gt;0,'（运营）采购订单'!H330,"")</f>
        <v/>
      </c>
      <c r="J330" s="50" t="str">
        <f>+IF(K330&gt;0,'（运营）采购订单'!I330,"")</f>
        <v/>
      </c>
      <c r="K330" s="50">
        <f>+IF(AND('（工厂）送货清单汇总'!$K$544&gt;0,'（工厂）送货清单汇总'!$L$544&gt;0,'（工厂）送货清单汇总'!$M$544&gt;0,'（工厂）送货清单汇总'!$N$544&gt;0),'（工厂）送货清单汇总'!N330,IF(AND('（工厂）送货清单汇总'!$K$544&gt;0,'（工厂）送货清单汇总'!$L$544&gt;0,'（工厂）送货清单汇总'!$M$544&gt;0,'（工厂）送货清单汇总'!$N$544=0),'（工厂）送货清单汇总'!M330,IF(AND('（工厂）送货清单汇总'!$K$544&gt;0,'（工厂）送货清单汇总'!$L$544&gt;0,'（工厂）送货清单汇总'!$M$544=0),'（工厂）送货清单汇总'!L330,'（工厂）送货清单汇总'!K330)))</f>
        <v>0</v>
      </c>
      <c r="L330" s="50">
        <f t="shared" si="17"/>
        <v>0</v>
      </c>
      <c r="M330" s="43"/>
      <c r="N330" s="43"/>
      <c r="O330" s="50" t="str">
        <f ca="1">+IF(K330&gt;0,LOOKUP(1,0/FIND(I330,运营生产订单!$A$9:$A$78),运营生产订单!$N$9:$N$78),"")</f>
        <v/>
      </c>
    </row>
    <row r="331" ht="22.5" customHeight="1" spans="1:15">
      <c r="A331" s="48" t="str">
        <f t="shared" si="16"/>
        <v/>
      </c>
      <c r="B331" s="49" t="str">
        <f ca="1">+IF(K331&gt;0,'（运营）采购订单'!B331,"")</f>
        <v/>
      </c>
      <c r="C331" s="50" t="str">
        <f ca="1">+IF(K331&gt;0,'（运营）采购订单'!C331,"")</f>
        <v/>
      </c>
      <c r="D331" s="50" t="str">
        <f ca="1">+IF(K331&gt;0,'（运营）采购订单'!D331,"")</f>
        <v/>
      </c>
      <c r="E331" s="50" t="str">
        <f ca="1">+IF(K331&gt;0,'（运营）采购订单'!E331,"")</f>
        <v/>
      </c>
      <c r="F331" s="50">
        <f ca="1">+IF(K331&gt;0,'（运营）采购订单'!J331,0)</f>
        <v>0</v>
      </c>
      <c r="G331" s="50" t="str">
        <f ca="1">+IF(K331&gt;0,'（运营）采购订单'!F331,"")</f>
        <v/>
      </c>
      <c r="H331" s="51" t="str">
        <f ca="1">+IF(K331&gt;0,'（运营）采购订单'!G331,"")</f>
        <v/>
      </c>
      <c r="I331" s="50" t="str">
        <f ca="1">+IF(K331&gt;0,'（运营）采购订单'!H331,"")</f>
        <v/>
      </c>
      <c r="J331" s="50" t="str">
        <f>+IF(K331&gt;0,'（运营）采购订单'!I331,"")</f>
        <v/>
      </c>
      <c r="K331" s="50">
        <f>+IF(AND('（工厂）送货清单汇总'!$K$544&gt;0,'（工厂）送货清单汇总'!$L$544&gt;0,'（工厂）送货清单汇总'!$M$544&gt;0,'（工厂）送货清单汇总'!$N$544&gt;0),'（工厂）送货清单汇总'!N331,IF(AND('（工厂）送货清单汇总'!$K$544&gt;0,'（工厂）送货清单汇总'!$L$544&gt;0,'（工厂）送货清单汇总'!$M$544&gt;0,'（工厂）送货清单汇总'!$N$544=0),'（工厂）送货清单汇总'!M331,IF(AND('（工厂）送货清单汇总'!$K$544&gt;0,'（工厂）送货清单汇总'!$L$544&gt;0,'（工厂）送货清单汇总'!$M$544=0),'（工厂）送货清单汇总'!L331,'（工厂）送货清单汇总'!K331)))</f>
        <v>0</v>
      </c>
      <c r="L331" s="50">
        <f t="shared" si="17"/>
        <v>0</v>
      </c>
      <c r="M331" s="43"/>
      <c r="N331" s="43"/>
      <c r="O331" s="50" t="str">
        <f ca="1">+IF(K331&gt;0,LOOKUP(1,0/FIND(I331,运营生产订单!$A$9:$A$78),运营生产订单!$N$9:$N$78),"")</f>
        <v/>
      </c>
    </row>
    <row r="332" ht="22.5" customHeight="1" spans="1:15">
      <c r="A332" s="48" t="str">
        <f t="shared" si="16"/>
        <v/>
      </c>
      <c r="B332" s="49" t="str">
        <f ca="1">+IF(K332&gt;0,'（运营）采购订单'!B332,"")</f>
        <v/>
      </c>
      <c r="C332" s="50" t="str">
        <f ca="1">+IF(K332&gt;0,'（运营）采购订单'!C332,"")</f>
        <v/>
      </c>
      <c r="D332" s="50" t="str">
        <f ca="1">+IF(K332&gt;0,'（运营）采购订单'!D332,"")</f>
        <v/>
      </c>
      <c r="E332" s="50" t="str">
        <f ca="1">+IF(K332&gt;0,'（运营）采购订单'!E332,"")</f>
        <v/>
      </c>
      <c r="F332" s="50">
        <f ca="1">+IF(K332&gt;0,'（运营）采购订单'!J332,0)</f>
        <v>0</v>
      </c>
      <c r="G332" s="50" t="str">
        <f ca="1">+IF(K332&gt;0,'（运营）采购订单'!F332,"")</f>
        <v/>
      </c>
      <c r="H332" s="51" t="str">
        <f ca="1">+IF(K332&gt;0,'（运营）采购订单'!G332,"")</f>
        <v/>
      </c>
      <c r="I332" s="50" t="str">
        <f ca="1">+IF(K332&gt;0,'（运营）采购订单'!H332,"")</f>
        <v/>
      </c>
      <c r="J332" s="50" t="str">
        <f>+IF(K332&gt;0,'（运营）采购订单'!I332,"")</f>
        <v/>
      </c>
      <c r="K332" s="50">
        <f>+IF(AND('（工厂）送货清单汇总'!$K$544&gt;0,'（工厂）送货清单汇总'!$L$544&gt;0,'（工厂）送货清单汇总'!$M$544&gt;0,'（工厂）送货清单汇总'!$N$544&gt;0),'（工厂）送货清单汇总'!N332,IF(AND('（工厂）送货清单汇总'!$K$544&gt;0,'（工厂）送货清单汇总'!$L$544&gt;0,'（工厂）送货清单汇总'!$M$544&gt;0,'（工厂）送货清单汇总'!$N$544=0),'（工厂）送货清单汇总'!M332,IF(AND('（工厂）送货清单汇总'!$K$544&gt;0,'（工厂）送货清单汇总'!$L$544&gt;0,'（工厂）送货清单汇总'!$M$544=0),'（工厂）送货清单汇总'!L332,'（工厂）送货清单汇总'!K332)))</f>
        <v>0</v>
      </c>
      <c r="L332" s="50">
        <f t="shared" si="17"/>
        <v>0</v>
      </c>
      <c r="M332" s="43"/>
      <c r="N332" s="43"/>
      <c r="O332" s="50" t="str">
        <f ca="1">+IF(K332&gt;0,LOOKUP(1,0/FIND(I332,运营生产订单!$A$9:$A$78),运营生产订单!$N$9:$N$78),"")</f>
        <v/>
      </c>
    </row>
    <row r="333" ht="22.5" customHeight="1" spans="1:15">
      <c r="A333" s="48" t="str">
        <f t="shared" si="16"/>
        <v/>
      </c>
      <c r="B333" s="49" t="str">
        <f ca="1">+IF(K333&gt;0,'（运营）采购订单'!B333,"")</f>
        <v/>
      </c>
      <c r="C333" s="50" t="str">
        <f ca="1">+IF(K333&gt;0,'（运营）采购订单'!C333,"")</f>
        <v/>
      </c>
      <c r="D333" s="50" t="str">
        <f ca="1">+IF(K333&gt;0,'（运营）采购订单'!D333,"")</f>
        <v/>
      </c>
      <c r="E333" s="50" t="str">
        <f ca="1">+IF(K333&gt;0,'（运营）采购订单'!E333,"")</f>
        <v/>
      </c>
      <c r="F333" s="50">
        <f ca="1">+IF(K333&gt;0,'（运营）采购订单'!J333,0)</f>
        <v>0</v>
      </c>
      <c r="G333" s="50" t="str">
        <f ca="1">+IF(K333&gt;0,'（运营）采购订单'!F333,"")</f>
        <v/>
      </c>
      <c r="H333" s="51" t="str">
        <f ca="1">+IF(K333&gt;0,'（运营）采购订单'!G333,"")</f>
        <v/>
      </c>
      <c r="I333" s="50" t="str">
        <f ca="1">+IF(K333&gt;0,'（运营）采购订单'!H333,"")</f>
        <v/>
      </c>
      <c r="J333" s="50" t="str">
        <f>+IF(K333&gt;0,'（运营）采购订单'!I333,"")</f>
        <v/>
      </c>
      <c r="K333" s="50">
        <f>+IF(AND('（工厂）送货清单汇总'!$K$544&gt;0,'（工厂）送货清单汇总'!$L$544&gt;0,'（工厂）送货清单汇总'!$M$544&gt;0,'（工厂）送货清单汇总'!$N$544&gt;0),'（工厂）送货清单汇总'!N333,IF(AND('（工厂）送货清单汇总'!$K$544&gt;0,'（工厂）送货清单汇总'!$L$544&gt;0,'（工厂）送货清单汇总'!$M$544&gt;0,'（工厂）送货清单汇总'!$N$544=0),'（工厂）送货清单汇总'!M333,IF(AND('（工厂）送货清单汇总'!$K$544&gt;0,'（工厂）送货清单汇总'!$L$544&gt;0,'（工厂）送货清单汇总'!$M$544=0),'（工厂）送货清单汇总'!L333,'（工厂）送货清单汇总'!K333)))</f>
        <v>0</v>
      </c>
      <c r="L333" s="50">
        <f t="shared" si="17"/>
        <v>0</v>
      </c>
      <c r="M333" s="43"/>
      <c r="N333" s="43"/>
      <c r="O333" s="50" t="str">
        <f ca="1">+IF(K333&gt;0,LOOKUP(1,0/FIND(I333,运营生产订单!$A$9:$A$78),运营生产订单!$N$9:$N$78),"")</f>
        <v/>
      </c>
    </row>
    <row r="334" ht="22.5" customHeight="1" spans="1:15">
      <c r="A334" s="48" t="str">
        <f t="shared" si="16"/>
        <v/>
      </c>
      <c r="B334" s="49" t="str">
        <f ca="1">+IF(K334&gt;0,'（运营）采购订单'!B334,"")</f>
        <v/>
      </c>
      <c r="C334" s="50" t="str">
        <f ca="1">+IF(K334&gt;0,'（运营）采购订单'!C334,"")</f>
        <v/>
      </c>
      <c r="D334" s="50" t="str">
        <f ca="1">+IF(K334&gt;0,'（运营）采购订单'!D334,"")</f>
        <v/>
      </c>
      <c r="E334" s="50" t="str">
        <f ca="1">+IF(K334&gt;0,'（运营）采购订单'!E334,"")</f>
        <v/>
      </c>
      <c r="F334" s="50">
        <f ca="1">+IF(K334&gt;0,'（运营）采购订单'!J334,0)</f>
        <v>0</v>
      </c>
      <c r="G334" s="50" t="str">
        <f ca="1">+IF(K334&gt;0,'（运营）采购订单'!F334,"")</f>
        <v/>
      </c>
      <c r="H334" s="51" t="str">
        <f ca="1">+IF(K334&gt;0,'（运营）采购订单'!G334,"")</f>
        <v/>
      </c>
      <c r="I334" s="50" t="str">
        <f ca="1">+IF(K334&gt;0,'（运营）采购订单'!H334,"")</f>
        <v/>
      </c>
      <c r="J334" s="50" t="str">
        <f>+IF(K334&gt;0,'（运营）采购订单'!I334,"")</f>
        <v/>
      </c>
      <c r="K334" s="50">
        <f>+IF(AND('（工厂）送货清单汇总'!$K$544&gt;0,'（工厂）送货清单汇总'!$L$544&gt;0,'（工厂）送货清单汇总'!$M$544&gt;0,'（工厂）送货清单汇总'!$N$544&gt;0),'（工厂）送货清单汇总'!N334,IF(AND('（工厂）送货清单汇总'!$K$544&gt;0,'（工厂）送货清单汇总'!$L$544&gt;0,'（工厂）送货清单汇总'!$M$544&gt;0,'（工厂）送货清单汇总'!$N$544=0),'（工厂）送货清单汇总'!M334,IF(AND('（工厂）送货清单汇总'!$K$544&gt;0,'（工厂）送货清单汇总'!$L$544&gt;0,'（工厂）送货清单汇总'!$M$544=0),'（工厂）送货清单汇总'!L334,'（工厂）送货清单汇总'!K334)))</f>
        <v>0</v>
      </c>
      <c r="L334" s="50">
        <f t="shared" si="17"/>
        <v>0</v>
      </c>
      <c r="M334" s="43"/>
      <c r="N334" s="43"/>
      <c r="O334" s="50" t="str">
        <f ca="1">+IF(K334&gt;0,LOOKUP(1,0/FIND(I334,运营生产订单!$A$9:$A$78),运营生产订单!$N$9:$N$78),"")</f>
        <v/>
      </c>
    </row>
    <row r="335" ht="22.5" customHeight="1" spans="1:15">
      <c r="A335" s="48" t="str">
        <f t="shared" si="16"/>
        <v/>
      </c>
      <c r="B335" s="49" t="str">
        <f ca="1">+IF(K335&gt;0,'（运营）采购订单'!B335,"")</f>
        <v/>
      </c>
      <c r="C335" s="50" t="str">
        <f ca="1">+IF(K335&gt;0,'（运营）采购订单'!C335,"")</f>
        <v/>
      </c>
      <c r="D335" s="50" t="str">
        <f ca="1">+IF(K335&gt;0,'（运营）采购订单'!D335,"")</f>
        <v/>
      </c>
      <c r="E335" s="50" t="str">
        <f ca="1">+IF(K335&gt;0,'（运营）采购订单'!E335,"")</f>
        <v/>
      </c>
      <c r="F335" s="50">
        <f ca="1">+IF(K335&gt;0,'（运营）采购订单'!J335,0)</f>
        <v>0</v>
      </c>
      <c r="G335" s="50" t="str">
        <f ca="1">+IF(K335&gt;0,'（运营）采购订单'!F335,"")</f>
        <v/>
      </c>
      <c r="H335" s="51" t="str">
        <f ca="1">+IF(K335&gt;0,'（运营）采购订单'!G335,"")</f>
        <v/>
      </c>
      <c r="I335" s="50" t="str">
        <f ca="1">+IF(K335&gt;0,'（运营）采购订单'!H335,"")</f>
        <v/>
      </c>
      <c r="J335" s="50" t="str">
        <f>+IF(K335&gt;0,'（运营）采购订单'!I335,"")</f>
        <v/>
      </c>
      <c r="K335" s="50">
        <f>+IF(AND('（工厂）送货清单汇总'!$K$544&gt;0,'（工厂）送货清单汇总'!$L$544&gt;0,'（工厂）送货清单汇总'!$M$544&gt;0,'（工厂）送货清单汇总'!$N$544&gt;0),'（工厂）送货清单汇总'!N335,IF(AND('（工厂）送货清单汇总'!$K$544&gt;0,'（工厂）送货清单汇总'!$L$544&gt;0,'（工厂）送货清单汇总'!$M$544&gt;0,'（工厂）送货清单汇总'!$N$544=0),'（工厂）送货清单汇总'!M335,IF(AND('（工厂）送货清单汇总'!$K$544&gt;0,'（工厂）送货清单汇总'!$L$544&gt;0,'（工厂）送货清单汇总'!$M$544=0),'（工厂）送货清单汇总'!L335,'（工厂）送货清单汇总'!K335)))</f>
        <v>0</v>
      </c>
      <c r="L335" s="50">
        <f t="shared" si="17"/>
        <v>0</v>
      </c>
      <c r="M335" s="43"/>
      <c r="N335" s="43"/>
      <c r="O335" s="50" t="str">
        <f ca="1">+IF(K335&gt;0,LOOKUP(1,0/FIND(I335,运营生产订单!$A$9:$A$78),运营生产订单!$N$9:$N$78),"")</f>
        <v/>
      </c>
    </row>
    <row r="336" ht="22.5" customHeight="1" spans="1:15">
      <c r="A336" s="48" t="str">
        <f t="shared" si="16"/>
        <v/>
      </c>
      <c r="B336" s="49" t="str">
        <f ca="1">+IF(K336&gt;0,'（运营）采购订单'!B336,"")</f>
        <v/>
      </c>
      <c r="C336" s="50" t="str">
        <f ca="1">+IF(K336&gt;0,'（运营）采购订单'!C336,"")</f>
        <v/>
      </c>
      <c r="D336" s="50" t="str">
        <f ca="1">+IF(K336&gt;0,'（运营）采购订单'!D336,"")</f>
        <v/>
      </c>
      <c r="E336" s="50" t="str">
        <f ca="1">+IF(K336&gt;0,'（运营）采购订单'!E336,"")</f>
        <v/>
      </c>
      <c r="F336" s="50">
        <f ca="1">+IF(K336&gt;0,'（运营）采购订单'!J336,0)</f>
        <v>0</v>
      </c>
      <c r="G336" s="50" t="str">
        <f ca="1">+IF(K336&gt;0,'（运营）采购订单'!F336,"")</f>
        <v/>
      </c>
      <c r="H336" s="51" t="str">
        <f ca="1">+IF(K336&gt;0,'（运营）采购订单'!G336,"")</f>
        <v/>
      </c>
      <c r="I336" s="50" t="str">
        <f ca="1">+IF(K336&gt;0,'（运营）采购订单'!H336,"")</f>
        <v/>
      </c>
      <c r="J336" s="50" t="str">
        <f>+IF(K336&gt;0,'（运营）采购订单'!I336,"")</f>
        <v/>
      </c>
      <c r="K336" s="50">
        <f>+IF(AND('（工厂）送货清单汇总'!$K$544&gt;0,'（工厂）送货清单汇总'!$L$544&gt;0,'（工厂）送货清单汇总'!$M$544&gt;0,'（工厂）送货清单汇总'!$N$544&gt;0),'（工厂）送货清单汇总'!N336,IF(AND('（工厂）送货清单汇总'!$K$544&gt;0,'（工厂）送货清单汇总'!$L$544&gt;0,'（工厂）送货清单汇总'!$M$544&gt;0,'（工厂）送货清单汇总'!$N$544=0),'（工厂）送货清单汇总'!M336,IF(AND('（工厂）送货清单汇总'!$K$544&gt;0,'（工厂）送货清单汇总'!$L$544&gt;0,'（工厂）送货清单汇总'!$M$544=0),'（工厂）送货清单汇总'!L336,'（工厂）送货清单汇总'!K336)))</f>
        <v>0</v>
      </c>
      <c r="L336" s="50">
        <f t="shared" si="17"/>
        <v>0</v>
      </c>
      <c r="M336" s="43"/>
      <c r="N336" s="43"/>
      <c r="O336" s="50" t="str">
        <f ca="1">+IF(K336&gt;0,LOOKUP(1,0/FIND(I336,运营生产订单!$A$9:$A$78),运营生产订单!$N$9:$N$78),"")</f>
        <v/>
      </c>
    </row>
    <row r="337" ht="22.5" customHeight="1" spans="1:15">
      <c r="A337" s="48" t="str">
        <f t="shared" si="16"/>
        <v/>
      </c>
      <c r="B337" s="49" t="str">
        <f ca="1">+IF(K337&gt;0,'（运营）采购订单'!B337,"")</f>
        <v/>
      </c>
      <c r="C337" s="50" t="str">
        <f ca="1">+IF(K337&gt;0,'（运营）采购订单'!C337,"")</f>
        <v/>
      </c>
      <c r="D337" s="50" t="str">
        <f ca="1">+IF(K337&gt;0,'（运营）采购订单'!D337,"")</f>
        <v/>
      </c>
      <c r="E337" s="50" t="str">
        <f ca="1">+IF(K337&gt;0,'（运营）采购订单'!E337,"")</f>
        <v/>
      </c>
      <c r="F337" s="50">
        <f ca="1">+IF(K337&gt;0,'（运营）采购订单'!J337,0)</f>
        <v>0</v>
      </c>
      <c r="G337" s="50" t="str">
        <f ca="1">+IF(K337&gt;0,'（运营）采购订单'!F337,"")</f>
        <v/>
      </c>
      <c r="H337" s="51" t="str">
        <f ca="1">+IF(K337&gt;0,'（运营）采购订单'!G337,"")</f>
        <v/>
      </c>
      <c r="I337" s="50" t="str">
        <f ca="1">+IF(K337&gt;0,'（运营）采购订单'!H337,"")</f>
        <v/>
      </c>
      <c r="J337" s="50" t="str">
        <f>+IF(K337&gt;0,'（运营）采购订单'!I337,"")</f>
        <v/>
      </c>
      <c r="K337" s="50">
        <f>+IF(AND('（工厂）送货清单汇总'!$K$544&gt;0,'（工厂）送货清单汇总'!$L$544&gt;0,'（工厂）送货清单汇总'!$M$544&gt;0,'（工厂）送货清单汇总'!$N$544&gt;0),'（工厂）送货清单汇总'!N337,IF(AND('（工厂）送货清单汇总'!$K$544&gt;0,'（工厂）送货清单汇总'!$L$544&gt;0,'（工厂）送货清单汇总'!$M$544&gt;0,'（工厂）送货清单汇总'!$N$544=0),'（工厂）送货清单汇总'!M337,IF(AND('（工厂）送货清单汇总'!$K$544&gt;0,'（工厂）送货清单汇总'!$L$544&gt;0,'（工厂）送货清单汇总'!$M$544=0),'（工厂）送货清单汇总'!L337,'（工厂）送货清单汇总'!K337)))</f>
        <v>0</v>
      </c>
      <c r="L337" s="50">
        <f t="shared" si="17"/>
        <v>0</v>
      </c>
      <c r="M337" s="43"/>
      <c r="N337" s="43"/>
      <c r="O337" s="50" t="str">
        <f ca="1">+IF(K337&gt;0,LOOKUP(1,0/FIND(I337,运营生产订单!$A$9:$A$78),运营生产订单!$N$9:$N$78),"")</f>
        <v/>
      </c>
    </row>
    <row r="338" ht="22.5" customHeight="1" spans="1:15">
      <c r="A338" s="48" t="str">
        <f t="shared" si="16"/>
        <v/>
      </c>
      <c r="B338" s="49" t="str">
        <f ca="1">+IF(K338&gt;0,'（运营）采购订单'!B338,"")</f>
        <v/>
      </c>
      <c r="C338" s="50" t="str">
        <f ca="1">+IF(K338&gt;0,'（运营）采购订单'!C338,"")</f>
        <v/>
      </c>
      <c r="D338" s="50" t="str">
        <f ca="1">+IF(K338&gt;0,'（运营）采购订单'!D338,"")</f>
        <v/>
      </c>
      <c r="E338" s="50" t="str">
        <f ca="1">+IF(K338&gt;0,'（运营）采购订单'!E338,"")</f>
        <v/>
      </c>
      <c r="F338" s="50">
        <f ca="1">+IF(K338&gt;0,'（运营）采购订单'!J338,0)</f>
        <v>0</v>
      </c>
      <c r="G338" s="50" t="str">
        <f ca="1">+IF(K338&gt;0,'（运营）采购订单'!F338,"")</f>
        <v/>
      </c>
      <c r="H338" s="51" t="str">
        <f ca="1">+IF(K338&gt;0,'（运营）采购订单'!G338,"")</f>
        <v/>
      </c>
      <c r="I338" s="50" t="str">
        <f ca="1">+IF(K338&gt;0,'（运营）采购订单'!H338,"")</f>
        <v/>
      </c>
      <c r="J338" s="50" t="str">
        <f>+IF(K338&gt;0,'（运营）采购订单'!I338,"")</f>
        <v/>
      </c>
      <c r="K338" s="50">
        <f>+IF(AND('（工厂）送货清单汇总'!$K$544&gt;0,'（工厂）送货清单汇总'!$L$544&gt;0,'（工厂）送货清单汇总'!$M$544&gt;0,'（工厂）送货清单汇总'!$N$544&gt;0),'（工厂）送货清单汇总'!N338,IF(AND('（工厂）送货清单汇总'!$K$544&gt;0,'（工厂）送货清单汇总'!$L$544&gt;0,'（工厂）送货清单汇总'!$M$544&gt;0,'（工厂）送货清单汇总'!$N$544=0),'（工厂）送货清单汇总'!M338,IF(AND('（工厂）送货清单汇总'!$K$544&gt;0,'（工厂）送货清单汇总'!$L$544&gt;0,'（工厂）送货清单汇总'!$M$544=0),'（工厂）送货清单汇总'!L338,'（工厂）送货清单汇总'!K338)))</f>
        <v>0</v>
      </c>
      <c r="L338" s="50">
        <f t="shared" si="17"/>
        <v>0</v>
      </c>
      <c r="M338" s="43"/>
      <c r="N338" s="43"/>
      <c r="O338" s="50" t="str">
        <f ca="1">+IF(K338&gt;0,LOOKUP(1,0/FIND(I338,运营生产订单!$A$9:$A$78),运营生产订单!$N$9:$N$78),"")</f>
        <v/>
      </c>
    </row>
    <row r="339" ht="22.5" customHeight="1" spans="1:15">
      <c r="A339" s="48" t="str">
        <f t="shared" si="16"/>
        <v/>
      </c>
      <c r="B339" s="49" t="str">
        <f ca="1">+IF(K339&gt;0,'（运营）采购订单'!B339,"")</f>
        <v/>
      </c>
      <c r="C339" s="50" t="str">
        <f ca="1">+IF(K339&gt;0,'（运营）采购订单'!C339,"")</f>
        <v/>
      </c>
      <c r="D339" s="50" t="str">
        <f ca="1">+IF(K339&gt;0,'（运营）采购订单'!D339,"")</f>
        <v/>
      </c>
      <c r="E339" s="50" t="str">
        <f ca="1">+IF(K339&gt;0,'（运营）采购订单'!E339,"")</f>
        <v/>
      </c>
      <c r="F339" s="50">
        <f ca="1">+IF(K339&gt;0,'（运营）采购订单'!J339,0)</f>
        <v>0</v>
      </c>
      <c r="G339" s="50" t="str">
        <f ca="1">+IF(K339&gt;0,'（运营）采购订单'!F339,"")</f>
        <v/>
      </c>
      <c r="H339" s="51" t="str">
        <f ca="1">+IF(K339&gt;0,'（运营）采购订单'!G339,"")</f>
        <v/>
      </c>
      <c r="I339" s="50" t="str">
        <f ca="1">+IF(K339&gt;0,'（运营）采购订单'!H339,"")</f>
        <v/>
      </c>
      <c r="J339" s="50" t="str">
        <f>+IF(K339&gt;0,'（运营）采购订单'!I339,"")</f>
        <v/>
      </c>
      <c r="K339" s="50">
        <f>+IF(AND('（工厂）送货清单汇总'!$K$544&gt;0,'（工厂）送货清单汇总'!$L$544&gt;0,'（工厂）送货清单汇总'!$M$544&gt;0,'（工厂）送货清单汇总'!$N$544&gt;0),'（工厂）送货清单汇总'!N339,IF(AND('（工厂）送货清单汇总'!$K$544&gt;0,'（工厂）送货清单汇总'!$L$544&gt;0,'（工厂）送货清单汇总'!$M$544&gt;0,'（工厂）送货清单汇总'!$N$544=0),'（工厂）送货清单汇总'!M339,IF(AND('（工厂）送货清单汇总'!$K$544&gt;0,'（工厂）送货清单汇总'!$L$544&gt;0,'（工厂）送货清单汇总'!$M$544=0),'（工厂）送货清单汇总'!L339,'（工厂）送货清单汇总'!K339)))</f>
        <v>0</v>
      </c>
      <c r="L339" s="50">
        <f t="shared" si="17"/>
        <v>0</v>
      </c>
      <c r="M339" s="43"/>
      <c r="N339" s="43"/>
      <c r="O339" s="50" t="str">
        <f ca="1">+IF(K339&gt;0,LOOKUP(1,0/FIND(I339,运营生产订单!$A$9:$A$78),运营生产订单!$N$9:$N$78),"")</f>
        <v/>
      </c>
    </row>
    <row r="340" ht="22.5" customHeight="1" spans="1:15">
      <c r="A340" s="48" t="str">
        <f t="shared" si="16"/>
        <v/>
      </c>
      <c r="B340" s="49" t="str">
        <f ca="1">+IF(K340&gt;0,'（运营）采购订单'!B340,"")</f>
        <v/>
      </c>
      <c r="C340" s="50" t="str">
        <f ca="1">+IF(K340&gt;0,'（运营）采购订单'!C340,"")</f>
        <v/>
      </c>
      <c r="D340" s="50" t="str">
        <f ca="1">+IF(K340&gt;0,'（运营）采购订单'!D340,"")</f>
        <v/>
      </c>
      <c r="E340" s="50" t="str">
        <f ca="1">+IF(K340&gt;0,'（运营）采购订单'!E340,"")</f>
        <v/>
      </c>
      <c r="F340" s="50">
        <f ca="1">+IF(K340&gt;0,'（运营）采购订单'!J340,0)</f>
        <v>0</v>
      </c>
      <c r="G340" s="50" t="str">
        <f ca="1">+IF(K340&gt;0,'（运营）采购订单'!F340,"")</f>
        <v/>
      </c>
      <c r="H340" s="51" t="str">
        <f ca="1">+IF(K340&gt;0,'（运营）采购订单'!G340,"")</f>
        <v/>
      </c>
      <c r="I340" s="50" t="str">
        <f ca="1">+IF(K340&gt;0,'（运营）采购订单'!H340,"")</f>
        <v/>
      </c>
      <c r="J340" s="50" t="str">
        <f>+IF(K340&gt;0,'（运营）采购订单'!I340,"")</f>
        <v/>
      </c>
      <c r="K340" s="50">
        <f>+IF(AND('（工厂）送货清单汇总'!$K$544&gt;0,'（工厂）送货清单汇总'!$L$544&gt;0,'（工厂）送货清单汇总'!$M$544&gt;0,'（工厂）送货清单汇总'!$N$544&gt;0),'（工厂）送货清单汇总'!N340,IF(AND('（工厂）送货清单汇总'!$K$544&gt;0,'（工厂）送货清单汇总'!$L$544&gt;0,'（工厂）送货清单汇总'!$M$544&gt;0,'（工厂）送货清单汇总'!$N$544=0),'（工厂）送货清单汇总'!M340,IF(AND('（工厂）送货清单汇总'!$K$544&gt;0,'（工厂）送货清单汇总'!$L$544&gt;0,'（工厂）送货清单汇总'!$M$544=0),'（工厂）送货清单汇总'!L340,'（工厂）送货清单汇总'!K340)))</f>
        <v>0</v>
      </c>
      <c r="L340" s="50">
        <f t="shared" si="17"/>
        <v>0</v>
      </c>
      <c r="M340" s="43"/>
      <c r="N340" s="43"/>
      <c r="O340" s="50" t="str">
        <f ca="1">+IF(K340&gt;0,LOOKUP(1,0/FIND(I340,运营生产订单!$A$9:$A$78),运营生产订单!$N$9:$N$78),"")</f>
        <v/>
      </c>
    </row>
    <row r="341" ht="22.5" customHeight="1" spans="1:15">
      <c r="A341" s="48" t="str">
        <f t="shared" si="16"/>
        <v/>
      </c>
      <c r="B341" s="49" t="str">
        <f ca="1">+IF(K341&gt;0,'（运营）采购订单'!B341,"")</f>
        <v/>
      </c>
      <c r="C341" s="50" t="str">
        <f ca="1">+IF(K341&gt;0,'（运营）采购订单'!C341,"")</f>
        <v/>
      </c>
      <c r="D341" s="50" t="str">
        <f ca="1">+IF(K341&gt;0,'（运营）采购订单'!D341,"")</f>
        <v/>
      </c>
      <c r="E341" s="50" t="str">
        <f ca="1">+IF(K341&gt;0,'（运营）采购订单'!E341,"")</f>
        <v/>
      </c>
      <c r="F341" s="50">
        <f ca="1">+IF(K341&gt;0,'（运营）采购订单'!J341,0)</f>
        <v>0</v>
      </c>
      <c r="G341" s="50" t="str">
        <f ca="1">+IF(K341&gt;0,'（运营）采购订单'!F341,"")</f>
        <v/>
      </c>
      <c r="H341" s="51" t="str">
        <f ca="1">+IF(K341&gt;0,'（运营）采购订单'!G341,"")</f>
        <v/>
      </c>
      <c r="I341" s="50" t="str">
        <f ca="1">+IF(K341&gt;0,'（运营）采购订单'!H341,"")</f>
        <v/>
      </c>
      <c r="J341" s="50" t="str">
        <f>+IF(K341&gt;0,'（运营）采购订单'!I341,"")</f>
        <v/>
      </c>
      <c r="K341" s="50">
        <f>+IF(AND('（工厂）送货清单汇总'!$K$544&gt;0,'（工厂）送货清单汇总'!$L$544&gt;0,'（工厂）送货清单汇总'!$M$544&gt;0,'（工厂）送货清单汇总'!$N$544&gt;0),'（工厂）送货清单汇总'!N341,IF(AND('（工厂）送货清单汇总'!$K$544&gt;0,'（工厂）送货清单汇总'!$L$544&gt;0,'（工厂）送货清单汇总'!$M$544&gt;0,'（工厂）送货清单汇总'!$N$544=0),'（工厂）送货清单汇总'!M341,IF(AND('（工厂）送货清单汇总'!$K$544&gt;0,'（工厂）送货清单汇总'!$L$544&gt;0,'（工厂）送货清单汇总'!$M$544=0),'（工厂）送货清单汇总'!L341,'（工厂）送货清单汇总'!K341)))</f>
        <v>0</v>
      </c>
      <c r="L341" s="50">
        <f t="shared" si="17"/>
        <v>0</v>
      </c>
      <c r="M341" s="43"/>
      <c r="N341" s="43"/>
      <c r="O341" s="50" t="str">
        <f ca="1">+IF(K341&gt;0,LOOKUP(1,0/FIND(I341,运营生产订单!$A$9:$A$78),运营生产订单!$N$9:$N$78),"")</f>
        <v/>
      </c>
    </row>
    <row r="342" ht="22.5" customHeight="1" spans="1:15">
      <c r="A342" s="48" t="str">
        <f t="shared" si="16"/>
        <v/>
      </c>
      <c r="B342" s="49" t="str">
        <f ca="1">+IF(K342&gt;0,'（运营）采购订单'!B342,"")</f>
        <v/>
      </c>
      <c r="C342" s="50" t="str">
        <f ca="1">+IF(K342&gt;0,'（运营）采购订单'!C342,"")</f>
        <v/>
      </c>
      <c r="D342" s="50" t="str">
        <f ca="1">+IF(K342&gt;0,'（运营）采购订单'!D342,"")</f>
        <v/>
      </c>
      <c r="E342" s="50" t="str">
        <f ca="1">+IF(K342&gt;0,'（运营）采购订单'!E342,"")</f>
        <v/>
      </c>
      <c r="F342" s="50">
        <f ca="1">+IF(K342&gt;0,'（运营）采购订单'!J342,0)</f>
        <v>0</v>
      </c>
      <c r="G342" s="50" t="str">
        <f ca="1">+IF(K342&gt;0,'（运营）采购订单'!F342,"")</f>
        <v/>
      </c>
      <c r="H342" s="51" t="str">
        <f ca="1">+IF(K342&gt;0,'（运营）采购订单'!G342,"")</f>
        <v/>
      </c>
      <c r="I342" s="50" t="str">
        <f ca="1">+IF(K342&gt;0,'（运营）采购订单'!H342,"")</f>
        <v/>
      </c>
      <c r="J342" s="50" t="str">
        <f>+IF(K342&gt;0,'（运营）采购订单'!I342,"")</f>
        <v/>
      </c>
      <c r="K342" s="50">
        <f>+IF(AND('（工厂）送货清单汇总'!$K$544&gt;0,'（工厂）送货清单汇总'!$L$544&gt;0,'（工厂）送货清单汇总'!$M$544&gt;0,'（工厂）送货清单汇总'!$N$544&gt;0),'（工厂）送货清单汇总'!N342,IF(AND('（工厂）送货清单汇总'!$K$544&gt;0,'（工厂）送货清单汇总'!$L$544&gt;0,'（工厂）送货清单汇总'!$M$544&gt;0,'（工厂）送货清单汇总'!$N$544=0),'（工厂）送货清单汇总'!M342,IF(AND('（工厂）送货清单汇总'!$K$544&gt;0,'（工厂）送货清单汇总'!$L$544&gt;0,'（工厂）送货清单汇总'!$M$544=0),'（工厂）送货清单汇总'!L342,'（工厂）送货清单汇总'!K342)))</f>
        <v>0</v>
      </c>
      <c r="L342" s="50">
        <f t="shared" si="17"/>
        <v>0</v>
      </c>
      <c r="M342" s="43"/>
      <c r="N342" s="43"/>
      <c r="O342" s="50" t="str">
        <f ca="1">+IF(K342&gt;0,LOOKUP(1,0/FIND(I342,运营生产订单!$A$9:$A$78),运营生产订单!$N$9:$N$78),"")</f>
        <v/>
      </c>
    </row>
    <row r="343" ht="22.5" customHeight="1" spans="1:15">
      <c r="A343" s="48" t="str">
        <f t="shared" si="16"/>
        <v/>
      </c>
      <c r="B343" s="49" t="str">
        <f ca="1">+IF(K343&gt;0,'（运营）采购订单'!B343,"")</f>
        <v/>
      </c>
      <c r="C343" s="50" t="str">
        <f ca="1">+IF(K343&gt;0,'（运营）采购订单'!C343,"")</f>
        <v/>
      </c>
      <c r="D343" s="50" t="str">
        <f ca="1">+IF(K343&gt;0,'（运营）采购订单'!D343,"")</f>
        <v/>
      </c>
      <c r="E343" s="50" t="str">
        <f ca="1">+IF(K343&gt;0,'（运营）采购订单'!E343,"")</f>
        <v/>
      </c>
      <c r="F343" s="50">
        <f ca="1">+IF(K343&gt;0,'（运营）采购订单'!J343,0)</f>
        <v>0</v>
      </c>
      <c r="G343" s="50" t="str">
        <f ca="1">+IF(K343&gt;0,'（运营）采购订单'!F343,"")</f>
        <v/>
      </c>
      <c r="H343" s="51" t="str">
        <f ca="1">+IF(K343&gt;0,'（运营）采购订单'!G343,"")</f>
        <v/>
      </c>
      <c r="I343" s="50" t="str">
        <f ca="1">+IF(K343&gt;0,'（运营）采购订单'!H343,"")</f>
        <v/>
      </c>
      <c r="J343" s="50" t="str">
        <f>+IF(K343&gt;0,'（运营）采购订单'!I343,"")</f>
        <v/>
      </c>
      <c r="K343" s="50">
        <f>+IF(AND('（工厂）送货清单汇总'!$K$544&gt;0,'（工厂）送货清单汇总'!$L$544&gt;0,'（工厂）送货清单汇总'!$M$544&gt;0,'（工厂）送货清单汇总'!$N$544&gt;0),'（工厂）送货清单汇总'!N343,IF(AND('（工厂）送货清单汇总'!$K$544&gt;0,'（工厂）送货清单汇总'!$L$544&gt;0,'（工厂）送货清单汇总'!$M$544&gt;0,'（工厂）送货清单汇总'!$N$544=0),'（工厂）送货清单汇总'!M343,IF(AND('（工厂）送货清单汇总'!$K$544&gt;0,'（工厂）送货清单汇总'!$L$544&gt;0,'（工厂）送货清单汇总'!$M$544=0),'（工厂）送货清单汇总'!L343,'（工厂）送货清单汇总'!K343)))</f>
        <v>0</v>
      </c>
      <c r="L343" s="50">
        <f t="shared" si="17"/>
        <v>0</v>
      </c>
      <c r="M343" s="43"/>
      <c r="N343" s="43"/>
      <c r="O343" s="50" t="str">
        <f ca="1">+IF(K343&gt;0,LOOKUP(1,0/FIND(I343,运营生产订单!$A$9:$A$78),运营生产订单!$N$9:$N$78),"")</f>
        <v/>
      </c>
    </row>
    <row r="344" ht="22.5" customHeight="1" spans="1:15">
      <c r="A344" s="48" t="str">
        <f t="shared" si="16"/>
        <v/>
      </c>
      <c r="B344" s="49" t="str">
        <f ca="1">+IF(K344&gt;0,'（运营）采购订单'!B344,"")</f>
        <v/>
      </c>
      <c r="C344" s="50" t="str">
        <f ca="1">+IF(K344&gt;0,'（运营）采购订单'!C344,"")</f>
        <v/>
      </c>
      <c r="D344" s="50" t="str">
        <f ca="1">+IF(K344&gt;0,'（运营）采购订单'!D344,"")</f>
        <v/>
      </c>
      <c r="E344" s="50" t="str">
        <f ca="1">+IF(K344&gt;0,'（运营）采购订单'!E344,"")</f>
        <v/>
      </c>
      <c r="F344" s="50">
        <f ca="1">+IF(K344&gt;0,'（运营）采购订单'!J344,0)</f>
        <v>0</v>
      </c>
      <c r="G344" s="50" t="str">
        <f ca="1">+IF(K344&gt;0,'（运营）采购订单'!F344,"")</f>
        <v/>
      </c>
      <c r="H344" s="51" t="str">
        <f ca="1">+IF(K344&gt;0,'（运营）采购订单'!G344,"")</f>
        <v/>
      </c>
      <c r="I344" s="50" t="str">
        <f ca="1">+IF(K344&gt;0,'（运营）采购订单'!H344,"")</f>
        <v/>
      </c>
      <c r="J344" s="50" t="str">
        <f>+IF(K344&gt;0,'（运营）采购订单'!I344,"")</f>
        <v/>
      </c>
      <c r="K344" s="50">
        <f>+IF(AND('（工厂）送货清单汇总'!$K$544&gt;0,'（工厂）送货清单汇总'!$L$544&gt;0,'（工厂）送货清单汇总'!$M$544&gt;0,'（工厂）送货清单汇总'!$N$544&gt;0),'（工厂）送货清单汇总'!N344,IF(AND('（工厂）送货清单汇总'!$K$544&gt;0,'（工厂）送货清单汇总'!$L$544&gt;0,'（工厂）送货清单汇总'!$M$544&gt;0,'（工厂）送货清单汇总'!$N$544=0),'（工厂）送货清单汇总'!M344,IF(AND('（工厂）送货清单汇总'!$K$544&gt;0,'（工厂）送货清单汇总'!$L$544&gt;0,'（工厂）送货清单汇总'!$M$544=0),'（工厂）送货清单汇总'!L344,'（工厂）送货清单汇总'!K344)))</f>
        <v>0</v>
      </c>
      <c r="L344" s="50">
        <f t="shared" si="17"/>
        <v>0</v>
      </c>
      <c r="M344" s="43"/>
      <c r="N344" s="43"/>
      <c r="O344" s="50" t="str">
        <f ca="1">+IF(K344&gt;0,LOOKUP(1,0/FIND(I344,运营生产订单!$A$9:$A$78),运营生产订单!$N$9:$N$78),"")</f>
        <v/>
      </c>
    </row>
    <row r="345" ht="22.5" customHeight="1" spans="1:15">
      <c r="A345" s="48" t="str">
        <f t="shared" si="16"/>
        <v/>
      </c>
      <c r="B345" s="49" t="str">
        <f ca="1">+IF(K345&gt;0,'（运营）采购订单'!B345,"")</f>
        <v/>
      </c>
      <c r="C345" s="50" t="str">
        <f ca="1">+IF(K345&gt;0,'（运营）采购订单'!C345,"")</f>
        <v/>
      </c>
      <c r="D345" s="50" t="str">
        <f ca="1">+IF(K345&gt;0,'（运营）采购订单'!D345,"")</f>
        <v/>
      </c>
      <c r="E345" s="50" t="str">
        <f ca="1">+IF(K345&gt;0,'（运营）采购订单'!E345,"")</f>
        <v/>
      </c>
      <c r="F345" s="50">
        <f ca="1">+IF(K345&gt;0,'（运营）采购订单'!J345,0)</f>
        <v>0</v>
      </c>
      <c r="G345" s="50" t="str">
        <f ca="1">+IF(K345&gt;0,'（运营）采购订单'!F345,"")</f>
        <v/>
      </c>
      <c r="H345" s="51" t="str">
        <f ca="1">+IF(K345&gt;0,'（运营）采购订单'!G345,"")</f>
        <v/>
      </c>
      <c r="I345" s="50" t="str">
        <f ca="1">+IF(K345&gt;0,'（运营）采购订单'!H345,"")</f>
        <v/>
      </c>
      <c r="J345" s="50" t="str">
        <f>+IF(K345&gt;0,'（运营）采购订单'!I345,"")</f>
        <v/>
      </c>
      <c r="K345" s="50">
        <f>+IF(AND('（工厂）送货清单汇总'!$K$544&gt;0,'（工厂）送货清单汇总'!$L$544&gt;0,'（工厂）送货清单汇总'!$M$544&gt;0,'（工厂）送货清单汇总'!$N$544&gt;0),'（工厂）送货清单汇总'!N345,IF(AND('（工厂）送货清单汇总'!$K$544&gt;0,'（工厂）送货清单汇总'!$L$544&gt;0,'（工厂）送货清单汇总'!$M$544&gt;0,'（工厂）送货清单汇总'!$N$544=0),'（工厂）送货清单汇总'!M345,IF(AND('（工厂）送货清单汇总'!$K$544&gt;0,'（工厂）送货清单汇总'!$L$544&gt;0,'（工厂）送货清单汇总'!$M$544=0),'（工厂）送货清单汇总'!L345,'（工厂）送货清单汇总'!K345)))</f>
        <v>0</v>
      </c>
      <c r="L345" s="50">
        <f t="shared" si="17"/>
        <v>0</v>
      </c>
      <c r="M345" s="43"/>
      <c r="N345" s="43"/>
      <c r="O345" s="50" t="str">
        <f ca="1">+IF(K345&gt;0,LOOKUP(1,0/FIND(I345,运营生产订单!$A$9:$A$78),运营生产订单!$N$9:$N$78),"")</f>
        <v/>
      </c>
    </row>
    <row r="346" ht="22.5" customHeight="1" spans="1:15">
      <c r="A346" s="48" t="str">
        <f t="shared" si="16"/>
        <v/>
      </c>
      <c r="B346" s="49" t="str">
        <f ca="1">+IF(K346&gt;0,'（运营）采购订单'!B346,"")</f>
        <v/>
      </c>
      <c r="C346" s="50" t="str">
        <f ca="1">+IF(K346&gt;0,'（运营）采购订单'!C346,"")</f>
        <v/>
      </c>
      <c r="D346" s="50" t="str">
        <f ca="1">+IF(K346&gt;0,'（运营）采购订单'!D346,"")</f>
        <v/>
      </c>
      <c r="E346" s="50" t="str">
        <f ca="1">+IF(K346&gt;0,'（运营）采购订单'!E346,"")</f>
        <v/>
      </c>
      <c r="F346" s="50">
        <f ca="1">+IF(K346&gt;0,'（运营）采购订单'!J346,0)</f>
        <v>0</v>
      </c>
      <c r="G346" s="50" t="str">
        <f ca="1">+IF(K346&gt;0,'（运营）采购订单'!F346,"")</f>
        <v/>
      </c>
      <c r="H346" s="51" t="str">
        <f ca="1">+IF(K346&gt;0,'（运营）采购订单'!G346,"")</f>
        <v/>
      </c>
      <c r="I346" s="50" t="str">
        <f ca="1">+IF(K346&gt;0,'（运营）采购订单'!H346,"")</f>
        <v/>
      </c>
      <c r="J346" s="50" t="str">
        <f>+IF(K346&gt;0,'（运营）采购订单'!I346,"")</f>
        <v/>
      </c>
      <c r="K346" s="50">
        <f>+IF(AND('（工厂）送货清单汇总'!$K$544&gt;0,'（工厂）送货清单汇总'!$L$544&gt;0,'（工厂）送货清单汇总'!$M$544&gt;0,'（工厂）送货清单汇总'!$N$544&gt;0),'（工厂）送货清单汇总'!N346,IF(AND('（工厂）送货清单汇总'!$K$544&gt;0,'（工厂）送货清单汇总'!$L$544&gt;0,'（工厂）送货清单汇总'!$M$544&gt;0,'（工厂）送货清单汇总'!$N$544=0),'（工厂）送货清单汇总'!M346,IF(AND('（工厂）送货清单汇总'!$K$544&gt;0,'（工厂）送货清单汇总'!$L$544&gt;0,'（工厂）送货清单汇总'!$M$544=0),'（工厂）送货清单汇总'!L346,'（工厂）送货清单汇总'!K346)))</f>
        <v>0</v>
      </c>
      <c r="L346" s="50">
        <f t="shared" si="17"/>
        <v>0</v>
      </c>
      <c r="M346" s="43"/>
      <c r="N346" s="43"/>
      <c r="O346" s="50" t="str">
        <f ca="1">+IF(K346&gt;0,LOOKUP(1,0/FIND(I346,运营生产订单!$A$9:$A$78),运营生产订单!$N$9:$N$78),"")</f>
        <v/>
      </c>
    </row>
    <row r="347" ht="22.5" customHeight="1" spans="1:15">
      <c r="A347" s="48" t="str">
        <f t="shared" si="16"/>
        <v/>
      </c>
      <c r="B347" s="49" t="str">
        <f ca="1">+IF(K347&gt;0,'（运营）采购订单'!B347,"")</f>
        <v/>
      </c>
      <c r="C347" s="50" t="str">
        <f ca="1">+IF(K347&gt;0,'（运营）采购订单'!C347,"")</f>
        <v/>
      </c>
      <c r="D347" s="50" t="str">
        <f ca="1">+IF(K347&gt;0,'（运营）采购订单'!D347,"")</f>
        <v/>
      </c>
      <c r="E347" s="50" t="str">
        <f ca="1">+IF(K347&gt;0,'（运营）采购订单'!E347,"")</f>
        <v/>
      </c>
      <c r="F347" s="50">
        <f ca="1">+IF(K347&gt;0,'（运营）采购订单'!J347,0)</f>
        <v>0</v>
      </c>
      <c r="G347" s="50" t="str">
        <f ca="1">+IF(K347&gt;0,'（运营）采购订单'!F347,"")</f>
        <v/>
      </c>
      <c r="H347" s="51" t="str">
        <f ca="1">+IF(K347&gt;0,'（运营）采购订单'!G347,"")</f>
        <v/>
      </c>
      <c r="I347" s="50" t="str">
        <f ca="1">+IF(K347&gt;0,'（运营）采购订单'!H347,"")</f>
        <v/>
      </c>
      <c r="J347" s="50" t="str">
        <f>+IF(K347&gt;0,'（运营）采购订单'!I347,"")</f>
        <v/>
      </c>
      <c r="K347" s="50">
        <f>+IF(AND('（工厂）送货清单汇总'!$K$544&gt;0,'（工厂）送货清单汇总'!$L$544&gt;0,'（工厂）送货清单汇总'!$M$544&gt;0,'（工厂）送货清单汇总'!$N$544&gt;0),'（工厂）送货清单汇总'!N347,IF(AND('（工厂）送货清单汇总'!$K$544&gt;0,'（工厂）送货清单汇总'!$L$544&gt;0,'（工厂）送货清单汇总'!$M$544&gt;0,'（工厂）送货清单汇总'!$N$544=0),'（工厂）送货清单汇总'!M347,IF(AND('（工厂）送货清单汇总'!$K$544&gt;0,'（工厂）送货清单汇总'!$L$544&gt;0,'（工厂）送货清单汇总'!$M$544=0),'（工厂）送货清单汇总'!L347,'（工厂）送货清单汇总'!K347)))</f>
        <v>0</v>
      </c>
      <c r="L347" s="50">
        <f t="shared" si="17"/>
        <v>0</v>
      </c>
      <c r="M347" s="43"/>
      <c r="N347" s="43"/>
      <c r="O347" s="50" t="str">
        <f ca="1">+IF(K347&gt;0,LOOKUP(1,0/FIND(I347,运营生产订单!$A$9:$A$78),运营生产订单!$N$9:$N$78),"")</f>
        <v/>
      </c>
    </row>
    <row r="348" ht="22.5" customHeight="1" spans="1:15">
      <c r="A348" s="48" t="str">
        <f t="shared" si="16"/>
        <v/>
      </c>
      <c r="B348" s="49" t="str">
        <f ca="1">+IF(K348&gt;0,'（运营）采购订单'!B348,"")</f>
        <v/>
      </c>
      <c r="C348" s="50" t="str">
        <f ca="1">+IF(K348&gt;0,'（运营）采购订单'!C348,"")</f>
        <v/>
      </c>
      <c r="D348" s="50" t="str">
        <f ca="1">+IF(K348&gt;0,'（运营）采购订单'!D348,"")</f>
        <v/>
      </c>
      <c r="E348" s="50" t="str">
        <f ca="1">+IF(K348&gt;0,'（运营）采购订单'!E348,"")</f>
        <v/>
      </c>
      <c r="F348" s="50">
        <f ca="1">+IF(K348&gt;0,'（运营）采购订单'!J348,0)</f>
        <v>0</v>
      </c>
      <c r="G348" s="50" t="str">
        <f ca="1">+IF(K348&gt;0,'（运营）采购订单'!F348,"")</f>
        <v/>
      </c>
      <c r="H348" s="51" t="str">
        <f ca="1">+IF(K348&gt;0,'（运营）采购订单'!G348,"")</f>
        <v/>
      </c>
      <c r="I348" s="50" t="str">
        <f ca="1">+IF(K348&gt;0,'（运营）采购订单'!H348,"")</f>
        <v/>
      </c>
      <c r="J348" s="50" t="str">
        <f>+IF(K348&gt;0,'（运营）采购订单'!I348,"")</f>
        <v/>
      </c>
      <c r="K348" s="50">
        <f>+IF(AND('（工厂）送货清单汇总'!$K$544&gt;0,'（工厂）送货清单汇总'!$L$544&gt;0,'（工厂）送货清单汇总'!$M$544&gt;0,'（工厂）送货清单汇总'!$N$544&gt;0),'（工厂）送货清单汇总'!N348,IF(AND('（工厂）送货清单汇总'!$K$544&gt;0,'（工厂）送货清单汇总'!$L$544&gt;0,'（工厂）送货清单汇总'!$M$544&gt;0,'（工厂）送货清单汇总'!$N$544=0),'（工厂）送货清单汇总'!M348,IF(AND('（工厂）送货清单汇总'!$K$544&gt;0,'（工厂）送货清单汇总'!$L$544&gt;0,'（工厂）送货清单汇总'!$M$544=0),'（工厂）送货清单汇总'!L348,'（工厂）送货清单汇总'!K348)))</f>
        <v>0</v>
      </c>
      <c r="L348" s="50">
        <f t="shared" si="17"/>
        <v>0</v>
      </c>
      <c r="M348" s="43"/>
      <c r="N348" s="43"/>
      <c r="O348" s="50" t="str">
        <f ca="1">+IF(K348&gt;0,LOOKUP(1,0/FIND(I348,运营生产订单!$A$9:$A$78),运营生产订单!$N$9:$N$78),"")</f>
        <v/>
      </c>
    </row>
    <row r="349" ht="22.5" customHeight="1" spans="1:15">
      <c r="A349" s="48" t="str">
        <f t="shared" si="16"/>
        <v/>
      </c>
      <c r="B349" s="49" t="str">
        <f ca="1">+IF(K349&gt;0,'（运营）采购订单'!B349,"")</f>
        <v/>
      </c>
      <c r="C349" s="50" t="str">
        <f ca="1">+IF(K349&gt;0,'（运营）采购订单'!C349,"")</f>
        <v/>
      </c>
      <c r="D349" s="50" t="str">
        <f ca="1">+IF(K349&gt;0,'（运营）采购订单'!D349,"")</f>
        <v/>
      </c>
      <c r="E349" s="50" t="str">
        <f ca="1">+IF(K349&gt;0,'（运营）采购订单'!E349,"")</f>
        <v/>
      </c>
      <c r="F349" s="50">
        <f ca="1">+IF(K349&gt;0,'（运营）采购订单'!J349,0)</f>
        <v>0</v>
      </c>
      <c r="G349" s="50" t="str">
        <f ca="1">+IF(K349&gt;0,'（运营）采购订单'!F349,"")</f>
        <v/>
      </c>
      <c r="H349" s="51" t="str">
        <f ca="1">+IF(K349&gt;0,'（运营）采购订单'!G349,"")</f>
        <v/>
      </c>
      <c r="I349" s="50" t="str">
        <f ca="1">+IF(K349&gt;0,'（运营）采购订单'!H349,"")</f>
        <v/>
      </c>
      <c r="J349" s="50" t="str">
        <f>+IF(K349&gt;0,'（运营）采购订单'!I349,"")</f>
        <v/>
      </c>
      <c r="K349" s="50">
        <f>+IF(AND('（工厂）送货清单汇总'!$K$544&gt;0,'（工厂）送货清单汇总'!$L$544&gt;0,'（工厂）送货清单汇总'!$M$544&gt;0,'（工厂）送货清单汇总'!$N$544&gt;0),'（工厂）送货清单汇总'!N349,IF(AND('（工厂）送货清单汇总'!$K$544&gt;0,'（工厂）送货清单汇总'!$L$544&gt;0,'（工厂）送货清单汇总'!$M$544&gt;0,'（工厂）送货清单汇总'!$N$544=0),'（工厂）送货清单汇总'!M349,IF(AND('（工厂）送货清单汇总'!$K$544&gt;0,'（工厂）送货清单汇总'!$L$544&gt;0,'（工厂）送货清单汇总'!$M$544=0),'（工厂）送货清单汇总'!L349,'（工厂）送货清单汇总'!K349)))</f>
        <v>0</v>
      </c>
      <c r="L349" s="50">
        <f t="shared" si="17"/>
        <v>0</v>
      </c>
      <c r="M349" s="43"/>
      <c r="N349" s="43"/>
      <c r="O349" s="50" t="str">
        <f ca="1">+IF(K349&gt;0,LOOKUP(1,0/FIND(I349,运营生产订单!$A$9:$A$78),运营生产订单!$N$9:$N$78),"")</f>
        <v/>
      </c>
    </row>
    <row r="350" ht="22.5" customHeight="1" spans="1:15">
      <c r="A350" s="48" t="str">
        <f t="shared" si="16"/>
        <v/>
      </c>
      <c r="B350" s="49" t="str">
        <f ca="1">+IF(K350&gt;0,'（运营）采购订单'!B350,"")</f>
        <v/>
      </c>
      <c r="C350" s="50" t="str">
        <f ca="1">+IF(K350&gt;0,'（运营）采购订单'!C350,"")</f>
        <v/>
      </c>
      <c r="D350" s="50" t="str">
        <f ca="1">+IF(K350&gt;0,'（运营）采购订单'!D350,"")</f>
        <v/>
      </c>
      <c r="E350" s="50" t="str">
        <f ca="1">+IF(K350&gt;0,'（运营）采购订单'!E350,"")</f>
        <v/>
      </c>
      <c r="F350" s="50">
        <f ca="1">+IF(K350&gt;0,'（运营）采购订单'!J350,0)</f>
        <v>0</v>
      </c>
      <c r="G350" s="50" t="str">
        <f ca="1">+IF(K350&gt;0,'（运营）采购订单'!F350,"")</f>
        <v/>
      </c>
      <c r="H350" s="51" t="str">
        <f ca="1">+IF(K350&gt;0,'（运营）采购订单'!G350,"")</f>
        <v/>
      </c>
      <c r="I350" s="50" t="str">
        <f ca="1">+IF(K350&gt;0,'（运营）采购订单'!H350,"")</f>
        <v/>
      </c>
      <c r="J350" s="50" t="str">
        <f>+IF(K350&gt;0,'（运营）采购订单'!I350,"")</f>
        <v/>
      </c>
      <c r="K350" s="50">
        <f>+IF(AND('（工厂）送货清单汇总'!$K$544&gt;0,'（工厂）送货清单汇总'!$L$544&gt;0,'（工厂）送货清单汇总'!$M$544&gt;0,'（工厂）送货清单汇总'!$N$544&gt;0),'（工厂）送货清单汇总'!N350,IF(AND('（工厂）送货清单汇总'!$K$544&gt;0,'（工厂）送货清单汇总'!$L$544&gt;0,'（工厂）送货清单汇总'!$M$544&gt;0,'（工厂）送货清单汇总'!$N$544=0),'（工厂）送货清单汇总'!M350,IF(AND('（工厂）送货清单汇总'!$K$544&gt;0,'（工厂）送货清单汇总'!$L$544&gt;0,'（工厂）送货清单汇总'!$M$544=0),'（工厂）送货清单汇总'!L350,'（工厂）送货清单汇总'!K350)))</f>
        <v>0</v>
      </c>
      <c r="L350" s="50">
        <f t="shared" si="17"/>
        <v>0</v>
      </c>
      <c r="M350" s="43"/>
      <c r="N350" s="43"/>
      <c r="O350" s="50" t="str">
        <f ca="1">+IF(K350&gt;0,LOOKUP(1,0/FIND(I350,运营生产订单!$A$9:$A$78),运营生产订单!$N$9:$N$78),"")</f>
        <v/>
      </c>
    </row>
    <row r="351" ht="22.5" customHeight="1" spans="1:15">
      <c r="A351" s="48" t="str">
        <f t="shared" si="16"/>
        <v/>
      </c>
      <c r="B351" s="49" t="str">
        <f ca="1">+IF(K351&gt;0,'（运营）采购订单'!B351,"")</f>
        <v/>
      </c>
      <c r="C351" s="50" t="str">
        <f ca="1">+IF(K351&gt;0,'（运营）采购订单'!C351,"")</f>
        <v/>
      </c>
      <c r="D351" s="50" t="str">
        <f ca="1">+IF(K351&gt;0,'（运营）采购订单'!D351,"")</f>
        <v/>
      </c>
      <c r="E351" s="50" t="str">
        <f ca="1">+IF(K351&gt;0,'（运营）采购订单'!E351,"")</f>
        <v/>
      </c>
      <c r="F351" s="50">
        <f ca="1">+IF(K351&gt;0,'（运营）采购订单'!J351,0)</f>
        <v>0</v>
      </c>
      <c r="G351" s="50" t="str">
        <f ca="1">+IF(K351&gt;0,'（运营）采购订单'!F351,"")</f>
        <v/>
      </c>
      <c r="H351" s="51" t="str">
        <f ca="1">+IF(K351&gt;0,'（运营）采购订单'!G351,"")</f>
        <v/>
      </c>
      <c r="I351" s="50" t="str">
        <f ca="1">+IF(K351&gt;0,'（运营）采购订单'!H351,"")</f>
        <v/>
      </c>
      <c r="J351" s="50" t="str">
        <f>+IF(K351&gt;0,'（运营）采购订单'!I351,"")</f>
        <v/>
      </c>
      <c r="K351" s="50">
        <f>+IF(AND('（工厂）送货清单汇总'!$K$544&gt;0,'（工厂）送货清单汇总'!$L$544&gt;0,'（工厂）送货清单汇总'!$M$544&gt;0,'（工厂）送货清单汇总'!$N$544&gt;0),'（工厂）送货清单汇总'!N351,IF(AND('（工厂）送货清单汇总'!$K$544&gt;0,'（工厂）送货清单汇总'!$L$544&gt;0,'（工厂）送货清单汇总'!$M$544&gt;0,'（工厂）送货清单汇总'!$N$544=0),'（工厂）送货清单汇总'!M351,IF(AND('（工厂）送货清单汇总'!$K$544&gt;0,'（工厂）送货清单汇总'!$L$544&gt;0,'（工厂）送货清单汇总'!$M$544=0),'（工厂）送货清单汇总'!L351,'（工厂）送货清单汇总'!K351)))</f>
        <v>0</v>
      </c>
      <c r="L351" s="50">
        <f t="shared" si="17"/>
        <v>0</v>
      </c>
      <c r="M351" s="43"/>
      <c r="N351" s="43"/>
      <c r="O351" s="50" t="str">
        <f ca="1">+IF(K351&gt;0,LOOKUP(1,0/FIND(I351,运营生产订单!$A$9:$A$78),运营生产订单!$N$9:$N$78),"")</f>
        <v/>
      </c>
    </row>
    <row r="352" ht="22.5" customHeight="1" spans="1:15">
      <c r="A352" s="48" t="str">
        <f t="shared" si="16"/>
        <v/>
      </c>
      <c r="B352" s="49" t="str">
        <f ca="1">+IF(K352&gt;0,'（运营）采购订单'!B352,"")</f>
        <v/>
      </c>
      <c r="C352" s="50" t="str">
        <f ca="1">+IF(K352&gt;0,'（运营）采购订单'!C352,"")</f>
        <v/>
      </c>
      <c r="D352" s="50" t="str">
        <f ca="1">+IF(K352&gt;0,'（运营）采购订单'!D352,"")</f>
        <v/>
      </c>
      <c r="E352" s="50" t="str">
        <f ca="1">+IF(K352&gt;0,'（运营）采购订单'!E352,"")</f>
        <v/>
      </c>
      <c r="F352" s="50">
        <f ca="1">+IF(K352&gt;0,'（运营）采购订单'!J352,0)</f>
        <v>0</v>
      </c>
      <c r="G352" s="50" t="str">
        <f ca="1">+IF(K352&gt;0,'（运营）采购订单'!F352,"")</f>
        <v/>
      </c>
      <c r="H352" s="51" t="str">
        <f ca="1">+IF(K352&gt;0,'（运营）采购订单'!G352,"")</f>
        <v/>
      </c>
      <c r="I352" s="50" t="str">
        <f ca="1">+IF(K352&gt;0,'（运营）采购订单'!H352,"")</f>
        <v/>
      </c>
      <c r="J352" s="50" t="str">
        <f>+IF(K352&gt;0,'（运营）采购订单'!I352,"")</f>
        <v/>
      </c>
      <c r="K352" s="50">
        <f>+IF(AND('（工厂）送货清单汇总'!$K$544&gt;0,'（工厂）送货清单汇总'!$L$544&gt;0,'（工厂）送货清单汇总'!$M$544&gt;0,'（工厂）送货清单汇总'!$N$544&gt;0),'（工厂）送货清单汇总'!N352,IF(AND('（工厂）送货清单汇总'!$K$544&gt;0,'（工厂）送货清单汇总'!$L$544&gt;0,'（工厂）送货清单汇总'!$M$544&gt;0,'（工厂）送货清单汇总'!$N$544=0),'（工厂）送货清单汇总'!M352,IF(AND('（工厂）送货清单汇总'!$K$544&gt;0,'（工厂）送货清单汇总'!$L$544&gt;0,'（工厂）送货清单汇总'!$M$544=0),'（工厂）送货清单汇总'!L352,'（工厂）送货清单汇总'!K352)))</f>
        <v>0</v>
      </c>
      <c r="L352" s="50">
        <f t="shared" si="17"/>
        <v>0</v>
      </c>
      <c r="M352" s="43"/>
      <c r="N352" s="43"/>
      <c r="O352" s="50" t="str">
        <f ca="1">+IF(K352&gt;0,LOOKUP(1,0/FIND(I352,运营生产订单!$A$9:$A$78),运营生产订单!$N$9:$N$78),"")</f>
        <v/>
      </c>
    </row>
    <row r="353" ht="22.5" customHeight="1" spans="1:15">
      <c r="A353" s="48" t="str">
        <f t="shared" si="16"/>
        <v/>
      </c>
      <c r="B353" s="49" t="str">
        <f ca="1">+IF(K353&gt;0,'（运营）采购订单'!B353,"")</f>
        <v/>
      </c>
      <c r="C353" s="50" t="str">
        <f ca="1">+IF(K353&gt;0,'（运营）采购订单'!C353,"")</f>
        <v/>
      </c>
      <c r="D353" s="50" t="str">
        <f ca="1">+IF(K353&gt;0,'（运营）采购订单'!D353,"")</f>
        <v/>
      </c>
      <c r="E353" s="50" t="str">
        <f ca="1">+IF(K353&gt;0,'（运营）采购订单'!E353,"")</f>
        <v/>
      </c>
      <c r="F353" s="50">
        <f ca="1">+IF(K353&gt;0,'（运营）采购订单'!J353,0)</f>
        <v>0</v>
      </c>
      <c r="G353" s="50" t="str">
        <f ca="1">+IF(K353&gt;0,'（运营）采购订单'!F353,"")</f>
        <v/>
      </c>
      <c r="H353" s="51" t="str">
        <f ca="1">+IF(K353&gt;0,'（运营）采购订单'!G353,"")</f>
        <v/>
      </c>
      <c r="I353" s="50" t="str">
        <f ca="1">+IF(K353&gt;0,'（运营）采购订单'!H353,"")</f>
        <v/>
      </c>
      <c r="J353" s="50" t="str">
        <f>+IF(K353&gt;0,'（运营）采购订单'!I353,"")</f>
        <v/>
      </c>
      <c r="K353" s="50">
        <f>+IF(AND('（工厂）送货清单汇总'!$K$544&gt;0,'（工厂）送货清单汇总'!$L$544&gt;0,'（工厂）送货清单汇总'!$M$544&gt;0,'（工厂）送货清单汇总'!$N$544&gt;0),'（工厂）送货清单汇总'!N353,IF(AND('（工厂）送货清单汇总'!$K$544&gt;0,'（工厂）送货清单汇总'!$L$544&gt;0,'（工厂）送货清单汇总'!$M$544&gt;0,'（工厂）送货清单汇总'!$N$544=0),'（工厂）送货清单汇总'!M353,IF(AND('（工厂）送货清单汇总'!$K$544&gt;0,'（工厂）送货清单汇总'!$L$544&gt;0,'（工厂）送货清单汇总'!$M$544=0),'（工厂）送货清单汇总'!L353,'（工厂）送货清单汇总'!K353)))</f>
        <v>0</v>
      </c>
      <c r="L353" s="50">
        <f t="shared" si="17"/>
        <v>0</v>
      </c>
      <c r="M353" s="43"/>
      <c r="N353" s="43"/>
      <c r="O353" s="50" t="str">
        <f ca="1">+IF(K353&gt;0,LOOKUP(1,0/FIND(I353,运营生产订单!$A$9:$A$78),运营生产订单!$N$9:$N$78),"")</f>
        <v/>
      </c>
    </row>
    <row r="354" ht="22.5" customHeight="1" spans="1:15">
      <c r="A354" s="48" t="str">
        <f t="shared" si="16"/>
        <v/>
      </c>
      <c r="B354" s="49" t="str">
        <f ca="1">+IF(K354&gt;0,'（运营）采购订单'!B354,"")</f>
        <v/>
      </c>
      <c r="C354" s="50" t="str">
        <f ca="1">+IF(K354&gt;0,'（运营）采购订单'!C354,"")</f>
        <v/>
      </c>
      <c r="D354" s="50" t="str">
        <f ca="1">+IF(K354&gt;0,'（运营）采购订单'!D354,"")</f>
        <v/>
      </c>
      <c r="E354" s="50" t="str">
        <f ca="1">+IF(K354&gt;0,'（运营）采购订单'!E354,"")</f>
        <v/>
      </c>
      <c r="F354" s="50">
        <f ca="1">+IF(K354&gt;0,'（运营）采购订单'!J354,0)</f>
        <v>0</v>
      </c>
      <c r="G354" s="50" t="str">
        <f ca="1">+IF(K354&gt;0,'（运营）采购订单'!F354,"")</f>
        <v/>
      </c>
      <c r="H354" s="51" t="str">
        <f ca="1">+IF(K354&gt;0,'（运营）采购订单'!G354,"")</f>
        <v/>
      </c>
      <c r="I354" s="50" t="str">
        <f ca="1">+IF(K354&gt;0,'（运营）采购订单'!H354,"")</f>
        <v/>
      </c>
      <c r="J354" s="50" t="str">
        <f>+IF(K354&gt;0,'（运营）采购订单'!I354,"")</f>
        <v/>
      </c>
      <c r="K354" s="50">
        <f>+IF(AND('（工厂）送货清单汇总'!$K$544&gt;0,'（工厂）送货清单汇总'!$L$544&gt;0,'（工厂）送货清单汇总'!$M$544&gt;0,'（工厂）送货清单汇总'!$N$544&gt;0),'（工厂）送货清单汇总'!N354,IF(AND('（工厂）送货清单汇总'!$K$544&gt;0,'（工厂）送货清单汇总'!$L$544&gt;0,'（工厂）送货清单汇总'!$M$544&gt;0,'（工厂）送货清单汇总'!$N$544=0),'（工厂）送货清单汇总'!M354,IF(AND('（工厂）送货清单汇总'!$K$544&gt;0,'（工厂）送货清单汇总'!$L$544&gt;0,'（工厂）送货清单汇总'!$M$544=0),'（工厂）送货清单汇总'!L354,'（工厂）送货清单汇总'!K354)))</f>
        <v>0</v>
      </c>
      <c r="L354" s="50">
        <f t="shared" si="17"/>
        <v>0</v>
      </c>
      <c r="M354" s="43"/>
      <c r="N354" s="43"/>
      <c r="O354" s="50" t="str">
        <f ca="1">+IF(K354&gt;0,LOOKUP(1,0/FIND(I354,运营生产订单!$A$9:$A$78),运营生产订单!$N$9:$N$78),"")</f>
        <v/>
      </c>
    </row>
    <row r="355" ht="22.5" customHeight="1" spans="1:15">
      <c r="A355" s="48" t="str">
        <f t="shared" si="16"/>
        <v/>
      </c>
      <c r="B355" s="49" t="str">
        <f ca="1">+IF(K355&gt;0,'（运营）采购订单'!B355,"")</f>
        <v/>
      </c>
      <c r="C355" s="50" t="str">
        <f ca="1">+IF(K355&gt;0,'（运营）采购订单'!C355,"")</f>
        <v/>
      </c>
      <c r="D355" s="50" t="str">
        <f ca="1">+IF(K355&gt;0,'（运营）采购订单'!D355,"")</f>
        <v/>
      </c>
      <c r="E355" s="50" t="str">
        <f ca="1">+IF(K355&gt;0,'（运营）采购订单'!E355,"")</f>
        <v/>
      </c>
      <c r="F355" s="50">
        <f ca="1">+IF(K355&gt;0,'（运营）采购订单'!J355,0)</f>
        <v>0</v>
      </c>
      <c r="G355" s="50" t="str">
        <f ca="1">+IF(K355&gt;0,'（运营）采购订单'!F355,"")</f>
        <v/>
      </c>
      <c r="H355" s="51" t="str">
        <f ca="1">+IF(K355&gt;0,'（运营）采购订单'!G355,"")</f>
        <v/>
      </c>
      <c r="I355" s="50" t="str">
        <f ca="1">+IF(K355&gt;0,'（运营）采购订单'!H355,"")</f>
        <v/>
      </c>
      <c r="J355" s="50" t="str">
        <f>+IF(K355&gt;0,'（运营）采购订单'!I355,"")</f>
        <v/>
      </c>
      <c r="K355" s="50">
        <f>+IF(AND('（工厂）送货清单汇总'!$K$544&gt;0,'（工厂）送货清单汇总'!$L$544&gt;0,'（工厂）送货清单汇总'!$M$544&gt;0,'（工厂）送货清单汇总'!$N$544&gt;0),'（工厂）送货清单汇总'!N355,IF(AND('（工厂）送货清单汇总'!$K$544&gt;0,'（工厂）送货清单汇总'!$L$544&gt;0,'（工厂）送货清单汇总'!$M$544&gt;0,'（工厂）送货清单汇总'!$N$544=0),'（工厂）送货清单汇总'!M355,IF(AND('（工厂）送货清单汇总'!$K$544&gt;0,'（工厂）送货清单汇总'!$L$544&gt;0,'（工厂）送货清单汇总'!$M$544=0),'（工厂）送货清单汇总'!L355,'（工厂）送货清单汇总'!K355)))</f>
        <v>0</v>
      </c>
      <c r="L355" s="50">
        <f t="shared" si="17"/>
        <v>0</v>
      </c>
      <c r="M355" s="43"/>
      <c r="N355" s="43"/>
      <c r="O355" s="50" t="str">
        <f ca="1">+IF(K355&gt;0,LOOKUP(1,0/FIND(I355,运营生产订单!$A$9:$A$78),运营生产订单!$N$9:$N$78),"")</f>
        <v/>
      </c>
    </row>
    <row r="356" ht="22.5" customHeight="1" spans="1:15">
      <c r="A356" s="48" t="str">
        <f t="shared" si="16"/>
        <v/>
      </c>
      <c r="B356" s="49" t="str">
        <f ca="1">+IF(K356&gt;0,'（运营）采购订单'!B356,"")</f>
        <v/>
      </c>
      <c r="C356" s="50" t="str">
        <f ca="1">+IF(K356&gt;0,'（运营）采购订单'!C356,"")</f>
        <v/>
      </c>
      <c r="D356" s="50" t="str">
        <f ca="1">+IF(K356&gt;0,'（运营）采购订单'!D356,"")</f>
        <v/>
      </c>
      <c r="E356" s="50" t="str">
        <f ca="1">+IF(K356&gt;0,'（运营）采购订单'!E356,"")</f>
        <v/>
      </c>
      <c r="F356" s="50">
        <f ca="1">+IF(K356&gt;0,'（运营）采购订单'!J356,0)</f>
        <v>0</v>
      </c>
      <c r="G356" s="50" t="str">
        <f ca="1">+IF(K356&gt;0,'（运营）采购订单'!F356,"")</f>
        <v/>
      </c>
      <c r="H356" s="51" t="str">
        <f ca="1">+IF(K356&gt;0,'（运营）采购订单'!G356,"")</f>
        <v/>
      </c>
      <c r="I356" s="50" t="str">
        <f ca="1">+IF(K356&gt;0,'（运营）采购订单'!H356,"")</f>
        <v/>
      </c>
      <c r="J356" s="50" t="str">
        <f>+IF(K356&gt;0,'（运营）采购订单'!I356,"")</f>
        <v/>
      </c>
      <c r="K356" s="50">
        <f>+IF(AND('（工厂）送货清单汇总'!$K$544&gt;0,'（工厂）送货清单汇总'!$L$544&gt;0,'（工厂）送货清单汇总'!$M$544&gt;0,'（工厂）送货清单汇总'!$N$544&gt;0),'（工厂）送货清单汇总'!N356,IF(AND('（工厂）送货清单汇总'!$K$544&gt;0,'（工厂）送货清单汇总'!$L$544&gt;0,'（工厂）送货清单汇总'!$M$544&gt;0,'（工厂）送货清单汇总'!$N$544=0),'（工厂）送货清单汇总'!M356,IF(AND('（工厂）送货清单汇总'!$K$544&gt;0,'（工厂）送货清单汇总'!$L$544&gt;0,'（工厂）送货清单汇总'!$M$544=0),'（工厂）送货清单汇总'!L356,'（工厂）送货清单汇总'!K356)))</f>
        <v>0</v>
      </c>
      <c r="L356" s="50">
        <f t="shared" si="17"/>
        <v>0</v>
      </c>
      <c r="M356" s="43"/>
      <c r="N356" s="43"/>
      <c r="O356" s="50" t="str">
        <f ca="1">+IF(K356&gt;0,LOOKUP(1,0/FIND(I356,运营生产订单!$A$9:$A$78),运营生产订单!$N$9:$N$78),"")</f>
        <v/>
      </c>
    </row>
    <row r="357" ht="22.5" customHeight="1" spans="1:15">
      <c r="A357" s="48" t="str">
        <f t="shared" si="16"/>
        <v/>
      </c>
      <c r="B357" s="49" t="str">
        <f ca="1">+IF(K357&gt;0,'（运营）采购订单'!B357,"")</f>
        <v/>
      </c>
      <c r="C357" s="50" t="str">
        <f ca="1">+IF(K357&gt;0,'（运营）采购订单'!C357,"")</f>
        <v/>
      </c>
      <c r="D357" s="50" t="str">
        <f ca="1">+IF(K357&gt;0,'（运营）采购订单'!D357,"")</f>
        <v/>
      </c>
      <c r="E357" s="50" t="str">
        <f ca="1">+IF(K357&gt;0,'（运营）采购订单'!E357,"")</f>
        <v/>
      </c>
      <c r="F357" s="50">
        <f ca="1">+IF(K357&gt;0,'（运营）采购订单'!J357,0)</f>
        <v>0</v>
      </c>
      <c r="G357" s="50" t="str">
        <f ca="1">+IF(K357&gt;0,'（运营）采购订单'!F357,"")</f>
        <v/>
      </c>
      <c r="H357" s="51" t="str">
        <f ca="1">+IF(K357&gt;0,'（运营）采购订单'!G357,"")</f>
        <v/>
      </c>
      <c r="I357" s="50" t="str">
        <f ca="1">+IF(K357&gt;0,'（运营）采购订单'!H357,"")</f>
        <v/>
      </c>
      <c r="J357" s="50" t="str">
        <f>+IF(K357&gt;0,'（运营）采购订单'!I357,"")</f>
        <v/>
      </c>
      <c r="K357" s="50">
        <f>+IF(AND('（工厂）送货清单汇总'!$K$544&gt;0,'（工厂）送货清单汇总'!$L$544&gt;0,'（工厂）送货清单汇总'!$M$544&gt;0,'（工厂）送货清单汇总'!$N$544&gt;0),'（工厂）送货清单汇总'!N357,IF(AND('（工厂）送货清单汇总'!$K$544&gt;0,'（工厂）送货清单汇总'!$L$544&gt;0,'（工厂）送货清单汇总'!$M$544&gt;0,'（工厂）送货清单汇总'!$N$544=0),'（工厂）送货清单汇总'!M357,IF(AND('（工厂）送货清单汇总'!$K$544&gt;0,'（工厂）送货清单汇总'!$L$544&gt;0,'（工厂）送货清单汇总'!$M$544=0),'（工厂）送货清单汇总'!L357,'（工厂）送货清单汇总'!K357)))</f>
        <v>0</v>
      </c>
      <c r="L357" s="50">
        <f t="shared" si="17"/>
        <v>0</v>
      </c>
      <c r="M357" s="43"/>
      <c r="N357" s="43"/>
      <c r="O357" s="50" t="str">
        <f ca="1">+IF(K357&gt;0,LOOKUP(1,0/FIND(I357,运营生产订单!$A$9:$A$78),运营生产订单!$N$9:$N$78),"")</f>
        <v/>
      </c>
    </row>
    <row r="358" ht="22.5" customHeight="1" spans="1:15">
      <c r="A358" s="48" t="str">
        <f t="shared" si="16"/>
        <v/>
      </c>
      <c r="B358" s="49" t="str">
        <f ca="1">+IF(K358&gt;0,'（运营）采购订单'!B358,"")</f>
        <v/>
      </c>
      <c r="C358" s="50" t="str">
        <f ca="1">+IF(K358&gt;0,'（运营）采购订单'!C358,"")</f>
        <v/>
      </c>
      <c r="D358" s="50" t="str">
        <f ca="1">+IF(K358&gt;0,'（运营）采购订单'!D358,"")</f>
        <v/>
      </c>
      <c r="E358" s="50" t="str">
        <f ca="1">+IF(K358&gt;0,'（运营）采购订单'!E358,"")</f>
        <v/>
      </c>
      <c r="F358" s="50">
        <f ca="1">+IF(K358&gt;0,'（运营）采购订单'!J358,0)</f>
        <v>0</v>
      </c>
      <c r="G358" s="50" t="str">
        <f ca="1">+IF(K358&gt;0,'（运营）采购订单'!F358,"")</f>
        <v/>
      </c>
      <c r="H358" s="51" t="str">
        <f ca="1">+IF(K358&gt;0,'（运营）采购订单'!G358,"")</f>
        <v/>
      </c>
      <c r="I358" s="50" t="str">
        <f ca="1">+IF(K358&gt;0,'（运营）采购订单'!H358,"")</f>
        <v/>
      </c>
      <c r="J358" s="50" t="str">
        <f>+IF(K358&gt;0,'（运营）采购订单'!I358,"")</f>
        <v/>
      </c>
      <c r="K358" s="50">
        <f>+IF(AND('（工厂）送货清单汇总'!$K$544&gt;0,'（工厂）送货清单汇总'!$L$544&gt;0,'（工厂）送货清单汇总'!$M$544&gt;0,'（工厂）送货清单汇总'!$N$544&gt;0),'（工厂）送货清单汇总'!N358,IF(AND('（工厂）送货清单汇总'!$K$544&gt;0,'（工厂）送货清单汇总'!$L$544&gt;0,'（工厂）送货清单汇总'!$M$544&gt;0,'（工厂）送货清单汇总'!$N$544=0),'（工厂）送货清单汇总'!M358,IF(AND('（工厂）送货清单汇总'!$K$544&gt;0,'（工厂）送货清单汇总'!$L$544&gt;0,'（工厂）送货清单汇总'!$M$544=0),'（工厂）送货清单汇总'!L358,'（工厂）送货清单汇总'!K358)))</f>
        <v>0</v>
      </c>
      <c r="L358" s="50">
        <f t="shared" si="17"/>
        <v>0</v>
      </c>
      <c r="M358" s="43"/>
      <c r="N358" s="43"/>
      <c r="O358" s="50" t="str">
        <f ca="1">+IF(K358&gt;0,LOOKUP(1,0/FIND(I358,运营生产订单!$A$9:$A$78),运营生产订单!$N$9:$N$78),"")</f>
        <v/>
      </c>
    </row>
    <row r="359" ht="22.5" customHeight="1" spans="1:15">
      <c r="A359" s="48" t="str">
        <f t="shared" si="16"/>
        <v/>
      </c>
      <c r="B359" s="49" t="str">
        <f ca="1">+IF(K359&gt;0,'（运营）采购订单'!B359,"")</f>
        <v/>
      </c>
      <c r="C359" s="50" t="str">
        <f ca="1">+IF(K359&gt;0,'（运营）采购订单'!C359,"")</f>
        <v/>
      </c>
      <c r="D359" s="50" t="str">
        <f ca="1">+IF(K359&gt;0,'（运营）采购订单'!D359,"")</f>
        <v/>
      </c>
      <c r="E359" s="50" t="str">
        <f ca="1">+IF(K359&gt;0,'（运营）采购订单'!E359,"")</f>
        <v/>
      </c>
      <c r="F359" s="50">
        <f ca="1">+IF(K359&gt;0,'（运营）采购订单'!J359,0)</f>
        <v>0</v>
      </c>
      <c r="G359" s="50" t="str">
        <f ca="1">+IF(K359&gt;0,'（运营）采购订单'!F359,"")</f>
        <v/>
      </c>
      <c r="H359" s="51" t="str">
        <f ca="1">+IF(K359&gt;0,'（运营）采购订单'!G359,"")</f>
        <v/>
      </c>
      <c r="I359" s="50" t="str">
        <f ca="1">+IF(K359&gt;0,'（运营）采购订单'!H359,"")</f>
        <v/>
      </c>
      <c r="J359" s="50" t="str">
        <f>+IF(K359&gt;0,'（运营）采购订单'!I359,"")</f>
        <v/>
      </c>
      <c r="K359" s="50">
        <f>+IF(AND('（工厂）送货清单汇总'!$K$544&gt;0,'（工厂）送货清单汇总'!$L$544&gt;0,'（工厂）送货清单汇总'!$M$544&gt;0,'（工厂）送货清单汇总'!$N$544&gt;0),'（工厂）送货清单汇总'!N359,IF(AND('（工厂）送货清单汇总'!$K$544&gt;0,'（工厂）送货清单汇总'!$L$544&gt;0,'（工厂）送货清单汇总'!$M$544&gt;0,'（工厂）送货清单汇总'!$N$544=0),'（工厂）送货清单汇总'!M359,IF(AND('（工厂）送货清单汇总'!$K$544&gt;0,'（工厂）送货清单汇总'!$L$544&gt;0,'（工厂）送货清单汇总'!$M$544=0),'（工厂）送货清单汇总'!L359,'（工厂）送货清单汇总'!K359)))</f>
        <v>0</v>
      </c>
      <c r="L359" s="50">
        <f t="shared" si="17"/>
        <v>0</v>
      </c>
      <c r="M359" s="43"/>
      <c r="N359" s="43"/>
      <c r="O359" s="50" t="str">
        <f ca="1">+IF(K359&gt;0,LOOKUP(1,0/FIND(I359,运营生产订单!$A$9:$A$78),运营生产订单!$N$9:$N$78),"")</f>
        <v/>
      </c>
    </row>
    <row r="360" ht="22.5" customHeight="1" spans="1:15">
      <c r="A360" s="48" t="str">
        <f t="shared" si="16"/>
        <v/>
      </c>
      <c r="B360" s="49" t="str">
        <f ca="1">+IF(K360&gt;0,'（运营）采购订单'!B360,"")</f>
        <v/>
      </c>
      <c r="C360" s="50" t="str">
        <f ca="1">+IF(K360&gt;0,'（运营）采购订单'!C360,"")</f>
        <v/>
      </c>
      <c r="D360" s="50" t="str">
        <f ca="1">+IF(K360&gt;0,'（运营）采购订单'!D360,"")</f>
        <v/>
      </c>
      <c r="E360" s="50" t="str">
        <f ca="1">+IF(K360&gt;0,'（运营）采购订单'!E360,"")</f>
        <v/>
      </c>
      <c r="F360" s="50">
        <f ca="1">+IF(K360&gt;0,'（运营）采购订单'!J360,0)</f>
        <v>0</v>
      </c>
      <c r="G360" s="50" t="str">
        <f ca="1">+IF(K360&gt;0,'（运营）采购订单'!F360,"")</f>
        <v/>
      </c>
      <c r="H360" s="51" t="str">
        <f ca="1">+IF(K360&gt;0,'（运营）采购订单'!G360,"")</f>
        <v/>
      </c>
      <c r="I360" s="50" t="str">
        <f ca="1">+IF(K360&gt;0,'（运营）采购订单'!H360,"")</f>
        <v/>
      </c>
      <c r="J360" s="50" t="str">
        <f>+IF(K360&gt;0,'（运营）采购订单'!I360,"")</f>
        <v/>
      </c>
      <c r="K360" s="50">
        <f>+IF(AND('（工厂）送货清单汇总'!$K$544&gt;0,'（工厂）送货清单汇总'!$L$544&gt;0,'（工厂）送货清单汇总'!$M$544&gt;0,'（工厂）送货清单汇总'!$N$544&gt;0),'（工厂）送货清单汇总'!N360,IF(AND('（工厂）送货清单汇总'!$K$544&gt;0,'（工厂）送货清单汇总'!$L$544&gt;0,'（工厂）送货清单汇总'!$M$544&gt;0,'（工厂）送货清单汇总'!$N$544=0),'（工厂）送货清单汇总'!M360,IF(AND('（工厂）送货清单汇总'!$K$544&gt;0,'（工厂）送货清单汇总'!$L$544&gt;0,'（工厂）送货清单汇总'!$M$544=0),'（工厂）送货清单汇总'!L360,'（工厂）送货清单汇总'!K360)))</f>
        <v>0</v>
      </c>
      <c r="L360" s="50">
        <f t="shared" si="17"/>
        <v>0</v>
      </c>
      <c r="M360" s="43"/>
      <c r="N360" s="43"/>
      <c r="O360" s="50" t="str">
        <f ca="1">+IF(K360&gt;0,LOOKUP(1,0/FIND(I360,运营生产订单!$A$9:$A$78),运营生产订单!$N$9:$N$78),"")</f>
        <v/>
      </c>
    </row>
    <row r="361" ht="22.5" customHeight="1" spans="1:15">
      <c r="A361" s="48" t="str">
        <f t="shared" si="16"/>
        <v/>
      </c>
      <c r="B361" s="49" t="str">
        <f ca="1">+IF(K361&gt;0,'（运营）采购订单'!B361,"")</f>
        <v/>
      </c>
      <c r="C361" s="50" t="str">
        <f ca="1">+IF(K361&gt;0,'（运营）采购订单'!C361,"")</f>
        <v/>
      </c>
      <c r="D361" s="50" t="str">
        <f ca="1">+IF(K361&gt;0,'（运营）采购订单'!D361,"")</f>
        <v/>
      </c>
      <c r="E361" s="50" t="str">
        <f ca="1">+IF(K361&gt;0,'（运营）采购订单'!E361,"")</f>
        <v/>
      </c>
      <c r="F361" s="50">
        <f ca="1">+IF(K361&gt;0,'（运营）采购订单'!J361,0)</f>
        <v>0</v>
      </c>
      <c r="G361" s="50" t="str">
        <f ca="1">+IF(K361&gt;0,'（运营）采购订单'!F361,"")</f>
        <v/>
      </c>
      <c r="H361" s="51" t="str">
        <f ca="1">+IF(K361&gt;0,'（运营）采购订单'!G361,"")</f>
        <v/>
      </c>
      <c r="I361" s="50" t="str">
        <f ca="1">+IF(K361&gt;0,'（运营）采购订单'!H361,"")</f>
        <v/>
      </c>
      <c r="J361" s="50" t="str">
        <f>+IF(K361&gt;0,'（运营）采购订单'!I361,"")</f>
        <v/>
      </c>
      <c r="K361" s="50">
        <f>+IF(AND('（工厂）送货清单汇总'!$K$544&gt;0,'（工厂）送货清单汇总'!$L$544&gt;0,'（工厂）送货清单汇总'!$M$544&gt;0,'（工厂）送货清单汇总'!$N$544&gt;0),'（工厂）送货清单汇总'!N361,IF(AND('（工厂）送货清单汇总'!$K$544&gt;0,'（工厂）送货清单汇总'!$L$544&gt;0,'（工厂）送货清单汇总'!$M$544&gt;0,'（工厂）送货清单汇总'!$N$544=0),'（工厂）送货清单汇总'!M361,IF(AND('（工厂）送货清单汇总'!$K$544&gt;0,'（工厂）送货清单汇总'!$L$544&gt;0,'（工厂）送货清单汇总'!$M$544=0),'（工厂）送货清单汇总'!L361,'（工厂）送货清单汇总'!K361)))</f>
        <v>0</v>
      </c>
      <c r="L361" s="50">
        <f t="shared" si="17"/>
        <v>0</v>
      </c>
      <c r="M361" s="43"/>
      <c r="N361" s="43"/>
      <c r="O361" s="50" t="str">
        <f ca="1">+IF(K361&gt;0,LOOKUP(1,0/FIND(I361,运营生产订单!$A$9:$A$78),运营生产订单!$N$9:$N$78),"")</f>
        <v/>
      </c>
    </row>
    <row r="362" ht="22.5" customHeight="1" spans="1:15">
      <c r="A362" s="48" t="str">
        <f t="shared" si="16"/>
        <v/>
      </c>
      <c r="B362" s="49" t="str">
        <f ca="1">+IF(K362&gt;0,'（运营）采购订单'!B362,"")</f>
        <v/>
      </c>
      <c r="C362" s="50" t="str">
        <f ca="1">+IF(K362&gt;0,'（运营）采购订单'!C362,"")</f>
        <v/>
      </c>
      <c r="D362" s="50" t="str">
        <f ca="1">+IF(K362&gt;0,'（运营）采购订单'!D362,"")</f>
        <v/>
      </c>
      <c r="E362" s="50" t="str">
        <f ca="1">+IF(K362&gt;0,'（运营）采购订单'!E362,"")</f>
        <v/>
      </c>
      <c r="F362" s="50">
        <f ca="1">+IF(K362&gt;0,'（运营）采购订单'!J362,0)</f>
        <v>0</v>
      </c>
      <c r="G362" s="50" t="str">
        <f ca="1">+IF(K362&gt;0,'（运营）采购订单'!F362,"")</f>
        <v/>
      </c>
      <c r="H362" s="51" t="str">
        <f ca="1">+IF(K362&gt;0,'（运营）采购订单'!G362,"")</f>
        <v/>
      </c>
      <c r="I362" s="50" t="str">
        <f ca="1">+IF(K362&gt;0,'（运营）采购订单'!H362,"")</f>
        <v/>
      </c>
      <c r="J362" s="50" t="str">
        <f>+IF(K362&gt;0,'（运营）采购订单'!I362,"")</f>
        <v/>
      </c>
      <c r="K362" s="50">
        <f>+IF(AND('（工厂）送货清单汇总'!$K$544&gt;0,'（工厂）送货清单汇总'!$L$544&gt;0,'（工厂）送货清单汇总'!$M$544&gt;0,'（工厂）送货清单汇总'!$N$544&gt;0),'（工厂）送货清单汇总'!N362,IF(AND('（工厂）送货清单汇总'!$K$544&gt;0,'（工厂）送货清单汇总'!$L$544&gt;0,'（工厂）送货清单汇总'!$M$544&gt;0,'（工厂）送货清单汇总'!$N$544=0),'（工厂）送货清单汇总'!M362,IF(AND('（工厂）送货清单汇总'!$K$544&gt;0,'（工厂）送货清单汇总'!$L$544&gt;0,'（工厂）送货清单汇总'!$M$544=0),'（工厂）送货清单汇总'!L362,'（工厂）送货清单汇总'!K362)))</f>
        <v>0</v>
      </c>
      <c r="L362" s="50">
        <f t="shared" si="17"/>
        <v>0</v>
      </c>
      <c r="M362" s="43"/>
      <c r="N362" s="43"/>
      <c r="O362" s="50" t="str">
        <f ca="1">+IF(K362&gt;0,LOOKUP(1,0/FIND(I362,运营生产订单!$A$9:$A$78),运营生产订单!$N$9:$N$78),"")</f>
        <v/>
      </c>
    </row>
    <row r="363" ht="22.5" customHeight="1" spans="1:15">
      <c r="A363" s="48" t="str">
        <f t="shared" si="16"/>
        <v/>
      </c>
      <c r="B363" s="49" t="str">
        <f ca="1">+IF(K363&gt;0,'（运营）采购订单'!B363,"")</f>
        <v/>
      </c>
      <c r="C363" s="50" t="str">
        <f ca="1">+IF(K363&gt;0,'（运营）采购订单'!C363,"")</f>
        <v/>
      </c>
      <c r="D363" s="50" t="str">
        <f ca="1">+IF(K363&gt;0,'（运营）采购订单'!D363,"")</f>
        <v/>
      </c>
      <c r="E363" s="50" t="str">
        <f ca="1">+IF(K363&gt;0,'（运营）采购订单'!E363,"")</f>
        <v/>
      </c>
      <c r="F363" s="50">
        <f ca="1">+IF(K363&gt;0,'（运营）采购订单'!J363,0)</f>
        <v>0</v>
      </c>
      <c r="G363" s="50" t="str">
        <f ca="1">+IF(K363&gt;0,'（运营）采购订单'!F363,"")</f>
        <v/>
      </c>
      <c r="H363" s="51" t="str">
        <f ca="1">+IF(K363&gt;0,'（运营）采购订单'!G363,"")</f>
        <v/>
      </c>
      <c r="I363" s="50" t="str">
        <f ca="1">+IF(K363&gt;0,'（运营）采购订单'!H363,"")</f>
        <v/>
      </c>
      <c r="J363" s="50" t="str">
        <f>+IF(K363&gt;0,'（运营）采购订单'!I363,"")</f>
        <v/>
      </c>
      <c r="K363" s="50">
        <f>+IF(AND('（工厂）送货清单汇总'!$K$544&gt;0,'（工厂）送货清单汇总'!$L$544&gt;0,'（工厂）送货清单汇总'!$M$544&gt;0,'（工厂）送货清单汇总'!$N$544&gt;0),'（工厂）送货清单汇总'!N363,IF(AND('（工厂）送货清单汇总'!$K$544&gt;0,'（工厂）送货清单汇总'!$L$544&gt;0,'（工厂）送货清单汇总'!$M$544&gt;0,'（工厂）送货清单汇总'!$N$544=0),'（工厂）送货清单汇总'!M363,IF(AND('（工厂）送货清单汇总'!$K$544&gt;0,'（工厂）送货清单汇总'!$L$544&gt;0,'（工厂）送货清单汇总'!$M$544=0),'（工厂）送货清单汇总'!L363,'（工厂）送货清单汇总'!K363)))</f>
        <v>0</v>
      </c>
      <c r="L363" s="50">
        <f t="shared" si="17"/>
        <v>0</v>
      </c>
      <c r="M363" s="43"/>
      <c r="N363" s="43"/>
      <c r="O363" s="50" t="str">
        <f ca="1">+IF(K363&gt;0,LOOKUP(1,0/FIND(I363,运营生产订单!$A$9:$A$78),运营生产订单!$N$9:$N$78),"")</f>
        <v/>
      </c>
    </row>
    <row r="364" ht="22.5" customHeight="1" spans="1:15">
      <c r="A364" s="48" t="str">
        <f t="shared" si="16"/>
        <v/>
      </c>
      <c r="B364" s="49" t="str">
        <f ca="1">+IF(K364&gt;0,'（运营）采购订单'!B364,"")</f>
        <v/>
      </c>
      <c r="C364" s="50" t="str">
        <f ca="1">+IF(K364&gt;0,'（运营）采购订单'!C364,"")</f>
        <v/>
      </c>
      <c r="D364" s="50" t="str">
        <f ca="1">+IF(K364&gt;0,'（运营）采购订单'!D364,"")</f>
        <v/>
      </c>
      <c r="E364" s="50" t="str">
        <f ca="1">+IF(K364&gt;0,'（运营）采购订单'!E364,"")</f>
        <v/>
      </c>
      <c r="F364" s="50">
        <f ca="1">+IF(K364&gt;0,'（运营）采购订单'!J364,0)</f>
        <v>0</v>
      </c>
      <c r="G364" s="50" t="str">
        <f ca="1">+IF(K364&gt;0,'（运营）采购订单'!F364,"")</f>
        <v/>
      </c>
      <c r="H364" s="51" t="str">
        <f ca="1">+IF(K364&gt;0,'（运营）采购订单'!G364,"")</f>
        <v/>
      </c>
      <c r="I364" s="50" t="str">
        <f ca="1">+IF(K364&gt;0,'（运营）采购订单'!H364,"")</f>
        <v/>
      </c>
      <c r="J364" s="50" t="str">
        <f>+IF(K364&gt;0,'（运营）采购订单'!I364,"")</f>
        <v/>
      </c>
      <c r="K364" s="50">
        <f>+IF(AND('（工厂）送货清单汇总'!$K$544&gt;0,'（工厂）送货清单汇总'!$L$544&gt;0,'（工厂）送货清单汇总'!$M$544&gt;0,'（工厂）送货清单汇总'!$N$544&gt;0),'（工厂）送货清单汇总'!N364,IF(AND('（工厂）送货清单汇总'!$K$544&gt;0,'（工厂）送货清单汇总'!$L$544&gt;0,'（工厂）送货清单汇总'!$M$544&gt;0,'（工厂）送货清单汇总'!$N$544=0),'（工厂）送货清单汇总'!M364,IF(AND('（工厂）送货清单汇总'!$K$544&gt;0,'（工厂）送货清单汇总'!$L$544&gt;0,'（工厂）送货清单汇总'!$M$544=0),'（工厂）送货清单汇总'!L364,'（工厂）送货清单汇总'!K364)))</f>
        <v>0</v>
      </c>
      <c r="L364" s="50">
        <f t="shared" si="17"/>
        <v>0</v>
      </c>
      <c r="M364" s="43"/>
      <c r="N364" s="43"/>
      <c r="O364" s="50" t="str">
        <f ca="1">+IF(K364&gt;0,LOOKUP(1,0/FIND(I364,运营生产订单!$A$9:$A$78),运营生产订单!$N$9:$N$78),"")</f>
        <v/>
      </c>
    </row>
    <row r="365" ht="22.5" customHeight="1" spans="1:15">
      <c r="A365" s="48" t="str">
        <f t="shared" si="16"/>
        <v/>
      </c>
      <c r="B365" s="49" t="str">
        <f ca="1">+IF(K365&gt;0,'（运营）采购订单'!B365,"")</f>
        <v/>
      </c>
      <c r="C365" s="50" t="str">
        <f ca="1">+IF(K365&gt;0,'（运营）采购订单'!C365,"")</f>
        <v/>
      </c>
      <c r="D365" s="50" t="str">
        <f ca="1">+IF(K365&gt;0,'（运营）采购订单'!D365,"")</f>
        <v/>
      </c>
      <c r="E365" s="50" t="str">
        <f ca="1">+IF(K365&gt;0,'（运营）采购订单'!E365,"")</f>
        <v/>
      </c>
      <c r="F365" s="50">
        <f ca="1">+IF(K365&gt;0,'（运营）采购订单'!J365,0)</f>
        <v>0</v>
      </c>
      <c r="G365" s="50" t="str">
        <f ca="1">+IF(K365&gt;0,'（运营）采购订单'!F365,"")</f>
        <v/>
      </c>
      <c r="H365" s="51" t="str">
        <f ca="1">+IF(K365&gt;0,'（运营）采购订单'!G365,"")</f>
        <v/>
      </c>
      <c r="I365" s="50" t="str">
        <f ca="1">+IF(K365&gt;0,'（运营）采购订单'!H365,"")</f>
        <v/>
      </c>
      <c r="J365" s="50" t="str">
        <f>+IF(K365&gt;0,'（运营）采购订单'!I365,"")</f>
        <v/>
      </c>
      <c r="K365" s="50">
        <f>+IF(AND('（工厂）送货清单汇总'!$K$544&gt;0,'（工厂）送货清单汇总'!$L$544&gt;0,'（工厂）送货清单汇总'!$M$544&gt;0,'（工厂）送货清单汇总'!$N$544&gt;0),'（工厂）送货清单汇总'!N365,IF(AND('（工厂）送货清单汇总'!$K$544&gt;0,'（工厂）送货清单汇总'!$L$544&gt;0,'（工厂）送货清单汇总'!$M$544&gt;0,'（工厂）送货清单汇总'!$N$544=0),'（工厂）送货清单汇总'!M365,IF(AND('（工厂）送货清单汇总'!$K$544&gt;0,'（工厂）送货清单汇总'!$L$544&gt;0,'（工厂）送货清单汇总'!$M$544=0),'（工厂）送货清单汇总'!L365,'（工厂）送货清单汇总'!K365)))</f>
        <v>0</v>
      </c>
      <c r="L365" s="50">
        <f t="shared" si="17"/>
        <v>0</v>
      </c>
      <c r="M365" s="43"/>
      <c r="N365" s="43"/>
      <c r="O365" s="50" t="str">
        <f ca="1">+IF(K365&gt;0,LOOKUP(1,0/FIND(I365,运营生产订单!$A$9:$A$78),运营生产订单!$N$9:$N$78),"")</f>
        <v/>
      </c>
    </row>
    <row r="366" ht="22.5" customHeight="1" spans="1:15">
      <c r="A366" s="48" t="str">
        <f t="shared" si="16"/>
        <v/>
      </c>
      <c r="B366" s="49" t="str">
        <f ca="1">+IF(K366&gt;0,'（运营）采购订单'!B366,"")</f>
        <v/>
      </c>
      <c r="C366" s="50" t="str">
        <f ca="1">+IF(K366&gt;0,'（运营）采购订单'!C366,"")</f>
        <v/>
      </c>
      <c r="D366" s="50" t="str">
        <f ca="1">+IF(K366&gt;0,'（运营）采购订单'!D366,"")</f>
        <v/>
      </c>
      <c r="E366" s="50" t="str">
        <f ca="1">+IF(K366&gt;0,'（运营）采购订单'!E366,"")</f>
        <v/>
      </c>
      <c r="F366" s="50">
        <f ca="1">+IF(K366&gt;0,'（运营）采购订单'!J366,0)</f>
        <v>0</v>
      </c>
      <c r="G366" s="50" t="str">
        <f ca="1">+IF(K366&gt;0,'（运营）采购订单'!F366,"")</f>
        <v/>
      </c>
      <c r="H366" s="51" t="str">
        <f ca="1">+IF(K366&gt;0,'（运营）采购订单'!G366,"")</f>
        <v/>
      </c>
      <c r="I366" s="50" t="str">
        <f ca="1">+IF(K366&gt;0,'（运营）采购订单'!H366,"")</f>
        <v/>
      </c>
      <c r="J366" s="50" t="str">
        <f>+IF(K366&gt;0,'（运营）采购订单'!I366,"")</f>
        <v/>
      </c>
      <c r="K366" s="50">
        <f>+IF(AND('（工厂）送货清单汇总'!$K$544&gt;0,'（工厂）送货清单汇总'!$L$544&gt;0,'（工厂）送货清单汇总'!$M$544&gt;0,'（工厂）送货清单汇总'!$N$544&gt;0),'（工厂）送货清单汇总'!N366,IF(AND('（工厂）送货清单汇总'!$K$544&gt;0,'（工厂）送货清单汇总'!$L$544&gt;0,'（工厂）送货清单汇总'!$M$544&gt;0,'（工厂）送货清单汇总'!$N$544=0),'（工厂）送货清单汇总'!M366,IF(AND('（工厂）送货清单汇总'!$K$544&gt;0,'（工厂）送货清单汇总'!$L$544&gt;0,'（工厂）送货清单汇总'!$M$544=0),'（工厂）送货清单汇总'!L366,'（工厂）送货清单汇总'!K366)))</f>
        <v>0</v>
      </c>
      <c r="L366" s="50">
        <f t="shared" si="17"/>
        <v>0</v>
      </c>
      <c r="M366" s="43"/>
      <c r="N366" s="43"/>
      <c r="O366" s="50" t="str">
        <f ca="1">+IF(K366&gt;0,LOOKUP(1,0/FIND(I366,运营生产订单!$A$9:$A$78),运营生产订单!$N$9:$N$78),"")</f>
        <v/>
      </c>
    </row>
    <row r="367" ht="22.5" customHeight="1" spans="1:15">
      <c r="A367" s="48" t="str">
        <f t="shared" si="16"/>
        <v/>
      </c>
      <c r="B367" s="49" t="str">
        <f ca="1">+IF(K367&gt;0,'（运营）采购订单'!B367,"")</f>
        <v/>
      </c>
      <c r="C367" s="50" t="str">
        <f ca="1">+IF(K367&gt;0,'（运营）采购订单'!C367,"")</f>
        <v/>
      </c>
      <c r="D367" s="50" t="str">
        <f ca="1">+IF(K367&gt;0,'（运营）采购订单'!D367,"")</f>
        <v/>
      </c>
      <c r="E367" s="50" t="str">
        <f ca="1">+IF(K367&gt;0,'（运营）采购订单'!E367,"")</f>
        <v/>
      </c>
      <c r="F367" s="50">
        <f ca="1">+IF(K367&gt;0,'（运营）采购订单'!J367,0)</f>
        <v>0</v>
      </c>
      <c r="G367" s="50" t="str">
        <f ca="1">+IF(K367&gt;0,'（运营）采购订单'!F367,"")</f>
        <v/>
      </c>
      <c r="H367" s="51" t="str">
        <f ca="1">+IF(K367&gt;0,'（运营）采购订单'!G367,"")</f>
        <v/>
      </c>
      <c r="I367" s="50" t="str">
        <f ca="1">+IF(K367&gt;0,'（运营）采购订单'!H367,"")</f>
        <v/>
      </c>
      <c r="J367" s="50" t="str">
        <f>+IF(K367&gt;0,'（运营）采购订单'!I367,"")</f>
        <v/>
      </c>
      <c r="K367" s="50">
        <f>+IF(AND('（工厂）送货清单汇总'!$K$544&gt;0,'（工厂）送货清单汇总'!$L$544&gt;0,'（工厂）送货清单汇总'!$M$544&gt;0,'（工厂）送货清单汇总'!$N$544&gt;0),'（工厂）送货清单汇总'!N367,IF(AND('（工厂）送货清单汇总'!$K$544&gt;0,'（工厂）送货清单汇总'!$L$544&gt;0,'（工厂）送货清单汇总'!$M$544&gt;0,'（工厂）送货清单汇总'!$N$544=0),'（工厂）送货清单汇总'!M367,IF(AND('（工厂）送货清单汇总'!$K$544&gt;0,'（工厂）送货清单汇总'!$L$544&gt;0,'（工厂）送货清单汇总'!$M$544=0),'（工厂）送货清单汇总'!L367,'（工厂）送货清单汇总'!K367)))</f>
        <v>0</v>
      </c>
      <c r="L367" s="50">
        <f t="shared" si="17"/>
        <v>0</v>
      </c>
      <c r="M367" s="43"/>
      <c r="N367" s="43"/>
      <c r="O367" s="50" t="str">
        <f ca="1">+IF(K367&gt;0,LOOKUP(1,0/FIND(I367,运营生产订单!$A$9:$A$78),运营生产订单!$N$9:$N$78),"")</f>
        <v/>
      </c>
    </row>
    <row r="368" ht="22.5" customHeight="1" spans="1:15">
      <c r="A368" s="48" t="str">
        <f t="shared" si="16"/>
        <v/>
      </c>
      <c r="B368" s="49" t="str">
        <f ca="1">+IF(K368&gt;0,'（运营）采购订单'!B368,"")</f>
        <v/>
      </c>
      <c r="C368" s="50" t="str">
        <f ca="1">+IF(K368&gt;0,'（运营）采购订单'!C368,"")</f>
        <v/>
      </c>
      <c r="D368" s="50" t="str">
        <f ca="1">+IF(K368&gt;0,'（运营）采购订单'!D368,"")</f>
        <v/>
      </c>
      <c r="E368" s="50" t="str">
        <f ca="1">+IF(K368&gt;0,'（运营）采购订单'!E368,"")</f>
        <v/>
      </c>
      <c r="F368" s="50">
        <f ca="1">+IF(K368&gt;0,'（运营）采购订单'!J368,0)</f>
        <v>0</v>
      </c>
      <c r="G368" s="50" t="str">
        <f ca="1">+IF(K368&gt;0,'（运营）采购订单'!F368,"")</f>
        <v/>
      </c>
      <c r="H368" s="51" t="str">
        <f ca="1">+IF(K368&gt;0,'（运营）采购订单'!G368,"")</f>
        <v/>
      </c>
      <c r="I368" s="50" t="str">
        <f ca="1">+IF(K368&gt;0,'（运营）采购订单'!H368,"")</f>
        <v/>
      </c>
      <c r="J368" s="50" t="str">
        <f>+IF(K368&gt;0,'（运营）采购订单'!I368,"")</f>
        <v/>
      </c>
      <c r="K368" s="50">
        <f>+IF(AND('（工厂）送货清单汇总'!$K$544&gt;0,'（工厂）送货清单汇总'!$L$544&gt;0,'（工厂）送货清单汇总'!$M$544&gt;0,'（工厂）送货清单汇总'!$N$544&gt;0),'（工厂）送货清单汇总'!N368,IF(AND('（工厂）送货清单汇总'!$K$544&gt;0,'（工厂）送货清单汇总'!$L$544&gt;0,'（工厂）送货清单汇总'!$M$544&gt;0,'（工厂）送货清单汇总'!$N$544=0),'（工厂）送货清单汇总'!M368,IF(AND('（工厂）送货清单汇总'!$K$544&gt;0,'（工厂）送货清单汇总'!$L$544&gt;0,'（工厂）送货清单汇总'!$M$544=0),'（工厂）送货清单汇总'!L368,'（工厂）送货清单汇总'!K368)))</f>
        <v>0</v>
      </c>
      <c r="L368" s="50">
        <f t="shared" si="17"/>
        <v>0</v>
      </c>
      <c r="M368" s="43"/>
      <c r="N368" s="43"/>
      <c r="O368" s="50" t="str">
        <f ca="1">+IF(K368&gt;0,LOOKUP(1,0/FIND(I368,运营生产订单!$A$9:$A$78),运营生产订单!$N$9:$N$78),"")</f>
        <v/>
      </c>
    </row>
    <row r="369" ht="22.5" customHeight="1" spans="1:15">
      <c r="A369" s="48" t="str">
        <f t="shared" si="16"/>
        <v/>
      </c>
      <c r="B369" s="49" t="str">
        <f ca="1">+IF(K369&gt;0,'（运营）采购订单'!B369,"")</f>
        <v/>
      </c>
      <c r="C369" s="50" t="str">
        <f ca="1">+IF(K369&gt;0,'（运营）采购订单'!C369,"")</f>
        <v/>
      </c>
      <c r="D369" s="50" t="str">
        <f ca="1">+IF(K369&gt;0,'（运营）采购订单'!D369,"")</f>
        <v/>
      </c>
      <c r="E369" s="50" t="str">
        <f ca="1">+IF(K369&gt;0,'（运营）采购订单'!E369,"")</f>
        <v/>
      </c>
      <c r="F369" s="50">
        <f ca="1">+IF(K369&gt;0,'（运营）采购订单'!J369,0)</f>
        <v>0</v>
      </c>
      <c r="G369" s="50" t="str">
        <f ca="1">+IF(K369&gt;0,'（运营）采购订单'!F369,"")</f>
        <v/>
      </c>
      <c r="H369" s="51" t="str">
        <f ca="1">+IF(K369&gt;0,'（运营）采购订单'!G369,"")</f>
        <v/>
      </c>
      <c r="I369" s="50" t="str">
        <f ca="1">+IF(K369&gt;0,'（运营）采购订单'!H369,"")</f>
        <v/>
      </c>
      <c r="J369" s="50" t="str">
        <f>+IF(K369&gt;0,'（运营）采购订单'!I369,"")</f>
        <v/>
      </c>
      <c r="K369" s="50">
        <f>+IF(AND('（工厂）送货清单汇总'!$K$544&gt;0,'（工厂）送货清单汇总'!$L$544&gt;0,'（工厂）送货清单汇总'!$M$544&gt;0,'（工厂）送货清单汇总'!$N$544&gt;0),'（工厂）送货清单汇总'!N369,IF(AND('（工厂）送货清单汇总'!$K$544&gt;0,'（工厂）送货清单汇总'!$L$544&gt;0,'（工厂）送货清单汇总'!$M$544&gt;0,'（工厂）送货清单汇总'!$N$544=0),'（工厂）送货清单汇总'!M369,IF(AND('（工厂）送货清单汇总'!$K$544&gt;0,'（工厂）送货清单汇总'!$L$544&gt;0,'（工厂）送货清单汇总'!$M$544=0),'（工厂）送货清单汇总'!L369,'（工厂）送货清单汇总'!K369)))</f>
        <v>0</v>
      </c>
      <c r="L369" s="50">
        <f t="shared" si="17"/>
        <v>0</v>
      </c>
      <c r="M369" s="43"/>
      <c r="N369" s="43"/>
      <c r="O369" s="50" t="str">
        <f ca="1">+IF(K369&gt;0,LOOKUP(1,0/FIND(I369,运营生产订单!$A$9:$A$78),运营生产订单!$N$9:$N$78),"")</f>
        <v/>
      </c>
    </row>
    <row r="370" ht="22.5" customHeight="1" spans="1:15">
      <c r="A370" s="48" t="str">
        <f t="shared" si="16"/>
        <v/>
      </c>
      <c r="B370" s="49" t="str">
        <f ca="1">+IF(K370&gt;0,'（运营）采购订单'!B370,"")</f>
        <v/>
      </c>
      <c r="C370" s="50" t="str">
        <f ca="1">+IF(K370&gt;0,'（运营）采购订单'!C370,"")</f>
        <v/>
      </c>
      <c r="D370" s="50" t="str">
        <f ca="1">+IF(K370&gt;0,'（运营）采购订单'!D370,"")</f>
        <v/>
      </c>
      <c r="E370" s="50" t="str">
        <f ca="1">+IF(K370&gt;0,'（运营）采购订单'!E370,"")</f>
        <v/>
      </c>
      <c r="F370" s="50">
        <f ca="1">+IF(K370&gt;0,'（运营）采购订单'!J370,0)</f>
        <v>0</v>
      </c>
      <c r="G370" s="50" t="str">
        <f ca="1">+IF(K370&gt;0,'（运营）采购订单'!F370,"")</f>
        <v/>
      </c>
      <c r="H370" s="51" t="str">
        <f ca="1">+IF(K370&gt;0,'（运营）采购订单'!G370,"")</f>
        <v/>
      </c>
      <c r="I370" s="50" t="str">
        <f ca="1">+IF(K370&gt;0,'（运营）采购订单'!H370,"")</f>
        <v/>
      </c>
      <c r="J370" s="50" t="str">
        <f>+IF(K370&gt;0,'（运营）采购订单'!I370,"")</f>
        <v/>
      </c>
      <c r="K370" s="50">
        <f>+IF(AND('（工厂）送货清单汇总'!$K$544&gt;0,'（工厂）送货清单汇总'!$L$544&gt;0,'（工厂）送货清单汇总'!$M$544&gt;0,'（工厂）送货清单汇总'!$N$544&gt;0),'（工厂）送货清单汇总'!N370,IF(AND('（工厂）送货清单汇总'!$K$544&gt;0,'（工厂）送货清单汇总'!$L$544&gt;0,'（工厂）送货清单汇总'!$M$544&gt;0,'（工厂）送货清单汇总'!$N$544=0),'（工厂）送货清单汇总'!M370,IF(AND('（工厂）送货清单汇总'!$K$544&gt;0,'（工厂）送货清单汇总'!$L$544&gt;0,'（工厂）送货清单汇总'!$M$544=0),'（工厂）送货清单汇总'!L370,'（工厂）送货清单汇总'!K370)))</f>
        <v>0</v>
      </c>
      <c r="L370" s="50">
        <f t="shared" si="17"/>
        <v>0</v>
      </c>
      <c r="M370" s="43"/>
      <c r="N370" s="43"/>
      <c r="O370" s="50" t="str">
        <f ca="1">+IF(K370&gt;0,LOOKUP(1,0/FIND(I370,运营生产订单!$A$9:$A$78),运营生产订单!$N$9:$N$78),"")</f>
        <v/>
      </c>
    </row>
    <row r="371" ht="22.5" customHeight="1" spans="1:15">
      <c r="A371" s="48" t="str">
        <f t="shared" si="16"/>
        <v/>
      </c>
      <c r="B371" s="49" t="str">
        <f ca="1">+IF(K371&gt;0,'（运营）采购订单'!B371,"")</f>
        <v/>
      </c>
      <c r="C371" s="50" t="str">
        <f ca="1">+IF(K371&gt;0,'（运营）采购订单'!C371,"")</f>
        <v/>
      </c>
      <c r="D371" s="50" t="str">
        <f ca="1">+IF(K371&gt;0,'（运营）采购订单'!D371,"")</f>
        <v/>
      </c>
      <c r="E371" s="50" t="str">
        <f ca="1">+IF(K371&gt;0,'（运营）采购订单'!E371,"")</f>
        <v/>
      </c>
      <c r="F371" s="50">
        <f ca="1">+IF(K371&gt;0,'（运营）采购订单'!J371,0)</f>
        <v>0</v>
      </c>
      <c r="G371" s="50" t="str">
        <f ca="1">+IF(K371&gt;0,'（运营）采购订单'!F371,"")</f>
        <v/>
      </c>
      <c r="H371" s="51" t="str">
        <f ca="1">+IF(K371&gt;0,'（运营）采购订单'!G371,"")</f>
        <v/>
      </c>
      <c r="I371" s="50" t="str">
        <f ca="1">+IF(K371&gt;0,'（运营）采购订单'!H371,"")</f>
        <v/>
      </c>
      <c r="J371" s="50" t="str">
        <f>+IF(K371&gt;0,'（运营）采购订单'!I371,"")</f>
        <v/>
      </c>
      <c r="K371" s="50">
        <f>+IF(AND('（工厂）送货清单汇总'!$K$544&gt;0,'（工厂）送货清单汇总'!$L$544&gt;0,'（工厂）送货清单汇总'!$M$544&gt;0,'（工厂）送货清单汇总'!$N$544&gt;0),'（工厂）送货清单汇总'!N371,IF(AND('（工厂）送货清单汇总'!$K$544&gt;0,'（工厂）送货清单汇总'!$L$544&gt;0,'（工厂）送货清单汇总'!$M$544&gt;0,'（工厂）送货清单汇总'!$N$544=0),'（工厂）送货清单汇总'!M371,IF(AND('（工厂）送货清单汇总'!$K$544&gt;0,'（工厂）送货清单汇总'!$L$544&gt;0,'（工厂）送货清单汇总'!$M$544=0),'（工厂）送货清单汇总'!L371,'（工厂）送货清单汇总'!K371)))</f>
        <v>0</v>
      </c>
      <c r="L371" s="50">
        <f t="shared" si="17"/>
        <v>0</v>
      </c>
      <c r="M371" s="43"/>
      <c r="N371" s="43"/>
      <c r="O371" s="50" t="str">
        <f ca="1">+IF(K371&gt;0,LOOKUP(1,0/FIND(I371,运营生产订单!$A$9:$A$78),运营生产订单!$N$9:$N$78),"")</f>
        <v/>
      </c>
    </row>
    <row r="372" ht="22.5" customHeight="1" spans="1:15">
      <c r="A372" s="48" t="str">
        <f t="shared" si="16"/>
        <v/>
      </c>
      <c r="B372" s="49" t="str">
        <f ca="1">+IF(K372&gt;0,'（运营）采购订单'!B372,"")</f>
        <v/>
      </c>
      <c r="C372" s="50" t="str">
        <f ca="1">+IF(K372&gt;0,'（运营）采购订单'!C372,"")</f>
        <v/>
      </c>
      <c r="D372" s="50" t="str">
        <f ca="1">+IF(K372&gt;0,'（运营）采购订单'!D372,"")</f>
        <v/>
      </c>
      <c r="E372" s="50" t="str">
        <f ca="1">+IF(K372&gt;0,'（运营）采购订单'!E372,"")</f>
        <v/>
      </c>
      <c r="F372" s="50">
        <f ca="1">+IF(K372&gt;0,'（运营）采购订单'!J372,0)</f>
        <v>0</v>
      </c>
      <c r="G372" s="50" t="str">
        <f ca="1">+IF(K372&gt;0,'（运营）采购订单'!F372,"")</f>
        <v/>
      </c>
      <c r="H372" s="51" t="str">
        <f ca="1">+IF(K372&gt;0,'（运营）采购订单'!G372,"")</f>
        <v/>
      </c>
      <c r="I372" s="50" t="str">
        <f ca="1">+IF(K372&gt;0,'（运营）采购订单'!H372,"")</f>
        <v/>
      </c>
      <c r="J372" s="50" t="str">
        <f>+IF(K372&gt;0,'（运营）采购订单'!I372,"")</f>
        <v/>
      </c>
      <c r="K372" s="50">
        <f>+IF(AND('（工厂）送货清单汇总'!$K$544&gt;0,'（工厂）送货清单汇总'!$L$544&gt;0,'（工厂）送货清单汇总'!$M$544&gt;0,'（工厂）送货清单汇总'!$N$544&gt;0),'（工厂）送货清单汇总'!N372,IF(AND('（工厂）送货清单汇总'!$K$544&gt;0,'（工厂）送货清单汇总'!$L$544&gt;0,'（工厂）送货清单汇总'!$M$544&gt;0,'（工厂）送货清单汇总'!$N$544=0),'（工厂）送货清单汇总'!M372,IF(AND('（工厂）送货清单汇总'!$K$544&gt;0,'（工厂）送货清单汇总'!$L$544&gt;0,'（工厂）送货清单汇总'!$M$544=0),'（工厂）送货清单汇总'!L372,'（工厂）送货清单汇总'!K372)))</f>
        <v>0</v>
      </c>
      <c r="L372" s="50">
        <f t="shared" si="17"/>
        <v>0</v>
      </c>
      <c r="M372" s="43"/>
      <c r="N372" s="43"/>
      <c r="O372" s="50" t="str">
        <f ca="1">+IF(K372&gt;0,LOOKUP(1,0/FIND(I372,运营生产订单!$A$9:$A$78),运营生产订单!$N$9:$N$78),"")</f>
        <v/>
      </c>
    </row>
    <row r="373" ht="22.5" customHeight="1" spans="1:15">
      <c r="A373" s="48" t="str">
        <f t="shared" si="16"/>
        <v/>
      </c>
      <c r="B373" s="49" t="str">
        <f ca="1">+IF(K373&gt;0,'（运营）采购订单'!B373,"")</f>
        <v/>
      </c>
      <c r="C373" s="50" t="str">
        <f ca="1">+IF(K373&gt;0,'（运营）采购订单'!C373,"")</f>
        <v/>
      </c>
      <c r="D373" s="50" t="str">
        <f ca="1">+IF(K373&gt;0,'（运营）采购订单'!D373,"")</f>
        <v/>
      </c>
      <c r="E373" s="50" t="str">
        <f ca="1">+IF(K373&gt;0,'（运营）采购订单'!E373,"")</f>
        <v/>
      </c>
      <c r="F373" s="50">
        <f ca="1">+IF(K373&gt;0,'（运营）采购订单'!J373,0)</f>
        <v>0</v>
      </c>
      <c r="G373" s="50" t="str">
        <f ca="1">+IF(K373&gt;0,'（运营）采购订单'!F373,"")</f>
        <v/>
      </c>
      <c r="H373" s="51" t="str">
        <f ca="1">+IF(K373&gt;0,'（运营）采购订单'!G373,"")</f>
        <v/>
      </c>
      <c r="I373" s="50" t="str">
        <f ca="1">+IF(K373&gt;0,'（运营）采购订单'!H373,"")</f>
        <v/>
      </c>
      <c r="J373" s="50" t="str">
        <f>+IF(K373&gt;0,'（运营）采购订单'!I373,"")</f>
        <v/>
      </c>
      <c r="K373" s="50">
        <f>+IF(AND('（工厂）送货清单汇总'!$K$544&gt;0,'（工厂）送货清单汇总'!$L$544&gt;0,'（工厂）送货清单汇总'!$M$544&gt;0,'（工厂）送货清单汇总'!$N$544&gt;0),'（工厂）送货清单汇总'!N373,IF(AND('（工厂）送货清单汇总'!$K$544&gt;0,'（工厂）送货清单汇总'!$L$544&gt;0,'（工厂）送货清单汇总'!$M$544&gt;0,'（工厂）送货清单汇总'!$N$544=0),'（工厂）送货清单汇总'!M373,IF(AND('（工厂）送货清单汇总'!$K$544&gt;0,'（工厂）送货清单汇总'!$L$544&gt;0,'（工厂）送货清单汇总'!$M$544=0),'（工厂）送货清单汇总'!L373,'（工厂）送货清单汇总'!K373)))</f>
        <v>0</v>
      </c>
      <c r="L373" s="50">
        <f t="shared" si="17"/>
        <v>0</v>
      </c>
      <c r="M373" s="43"/>
      <c r="N373" s="43"/>
      <c r="O373" s="50" t="str">
        <f ca="1">+IF(K373&gt;0,LOOKUP(1,0/FIND(I373,运营生产订单!$A$9:$A$78),运营生产订单!$N$9:$N$78),"")</f>
        <v/>
      </c>
    </row>
    <row r="374" ht="22.5" customHeight="1" spans="1:15">
      <c r="A374" s="48" t="str">
        <f t="shared" si="16"/>
        <v/>
      </c>
      <c r="B374" s="49" t="str">
        <f ca="1">+IF(K374&gt;0,'（运营）采购订单'!B374,"")</f>
        <v/>
      </c>
      <c r="C374" s="50" t="str">
        <f ca="1">+IF(K374&gt;0,'（运营）采购订单'!C374,"")</f>
        <v/>
      </c>
      <c r="D374" s="50" t="str">
        <f ca="1">+IF(K374&gt;0,'（运营）采购订单'!D374,"")</f>
        <v/>
      </c>
      <c r="E374" s="50" t="str">
        <f ca="1">+IF(K374&gt;0,'（运营）采购订单'!E374,"")</f>
        <v/>
      </c>
      <c r="F374" s="50">
        <f ca="1">+IF(K374&gt;0,'（运营）采购订单'!J374,0)</f>
        <v>0</v>
      </c>
      <c r="G374" s="50" t="str">
        <f ca="1">+IF(K374&gt;0,'（运营）采购订单'!F374,"")</f>
        <v/>
      </c>
      <c r="H374" s="51" t="str">
        <f ca="1">+IF(K374&gt;0,'（运营）采购订单'!G374,"")</f>
        <v/>
      </c>
      <c r="I374" s="50" t="str">
        <f ca="1">+IF(K374&gt;0,'（运营）采购订单'!H374,"")</f>
        <v/>
      </c>
      <c r="J374" s="50" t="str">
        <f>+IF(K374&gt;0,'（运营）采购订单'!I374,"")</f>
        <v/>
      </c>
      <c r="K374" s="50">
        <f>+IF(AND('（工厂）送货清单汇总'!$K$544&gt;0,'（工厂）送货清单汇总'!$L$544&gt;0,'（工厂）送货清单汇总'!$M$544&gt;0,'（工厂）送货清单汇总'!$N$544&gt;0),'（工厂）送货清单汇总'!N374,IF(AND('（工厂）送货清单汇总'!$K$544&gt;0,'（工厂）送货清单汇总'!$L$544&gt;0,'（工厂）送货清单汇总'!$M$544&gt;0,'（工厂）送货清单汇总'!$N$544=0),'（工厂）送货清单汇总'!M374,IF(AND('（工厂）送货清单汇总'!$K$544&gt;0,'（工厂）送货清单汇总'!$L$544&gt;0,'（工厂）送货清单汇总'!$M$544=0),'（工厂）送货清单汇总'!L374,'（工厂）送货清单汇总'!K374)))</f>
        <v>0</v>
      </c>
      <c r="L374" s="50">
        <f t="shared" si="17"/>
        <v>0</v>
      </c>
      <c r="M374" s="43"/>
      <c r="N374" s="43"/>
      <c r="O374" s="50" t="str">
        <f ca="1">+IF(K374&gt;0,LOOKUP(1,0/FIND(I374,运营生产订单!$A$9:$A$78),运营生产订单!$N$9:$N$78),"")</f>
        <v/>
      </c>
    </row>
    <row r="375" ht="22.5" customHeight="1" spans="1:15">
      <c r="A375" s="48" t="str">
        <f t="shared" si="16"/>
        <v/>
      </c>
      <c r="B375" s="49" t="str">
        <f ca="1">+IF(K375&gt;0,'（运营）采购订单'!B375,"")</f>
        <v/>
      </c>
      <c r="C375" s="50" t="str">
        <f ca="1">+IF(K375&gt;0,'（运营）采购订单'!C375,"")</f>
        <v/>
      </c>
      <c r="D375" s="50" t="str">
        <f ca="1">+IF(K375&gt;0,'（运营）采购订单'!D375,"")</f>
        <v/>
      </c>
      <c r="E375" s="50" t="str">
        <f ca="1">+IF(K375&gt;0,'（运营）采购订单'!E375,"")</f>
        <v/>
      </c>
      <c r="F375" s="50">
        <f ca="1">+IF(K375&gt;0,'（运营）采购订单'!J375,0)</f>
        <v>0</v>
      </c>
      <c r="G375" s="50" t="str">
        <f ca="1">+IF(K375&gt;0,'（运营）采购订单'!F375,"")</f>
        <v/>
      </c>
      <c r="H375" s="51" t="str">
        <f ca="1">+IF(K375&gt;0,'（运营）采购订单'!G375,"")</f>
        <v/>
      </c>
      <c r="I375" s="50" t="str">
        <f ca="1">+IF(K375&gt;0,'（运营）采购订单'!H375,"")</f>
        <v/>
      </c>
      <c r="J375" s="50" t="str">
        <f>+IF(K375&gt;0,'（运营）采购订单'!I375,"")</f>
        <v/>
      </c>
      <c r="K375" s="50">
        <f>+IF(AND('（工厂）送货清单汇总'!$K$544&gt;0,'（工厂）送货清单汇总'!$L$544&gt;0,'（工厂）送货清单汇总'!$M$544&gt;0,'（工厂）送货清单汇总'!$N$544&gt;0),'（工厂）送货清单汇总'!N375,IF(AND('（工厂）送货清单汇总'!$K$544&gt;0,'（工厂）送货清单汇总'!$L$544&gt;0,'（工厂）送货清单汇总'!$M$544&gt;0,'（工厂）送货清单汇总'!$N$544=0),'（工厂）送货清单汇总'!M375,IF(AND('（工厂）送货清单汇总'!$K$544&gt;0,'（工厂）送货清单汇总'!$L$544&gt;0,'（工厂）送货清单汇总'!$M$544=0),'（工厂）送货清单汇总'!L375,'（工厂）送货清单汇总'!K375)))</f>
        <v>0</v>
      </c>
      <c r="L375" s="50">
        <f t="shared" si="17"/>
        <v>0</v>
      </c>
      <c r="M375" s="43"/>
      <c r="N375" s="43"/>
      <c r="O375" s="50" t="str">
        <f ca="1">+IF(K375&gt;0,LOOKUP(1,0/FIND(I375,运营生产订单!$A$9:$A$78),运营生产订单!$N$9:$N$78),"")</f>
        <v/>
      </c>
    </row>
    <row r="376" ht="22.5" customHeight="1" spans="1:15">
      <c r="A376" s="48" t="str">
        <f t="shared" si="16"/>
        <v/>
      </c>
      <c r="B376" s="49" t="str">
        <f ca="1">+IF(K376&gt;0,'（运营）采购订单'!B376,"")</f>
        <v/>
      </c>
      <c r="C376" s="50" t="str">
        <f ca="1">+IF(K376&gt;0,'（运营）采购订单'!C376,"")</f>
        <v/>
      </c>
      <c r="D376" s="50" t="str">
        <f ca="1">+IF(K376&gt;0,'（运营）采购订单'!D376,"")</f>
        <v/>
      </c>
      <c r="E376" s="50" t="str">
        <f ca="1">+IF(K376&gt;0,'（运营）采购订单'!E376,"")</f>
        <v/>
      </c>
      <c r="F376" s="50">
        <f ca="1">+IF(K376&gt;0,'（运营）采购订单'!J376,0)</f>
        <v>0</v>
      </c>
      <c r="G376" s="50" t="str">
        <f ca="1">+IF(K376&gt;0,'（运营）采购订单'!F376,"")</f>
        <v/>
      </c>
      <c r="H376" s="51" t="str">
        <f ca="1">+IF(K376&gt;0,'（运营）采购订单'!G376,"")</f>
        <v/>
      </c>
      <c r="I376" s="50" t="str">
        <f ca="1">+IF(K376&gt;0,'（运营）采购订单'!H376,"")</f>
        <v/>
      </c>
      <c r="J376" s="50" t="str">
        <f>+IF(K376&gt;0,'（运营）采购订单'!I376,"")</f>
        <v/>
      </c>
      <c r="K376" s="50">
        <f>+IF(AND('（工厂）送货清单汇总'!$K$544&gt;0,'（工厂）送货清单汇总'!$L$544&gt;0,'（工厂）送货清单汇总'!$M$544&gt;0,'（工厂）送货清单汇总'!$N$544&gt;0),'（工厂）送货清单汇总'!N376,IF(AND('（工厂）送货清单汇总'!$K$544&gt;0,'（工厂）送货清单汇总'!$L$544&gt;0,'（工厂）送货清单汇总'!$M$544&gt;0,'（工厂）送货清单汇总'!$N$544=0),'（工厂）送货清单汇总'!M376,IF(AND('（工厂）送货清单汇总'!$K$544&gt;0,'（工厂）送货清单汇总'!$L$544&gt;0,'（工厂）送货清单汇总'!$M$544=0),'（工厂）送货清单汇总'!L376,'（工厂）送货清单汇总'!K376)))</f>
        <v>0</v>
      </c>
      <c r="L376" s="50">
        <f t="shared" si="17"/>
        <v>0</v>
      </c>
      <c r="M376" s="43"/>
      <c r="N376" s="43"/>
      <c r="O376" s="50" t="str">
        <f ca="1">+IF(K376&gt;0,LOOKUP(1,0/FIND(I376,运营生产订单!$A$9:$A$78),运营生产订单!$N$9:$N$78),"")</f>
        <v/>
      </c>
    </row>
    <row r="377" ht="22.5" customHeight="1" spans="1:15">
      <c r="A377" s="48" t="str">
        <f t="shared" si="16"/>
        <v/>
      </c>
      <c r="B377" s="49" t="str">
        <f ca="1">+IF(K377&gt;0,'（运营）采购订单'!B377,"")</f>
        <v/>
      </c>
      <c r="C377" s="50" t="str">
        <f ca="1">+IF(K377&gt;0,'（运营）采购订单'!C377,"")</f>
        <v/>
      </c>
      <c r="D377" s="50" t="str">
        <f ca="1">+IF(K377&gt;0,'（运营）采购订单'!D377,"")</f>
        <v/>
      </c>
      <c r="E377" s="50" t="str">
        <f ca="1">+IF(K377&gt;0,'（运营）采购订单'!E377,"")</f>
        <v/>
      </c>
      <c r="F377" s="50">
        <f ca="1">+IF(K377&gt;0,'（运营）采购订单'!J377,0)</f>
        <v>0</v>
      </c>
      <c r="G377" s="50" t="str">
        <f ca="1">+IF(K377&gt;0,'（运营）采购订单'!F377,"")</f>
        <v/>
      </c>
      <c r="H377" s="51" t="str">
        <f ca="1">+IF(K377&gt;0,'（运营）采购订单'!G377,"")</f>
        <v/>
      </c>
      <c r="I377" s="50" t="str">
        <f ca="1">+IF(K377&gt;0,'（运营）采购订单'!H377,"")</f>
        <v/>
      </c>
      <c r="J377" s="50" t="str">
        <f>+IF(K377&gt;0,'（运营）采购订单'!I377,"")</f>
        <v/>
      </c>
      <c r="K377" s="50">
        <f>+IF(AND('（工厂）送货清单汇总'!$K$544&gt;0,'（工厂）送货清单汇总'!$L$544&gt;0,'（工厂）送货清单汇总'!$M$544&gt;0,'（工厂）送货清单汇总'!$N$544&gt;0),'（工厂）送货清单汇总'!N377,IF(AND('（工厂）送货清单汇总'!$K$544&gt;0,'（工厂）送货清单汇总'!$L$544&gt;0,'（工厂）送货清单汇总'!$M$544&gt;0,'（工厂）送货清单汇总'!$N$544=0),'（工厂）送货清单汇总'!M377,IF(AND('（工厂）送货清单汇总'!$K$544&gt;0,'（工厂）送货清单汇总'!$L$544&gt;0,'（工厂）送货清单汇总'!$M$544=0),'（工厂）送货清单汇总'!L377,'（工厂）送货清单汇总'!K377)))</f>
        <v>0</v>
      </c>
      <c r="L377" s="50">
        <f t="shared" si="17"/>
        <v>0</v>
      </c>
      <c r="M377" s="43"/>
      <c r="N377" s="43"/>
      <c r="O377" s="50" t="str">
        <f ca="1">+IF(K377&gt;0,LOOKUP(1,0/FIND(I377,运营生产订单!$A$9:$A$78),运营生产订单!$N$9:$N$78),"")</f>
        <v/>
      </c>
    </row>
    <row r="378" ht="22.5" customHeight="1" spans="1:15">
      <c r="A378" s="48" t="str">
        <f t="shared" si="16"/>
        <v/>
      </c>
      <c r="B378" s="49" t="str">
        <f ca="1">+IF(K378&gt;0,'（运营）采购订单'!B378,"")</f>
        <v/>
      </c>
      <c r="C378" s="50" t="str">
        <f ca="1">+IF(K378&gt;0,'（运营）采购订单'!C378,"")</f>
        <v/>
      </c>
      <c r="D378" s="50" t="str">
        <f ca="1">+IF(K378&gt;0,'（运营）采购订单'!D378,"")</f>
        <v/>
      </c>
      <c r="E378" s="50" t="str">
        <f ca="1">+IF(K378&gt;0,'（运营）采购订单'!E378,"")</f>
        <v/>
      </c>
      <c r="F378" s="50">
        <f ca="1">+IF(K378&gt;0,'（运营）采购订单'!J378,0)</f>
        <v>0</v>
      </c>
      <c r="G378" s="50" t="str">
        <f ca="1">+IF(K378&gt;0,'（运营）采购订单'!F378,"")</f>
        <v/>
      </c>
      <c r="H378" s="51" t="str">
        <f ca="1">+IF(K378&gt;0,'（运营）采购订单'!G378,"")</f>
        <v/>
      </c>
      <c r="I378" s="50" t="str">
        <f ca="1">+IF(K378&gt;0,'（运营）采购订单'!H378,"")</f>
        <v/>
      </c>
      <c r="J378" s="50" t="str">
        <f>+IF(K378&gt;0,'（运营）采购订单'!I378,"")</f>
        <v/>
      </c>
      <c r="K378" s="50">
        <f>+IF(AND('（工厂）送货清单汇总'!$K$544&gt;0,'（工厂）送货清单汇总'!$L$544&gt;0,'（工厂）送货清单汇总'!$M$544&gt;0,'（工厂）送货清单汇总'!$N$544&gt;0),'（工厂）送货清单汇总'!N378,IF(AND('（工厂）送货清单汇总'!$K$544&gt;0,'（工厂）送货清单汇总'!$L$544&gt;0,'（工厂）送货清单汇总'!$M$544&gt;0,'（工厂）送货清单汇总'!$N$544=0),'（工厂）送货清单汇总'!M378,IF(AND('（工厂）送货清单汇总'!$K$544&gt;0,'（工厂）送货清单汇总'!$L$544&gt;0,'（工厂）送货清单汇总'!$M$544=0),'（工厂）送货清单汇总'!L378,'（工厂）送货清单汇总'!K378)))</f>
        <v>0</v>
      </c>
      <c r="L378" s="50">
        <f t="shared" si="17"/>
        <v>0</v>
      </c>
      <c r="M378" s="43"/>
      <c r="N378" s="43"/>
      <c r="O378" s="50" t="str">
        <f ca="1">+IF(K378&gt;0,LOOKUP(1,0/FIND(I378,运营生产订单!$A$9:$A$78),运营生产订单!$N$9:$N$78),"")</f>
        <v/>
      </c>
    </row>
    <row r="379" ht="22.5" customHeight="1" spans="1:15">
      <c r="A379" s="48" t="str">
        <f t="shared" si="16"/>
        <v/>
      </c>
      <c r="B379" s="49" t="str">
        <f ca="1">+IF(K379&gt;0,'（运营）采购订单'!B379,"")</f>
        <v/>
      </c>
      <c r="C379" s="50" t="str">
        <f ca="1">+IF(K379&gt;0,'（运营）采购订单'!C379,"")</f>
        <v/>
      </c>
      <c r="D379" s="50" t="str">
        <f ca="1">+IF(K379&gt;0,'（运营）采购订单'!D379,"")</f>
        <v/>
      </c>
      <c r="E379" s="50" t="str">
        <f ca="1">+IF(K379&gt;0,'（运营）采购订单'!E379,"")</f>
        <v/>
      </c>
      <c r="F379" s="50">
        <f ca="1">+IF(K379&gt;0,'（运营）采购订单'!J379,0)</f>
        <v>0</v>
      </c>
      <c r="G379" s="50" t="str">
        <f ca="1">+IF(K379&gt;0,'（运营）采购订单'!F379,"")</f>
        <v/>
      </c>
      <c r="H379" s="51" t="str">
        <f ca="1">+IF(K379&gt;0,'（运营）采购订单'!G379,"")</f>
        <v/>
      </c>
      <c r="I379" s="50" t="str">
        <f ca="1">+IF(K379&gt;0,'（运营）采购订单'!H379,"")</f>
        <v/>
      </c>
      <c r="J379" s="50" t="str">
        <f>+IF(K379&gt;0,'（运营）采购订单'!I379,"")</f>
        <v/>
      </c>
      <c r="K379" s="50">
        <f>+IF(AND('（工厂）送货清单汇总'!$K$544&gt;0,'（工厂）送货清单汇总'!$L$544&gt;0,'（工厂）送货清单汇总'!$M$544&gt;0,'（工厂）送货清单汇总'!$N$544&gt;0),'（工厂）送货清单汇总'!N379,IF(AND('（工厂）送货清单汇总'!$K$544&gt;0,'（工厂）送货清单汇总'!$L$544&gt;0,'（工厂）送货清单汇总'!$M$544&gt;0,'（工厂）送货清单汇总'!$N$544=0),'（工厂）送货清单汇总'!M379,IF(AND('（工厂）送货清单汇总'!$K$544&gt;0,'（工厂）送货清单汇总'!$L$544&gt;0,'（工厂）送货清单汇总'!$M$544=0),'（工厂）送货清单汇总'!L379,'（工厂）送货清单汇总'!K379)))</f>
        <v>0</v>
      </c>
      <c r="L379" s="50">
        <f t="shared" si="17"/>
        <v>0</v>
      </c>
      <c r="M379" s="43"/>
      <c r="N379" s="43"/>
      <c r="O379" s="50" t="str">
        <f ca="1">+IF(K379&gt;0,LOOKUP(1,0/FIND(I379,运营生产订单!$A$9:$A$78),运营生产订单!$N$9:$N$78),"")</f>
        <v/>
      </c>
    </row>
    <row r="380" ht="22.5" customHeight="1" spans="1:15">
      <c r="A380" s="48" t="str">
        <f t="shared" si="16"/>
        <v/>
      </c>
      <c r="B380" s="49" t="str">
        <f ca="1">+IF(K380&gt;0,'（运营）采购订单'!B380,"")</f>
        <v/>
      </c>
      <c r="C380" s="50" t="str">
        <f ca="1">+IF(K380&gt;0,'（运营）采购订单'!C380,"")</f>
        <v/>
      </c>
      <c r="D380" s="50" t="str">
        <f ca="1">+IF(K380&gt;0,'（运营）采购订单'!D380,"")</f>
        <v/>
      </c>
      <c r="E380" s="50" t="str">
        <f ca="1">+IF(K380&gt;0,'（运营）采购订单'!E380,"")</f>
        <v/>
      </c>
      <c r="F380" s="50">
        <f ca="1">+IF(K380&gt;0,'（运营）采购订单'!J380,0)</f>
        <v>0</v>
      </c>
      <c r="G380" s="50" t="str">
        <f ca="1">+IF(K380&gt;0,'（运营）采购订单'!F380,"")</f>
        <v/>
      </c>
      <c r="H380" s="51" t="str">
        <f ca="1">+IF(K380&gt;0,'（运营）采购订单'!G380,"")</f>
        <v/>
      </c>
      <c r="I380" s="50" t="str">
        <f ca="1">+IF(K380&gt;0,'（运营）采购订单'!H380,"")</f>
        <v/>
      </c>
      <c r="J380" s="50" t="str">
        <f>+IF(K380&gt;0,'（运营）采购订单'!I380,"")</f>
        <v/>
      </c>
      <c r="K380" s="50">
        <f>+IF(AND('（工厂）送货清单汇总'!$K$544&gt;0,'（工厂）送货清单汇总'!$L$544&gt;0,'（工厂）送货清单汇总'!$M$544&gt;0,'（工厂）送货清单汇总'!$N$544&gt;0),'（工厂）送货清单汇总'!N380,IF(AND('（工厂）送货清单汇总'!$K$544&gt;0,'（工厂）送货清单汇总'!$L$544&gt;0,'（工厂）送货清单汇总'!$M$544&gt;0,'（工厂）送货清单汇总'!$N$544=0),'（工厂）送货清单汇总'!M380,IF(AND('（工厂）送货清单汇总'!$K$544&gt;0,'（工厂）送货清单汇总'!$L$544&gt;0,'（工厂）送货清单汇总'!$M$544=0),'（工厂）送货清单汇总'!L380,'（工厂）送货清单汇总'!K380)))</f>
        <v>0</v>
      </c>
      <c r="L380" s="50">
        <f t="shared" si="17"/>
        <v>0</v>
      </c>
      <c r="M380" s="43"/>
      <c r="N380" s="43"/>
      <c r="O380" s="50" t="str">
        <f ca="1">+IF(K380&gt;0,LOOKUP(1,0/FIND(I380,运营生产订单!$A$9:$A$78),运营生产订单!$N$9:$N$78),"")</f>
        <v/>
      </c>
    </row>
    <row r="381" ht="22.5" customHeight="1" spans="1:15">
      <c r="A381" s="48" t="str">
        <f t="shared" si="16"/>
        <v/>
      </c>
      <c r="B381" s="49" t="str">
        <f ca="1">+IF(K381&gt;0,'（运营）采购订单'!B381,"")</f>
        <v/>
      </c>
      <c r="C381" s="50" t="str">
        <f ca="1">+IF(K381&gt;0,'（运营）采购订单'!C381,"")</f>
        <v/>
      </c>
      <c r="D381" s="50" t="str">
        <f ca="1">+IF(K381&gt;0,'（运营）采购订单'!D381,"")</f>
        <v/>
      </c>
      <c r="E381" s="50" t="str">
        <f ca="1">+IF(K381&gt;0,'（运营）采购订单'!E381,"")</f>
        <v/>
      </c>
      <c r="F381" s="50">
        <f ca="1">+IF(K381&gt;0,'（运营）采购订单'!J381,0)</f>
        <v>0</v>
      </c>
      <c r="G381" s="50" t="str">
        <f ca="1">+IF(K381&gt;0,'（运营）采购订单'!F381,"")</f>
        <v/>
      </c>
      <c r="H381" s="51" t="str">
        <f ca="1">+IF(K381&gt;0,'（运营）采购订单'!G381,"")</f>
        <v/>
      </c>
      <c r="I381" s="50" t="str">
        <f ca="1">+IF(K381&gt;0,'（运营）采购订单'!H381,"")</f>
        <v/>
      </c>
      <c r="J381" s="50" t="str">
        <f>+IF(K381&gt;0,'（运营）采购订单'!I381,"")</f>
        <v/>
      </c>
      <c r="K381" s="50">
        <f>+IF(AND('（工厂）送货清单汇总'!$K$544&gt;0,'（工厂）送货清单汇总'!$L$544&gt;0,'（工厂）送货清单汇总'!$M$544&gt;0,'（工厂）送货清单汇总'!$N$544&gt;0),'（工厂）送货清单汇总'!N381,IF(AND('（工厂）送货清单汇总'!$K$544&gt;0,'（工厂）送货清单汇总'!$L$544&gt;0,'（工厂）送货清单汇总'!$M$544&gt;0,'（工厂）送货清单汇总'!$N$544=0),'（工厂）送货清单汇总'!M381,IF(AND('（工厂）送货清单汇总'!$K$544&gt;0,'（工厂）送货清单汇总'!$L$544&gt;0,'（工厂）送货清单汇总'!$M$544=0),'（工厂）送货清单汇总'!L381,'（工厂）送货清单汇总'!K381)))</f>
        <v>0</v>
      </c>
      <c r="L381" s="50">
        <f t="shared" si="17"/>
        <v>0</v>
      </c>
      <c r="M381" s="43"/>
      <c r="N381" s="43"/>
      <c r="O381" s="50" t="str">
        <f ca="1">+IF(K381&gt;0,LOOKUP(1,0/FIND(I381,运营生产订单!$A$9:$A$78),运营生产订单!$N$9:$N$78),"")</f>
        <v/>
      </c>
    </row>
    <row r="382" ht="22.5" customHeight="1" spans="1:15">
      <c r="A382" s="48" t="str">
        <f t="shared" si="16"/>
        <v/>
      </c>
      <c r="B382" s="49" t="str">
        <f ca="1">+IF(K382&gt;0,'（运营）采购订单'!B382,"")</f>
        <v/>
      </c>
      <c r="C382" s="50" t="str">
        <f ca="1">+IF(K382&gt;0,'（运营）采购订单'!C382,"")</f>
        <v/>
      </c>
      <c r="D382" s="50" t="str">
        <f ca="1">+IF(K382&gt;0,'（运营）采购订单'!D382,"")</f>
        <v/>
      </c>
      <c r="E382" s="50" t="str">
        <f ca="1">+IF(K382&gt;0,'（运营）采购订单'!E382,"")</f>
        <v/>
      </c>
      <c r="F382" s="50">
        <f ca="1">+IF(K382&gt;0,'（运营）采购订单'!J382,0)</f>
        <v>0</v>
      </c>
      <c r="G382" s="50" t="str">
        <f ca="1">+IF(K382&gt;0,'（运营）采购订单'!F382,"")</f>
        <v/>
      </c>
      <c r="H382" s="51" t="str">
        <f ca="1">+IF(K382&gt;0,'（运营）采购订单'!G382,"")</f>
        <v/>
      </c>
      <c r="I382" s="50" t="str">
        <f ca="1">+IF(K382&gt;0,'（运营）采购订单'!H382,"")</f>
        <v/>
      </c>
      <c r="J382" s="50" t="str">
        <f>+IF(K382&gt;0,'（运营）采购订单'!I382,"")</f>
        <v/>
      </c>
      <c r="K382" s="50">
        <f>+IF(AND('（工厂）送货清单汇总'!$K$544&gt;0,'（工厂）送货清单汇总'!$L$544&gt;0,'（工厂）送货清单汇总'!$M$544&gt;0,'（工厂）送货清单汇总'!$N$544&gt;0),'（工厂）送货清单汇总'!N382,IF(AND('（工厂）送货清单汇总'!$K$544&gt;0,'（工厂）送货清单汇总'!$L$544&gt;0,'（工厂）送货清单汇总'!$M$544&gt;0,'（工厂）送货清单汇总'!$N$544=0),'（工厂）送货清单汇总'!M382,IF(AND('（工厂）送货清单汇总'!$K$544&gt;0,'（工厂）送货清单汇总'!$L$544&gt;0,'（工厂）送货清单汇总'!$M$544=0),'（工厂）送货清单汇总'!L382,'（工厂）送货清单汇总'!K382)))</f>
        <v>0</v>
      </c>
      <c r="L382" s="50">
        <f t="shared" si="17"/>
        <v>0</v>
      </c>
      <c r="M382" s="43"/>
      <c r="N382" s="43"/>
      <c r="O382" s="50" t="str">
        <f ca="1">+IF(K382&gt;0,LOOKUP(1,0/FIND(I382,运营生产订单!$A$9:$A$78),运营生产订单!$N$9:$N$78),"")</f>
        <v/>
      </c>
    </row>
    <row r="383" ht="22.5" customHeight="1" spans="1:15">
      <c r="A383" s="48" t="str">
        <f t="shared" si="16"/>
        <v/>
      </c>
      <c r="B383" s="49" t="str">
        <f ca="1">+IF(K383&gt;0,'（运营）采购订单'!B383,"")</f>
        <v/>
      </c>
      <c r="C383" s="50" t="str">
        <f ca="1">+IF(K383&gt;0,'（运营）采购订单'!C383,"")</f>
        <v/>
      </c>
      <c r="D383" s="50" t="str">
        <f ca="1">+IF(K383&gt;0,'（运营）采购订单'!D383,"")</f>
        <v/>
      </c>
      <c r="E383" s="50" t="str">
        <f ca="1">+IF(K383&gt;0,'（运营）采购订单'!E383,"")</f>
        <v/>
      </c>
      <c r="F383" s="50">
        <f ca="1">+IF(K383&gt;0,'（运营）采购订单'!J383,0)</f>
        <v>0</v>
      </c>
      <c r="G383" s="50" t="str">
        <f ca="1">+IF(K383&gt;0,'（运营）采购订单'!F383,"")</f>
        <v/>
      </c>
      <c r="H383" s="51" t="str">
        <f ca="1">+IF(K383&gt;0,'（运营）采购订单'!G383,"")</f>
        <v/>
      </c>
      <c r="I383" s="50" t="str">
        <f ca="1">+IF(K383&gt;0,'（运营）采购订单'!H383,"")</f>
        <v/>
      </c>
      <c r="J383" s="50" t="str">
        <f>+IF(K383&gt;0,'（运营）采购订单'!I383,"")</f>
        <v/>
      </c>
      <c r="K383" s="50">
        <f>+IF(AND('（工厂）送货清单汇总'!$K$544&gt;0,'（工厂）送货清单汇总'!$L$544&gt;0,'（工厂）送货清单汇总'!$M$544&gt;0,'（工厂）送货清单汇总'!$N$544&gt;0),'（工厂）送货清单汇总'!N383,IF(AND('（工厂）送货清单汇总'!$K$544&gt;0,'（工厂）送货清单汇总'!$L$544&gt;0,'（工厂）送货清单汇总'!$M$544&gt;0,'（工厂）送货清单汇总'!$N$544=0),'（工厂）送货清单汇总'!M383,IF(AND('（工厂）送货清单汇总'!$K$544&gt;0,'（工厂）送货清单汇总'!$L$544&gt;0,'（工厂）送货清单汇总'!$M$544=0),'（工厂）送货清单汇总'!L383,'（工厂）送货清单汇总'!K383)))</f>
        <v>0</v>
      </c>
      <c r="L383" s="50">
        <f t="shared" si="17"/>
        <v>0</v>
      </c>
      <c r="M383" s="43"/>
      <c r="N383" s="43"/>
      <c r="O383" s="50" t="str">
        <f ca="1">+IF(K383&gt;0,LOOKUP(1,0/FIND(I383,运营生产订单!$A$9:$A$78),运营生产订单!$N$9:$N$78),"")</f>
        <v/>
      </c>
    </row>
    <row r="384" ht="22.5" customHeight="1" spans="1:15">
      <c r="A384" s="48" t="str">
        <f t="shared" ref="A384:A447" si="18">+IF(K384&gt;0,$N$2,"")</f>
        <v/>
      </c>
      <c r="B384" s="49" t="str">
        <f ca="1">+IF(K384&gt;0,'（运营）采购订单'!B384,"")</f>
        <v/>
      </c>
      <c r="C384" s="50" t="str">
        <f ca="1">+IF(K384&gt;0,'（运营）采购订单'!C384,"")</f>
        <v/>
      </c>
      <c r="D384" s="50" t="str">
        <f ca="1">+IF(K384&gt;0,'（运营）采购订单'!D384,"")</f>
        <v/>
      </c>
      <c r="E384" s="50" t="str">
        <f ca="1">+IF(K384&gt;0,'（运营）采购订单'!E384,"")</f>
        <v/>
      </c>
      <c r="F384" s="50">
        <f ca="1">+IF(K384&gt;0,'（运营）采购订单'!J384,0)</f>
        <v>0</v>
      </c>
      <c r="G384" s="50" t="str">
        <f ca="1">+IF(K384&gt;0,'（运营）采购订单'!F384,"")</f>
        <v/>
      </c>
      <c r="H384" s="51" t="str">
        <f ca="1">+IF(K384&gt;0,'（运营）采购订单'!G384,"")</f>
        <v/>
      </c>
      <c r="I384" s="50" t="str">
        <f ca="1">+IF(K384&gt;0,'（运营）采购订单'!H384,"")</f>
        <v/>
      </c>
      <c r="J384" s="50" t="str">
        <f>+IF(K384&gt;0,'（运营）采购订单'!I384,"")</f>
        <v/>
      </c>
      <c r="K384" s="50">
        <f>+IF(AND('（工厂）送货清单汇总'!$K$544&gt;0,'（工厂）送货清单汇总'!$L$544&gt;0,'（工厂）送货清单汇总'!$M$544&gt;0,'（工厂）送货清单汇总'!$N$544&gt;0),'（工厂）送货清单汇总'!N384,IF(AND('（工厂）送货清单汇总'!$K$544&gt;0,'（工厂）送货清单汇总'!$L$544&gt;0,'（工厂）送货清单汇总'!$M$544&gt;0,'（工厂）送货清单汇总'!$N$544=0),'（工厂）送货清单汇总'!M384,IF(AND('（工厂）送货清单汇总'!$K$544&gt;0,'（工厂）送货清单汇总'!$L$544&gt;0,'（工厂）送货清单汇总'!$M$544=0),'（工厂）送货清单汇总'!L384,'（工厂）送货清单汇总'!K384)))</f>
        <v>0</v>
      </c>
      <c r="L384" s="50">
        <f t="shared" ref="L384:L447" si="19">+K384+M384+N384</f>
        <v>0</v>
      </c>
      <c r="M384" s="43"/>
      <c r="N384" s="43"/>
      <c r="O384" s="50" t="str">
        <f ca="1">+IF(K384&gt;0,LOOKUP(1,0/FIND(I384,运营生产订单!$A$9:$A$78),运营生产订单!$N$9:$N$78),"")</f>
        <v/>
      </c>
    </row>
    <row r="385" ht="22.5" customHeight="1" spans="1:15">
      <c r="A385" s="48" t="str">
        <f t="shared" si="18"/>
        <v/>
      </c>
      <c r="B385" s="49" t="str">
        <f ca="1">+IF(K385&gt;0,'（运营）采购订单'!B385,"")</f>
        <v/>
      </c>
      <c r="C385" s="50" t="str">
        <f ca="1">+IF(K385&gt;0,'（运营）采购订单'!C385,"")</f>
        <v/>
      </c>
      <c r="D385" s="50" t="str">
        <f ca="1">+IF(K385&gt;0,'（运营）采购订单'!D385,"")</f>
        <v/>
      </c>
      <c r="E385" s="50" t="str">
        <f ca="1">+IF(K385&gt;0,'（运营）采购订单'!E385,"")</f>
        <v/>
      </c>
      <c r="F385" s="50">
        <f ca="1">+IF(K385&gt;0,'（运营）采购订单'!J385,0)</f>
        <v>0</v>
      </c>
      <c r="G385" s="50" t="str">
        <f ca="1">+IF(K385&gt;0,'（运营）采购订单'!F385,"")</f>
        <v/>
      </c>
      <c r="H385" s="51" t="str">
        <f ca="1">+IF(K385&gt;0,'（运营）采购订单'!G385,"")</f>
        <v/>
      </c>
      <c r="I385" s="50" t="str">
        <f ca="1">+IF(K385&gt;0,'（运营）采购订单'!H385,"")</f>
        <v/>
      </c>
      <c r="J385" s="50" t="str">
        <f>+IF(K385&gt;0,'（运营）采购订单'!I385,"")</f>
        <v/>
      </c>
      <c r="K385" s="50">
        <f>+IF(AND('（工厂）送货清单汇总'!$K$544&gt;0,'（工厂）送货清单汇总'!$L$544&gt;0,'（工厂）送货清单汇总'!$M$544&gt;0,'（工厂）送货清单汇总'!$N$544&gt;0),'（工厂）送货清单汇总'!N385,IF(AND('（工厂）送货清单汇总'!$K$544&gt;0,'（工厂）送货清单汇总'!$L$544&gt;0,'（工厂）送货清单汇总'!$M$544&gt;0,'（工厂）送货清单汇总'!$N$544=0),'（工厂）送货清单汇总'!M385,IF(AND('（工厂）送货清单汇总'!$K$544&gt;0,'（工厂）送货清单汇总'!$L$544&gt;0,'（工厂）送货清单汇总'!$M$544=0),'（工厂）送货清单汇总'!L385,'（工厂）送货清单汇总'!K385)))</f>
        <v>0</v>
      </c>
      <c r="L385" s="50">
        <f t="shared" si="19"/>
        <v>0</v>
      </c>
      <c r="M385" s="43"/>
      <c r="N385" s="43"/>
      <c r="O385" s="50" t="str">
        <f ca="1">+IF(K385&gt;0,LOOKUP(1,0/FIND(I385,运营生产订单!$A$9:$A$78),运营生产订单!$N$9:$N$78),"")</f>
        <v/>
      </c>
    </row>
    <row r="386" ht="22.5" customHeight="1" spans="1:15">
      <c r="A386" s="48" t="str">
        <f t="shared" si="18"/>
        <v/>
      </c>
      <c r="B386" s="49" t="str">
        <f ca="1">+IF(K386&gt;0,'（运营）采购订单'!B386,"")</f>
        <v/>
      </c>
      <c r="C386" s="50" t="str">
        <f ca="1">+IF(K386&gt;0,'（运营）采购订单'!C386,"")</f>
        <v/>
      </c>
      <c r="D386" s="50" t="str">
        <f ca="1">+IF(K386&gt;0,'（运营）采购订单'!D386,"")</f>
        <v/>
      </c>
      <c r="E386" s="50" t="str">
        <f ca="1">+IF(K386&gt;0,'（运营）采购订单'!E386,"")</f>
        <v/>
      </c>
      <c r="F386" s="50">
        <f ca="1">+IF(K386&gt;0,'（运营）采购订单'!J386,0)</f>
        <v>0</v>
      </c>
      <c r="G386" s="50" t="str">
        <f ca="1">+IF(K386&gt;0,'（运营）采购订单'!F386,"")</f>
        <v/>
      </c>
      <c r="H386" s="51" t="str">
        <f ca="1">+IF(K386&gt;0,'（运营）采购订单'!G386,"")</f>
        <v/>
      </c>
      <c r="I386" s="50" t="str">
        <f ca="1">+IF(K386&gt;0,'（运营）采购订单'!H386,"")</f>
        <v/>
      </c>
      <c r="J386" s="50" t="str">
        <f>+IF(K386&gt;0,'（运营）采购订单'!I386,"")</f>
        <v/>
      </c>
      <c r="K386" s="50">
        <f>+IF(AND('（工厂）送货清单汇总'!$K$544&gt;0,'（工厂）送货清单汇总'!$L$544&gt;0,'（工厂）送货清单汇总'!$M$544&gt;0,'（工厂）送货清单汇总'!$N$544&gt;0),'（工厂）送货清单汇总'!N386,IF(AND('（工厂）送货清单汇总'!$K$544&gt;0,'（工厂）送货清单汇总'!$L$544&gt;0,'（工厂）送货清单汇总'!$M$544&gt;0,'（工厂）送货清单汇总'!$N$544=0),'（工厂）送货清单汇总'!M386,IF(AND('（工厂）送货清单汇总'!$K$544&gt;0,'（工厂）送货清单汇总'!$L$544&gt;0,'（工厂）送货清单汇总'!$M$544=0),'（工厂）送货清单汇总'!L386,'（工厂）送货清单汇总'!K386)))</f>
        <v>0</v>
      </c>
      <c r="L386" s="50">
        <f t="shared" si="19"/>
        <v>0</v>
      </c>
      <c r="M386" s="43"/>
      <c r="N386" s="43"/>
      <c r="O386" s="50" t="str">
        <f ca="1">+IF(K386&gt;0,LOOKUP(1,0/FIND(I386,运营生产订单!$A$9:$A$78),运营生产订单!$N$9:$N$78),"")</f>
        <v/>
      </c>
    </row>
    <row r="387" ht="22.5" customHeight="1" spans="1:15">
      <c r="A387" s="48" t="str">
        <f t="shared" si="18"/>
        <v/>
      </c>
      <c r="B387" s="49" t="str">
        <f ca="1">+IF(K387&gt;0,'（运营）采购订单'!B387,"")</f>
        <v/>
      </c>
      <c r="C387" s="50" t="str">
        <f ca="1">+IF(K387&gt;0,'（运营）采购订单'!C387,"")</f>
        <v/>
      </c>
      <c r="D387" s="50" t="str">
        <f ca="1">+IF(K387&gt;0,'（运营）采购订单'!D387,"")</f>
        <v/>
      </c>
      <c r="E387" s="50" t="str">
        <f ca="1">+IF(K387&gt;0,'（运营）采购订单'!E387,"")</f>
        <v/>
      </c>
      <c r="F387" s="50">
        <f ca="1">+IF(K387&gt;0,'（运营）采购订单'!J387,0)</f>
        <v>0</v>
      </c>
      <c r="G387" s="50" t="str">
        <f ca="1">+IF(K387&gt;0,'（运营）采购订单'!F387,"")</f>
        <v/>
      </c>
      <c r="H387" s="51" t="str">
        <f ca="1">+IF(K387&gt;0,'（运营）采购订单'!G387,"")</f>
        <v/>
      </c>
      <c r="I387" s="50" t="str">
        <f ca="1">+IF(K387&gt;0,'（运营）采购订单'!H387,"")</f>
        <v/>
      </c>
      <c r="J387" s="50" t="str">
        <f>+IF(K387&gt;0,'（运营）采购订单'!I387,"")</f>
        <v/>
      </c>
      <c r="K387" s="50">
        <f>+IF(AND('（工厂）送货清单汇总'!$K$544&gt;0,'（工厂）送货清单汇总'!$L$544&gt;0,'（工厂）送货清单汇总'!$M$544&gt;0,'（工厂）送货清单汇总'!$N$544&gt;0),'（工厂）送货清单汇总'!N387,IF(AND('（工厂）送货清单汇总'!$K$544&gt;0,'（工厂）送货清单汇总'!$L$544&gt;0,'（工厂）送货清单汇总'!$M$544&gt;0,'（工厂）送货清单汇总'!$N$544=0),'（工厂）送货清单汇总'!M387,IF(AND('（工厂）送货清单汇总'!$K$544&gt;0,'（工厂）送货清单汇总'!$L$544&gt;0,'（工厂）送货清单汇总'!$M$544=0),'（工厂）送货清单汇总'!L387,'（工厂）送货清单汇总'!K387)))</f>
        <v>0</v>
      </c>
      <c r="L387" s="50">
        <f t="shared" si="19"/>
        <v>0</v>
      </c>
      <c r="M387" s="43"/>
      <c r="N387" s="43"/>
      <c r="O387" s="50" t="str">
        <f ca="1">+IF(K387&gt;0,LOOKUP(1,0/FIND(I387,运营生产订单!$A$9:$A$78),运营生产订单!$N$9:$N$78),"")</f>
        <v/>
      </c>
    </row>
    <row r="388" ht="22.5" customHeight="1" spans="1:15">
      <c r="A388" s="48" t="str">
        <f t="shared" si="18"/>
        <v/>
      </c>
      <c r="B388" s="49" t="str">
        <f ca="1">+IF(K388&gt;0,'（运营）采购订单'!B388,"")</f>
        <v/>
      </c>
      <c r="C388" s="50" t="str">
        <f ca="1">+IF(K388&gt;0,'（运营）采购订单'!C388,"")</f>
        <v/>
      </c>
      <c r="D388" s="50" t="str">
        <f ca="1">+IF(K388&gt;0,'（运营）采购订单'!D388,"")</f>
        <v/>
      </c>
      <c r="E388" s="50" t="str">
        <f ca="1">+IF(K388&gt;0,'（运营）采购订单'!E388,"")</f>
        <v/>
      </c>
      <c r="F388" s="50">
        <f ca="1">+IF(K388&gt;0,'（运营）采购订单'!J388,0)</f>
        <v>0</v>
      </c>
      <c r="G388" s="50" t="str">
        <f ca="1">+IF(K388&gt;0,'（运营）采购订单'!F388,"")</f>
        <v/>
      </c>
      <c r="H388" s="51" t="str">
        <f ca="1">+IF(K388&gt;0,'（运营）采购订单'!G388,"")</f>
        <v/>
      </c>
      <c r="I388" s="50" t="str">
        <f ca="1">+IF(K388&gt;0,'（运营）采购订单'!H388,"")</f>
        <v/>
      </c>
      <c r="J388" s="50" t="str">
        <f>+IF(K388&gt;0,'（运营）采购订单'!I388,"")</f>
        <v/>
      </c>
      <c r="K388" s="50">
        <f>+IF(AND('（工厂）送货清单汇总'!$K$544&gt;0,'（工厂）送货清单汇总'!$L$544&gt;0,'（工厂）送货清单汇总'!$M$544&gt;0,'（工厂）送货清单汇总'!$N$544&gt;0),'（工厂）送货清单汇总'!N388,IF(AND('（工厂）送货清单汇总'!$K$544&gt;0,'（工厂）送货清单汇总'!$L$544&gt;0,'（工厂）送货清单汇总'!$M$544&gt;0,'（工厂）送货清单汇总'!$N$544=0),'（工厂）送货清单汇总'!M388,IF(AND('（工厂）送货清单汇总'!$K$544&gt;0,'（工厂）送货清单汇总'!$L$544&gt;0,'（工厂）送货清单汇总'!$M$544=0),'（工厂）送货清单汇总'!L388,'（工厂）送货清单汇总'!K388)))</f>
        <v>0</v>
      </c>
      <c r="L388" s="50">
        <f t="shared" si="19"/>
        <v>0</v>
      </c>
      <c r="M388" s="43"/>
      <c r="N388" s="43"/>
      <c r="O388" s="50" t="str">
        <f ca="1">+IF(K388&gt;0,LOOKUP(1,0/FIND(I388,运营生产订单!$A$9:$A$78),运营生产订单!$N$9:$N$78),"")</f>
        <v/>
      </c>
    </row>
    <row r="389" ht="22.5" customHeight="1" spans="1:15">
      <c r="A389" s="48" t="str">
        <f t="shared" si="18"/>
        <v/>
      </c>
      <c r="B389" s="49" t="str">
        <f ca="1">+IF(K389&gt;0,'（运营）采购订单'!B389,"")</f>
        <v/>
      </c>
      <c r="C389" s="50" t="str">
        <f ca="1">+IF(K389&gt;0,'（运营）采购订单'!C389,"")</f>
        <v/>
      </c>
      <c r="D389" s="50" t="str">
        <f ca="1">+IF(K389&gt;0,'（运营）采购订单'!D389,"")</f>
        <v/>
      </c>
      <c r="E389" s="50" t="str">
        <f ca="1">+IF(K389&gt;0,'（运营）采购订单'!E389,"")</f>
        <v/>
      </c>
      <c r="F389" s="50">
        <f ca="1">+IF(K389&gt;0,'（运营）采购订单'!J389,0)</f>
        <v>0</v>
      </c>
      <c r="G389" s="50" t="str">
        <f ca="1">+IF(K389&gt;0,'（运营）采购订单'!F389,"")</f>
        <v/>
      </c>
      <c r="H389" s="51" t="str">
        <f ca="1">+IF(K389&gt;0,'（运营）采购订单'!G389,"")</f>
        <v/>
      </c>
      <c r="I389" s="50" t="str">
        <f ca="1">+IF(K389&gt;0,'（运营）采购订单'!H389,"")</f>
        <v/>
      </c>
      <c r="J389" s="50" t="str">
        <f>+IF(K389&gt;0,'（运营）采购订单'!I389,"")</f>
        <v/>
      </c>
      <c r="K389" s="50">
        <f>+IF(AND('（工厂）送货清单汇总'!$K$544&gt;0,'（工厂）送货清单汇总'!$L$544&gt;0,'（工厂）送货清单汇总'!$M$544&gt;0,'（工厂）送货清单汇总'!$N$544&gt;0),'（工厂）送货清单汇总'!N389,IF(AND('（工厂）送货清单汇总'!$K$544&gt;0,'（工厂）送货清单汇总'!$L$544&gt;0,'（工厂）送货清单汇总'!$M$544&gt;0,'（工厂）送货清单汇总'!$N$544=0),'（工厂）送货清单汇总'!M389,IF(AND('（工厂）送货清单汇总'!$K$544&gt;0,'（工厂）送货清单汇总'!$L$544&gt;0,'（工厂）送货清单汇总'!$M$544=0),'（工厂）送货清单汇总'!L389,'（工厂）送货清单汇总'!K389)))</f>
        <v>0</v>
      </c>
      <c r="L389" s="50">
        <f t="shared" si="19"/>
        <v>0</v>
      </c>
      <c r="M389" s="43"/>
      <c r="N389" s="43"/>
      <c r="O389" s="50" t="str">
        <f ca="1">+IF(K389&gt;0,LOOKUP(1,0/FIND(I389,运营生产订单!$A$9:$A$78),运营生产订单!$N$9:$N$78),"")</f>
        <v/>
      </c>
    </row>
    <row r="390" ht="22.5" customHeight="1" spans="1:15">
      <c r="A390" s="48" t="str">
        <f t="shared" si="18"/>
        <v/>
      </c>
      <c r="B390" s="49" t="str">
        <f ca="1">+IF(K390&gt;0,'（运营）采购订单'!B390,"")</f>
        <v/>
      </c>
      <c r="C390" s="50" t="str">
        <f ca="1">+IF(K390&gt;0,'（运营）采购订单'!C390,"")</f>
        <v/>
      </c>
      <c r="D390" s="50" t="str">
        <f ca="1">+IF(K390&gt;0,'（运营）采购订单'!D390,"")</f>
        <v/>
      </c>
      <c r="E390" s="50" t="str">
        <f ca="1">+IF(K390&gt;0,'（运营）采购订单'!E390,"")</f>
        <v/>
      </c>
      <c r="F390" s="50">
        <f ca="1">+IF(K390&gt;0,'（运营）采购订单'!J390,0)</f>
        <v>0</v>
      </c>
      <c r="G390" s="50" t="str">
        <f ca="1">+IF(K390&gt;0,'（运营）采购订单'!F390,"")</f>
        <v/>
      </c>
      <c r="H390" s="51" t="str">
        <f ca="1">+IF(K390&gt;0,'（运营）采购订单'!G390,"")</f>
        <v/>
      </c>
      <c r="I390" s="50" t="str">
        <f ca="1">+IF(K390&gt;0,'（运营）采购订单'!H390,"")</f>
        <v/>
      </c>
      <c r="J390" s="50" t="str">
        <f>+IF(K390&gt;0,'（运营）采购订单'!I390,"")</f>
        <v/>
      </c>
      <c r="K390" s="50">
        <f>+IF(AND('（工厂）送货清单汇总'!$K$544&gt;0,'（工厂）送货清单汇总'!$L$544&gt;0,'（工厂）送货清单汇总'!$M$544&gt;0,'（工厂）送货清单汇总'!$N$544&gt;0),'（工厂）送货清单汇总'!N390,IF(AND('（工厂）送货清单汇总'!$K$544&gt;0,'（工厂）送货清单汇总'!$L$544&gt;0,'（工厂）送货清单汇总'!$M$544&gt;0,'（工厂）送货清单汇总'!$N$544=0),'（工厂）送货清单汇总'!M390,IF(AND('（工厂）送货清单汇总'!$K$544&gt;0,'（工厂）送货清单汇总'!$L$544&gt;0,'（工厂）送货清单汇总'!$M$544=0),'（工厂）送货清单汇总'!L390,'（工厂）送货清单汇总'!K390)))</f>
        <v>0</v>
      </c>
      <c r="L390" s="50">
        <f t="shared" si="19"/>
        <v>0</v>
      </c>
      <c r="M390" s="43"/>
      <c r="N390" s="43"/>
      <c r="O390" s="50" t="str">
        <f ca="1">+IF(K390&gt;0,LOOKUP(1,0/FIND(I390,运营生产订单!$A$9:$A$78),运营生产订单!$N$9:$N$78),"")</f>
        <v/>
      </c>
    </row>
    <row r="391" ht="22.5" customHeight="1" spans="1:15">
      <c r="A391" s="48" t="str">
        <f t="shared" si="18"/>
        <v/>
      </c>
      <c r="B391" s="49" t="str">
        <f ca="1">+IF(K391&gt;0,'（运营）采购订单'!B391,"")</f>
        <v/>
      </c>
      <c r="C391" s="50" t="str">
        <f ca="1">+IF(K391&gt;0,'（运营）采购订单'!C391,"")</f>
        <v/>
      </c>
      <c r="D391" s="50" t="str">
        <f ca="1">+IF(K391&gt;0,'（运营）采购订单'!D391,"")</f>
        <v/>
      </c>
      <c r="E391" s="50" t="str">
        <f ca="1">+IF(K391&gt;0,'（运营）采购订单'!E391,"")</f>
        <v/>
      </c>
      <c r="F391" s="50">
        <f ca="1">+IF(K391&gt;0,'（运营）采购订单'!J391,0)</f>
        <v>0</v>
      </c>
      <c r="G391" s="50" t="str">
        <f ca="1">+IF(K391&gt;0,'（运营）采购订单'!F391,"")</f>
        <v/>
      </c>
      <c r="H391" s="51" t="str">
        <f ca="1">+IF(K391&gt;0,'（运营）采购订单'!G391,"")</f>
        <v/>
      </c>
      <c r="I391" s="50" t="str">
        <f ca="1">+IF(K391&gt;0,'（运营）采购订单'!H391,"")</f>
        <v/>
      </c>
      <c r="J391" s="50" t="str">
        <f>+IF(K391&gt;0,'（运营）采购订单'!I391,"")</f>
        <v/>
      </c>
      <c r="K391" s="50">
        <f>+IF(AND('（工厂）送货清单汇总'!$K$544&gt;0,'（工厂）送货清单汇总'!$L$544&gt;0,'（工厂）送货清单汇总'!$M$544&gt;0,'（工厂）送货清单汇总'!$N$544&gt;0),'（工厂）送货清单汇总'!N391,IF(AND('（工厂）送货清单汇总'!$K$544&gt;0,'（工厂）送货清单汇总'!$L$544&gt;0,'（工厂）送货清单汇总'!$M$544&gt;0,'（工厂）送货清单汇总'!$N$544=0),'（工厂）送货清单汇总'!M391,IF(AND('（工厂）送货清单汇总'!$K$544&gt;0,'（工厂）送货清单汇总'!$L$544&gt;0,'（工厂）送货清单汇总'!$M$544=0),'（工厂）送货清单汇总'!L391,'（工厂）送货清单汇总'!K391)))</f>
        <v>0</v>
      </c>
      <c r="L391" s="50">
        <f t="shared" si="19"/>
        <v>0</v>
      </c>
      <c r="M391" s="43"/>
      <c r="N391" s="43"/>
      <c r="O391" s="50" t="str">
        <f ca="1">+IF(K391&gt;0,LOOKUP(1,0/FIND(I391,运营生产订单!$A$9:$A$78),运营生产订单!$N$9:$N$78),"")</f>
        <v/>
      </c>
    </row>
    <row r="392" ht="22.5" customHeight="1" spans="1:15">
      <c r="A392" s="48" t="str">
        <f t="shared" si="18"/>
        <v/>
      </c>
      <c r="B392" s="49" t="str">
        <f ca="1">+IF(K392&gt;0,'（运营）采购订单'!B392,"")</f>
        <v/>
      </c>
      <c r="C392" s="50" t="str">
        <f ca="1">+IF(K392&gt;0,'（运营）采购订单'!C392,"")</f>
        <v/>
      </c>
      <c r="D392" s="50" t="str">
        <f ca="1">+IF(K392&gt;0,'（运营）采购订单'!D392,"")</f>
        <v/>
      </c>
      <c r="E392" s="50" t="str">
        <f ca="1">+IF(K392&gt;0,'（运营）采购订单'!E392,"")</f>
        <v/>
      </c>
      <c r="F392" s="50">
        <f ca="1">+IF(K392&gt;0,'（运营）采购订单'!J392,0)</f>
        <v>0</v>
      </c>
      <c r="G392" s="50" t="str">
        <f ca="1">+IF(K392&gt;0,'（运营）采购订单'!F392,"")</f>
        <v/>
      </c>
      <c r="H392" s="51" t="str">
        <f ca="1">+IF(K392&gt;0,'（运营）采购订单'!G392,"")</f>
        <v/>
      </c>
      <c r="I392" s="50" t="str">
        <f ca="1">+IF(K392&gt;0,'（运营）采购订单'!H392,"")</f>
        <v/>
      </c>
      <c r="J392" s="50" t="str">
        <f>+IF(K392&gt;0,'（运营）采购订单'!I392,"")</f>
        <v/>
      </c>
      <c r="K392" s="50">
        <f>+IF(AND('（工厂）送货清单汇总'!$K$544&gt;0,'（工厂）送货清单汇总'!$L$544&gt;0,'（工厂）送货清单汇总'!$M$544&gt;0,'（工厂）送货清单汇总'!$N$544&gt;0),'（工厂）送货清单汇总'!N392,IF(AND('（工厂）送货清单汇总'!$K$544&gt;0,'（工厂）送货清单汇总'!$L$544&gt;0,'（工厂）送货清单汇总'!$M$544&gt;0,'（工厂）送货清单汇总'!$N$544=0),'（工厂）送货清单汇总'!M392,IF(AND('（工厂）送货清单汇总'!$K$544&gt;0,'（工厂）送货清单汇总'!$L$544&gt;0,'（工厂）送货清单汇总'!$M$544=0),'（工厂）送货清单汇总'!L392,'（工厂）送货清单汇总'!K392)))</f>
        <v>0</v>
      </c>
      <c r="L392" s="50">
        <f t="shared" si="19"/>
        <v>0</v>
      </c>
      <c r="M392" s="43"/>
      <c r="N392" s="43"/>
      <c r="O392" s="50" t="str">
        <f ca="1">+IF(K392&gt;0,LOOKUP(1,0/FIND(I392,运营生产订单!$A$9:$A$78),运营生产订单!$N$9:$N$78),"")</f>
        <v/>
      </c>
    </row>
    <row r="393" ht="22.5" customHeight="1" spans="1:15">
      <c r="A393" s="48" t="str">
        <f t="shared" si="18"/>
        <v/>
      </c>
      <c r="B393" s="49" t="str">
        <f ca="1">+IF(K393&gt;0,'（运营）采购订单'!B393,"")</f>
        <v/>
      </c>
      <c r="C393" s="50" t="str">
        <f ca="1">+IF(K393&gt;0,'（运营）采购订单'!C393,"")</f>
        <v/>
      </c>
      <c r="D393" s="50" t="str">
        <f ca="1">+IF(K393&gt;0,'（运营）采购订单'!D393,"")</f>
        <v/>
      </c>
      <c r="E393" s="50" t="str">
        <f ca="1">+IF(K393&gt;0,'（运营）采购订单'!E393,"")</f>
        <v/>
      </c>
      <c r="F393" s="50">
        <f ca="1">+IF(K393&gt;0,'（运营）采购订单'!J393,0)</f>
        <v>0</v>
      </c>
      <c r="G393" s="50" t="str">
        <f ca="1">+IF(K393&gt;0,'（运营）采购订单'!F393,"")</f>
        <v/>
      </c>
      <c r="H393" s="51" t="str">
        <f ca="1">+IF(K393&gt;0,'（运营）采购订单'!G393,"")</f>
        <v/>
      </c>
      <c r="I393" s="50" t="str">
        <f ca="1">+IF(K393&gt;0,'（运营）采购订单'!H393,"")</f>
        <v/>
      </c>
      <c r="J393" s="50" t="str">
        <f>+IF(K393&gt;0,'（运营）采购订单'!I393,"")</f>
        <v/>
      </c>
      <c r="K393" s="50">
        <f>+IF(AND('（工厂）送货清单汇总'!$K$544&gt;0,'（工厂）送货清单汇总'!$L$544&gt;0,'（工厂）送货清单汇总'!$M$544&gt;0,'（工厂）送货清单汇总'!$N$544&gt;0),'（工厂）送货清单汇总'!N393,IF(AND('（工厂）送货清单汇总'!$K$544&gt;0,'（工厂）送货清单汇总'!$L$544&gt;0,'（工厂）送货清单汇总'!$M$544&gt;0,'（工厂）送货清单汇总'!$N$544=0),'（工厂）送货清单汇总'!M393,IF(AND('（工厂）送货清单汇总'!$K$544&gt;0,'（工厂）送货清单汇总'!$L$544&gt;0,'（工厂）送货清单汇总'!$M$544=0),'（工厂）送货清单汇总'!L393,'（工厂）送货清单汇总'!K393)))</f>
        <v>0</v>
      </c>
      <c r="L393" s="50">
        <f t="shared" si="19"/>
        <v>0</v>
      </c>
      <c r="M393" s="43"/>
      <c r="N393" s="43"/>
      <c r="O393" s="50" t="str">
        <f ca="1">+IF(K393&gt;0,LOOKUP(1,0/FIND(I393,运营生产订单!$A$9:$A$78),运营生产订单!$N$9:$N$78),"")</f>
        <v/>
      </c>
    </row>
    <row r="394" ht="22.5" customHeight="1" spans="1:15">
      <c r="A394" s="48" t="str">
        <f t="shared" si="18"/>
        <v/>
      </c>
      <c r="B394" s="49" t="str">
        <f ca="1">+IF(K394&gt;0,'（运营）采购订单'!B394,"")</f>
        <v/>
      </c>
      <c r="C394" s="50" t="str">
        <f ca="1">+IF(K394&gt;0,'（运营）采购订单'!C394,"")</f>
        <v/>
      </c>
      <c r="D394" s="50" t="str">
        <f ca="1">+IF(K394&gt;0,'（运营）采购订单'!D394,"")</f>
        <v/>
      </c>
      <c r="E394" s="50" t="str">
        <f ca="1">+IF(K394&gt;0,'（运营）采购订单'!E394,"")</f>
        <v/>
      </c>
      <c r="F394" s="50">
        <f ca="1">+IF(K394&gt;0,'（运营）采购订单'!J394,0)</f>
        <v>0</v>
      </c>
      <c r="G394" s="50" t="str">
        <f ca="1">+IF(K394&gt;0,'（运营）采购订单'!F394,"")</f>
        <v/>
      </c>
      <c r="H394" s="51" t="str">
        <f ca="1">+IF(K394&gt;0,'（运营）采购订单'!G394,"")</f>
        <v/>
      </c>
      <c r="I394" s="50" t="str">
        <f ca="1">+IF(K394&gt;0,'（运营）采购订单'!H394,"")</f>
        <v/>
      </c>
      <c r="J394" s="50" t="str">
        <f>+IF(K394&gt;0,'（运营）采购订单'!I394,"")</f>
        <v/>
      </c>
      <c r="K394" s="50">
        <f>+IF(AND('（工厂）送货清单汇总'!$K$544&gt;0,'（工厂）送货清单汇总'!$L$544&gt;0,'（工厂）送货清单汇总'!$M$544&gt;0,'（工厂）送货清单汇总'!$N$544&gt;0),'（工厂）送货清单汇总'!N394,IF(AND('（工厂）送货清单汇总'!$K$544&gt;0,'（工厂）送货清单汇总'!$L$544&gt;0,'（工厂）送货清单汇总'!$M$544&gt;0,'（工厂）送货清单汇总'!$N$544=0),'（工厂）送货清单汇总'!M394,IF(AND('（工厂）送货清单汇总'!$K$544&gt;0,'（工厂）送货清单汇总'!$L$544&gt;0,'（工厂）送货清单汇总'!$M$544=0),'（工厂）送货清单汇总'!L394,'（工厂）送货清单汇总'!K394)))</f>
        <v>0</v>
      </c>
      <c r="L394" s="50">
        <f t="shared" si="19"/>
        <v>0</v>
      </c>
      <c r="M394" s="43"/>
      <c r="N394" s="43"/>
      <c r="O394" s="50" t="str">
        <f ca="1">+IF(K394&gt;0,LOOKUP(1,0/FIND(I394,运营生产订单!$A$9:$A$78),运营生产订单!$N$9:$N$78),"")</f>
        <v/>
      </c>
    </row>
    <row r="395" ht="22.5" customHeight="1" spans="1:15">
      <c r="A395" s="48" t="str">
        <f t="shared" si="18"/>
        <v/>
      </c>
      <c r="B395" s="49" t="str">
        <f ca="1">+IF(K395&gt;0,'（运营）采购订单'!B395,"")</f>
        <v/>
      </c>
      <c r="C395" s="50" t="str">
        <f ca="1">+IF(K395&gt;0,'（运营）采购订单'!C395,"")</f>
        <v/>
      </c>
      <c r="D395" s="50" t="str">
        <f ca="1">+IF(K395&gt;0,'（运营）采购订单'!D395,"")</f>
        <v/>
      </c>
      <c r="E395" s="50" t="str">
        <f ca="1">+IF(K395&gt;0,'（运营）采购订单'!E395,"")</f>
        <v/>
      </c>
      <c r="F395" s="50">
        <f ca="1">+IF(K395&gt;0,'（运营）采购订单'!J395,0)</f>
        <v>0</v>
      </c>
      <c r="G395" s="50" t="str">
        <f ca="1">+IF(K395&gt;0,'（运营）采购订单'!F395,"")</f>
        <v/>
      </c>
      <c r="H395" s="51" t="str">
        <f ca="1">+IF(K395&gt;0,'（运营）采购订单'!G395,"")</f>
        <v/>
      </c>
      <c r="I395" s="50" t="str">
        <f ca="1">+IF(K395&gt;0,'（运营）采购订单'!H395,"")</f>
        <v/>
      </c>
      <c r="J395" s="50" t="str">
        <f>+IF(K395&gt;0,'（运营）采购订单'!I395,"")</f>
        <v/>
      </c>
      <c r="K395" s="50">
        <f>+IF(AND('（工厂）送货清单汇总'!$K$544&gt;0,'（工厂）送货清单汇总'!$L$544&gt;0,'（工厂）送货清单汇总'!$M$544&gt;0,'（工厂）送货清单汇总'!$N$544&gt;0),'（工厂）送货清单汇总'!N395,IF(AND('（工厂）送货清单汇总'!$K$544&gt;0,'（工厂）送货清单汇总'!$L$544&gt;0,'（工厂）送货清单汇总'!$M$544&gt;0,'（工厂）送货清单汇总'!$N$544=0),'（工厂）送货清单汇总'!M395,IF(AND('（工厂）送货清单汇总'!$K$544&gt;0,'（工厂）送货清单汇总'!$L$544&gt;0,'（工厂）送货清单汇总'!$M$544=0),'（工厂）送货清单汇总'!L395,'（工厂）送货清单汇总'!K395)))</f>
        <v>0</v>
      </c>
      <c r="L395" s="50">
        <f t="shared" si="19"/>
        <v>0</v>
      </c>
      <c r="M395" s="43"/>
      <c r="N395" s="43"/>
      <c r="O395" s="50" t="str">
        <f ca="1">+IF(K395&gt;0,LOOKUP(1,0/FIND(I395,运营生产订单!$A$9:$A$78),运营生产订单!$N$9:$N$78),"")</f>
        <v/>
      </c>
    </row>
    <row r="396" ht="22.5" customHeight="1" spans="1:15">
      <c r="A396" s="48" t="str">
        <f t="shared" si="18"/>
        <v/>
      </c>
      <c r="B396" s="49" t="str">
        <f ca="1">+IF(K396&gt;0,'（运营）采购订单'!B396,"")</f>
        <v/>
      </c>
      <c r="C396" s="50" t="str">
        <f ca="1">+IF(K396&gt;0,'（运营）采购订单'!C396,"")</f>
        <v/>
      </c>
      <c r="D396" s="50" t="str">
        <f ca="1">+IF(K396&gt;0,'（运营）采购订单'!D396,"")</f>
        <v/>
      </c>
      <c r="E396" s="50" t="str">
        <f ca="1">+IF(K396&gt;0,'（运营）采购订单'!E396,"")</f>
        <v/>
      </c>
      <c r="F396" s="50">
        <f ca="1">+IF(K396&gt;0,'（运营）采购订单'!J396,0)</f>
        <v>0</v>
      </c>
      <c r="G396" s="50" t="str">
        <f ca="1">+IF(K396&gt;0,'（运营）采购订单'!F396,"")</f>
        <v/>
      </c>
      <c r="H396" s="51" t="str">
        <f ca="1">+IF(K396&gt;0,'（运营）采购订单'!G396,"")</f>
        <v/>
      </c>
      <c r="I396" s="50" t="str">
        <f ca="1">+IF(K396&gt;0,'（运营）采购订单'!H396,"")</f>
        <v/>
      </c>
      <c r="J396" s="50" t="str">
        <f>+IF(K396&gt;0,'（运营）采购订单'!I396,"")</f>
        <v/>
      </c>
      <c r="K396" s="50">
        <f>+IF(AND('（工厂）送货清单汇总'!$K$544&gt;0,'（工厂）送货清单汇总'!$L$544&gt;0,'（工厂）送货清单汇总'!$M$544&gt;0,'（工厂）送货清单汇总'!$N$544&gt;0),'（工厂）送货清单汇总'!N396,IF(AND('（工厂）送货清单汇总'!$K$544&gt;0,'（工厂）送货清单汇总'!$L$544&gt;0,'（工厂）送货清单汇总'!$M$544&gt;0,'（工厂）送货清单汇总'!$N$544=0),'（工厂）送货清单汇总'!M396,IF(AND('（工厂）送货清单汇总'!$K$544&gt;0,'（工厂）送货清单汇总'!$L$544&gt;0,'（工厂）送货清单汇总'!$M$544=0),'（工厂）送货清单汇总'!L396,'（工厂）送货清单汇总'!K396)))</f>
        <v>0</v>
      </c>
      <c r="L396" s="50">
        <f t="shared" si="19"/>
        <v>0</v>
      </c>
      <c r="M396" s="43"/>
      <c r="N396" s="43"/>
      <c r="O396" s="50" t="str">
        <f ca="1">+IF(K396&gt;0,LOOKUP(1,0/FIND(I396,运营生产订单!$A$9:$A$78),运营生产订单!$N$9:$N$78),"")</f>
        <v/>
      </c>
    </row>
    <row r="397" ht="22.5" customHeight="1" spans="1:15">
      <c r="A397" s="48" t="str">
        <f t="shared" si="18"/>
        <v/>
      </c>
      <c r="B397" s="49" t="str">
        <f ca="1">+IF(K397&gt;0,'（运营）采购订单'!B397,"")</f>
        <v/>
      </c>
      <c r="C397" s="50" t="str">
        <f ca="1">+IF(K397&gt;0,'（运营）采购订单'!C397,"")</f>
        <v/>
      </c>
      <c r="D397" s="50" t="str">
        <f ca="1">+IF(K397&gt;0,'（运营）采购订单'!D397,"")</f>
        <v/>
      </c>
      <c r="E397" s="50" t="str">
        <f ca="1">+IF(K397&gt;0,'（运营）采购订单'!E397,"")</f>
        <v/>
      </c>
      <c r="F397" s="50">
        <f ca="1">+IF(K397&gt;0,'（运营）采购订单'!J397,0)</f>
        <v>0</v>
      </c>
      <c r="G397" s="50" t="str">
        <f ca="1">+IF(K397&gt;0,'（运营）采购订单'!F397,"")</f>
        <v/>
      </c>
      <c r="H397" s="51" t="str">
        <f ca="1">+IF(K397&gt;0,'（运营）采购订单'!G397,"")</f>
        <v/>
      </c>
      <c r="I397" s="50" t="str">
        <f ca="1">+IF(K397&gt;0,'（运营）采购订单'!H397,"")</f>
        <v/>
      </c>
      <c r="J397" s="50" t="str">
        <f>+IF(K397&gt;0,'（运营）采购订单'!I397,"")</f>
        <v/>
      </c>
      <c r="K397" s="50">
        <f>+IF(AND('（工厂）送货清单汇总'!$K$544&gt;0,'（工厂）送货清单汇总'!$L$544&gt;0,'（工厂）送货清单汇总'!$M$544&gt;0,'（工厂）送货清单汇总'!$N$544&gt;0),'（工厂）送货清单汇总'!N397,IF(AND('（工厂）送货清单汇总'!$K$544&gt;0,'（工厂）送货清单汇总'!$L$544&gt;0,'（工厂）送货清单汇总'!$M$544&gt;0,'（工厂）送货清单汇总'!$N$544=0),'（工厂）送货清单汇总'!M397,IF(AND('（工厂）送货清单汇总'!$K$544&gt;0,'（工厂）送货清单汇总'!$L$544&gt;0,'（工厂）送货清单汇总'!$M$544=0),'（工厂）送货清单汇总'!L397,'（工厂）送货清单汇总'!K397)))</f>
        <v>0</v>
      </c>
      <c r="L397" s="50">
        <f t="shared" si="19"/>
        <v>0</v>
      </c>
      <c r="M397" s="43"/>
      <c r="N397" s="43"/>
      <c r="O397" s="50" t="str">
        <f ca="1">+IF(K397&gt;0,LOOKUP(1,0/FIND(I397,运营生产订单!$A$9:$A$78),运营生产订单!$N$9:$N$78),"")</f>
        <v/>
      </c>
    </row>
    <row r="398" ht="22.5" customHeight="1" spans="1:15">
      <c r="A398" s="48" t="str">
        <f t="shared" si="18"/>
        <v/>
      </c>
      <c r="B398" s="49" t="str">
        <f ca="1">+IF(K398&gt;0,'（运营）采购订单'!B398,"")</f>
        <v/>
      </c>
      <c r="C398" s="50" t="str">
        <f ca="1">+IF(K398&gt;0,'（运营）采购订单'!C398,"")</f>
        <v/>
      </c>
      <c r="D398" s="50" t="str">
        <f ca="1">+IF(K398&gt;0,'（运营）采购订单'!D398,"")</f>
        <v/>
      </c>
      <c r="E398" s="50" t="str">
        <f ca="1">+IF(K398&gt;0,'（运营）采购订单'!E398,"")</f>
        <v/>
      </c>
      <c r="F398" s="50">
        <f ca="1">+IF(K398&gt;0,'（运营）采购订单'!J398,0)</f>
        <v>0</v>
      </c>
      <c r="G398" s="50" t="str">
        <f ca="1">+IF(K398&gt;0,'（运营）采购订单'!F398,"")</f>
        <v/>
      </c>
      <c r="H398" s="51" t="str">
        <f ca="1">+IF(K398&gt;0,'（运营）采购订单'!G398,"")</f>
        <v/>
      </c>
      <c r="I398" s="50" t="str">
        <f ca="1">+IF(K398&gt;0,'（运营）采购订单'!H398,"")</f>
        <v/>
      </c>
      <c r="J398" s="50" t="str">
        <f>+IF(K398&gt;0,'（运营）采购订单'!I398,"")</f>
        <v/>
      </c>
      <c r="K398" s="50">
        <f>+IF(AND('（工厂）送货清单汇总'!$K$544&gt;0,'（工厂）送货清单汇总'!$L$544&gt;0,'（工厂）送货清单汇总'!$M$544&gt;0,'（工厂）送货清单汇总'!$N$544&gt;0),'（工厂）送货清单汇总'!N398,IF(AND('（工厂）送货清单汇总'!$K$544&gt;0,'（工厂）送货清单汇总'!$L$544&gt;0,'（工厂）送货清单汇总'!$M$544&gt;0,'（工厂）送货清单汇总'!$N$544=0),'（工厂）送货清单汇总'!M398,IF(AND('（工厂）送货清单汇总'!$K$544&gt;0,'（工厂）送货清单汇总'!$L$544&gt;0,'（工厂）送货清单汇总'!$M$544=0),'（工厂）送货清单汇总'!L398,'（工厂）送货清单汇总'!K398)))</f>
        <v>0</v>
      </c>
      <c r="L398" s="50">
        <f t="shared" si="19"/>
        <v>0</v>
      </c>
      <c r="M398" s="43"/>
      <c r="N398" s="43"/>
      <c r="O398" s="50" t="str">
        <f ca="1">+IF(K398&gt;0,LOOKUP(1,0/FIND(I398,运营生产订单!$A$9:$A$78),运营生产订单!$N$9:$N$78),"")</f>
        <v/>
      </c>
    </row>
    <row r="399" ht="22.5" customHeight="1" spans="1:15">
      <c r="A399" s="48" t="str">
        <f t="shared" si="18"/>
        <v/>
      </c>
      <c r="B399" s="49" t="str">
        <f ca="1">+IF(K399&gt;0,'（运营）采购订单'!B399,"")</f>
        <v/>
      </c>
      <c r="C399" s="50" t="str">
        <f ca="1">+IF(K399&gt;0,'（运营）采购订单'!C399,"")</f>
        <v/>
      </c>
      <c r="D399" s="50" t="str">
        <f ca="1">+IF(K399&gt;0,'（运营）采购订单'!D399,"")</f>
        <v/>
      </c>
      <c r="E399" s="50" t="str">
        <f ca="1">+IF(K399&gt;0,'（运营）采购订单'!E399,"")</f>
        <v/>
      </c>
      <c r="F399" s="50">
        <f ca="1">+IF(K399&gt;0,'（运营）采购订单'!J399,0)</f>
        <v>0</v>
      </c>
      <c r="G399" s="50" t="str">
        <f ca="1">+IF(K399&gt;0,'（运营）采购订单'!F399,"")</f>
        <v/>
      </c>
      <c r="H399" s="51" t="str">
        <f ca="1">+IF(K399&gt;0,'（运营）采购订单'!G399,"")</f>
        <v/>
      </c>
      <c r="I399" s="50" t="str">
        <f ca="1">+IF(K399&gt;0,'（运营）采购订单'!H399,"")</f>
        <v/>
      </c>
      <c r="J399" s="50" t="str">
        <f>+IF(K399&gt;0,'（运营）采购订单'!I399,"")</f>
        <v/>
      </c>
      <c r="K399" s="50">
        <f>+IF(AND('（工厂）送货清单汇总'!$K$544&gt;0,'（工厂）送货清单汇总'!$L$544&gt;0,'（工厂）送货清单汇总'!$M$544&gt;0,'（工厂）送货清单汇总'!$N$544&gt;0),'（工厂）送货清单汇总'!N399,IF(AND('（工厂）送货清单汇总'!$K$544&gt;0,'（工厂）送货清单汇总'!$L$544&gt;0,'（工厂）送货清单汇总'!$M$544&gt;0,'（工厂）送货清单汇总'!$N$544=0),'（工厂）送货清单汇总'!M399,IF(AND('（工厂）送货清单汇总'!$K$544&gt;0,'（工厂）送货清单汇总'!$L$544&gt;0,'（工厂）送货清单汇总'!$M$544=0),'（工厂）送货清单汇总'!L399,'（工厂）送货清单汇总'!K399)))</f>
        <v>0</v>
      </c>
      <c r="L399" s="50">
        <f t="shared" si="19"/>
        <v>0</v>
      </c>
      <c r="M399" s="43"/>
      <c r="N399" s="43"/>
      <c r="O399" s="50" t="str">
        <f ca="1">+IF(K399&gt;0,LOOKUP(1,0/FIND(I399,运营生产订单!$A$9:$A$78),运营生产订单!$N$9:$N$78),"")</f>
        <v/>
      </c>
    </row>
    <row r="400" ht="22.5" customHeight="1" spans="1:15">
      <c r="A400" s="48" t="str">
        <f t="shared" si="18"/>
        <v/>
      </c>
      <c r="B400" s="49" t="str">
        <f ca="1">+IF(K400&gt;0,'（运营）采购订单'!B400,"")</f>
        <v/>
      </c>
      <c r="C400" s="50" t="str">
        <f ca="1">+IF(K400&gt;0,'（运营）采购订单'!C400,"")</f>
        <v/>
      </c>
      <c r="D400" s="50" t="str">
        <f ca="1">+IF(K400&gt;0,'（运营）采购订单'!D400,"")</f>
        <v/>
      </c>
      <c r="E400" s="50" t="str">
        <f ca="1">+IF(K400&gt;0,'（运营）采购订单'!E400,"")</f>
        <v/>
      </c>
      <c r="F400" s="50">
        <f ca="1">+IF(K400&gt;0,'（运营）采购订单'!J400,0)</f>
        <v>0</v>
      </c>
      <c r="G400" s="50" t="str">
        <f ca="1">+IF(K400&gt;0,'（运营）采购订单'!F400,"")</f>
        <v/>
      </c>
      <c r="H400" s="51" t="str">
        <f ca="1">+IF(K400&gt;0,'（运营）采购订单'!G400,"")</f>
        <v/>
      </c>
      <c r="I400" s="50" t="str">
        <f ca="1">+IF(K400&gt;0,'（运营）采购订单'!H400,"")</f>
        <v/>
      </c>
      <c r="J400" s="50" t="str">
        <f>+IF(K400&gt;0,'（运营）采购订单'!I400,"")</f>
        <v/>
      </c>
      <c r="K400" s="50">
        <f>+IF(AND('（工厂）送货清单汇总'!$K$544&gt;0,'（工厂）送货清单汇总'!$L$544&gt;0,'（工厂）送货清单汇总'!$M$544&gt;0,'（工厂）送货清单汇总'!$N$544&gt;0),'（工厂）送货清单汇总'!N400,IF(AND('（工厂）送货清单汇总'!$K$544&gt;0,'（工厂）送货清单汇总'!$L$544&gt;0,'（工厂）送货清单汇总'!$M$544&gt;0,'（工厂）送货清单汇总'!$N$544=0),'（工厂）送货清单汇总'!M400,IF(AND('（工厂）送货清单汇总'!$K$544&gt;0,'（工厂）送货清单汇总'!$L$544&gt;0,'（工厂）送货清单汇总'!$M$544=0),'（工厂）送货清单汇总'!L400,'（工厂）送货清单汇总'!K400)))</f>
        <v>0</v>
      </c>
      <c r="L400" s="50">
        <f t="shared" si="19"/>
        <v>0</v>
      </c>
      <c r="M400" s="43"/>
      <c r="N400" s="43"/>
      <c r="O400" s="50" t="str">
        <f ca="1">+IF(K400&gt;0,LOOKUP(1,0/FIND(I400,运营生产订单!$A$9:$A$78),运营生产订单!$N$9:$N$78),"")</f>
        <v/>
      </c>
    </row>
    <row r="401" ht="22.5" customHeight="1" spans="1:15">
      <c r="A401" s="48" t="str">
        <f t="shared" si="18"/>
        <v/>
      </c>
      <c r="B401" s="49" t="str">
        <f ca="1">+IF(K401&gt;0,'（运营）采购订单'!B401,"")</f>
        <v/>
      </c>
      <c r="C401" s="50" t="str">
        <f ca="1">+IF(K401&gt;0,'（运营）采购订单'!C401,"")</f>
        <v/>
      </c>
      <c r="D401" s="50" t="str">
        <f ca="1">+IF(K401&gt;0,'（运营）采购订单'!D401,"")</f>
        <v/>
      </c>
      <c r="E401" s="50" t="str">
        <f ca="1">+IF(K401&gt;0,'（运营）采购订单'!E401,"")</f>
        <v/>
      </c>
      <c r="F401" s="50">
        <f ca="1">+IF(K401&gt;0,'（运营）采购订单'!J401,0)</f>
        <v>0</v>
      </c>
      <c r="G401" s="50" t="str">
        <f ca="1">+IF(K401&gt;0,'（运营）采购订单'!F401,"")</f>
        <v/>
      </c>
      <c r="H401" s="51" t="str">
        <f ca="1">+IF(K401&gt;0,'（运营）采购订单'!G401,"")</f>
        <v/>
      </c>
      <c r="I401" s="50" t="str">
        <f ca="1">+IF(K401&gt;0,'（运营）采购订单'!H401,"")</f>
        <v/>
      </c>
      <c r="J401" s="50" t="str">
        <f>+IF(K401&gt;0,'（运营）采购订单'!I401,"")</f>
        <v/>
      </c>
      <c r="K401" s="50">
        <f>+IF(AND('（工厂）送货清单汇总'!$K$544&gt;0,'（工厂）送货清单汇总'!$L$544&gt;0,'（工厂）送货清单汇总'!$M$544&gt;0,'（工厂）送货清单汇总'!$N$544&gt;0),'（工厂）送货清单汇总'!N401,IF(AND('（工厂）送货清单汇总'!$K$544&gt;0,'（工厂）送货清单汇总'!$L$544&gt;0,'（工厂）送货清单汇总'!$M$544&gt;0,'（工厂）送货清单汇总'!$N$544=0),'（工厂）送货清单汇总'!M401,IF(AND('（工厂）送货清单汇总'!$K$544&gt;0,'（工厂）送货清单汇总'!$L$544&gt;0,'（工厂）送货清单汇总'!$M$544=0),'（工厂）送货清单汇总'!L401,'（工厂）送货清单汇总'!K401)))</f>
        <v>0</v>
      </c>
      <c r="L401" s="50">
        <f t="shared" si="19"/>
        <v>0</v>
      </c>
      <c r="M401" s="43"/>
      <c r="N401" s="43"/>
      <c r="O401" s="50" t="str">
        <f ca="1">+IF(K401&gt;0,LOOKUP(1,0/FIND(I401,运营生产订单!$A$9:$A$78),运营生产订单!$N$9:$N$78),"")</f>
        <v/>
      </c>
    </row>
    <row r="402" ht="22.5" customHeight="1" spans="1:15">
      <c r="A402" s="48" t="str">
        <f t="shared" si="18"/>
        <v/>
      </c>
      <c r="B402" s="49" t="str">
        <f ca="1">+IF(K402&gt;0,'（运营）采购订单'!B402,"")</f>
        <v/>
      </c>
      <c r="C402" s="50" t="str">
        <f ca="1">+IF(K402&gt;0,'（运营）采购订单'!C402,"")</f>
        <v/>
      </c>
      <c r="D402" s="50" t="str">
        <f ca="1">+IF(K402&gt;0,'（运营）采购订单'!D402,"")</f>
        <v/>
      </c>
      <c r="E402" s="50" t="str">
        <f ca="1">+IF(K402&gt;0,'（运营）采购订单'!E402,"")</f>
        <v/>
      </c>
      <c r="F402" s="50">
        <f ca="1">+IF(K402&gt;0,'（运营）采购订单'!J402,0)</f>
        <v>0</v>
      </c>
      <c r="G402" s="50" t="str">
        <f ca="1">+IF(K402&gt;0,'（运营）采购订单'!F402,"")</f>
        <v/>
      </c>
      <c r="H402" s="51" t="str">
        <f ca="1">+IF(K402&gt;0,'（运营）采购订单'!G402,"")</f>
        <v/>
      </c>
      <c r="I402" s="50" t="str">
        <f ca="1">+IF(K402&gt;0,'（运营）采购订单'!H402,"")</f>
        <v/>
      </c>
      <c r="J402" s="50" t="str">
        <f>+IF(K402&gt;0,'（运营）采购订单'!I402,"")</f>
        <v/>
      </c>
      <c r="K402" s="50">
        <f>+IF(AND('（工厂）送货清单汇总'!$K$544&gt;0,'（工厂）送货清单汇总'!$L$544&gt;0,'（工厂）送货清单汇总'!$M$544&gt;0,'（工厂）送货清单汇总'!$N$544&gt;0),'（工厂）送货清单汇总'!N402,IF(AND('（工厂）送货清单汇总'!$K$544&gt;0,'（工厂）送货清单汇总'!$L$544&gt;0,'（工厂）送货清单汇总'!$M$544&gt;0,'（工厂）送货清单汇总'!$N$544=0),'（工厂）送货清单汇总'!M402,IF(AND('（工厂）送货清单汇总'!$K$544&gt;0,'（工厂）送货清单汇总'!$L$544&gt;0,'（工厂）送货清单汇总'!$M$544=0),'（工厂）送货清单汇总'!L402,'（工厂）送货清单汇总'!K402)))</f>
        <v>0</v>
      </c>
      <c r="L402" s="50">
        <f t="shared" si="19"/>
        <v>0</v>
      </c>
      <c r="M402" s="43"/>
      <c r="N402" s="43"/>
      <c r="O402" s="50" t="str">
        <f ca="1">+IF(K402&gt;0,LOOKUP(1,0/FIND(I402,运营生产订单!$A$9:$A$78),运营生产订单!$N$9:$N$78),"")</f>
        <v/>
      </c>
    </row>
    <row r="403" ht="22.5" customHeight="1" spans="1:15">
      <c r="A403" s="48" t="str">
        <f t="shared" si="18"/>
        <v/>
      </c>
      <c r="B403" s="49" t="str">
        <f ca="1">+IF(K403&gt;0,'（运营）采购订单'!B403,"")</f>
        <v/>
      </c>
      <c r="C403" s="50" t="str">
        <f ca="1">+IF(K403&gt;0,'（运营）采购订单'!C403,"")</f>
        <v/>
      </c>
      <c r="D403" s="50" t="str">
        <f ca="1">+IF(K403&gt;0,'（运营）采购订单'!D403,"")</f>
        <v/>
      </c>
      <c r="E403" s="50" t="str">
        <f ca="1">+IF(K403&gt;0,'（运营）采购订单'!E403,"")</f>
        <v/>
      </c>
      <c r="F403" s="50">
        <f ca="1">+IF(K403&gt;0,'（运营）采购订单'!J403,0)</f>
        <v>0</v>
      </c>
      <c r="G403" s="50" t="str">
        <f ca="1">+IF(K403&gt;0,'（运营）采购订单'!F403,"")</f>
        <v/>
      </c>
      <c r="H403" s="51" t="str">
        <f ca="1">+IF(K403&gt;0,'（运营）采购订单'!G403,"")</f>
        <v/>
      </c>
      <c r="I403" s="50" t="str">
        <f ca="1">+IF(K403&gt;0,'（运营）采购订单'!H403,"")</f>
        <v/>
      </c>
      <c r="J403" s="50" t="str">
        <f>+IF(K403&gt;0,'（运营）采购订单'!I403,"")</f>
        <v/>
      </c>
      <c r="K403" s="50">
        <f>+IF(AND('（工厂）送货清单汇总'!$K$544&gt;0,'（工厂）送货清单汇总'!$L$544&gt;0,'（工厂）送货清单汇总'!$M$544&gt;0,'（工厂）送货清单汇总'!$N$544&gt;0),'（工厂）送货清单汇总'!N403,IF(AND('（工厂）送货清单汇总'!$K$544&gt;0,'（工厂）送货清单汇总'!$L$544&gt;0,'（工厂）送货清单汇总'!$M$544&gt;0,'（工厂）送货清单汇总'!$N$544=0),'（工厂）送货清单汇总'!M403,IF(AND('（工厂）送货清单汇总'!$K$544&gt;0,'（工厂）送货清单汇总'!$L$544&gt;0,'（工厂）送货清单汇总'!$M$544=0),'（工厂）送货清单汇总'!L403,'（工厂）送货清单汇总'!K403)))</f>
        <v>0</v>
      </c>
      <c r="L403" s="50">
        <f t="shared" si="19"/>
        <v>0</v>
      </c>
      <c r="M403" s="43"/>
      <c r="N403" s="43"/>
      <c r="O403" s="50" t="str">
        <f ca="1">+IF(K403&gt;0,LOOKUP(1,0/FIND(I403,运营生产订单!$A$9:$A$78),运营生产订单!$N$9:$N$78),"")</f>
        <v/>
      </c>
    </row>
    <row r="404" ht="22.5" customHeight="1" spans="1:15">
      <c r="A404" s="48" t="str">
        <f t="shared" si="18"/>
        <v/>
      </c>
      <c r="B404" s="49" t="str">
        <f ca="1">+IF(K404&gt;0,'（运营）采购订单'!B404,"")</f>
        <v/>
      </c>
      <c r="C404" s="50" t="str">
        <f ca="1">+IF(K404&gt;0,'（运营）采购订单'!C404,"")</f>
        <v/>
      </c>
      <c r="D404" s="50" t="str">
        <f ca="1">+IF(K404&gt;0,'（运营）采购订单'!D404,"")</f>
        <v/>
      </c>
      <c r="E404" s="50" t="str">
        <f ca="1">+IF(K404&gt;0,'（运营）采购订单'!E404,"")</f>
        <v/>
      </c>
      <c r="F404" s="50">
        <f ca="1">+IF(K404&gt;0,'（运营）采购订单'!J404,0)</f>
        <v>0</v>
      </c>
      <c r="G404" s="50" t="str">
        <f ca="1">+IF(K404&gt;0,'（运营）采购订单'!F404,"")</f>
        <v/>
      </c>
      <c r="H404" s="51" t="str">
        <f ca="1">+IF(K404&gt;0,'（运营）采购订单'!G404,"")</f>
        <v/>
      </c>
      <c r="I404" s="50" t="str">
        <f ca="1">+IF(K404&gt;0,'（运营）采购订单'!H404,"")</f>
        <v/>
      </c>
      <c r="J404" s="50" t="str">
        <f>+IF(K404&gt;0,'（运营）采购订单'!I404,"")</f>
        <v/>
      </c>
      <c r="K404" s="50">
        <f>+IF(AND('（工厂）送货清单汇总'!$K$544&gt;0,'（工厂）送货清单汇总'!$L$544&gt;0,'（工厂）送货清单汇总'!$M$544&gt;0,'（工厂）送货清单汇总'!$N$544&gt;0),'（工厂）送货清单汇总'!N404,IF(AND('（工厂）送货清单汇总'!$K$544&gt;0,'（工厂）送货清单汇总'!$L$544&gt;0,'（工厂）送货清单汇总'!$M$544&gt;0,'（工厂）送货清单汇总'!$N$544=0),'（工厂）送货清单汇总'!M404,IF(AND('（工厂）送货清单汇总'!$K$544&gt;0,'（工厂）送货清单汇总'!$L$544&gt;0,'（工厂）送货清单汇总'!$M$544=0),'（工厂）送货清单汇总'!L404,'（工厂）送货清单汇总'!K404)))</f>
        <v>0</v>
      </c>
      <c r="L404" s="50">
        <f t="shared" si="19"/>
        <v>0</v>
      </c>
      <c r="M404" s="43"/>
      <c r="N404" s="43"/>
      <c r="O404" s="50" t="str">
        <f ca="1">+IF(K404&gt;0,LOOKUP(1,0/FIND(I404,运营生产订单!$A$9:$A$78),运营生产订单!$N$9:$N$78),"")</f>
        <v/>
      </c>
    </row>
    <row r="405" ht="22.5" customHeight="1" spans="1:15">
      <c r="A405" s="48" t="str">
        <f t="shared" si="18"/>
        <v/>
      </c>
      <c r="B405" s="49" t="str">
        <f ca="1">+IF(K405&gt;0,'（运营）采购订单'!B405,"")</f>
        <v/>
      </c>
      <c r="C405" s="50" t="str">
        <f ca="1">+IF(K405&gt;0,'（运营）采购订单'!C405,"")</f>
        <v/>
      </c>
      <c r="D405" s="50" t="str">
        <f ca="1">+IF(K405&gt;0,'（运营）采购订单'!D405,"")</f>
        <v/>
      </c>
      <c r="E405" s="50" t="str">
        <f ca="1">+IF(K405&gt;0,'（运营）采购订单'!E405,"")</f>
        <v/>
      </c>
      <c r="F405" s="50">
        <f ca="1">+IF(K405&gt;0,'（运营）采购订单'!J405,0)</f>
        <v>0</v>
      </c>
      <c r="G405" s="50" t="str">
        <f ca="1">+IF(K405&gt;0,'（运营）采购订单'!F405,"")</f>
        <v/>
      </c>
      <c r="H405" s="51" t="str">
        <f ca="1">+IF(K405&gt;0,'（运营）采购订单'!G405,"")</f>
        <v/>
      </c>
      <c r="I405" s="50" t="str">
        <f ca="1">+IF(K405&gt;0,'（运营）采购订单'!H405,"")</f>
        <v/>
      </c>
      <c r="J405" s="50" t="str">
        <f>+IF(K405&gt;0,'（运营）采购订单'!I405,"")</f>
        <v/>
      </c>
      <c r="K405" s="50">
        <f>+IF(AND('（工厂）送货清单汇总'!$K$544&gt;0,'（工厂）送货清单汇总'!$L$544&gt;0,'（工厂）送货清单汇总'!$M$544&gt;0,'（工厂）送货清单汇总'!$N$544&gt;0),'（工厂）送货清单汇总'!N405,IF(AND('（工厂）送货清单汇总'!$K$544&gt;0,'（工厂）送货清单汇总'!$L$544&gt;0,'（工厂）送货清单汇总'!$M$544&gt;0,'（工厂）送货清单汇总'!$N$544=0),'（工厂）送货清单汇总'!M405,IF(AND('（工厂）送货清单汇总'!$K$544&gt;0,'（工厂）送货清单汇总'!$L$544&gt;0,'（工厂）送货清单汇总'!$M$544=0),'（工厂）送货清单汇总'!L405,'（工厂）送货清单汇总'!K405)))</f>
        <v>0</v>
      </c>
      <c r="L405" s="50">
        <f t="shared" si="19"/>
        <v>0</v>
      </c>
      <c r="M405" s="43"/>
      <c r="N405" s="43"/>
      <c r="O405" s="50" t="str">
        <f ca="1">+IF(K405&gt;0,LOOKUP(1,0/FIND(I405,运营生产订单!$A$9:$A$78),运营生产订单!$N$9:$N$78),"")</f>
        <v/>
      </c>
    </row>
    <row r="406" ht="22.5" customHeight="1" spans="1:15">
      <c r="A406" s="48" t="str">
        <f t="shared" si="18"/>
        <v/>
      </c>
      <c r="B406" s="49" t="str">
        <f ca="1">+IF(K406&gt;0,'（运营）采购订单'!B406,"")</f>
        <v/>
      </c>
      <c r="C406" s="50" t="str">
        <f ca="1">+IF(K406&gt;0,'（运营）采购订单'!C406,"")</f>
        <v/>
      </c>
      <c r="D406" s="50" t="str">
        <f ca="1">+IF(K406&gt;0,'（运营）采购订单'!D406,"")</f>
        <v/>
      </c>
      <c r="E406" s="50" t="str">
        <f ca="1">+IF(K406&gt;0,'（运营）采购订单'!E406,"")</f>
        <v/>
      </c>
      <c r="F406" s="50">
        <f ca="1">+IF(K406&gt;0,'（运营）采购订单'!J406,0)</f>
        <v>0</v>
      </c>
      <c r="G406" s="50" t="str">
        <f ca="1">+IF(K406&gt;0,'（运营）采购订单'!F406,"")</f>
        <v/>
      </c>
      <c r="H406" s="51" t="str">
        <f ca="1">+IF(K406&gt;0,'（运营）采购订单'!G406,"")</f>
        <v/>
      </c>
      <c r="I406" s="50" t="str">
        <f ca="1">+IF(K406&gt;0,'（运营）采购订单'!H406,"")</f>
        <v/>
      </c>
      <c r="J406" s="50" t="str">
        <f>+IF(K406&gt;0,'（运营）采购订单'!I406,"")</f>
        <v/>
      </c>
      <c r="K406" s="50">
        <f>+IF(AND('（工厂）送货清单汇总'!$K$544&gt;0,'（工厂）送货清单汇总'!$L$544&gt;0,'（工厂）送货清单汇总'!$M$544&gt;0,'（工厂）送货清单汇总'!$N$544&gt;0),'（工厂）送货清单汇总'!N406,IF(AND('（工厂）送货清单汇总'!$K$544&gt;0,'（工厂）送货清单汇总'!$L$544&gt;0,'（工厂）送货清单汇总'!$M$544&gt;0,'（工厂）送货清单汇总'!$N$544=0),'（工厂）送货清单汇总'!M406,IF(AND('（工厂）送货清单汇总'!$K$544&gt;0,'（工厂）送货清单汇总'!$L$544&gt;0,'（工厂）送货清单汇总'!$M$544=0),'（工厂）送货清单汇总'!L406,'（工厂）送货清单汇总'!K406)))</f>
        <v>0</v>
      </c>
      <c r="L406" s="50">
        <f t="shared" si="19"/>
        <v>0</v>
      </c>
      <c r="M406" s="43"/>
      <c r="N406" s="43"/>
      <c r="O406" s="50" t="str">
        <f ca="1">+IF(K406&gt;0,LOOKUP(1,0/FIND(I406,运营生产订单!$A$9:$A$78),运营生产订单!$N$9:$N$78),"")</f>
        <v/>
      </c>
    </row>
    <row r="407" ht="22.5" customHeight="1" spans="1:15">
      <c r="A407" s="48" t="str">
        <f t="shared" si="18"/>
        <v/>
      </c>
      <c r="B407" s="49" t="str">
        <f ca="1">+IF(K407&gt;0,'（运营）采购订单'!B407,"")</f>
        <v/>
      </c>
      <c r="C407" s="50" t="str">
        <f ca="1">+IF(K407&gt;0,'（运营）采购订单'!C407,"")</f>
        <v/>
      </c>
      <c r="D407" s="50" t="str">
        <f ca="1">+IF(K407&gt;0,'（运营）采购订单'!D407,"")</f>
        <v/>
      </c>
      <c r="E407" s="50" t="str">
        <f ca="1">+IF(K407&gt;0,'（运营）采购订单'!E407,"")</f>
        <v/>
      </c>
      <c r="F407" s="50">
        <f ca="1">+IF(K407&gt;0,'（运营）采购订单'!J407,0)</f>
        <v>0</v>
      </c>
      <c r="G407" s="50" t="str">
        <f ca="1">+IF(K407&gt;0,'（运营）采购订单'!F407,"")</f>
        <v/>
      </c>
      <c r="H407" s="51" t="str">
        <f ca="1">+IF(K407&gt;0,'（运营）采购订单'!G407,"")</f>
        <v/>
      </c>
      <c r="I407" s="50" t="str">
        <f ca="1">+IF(K407&gt;0,'（运营）采购订单'!H407,"")</f>
        <v/>
      </c>
      <c r="J407" s="50" t="str">
        <f>+IF(K407&gt;0,'（运营）采购订单'!I407,"")</f>
        <v/>
      </c>
      <c r="K407" s="50">
        <f>+IF(AND('（工厂）送货清单汇总'!$K$544&gt;0,'（工厂）送货清单汇总'!$L$544&gt;0,'（工厂）送货清单汇总'!$M$544&gt;0,'（工厂）送货清单汇总'!$N$544&gt;0),'（工厂）送货清单汇总'!N407,IF(AND('（工厂）送货清单汇总'!$K$544&gt;0,'（工厂）送货清单汇总'!$L$544&gt;0,'（工厂）送货清单汇总'!$M$544&gt;0,'（工厂）送货清单汇总'!$N$544=0),'（工厂）送货清单汇总'!M407,IF(AND('（工厂）送货清单汇总'!$K$544&gt;0,'（工厂）送货清单汇总'!$L$544&gt;0,'（工厂）送货清单汇总'!$M$544=0),'（工厂）送货清单汇总'!L407,'（工厂）送货清单汇总'!K407)))</f>
        <v>0</v>
      </c>
      <c r="L407" s="50">
        <f t="shared" si="19"/>
        <v>0</v>
      </c>
      <c r="M407" s="43"/>
      <c r="N407" s="43"/>
      <c r="O407" s="50" t="str">
        <f ca="1">+IF(K407&gt;0,LOOKUP(1,0/FIND(I407,运营生产订单!$A$9:$A$78),运营生产订单!$N$9:$N$78),"")</f>
        <v/>
      </c>
    </row>
    <row r="408" ht="22.5" customHeight="1" spans="1:15">
      <c r="A408" s="48" t="str">
        <f t="shared" si="18"/>
        <v/>
      </c>
      <c r="B408" s="49" t="str">
        <f ca="1">+IF(K408&gt;0,'（运营）采购订单'!B408,"")</f>
        <v/>
      </c>
      <c r="C408" s="50" t="str">
        <f ca="1">+IF(K408&gt;0,'（运营）采购订单'!C408,"")</f>
        <v/>
      </c>
      <c r="D408" s="50" t="str">
        <f ca="1">+IF(K408&gt;0,'（运营）采购订单'!D408,"")</f>
        <v/>
      </c>
      <c r="E408" s="50" t="str">
        <f ca="1">+IF(K408&gt;0,'（运营）采购订单'!E408,"")</f>
        <v/>
      </c>
      <c r="F408" s="50">
        <f ca="1">+IF(K408&gt;0,'（运营）采购订单'!J408,0)</f>
        <v>0</v>
      </c>
      <c r="G408" s="50" t="str">
        <f ca="1">+IF(K408&gt;0,'（运营）采购订单'!F408,"")</f>
        <v/>
      </c>
      <c r="H408" s="51" t="str">
        <f ca="1">+IF(K408&gt;0,'（运营）采购订单'!G408,"")</f>
        <v/>
      </c>
      <c r="I408" s="50" t="str">
        <f ca="1">+IF(K408&gt;0,'（运营）采购订单'!H408,"")</f>
        <v/>
      </c>
      <c r="J408" s="50" t="str">
        <f>+IF(K408&gt;0,'（运营）采购订单'!I408,"")</f>
        <v/>
      </c>
      <c r="K408" s="50">
        <f>+IF(AND('（工厂）送货清单汇总'!$K$544&gt;0,'（工厂）送货清单汇总'!$L$544&gt;0,'（工厂）送货清单汇总'!$M$544&gt;0,'（工厂）送货清单汇总'!$N$544&gt;0),'（工厂）送货清单汇总'!N408,IF(AND('（工厂）送货清单汇总'!$K$544&gt;0,'（工厂）送货清单汇总'!$L$544&gt;0,'（工厂）送货清单汇总'!$M$544&gt;0,'（工厂）送货清单汇总'!$N$544=0),'（工厂）送货清单汇总'!M408,IF(AND('（工厂）送货清单汇总'!$K$544&gt;0,'（工厂）送货清单汇总'!$L$544&gt;0,'（工厂）送货清单汇总'!$M$544=0),'（工厂）送货清单汇总'!L408,'（工厂）送货清单汇总'!K408)))</f>
        <v>0</v>
      </c>
      <c r="L408" s="50">
        <f t="shared" si="19"/>
        <v>0</v>
      </c>
      <c r="M408" s="43"/>
      <c r="N408" s="43"/>
      <c r="O408" s="50" t="str">
        <f ca="1">+IF(K408&gt;0,LOOKUP(1,0/FIND(I408,运营生产订单!$A$9:$A$78),运营生产订单!$N$9:$N$78),"")</f>
        <v/>
      </c>
    </row>
    <row r="409" ht="22.5" customHeight="1" spans="1:15">
      <c r="A409" s="48" t="str">
        <f t="shared" si="18"/>
        <v/>
      </c>
      <c r="B409" s="49" t="str">
        <f ca="1">+IF(K409&gt;0,'（运营）采购订单'!B409,"")</f>
        <v/>
      </c>
      <c r="C409" s="50" t="str">
        <f ca="1">+IF(K409&gt;0,'（运营）采购订单'!C409,"")</f>
        <v/>
      </c>
      <c r="D409" s="50" t="str">
        <f ca="1">+IF(K409&gt;0,'（运营）采购订单'!D409,"")</f>
        <v/>
      </c>
      <c r="E409" s="50" t="str">
        <f ca="1">+IF(K409&gt;0,'（运营）采购订单'!E409,"")</f>
        <v/>
      </c>
      <c r="F409" s="50">
        <f ca="1">+IF(K409&gt;0,'（运营）采购订单'!J409,0)</f>
        <v>0</v>
      </c>
      <c r="G409" s="50" t="str">
        <f ca="1">+IF(K409&gt;0,'（运营）采购订单'!F409,"")</f>
        <v/>
      </c>
      <c r="H409" s="51" t="str">
        <f ca="1">+IF(K409&gt;0,'（运营）采购订单'!G409,"")</f>
        <v/>
      </c>
      <c r="I409" s="50" t="str">
        <f ca="1">+IF(K409&gt;0,'（运营）采购订单'!H409,"")</f>
        <v/>
      </c>
      <c r="J409" s="50" t="str">
        <f>+IF(K409&gt;0,'（运营）采购订单'!I409,"")</f>
        <v/>
      </c>
      <c r="K409" s="50">
        <f>+IF(AND('（工厂）送货清单汇总'!$K$544&gt;0,'（工厂）送货清单汇总'!$L$544&gt;0,'（工厂）送货清单汇总'!$M$544&gt;0,'（工厂）送货清单汇总'!$N$544&gt;0),'（工厂）送货清单汇总'!N409,IF(AND('（工厂）送货清单汇总'!$K$544&gt;0,'（工厂）送货清单汇总'!$L$544&gt;0,'（工厂）送货清单汇总'!$M$544&gt;0,'（工厂）送货清单汇总'!$N$544=0),'（工厂）送货清单汇总'!M409,IF(AND('（工厂）送货清单汇总'!$K$544&gt;0,'（工厂）送货清单汇总'!$L$544&gt;0,'（工厂）送货清单汇总'!$M$544=0),'（工厂）送货清单汇总'!L409,'（工厂）送货清单汇总'!K409)))</f>
        <v>0</v>
      </c>
      <c r="L409" s="50">
        <f t="shared" si="19"/>
        <v>0</v>
      </c>
      <c r="M409" s="43"/>
      <c r="N409" s="43"/>
      <c r="O409" s="50" t="str">
        <f ca="1">+IF(K409&gt;0,LOOKUP(1,0/FIND(I409,运营生产订单!$A$9:$A$78),运营生产订单!$N$9:$N$78),"")</f>
        <v/>
      </c>
    </row>
    <row r="410" ht="22.5" customHeight="1" spans="1:15">
      <c r="A410" s="48" t="str">
        <f t="shared" si="18"/>
        <v/>
      </c>
      <c r="B410" s="49" t="str">
        <f ca="1">+IF(K410&gt;0,'（运营）采购订单'!B410,"")</f>
        <v/>
      </c>
      <c r="C410" s="50" t="str">
        <f ca="1">+IF(K410&gt;0,'（运营）采购订单'!C410,"")</f>
        <v/>
      </c>
      <c r="D410" s="50" t="str">
        <f ca="1">+IF(K410&gt;0,'（运营）采购订单'!D410,"")</f>
        <v/>
      </c>
      <c r="E410" s="50" t="str">
        <f ca="1">+IF(K410&gt;0,'（运营）采购订单'!E410,"")</f>
        <v/>
      </c>
      <c r="F410" s="50">
        <f ca="1">+IF(K410&gt;0,'（运营）采购订单'!J410,0)</f>
        <v>0</v>
      </c>
      <c r="G410" s="50" t="str">
        <f ca="1">+IF(K410&gt;0,'（运营）采购订单'!F410,"")</f>
        <v/>
      </c>
      <c r="H410" s="51" t="str">
        <f ca="1">+IF(K410&gt;0,'（运营）采购订单'!G410,"")</f>
        <v/>
      </c>
      <c r="I410" s="50" t="str">
        <f ca="1">+IF(K410&gt;0,'（运营）采购订单'!H410,"")</f>
        <v/>
      </c>
      <c r="J410" s="50" t="str">
        <f>+IF(K410&gt;0,'（运营）采购订单'!I410,"")</f>
        <v/>
      </c>
      <c r="K410" s="50">
        <f>+IF(AND('（工厂）送货清单汇总'!$K$544&gt;0,'（工厂）送货清单汇总'!$L$544&gt;0,'（工厂）送货清单汇总'!$M$544&gt;0,'（工厂）送货清单汇总'!$N$544&gt;0),'（工厂）送货清单汇总'!N410,IF(AND('（工厂）送货清单汇总'!$K$544&gt;0,'（工厂）送货清单汇总'!$L$544&gt;0,'（工厂）送货清单汇总'!$M$544&gt;0,'（工厂）送货清单汇总'!$N$544=0),'（工厂）送货清单汇总'!M410,IF(AND('（工厂）送货清单汇总'!$K$544&gt;0,'（工厂）送货清单汇总'!$L$544&gt;0,'（工厂）送货清单汇总'!$M$544=0),'（工厂）送货清单汇总'!L410,'（工厂）送货清单汇总'!K410)))</f>
        <v>0</v>
      </c>
      <c r="L410" s="50">
        <f t="shared" si="19"/>
        <v>0</v>
      </c>
      <c r="M410" s="43"/>
      <c r="N410" s="43"/>
      <c r="O410" s="50" t="str">
        <f ca="1">+IF(K410&gt;0,LOOKUP(1,0/FIND(I410,运营生产订单!$A$9:$A$78),运营生产订单!$N$9:$N$78),"")</f>
        <v/>
      </c>
    </row>
    <row r="411" ht="22.5" customHeight="1" spans="1:15">
      <c r="A411" s="48" t="str">
        <f t="shared" si="18"/>
        <v/>
      </c>
      <c r="B411" s="49" t="str">
        <f ca="1">+IF(K411&gt;0,'（运营）采购订单'!B411,"")</f>
        <v/>
      </c>
      <c r="C411" s="50" t="str">
        <f ca="1">+IF(K411&gt;0,'（运营）采购订单'!C411,"")</f>
        <v/>
      </c>
      <c r="D411" s="50" t="str">
        <f ca="1">+IF(K411&gt;0,'（运营）采购订单'!D411,"")</f>
        <v/>
      </c>
      <c r="E411" s="50" t="str">
        <f ca="1">+IF(K411&gt;0,'（运营）采购订单'!E411,"")</f>
        <v/>
      </c>
      <c r="F411" s="50">
        <f ca="1">+IF(K411&gt;0,'（运营）采购订单'!J411,0)</f>
        <v>0</v>
      </c>
      <c r="G411" s="50" t="str">
        <f ca="1">+IF(K411&gt;0,'（运营）采购订单'!F411,"")</f>
        <v/>
      </c>
      <c r="H411" s="51" t="str">
        <f ca="1">+IF(K411&gt;0,'（运营）采购订单'!G411,"")</f>
        <v/>
      </c>
      <c r="I411" s="50" t="str">
        <f ca="1">+IF(K411&gt;0,'（运营）采购订单'!H411,"")</f>
        <v/>
      </c>
      <c r="J411" s="50" t="str">
        <f>+IF(K411&gt;0,'（运营）采购订单'!I411,"")</f>
        <v/>
      </c>
      <c r="K411" s="50">
        <f>+IF(AND('（工厂）送货清单汇总'!$K$544&gt;0,'（工厂）送货清单汇总'!$L$544&gt;0,'（工厂）送货清单汇总'!$M$544&gt;0,'（工厂）送货清单汇总'!$N$544&gt;0),'（工厂）送货清单汇总'!N411,IF(AND('（工厂）送货清单汇总'!$K$544&gt;0,'（工厂）送货清单汇总'!$L$544&gt;0,'（工厂）送货清单汇总'!$M$544&gt;0,'（工厂）送货清单汇总'!$N$544=0),'（工厂）送货清单汇总'!M411,IF(AND('（工厂）送货清单汇总'!$K$544&gt;0,'（工厂）送货清单汇总'!$L$544&gt;0,'（工厂）送货清单汇总'!$M$544=0),'（工厂）送货清单汇总'!L411,'（工厂）送货清单汇总'!K411)))</f>
        <v>0</v>
      </c>
      <c r="L411" s="50">
        <f t="shared" si="19"/>
        <v>0</v>
      </c>
      <c r="M411" s="43"/>
      <c r="N411" s="43"/>
      <c r="O411" s="50" t="str">
        <f ca="1">+IF(K411&gt;0,LOOKUP(1,0/FIND(I411,运营生产订单!$A$9:$A$78),运营生产订单!$N$9:$N$78),"")</f>
        <v/>
      </c>
    </row>
    <row r="412" ht="22.5" customHeight="1" spans="1:15">
      <c r="A412" s="48" t="str">
        <f t="shared" si="18"/>
        <v/>
      </c>
      <c r="B412" s="49" t="str">
        <f ca="1">+IF(K412&gt;0,'（运营）采购订单'!B412,"")</f>
        <v/>
      </c>
      <c r="C412" s="50" t="str">
        <f ca="1">+IF(K412&gt;0,'（运营）采购订单'!C412,"")</f>
        <v/>
      </c>
      <c r="D412" s="50" t="str">
        <f ca="1">+IF(K412&gt;0,'（运营）采购订单'!D412,"")</f>
        <v/>
      </c>
      <c r="E412" s="50" t="str">
        <f ca="1">+IF(K412&gt;0,'（运营）采购订单'!E412,"")</f>
        <v/>
      </c>
      <c r="F412" s="50">
        <f ca="1">+IF(K412&gt;0,'（运营）采购订单'!J412,0)</f>
        <v>0</v>
      </c>
      <c r="G412" s="50" t="str">
        <f ca="1">+IF(K412&gt;0,'（运营）采购订单'!F412,"")</f>
        <v/>
      </c>
      <c r="H412" s="51" t="str">
        <f ca="1">+IF(K412&gt;0,'（运营）采购订单'!G412,"")</f>
        <v/>
      </c>
      <c r="I412" s="50" t="str">
        <f ca="1">+IF(K412&gt;0,'（运营）采购订单'!H412,"")</f>
        <v/>
      </c>
      <c r="J412" s="50" t="str">
        <f>+IF(K412&gt;0,'（运营）采购订单'!I412,"")</f>
        <v/>
      </c>
      <c r="K412" s="50">
        <f>+IF(AND('（工厂）送货清单汇总'!$K$544&gt;0,'（工厂）送货清单汇总'!$L$544&gt;0,'（工厂）送货清单汇总'!$M$544&gt;0,'（工厂）送货清单汇总'!$N$544&gt;0),'（工厂）送货清单汇总'!N412,IF(AND('（工厂）送货清单汇总'!$K$544&gt;0,'（工厂）送货清单汇总'!$L$544&gt;0,'（工厂）送货清单汇总'!$M$544&gt;0,'（工厂）送货清单汇总'!$N$544=0),'（工厂）送货清单汇总'!M412,IF(AND('（工厂）送货清单汇总'!$K$544&gt;0,'（工厂）送货清单汇总'!$L$544&gt;0,'（工厂）送货清单汇总'!$M$544=0),'（工厂）送货清单汇总'!L412,'（工厂）送货清单汇总'!K412)))</f>
        <v>0</v>
      </c>
      <c r="L412" s="50">
        <f t="shared" si="19"/>
        <v>0</v>
      </c>
      <c r="M412" s="43"/>
      <c r="N412" s="43"/>
      <c r="O412" s="50" t="str">
        <f ca="1">+IF(K412&gt;0,LOOKUP(1,0/FIND(I412,运营生产订单!$A$9:$A$78),运营生产订单!$N$9:$N$78),"")</f>
        <v/>
      </c>
    </row>
    <row r="413" ht="22.5" customHeight="1" spans="1:15">
      <c r="A413" s="48" t="str">
        <f t="shared" si="18"/>
        <v/>
      </c>
      <c r="B413" s="49" t="str">
        <f ca="1">+IF(K413&gt;0,'（运营）采购订单'!B413,"")</f>
        <v/>
      </c>
      <c r="C413" s="50" t="str">
        <f ca="1">+IF(K413&gt;0,'（运营）采购订单'!C413,"")</f>
        <v/>
      </c>
      <c r="D413" s="50" t="str">
        <f ca="1">+IF(K413&gt;0,'（运营）采购订单'!D413,"")</f>
        <v/>
      </c>
      <c r="E413" s="50" t="str">
        <f ca="1">+IF(K413&gt;0,'（运营）采购订单'!E413,"")</f>
        <v/>
      </c>
      <c r="F413" s="50">
        <f ca="1">+IF(K413&gt;0,'（运营）采购订单'!J413,0)</f>
        <v>0</v>
      </c>
      <c r="G413" s="50" t="str">
        <f ca="1">+IF(K413&gt;0,'（运营）采购订单'!F413,"")</f>
        <v/>
      </c>
      <c r="H413" s="51" t="str">
        <f ca="1">+IF(K413&gt;0,'（运营）采购订单'!G413,"")</f>
        <v/>
      </c>
      <c r="I413" s="50" t="str">
        <f ca="1">+IF(K413&gt;0,'（运营）采购订单'!H413,"")</f>
        <v/>
      </c>
      <c r="J413" s="50" t="str">
        <f>+IF(K413&gt;0,'（运营）采购订单'!I413,"")</f>
        <v/>
      </c>
      <c r="K413" s="50">
        <f>+IF(AND('（工厂）送货清单汇总'!$K$544&gt;0,'（工厂）送货清单汇总'!$L$544&gt;0,'（工厂）送货清单汇总'!$M$544&gt;0,'（工厂）送货清单汇总'!$N$544&gt;0),'（工厂）送货清单汇总'!N413,IF(AND('（工厂）送货清单汇总'!$K$544&gt;0,'（工厂）送货清单汇总'!$L$544&gt;0,'（工厂）送货清单汇总'!$M$544&gt;0,'（工厂）送货清单汇总'!$N$544=0),'（工厂）送货清单汇总'!M413,IF(AND('（工厂）送货清单汇总'!$K$544&gt;0,'（工厂）送货清单汇总'!$L$544&gt;0,'（工厂）送货清单汇总'!$M$544=0),'（工厂）送货清单汇总'!L413,'（工厂）送货清单汇总'!K413)))</f>
        <v>0</v>
      </c>
      <c r="L413" s="50">
        <f t="shared" si="19"/>
        <v>0</v>
      </c>
      <c r="M413" s="43"/>
      <c r="N413" s="43"/>
      <c r="O413" s="50" t="str">
        <f ca="1">+IF(K413&gt;0,LOOKUP(1,0/FIND(I413,运营生产订单!$A$9:$A$78),运营生产订单!$N$9:$N$78),"")</f>
        <v/>
      </c>
    </row>
    <row r="414" ht="22.5" customHeight="1" spans="1:15">
      <c r="A414" s="48" t="str">
        <f t="shared" si="18"/>
        <v/>
      </c>
      <c r="B414" s="49" t="str">
        <f ca="1">+IF(K414&gt;0,'（运营）采购订单'!B414,"")</f>
        <v/>
      </c>
      <c r="C414" s="50" t="str">
        <f ca="1">+IF(K414&gt;0,'（运营）采购订单'!C414,"")</f>
        <v/>
      </c>
      <c r="D414" s="50" t="str">
        <f ca="1">+IF(K414&gt;0,'（运营）采购订单'!D414,"")</f>
        <v/>
      </c>
      <c r="E414" s="50" t="str">
        <f ca="1">+IF(K414&gt;0,'（运营）采购订单'!E414,"")</f>
        <v/>
      </c>
      <c r="F414" s="50">
        <f ca="1">+IF(K414&gt;0,'（运营）采购订单'!J414,0)</f>
        <v>0</v>
      </c>
      <c r="G414" s="50" t="str">
        <f ca="1">+IF(K414&gt;0,'（运营）采购订单'!F414,"")</f>
        <v/>
      </c>
      <c r="H414" s="51" t="str">
        <f ca="1">+IF(K414&gt;0,'（运营）采购订单'!G414,"")</f>
        <v/>
      </c>
      <c r="I414" s="50" t="str">
        <f ca="1">+IF(K414&gt;0,'（运营）采购订单'!H414,"")</f>
        <v/>
      </c>
      <c r="J414" s="50" t="str">
        <f>+IF(K414&gt;0,'（运营）采购订单'!I414,"")</f>
        <v/>
      </c>
      <c r="K414" s="50">
        <f>+IF(AND('（工厂）送货清单汇总'!$K$544&gt;0,'（工厂）送货清单汇总'!$L$544&gt;0,'（工厂）送货清单汇总'!$M$544&gt;0,'（工厂）送货清单汇总'!$N$544&gt;0),'（工厂）送货清单汇总'!N414,IF(AND('（工厂）送货清单汇总'!$K$544&gt;0,'（工厂）送货清单汇总'!$L$544&gt;0,'（工厂）送货清单汇总'!$M$544&gt;0,'（工厂）送货清单汇总'!$N$544=0),'（工厂）送货清单汇总'!M414,IF(AND('（工厂）送货清单汇总'!$K$544&gt;0,'（工厂）送货清单汇总'!$L$544&gt;0,'（工厂）送货清单汇总'!$M$544=0),'（工厂）送货清单汇总'!L414,'（工厂）送货清单汇总'!K414)))</f>
        <v>0</v>
      </c>
      <c r="L414" s="50">
        <f t="shared" si="19"/>
        <v>0</v>
      </c>
      <c r="M414" s="43"/>
      <c r="N414" s="43"/>
      <c r="O414" s="50" t="str">
        <f ca="1">+IF(K414&gt;0,LOOKUP(1,0/FIND(I414,运营生产订单!$A$9:$A$78),运营生产订单!$N$9:$N$78),"")</f>
        <v/>
      </c>
    </row>
    <row r="415" ht="22.5" customHeight="1" spans="1:15">
      <c r="A415" s="48" t="str">
        <f t="shared" si="18"/>
        <v/>
      </c>
      <c r="B415" s="49" t="str">
        <f ca="1">+IF(K415&gt;0,'（运营）采购订单'!B415,"")</f>
        <v/>
      </c>
      <c r="C415" s="50" t="str">
        <f ca="1">+IF(K415&gt;0,'（运营）采购订单'!C415,"")</f>
        <v/>
      </c>
      <c r="D415" s="50" t="str">
        <f ca="1">+IF(K415&gt;0,'（运营）采购订单'!D415,"")</f>
        <v/>
      </c>
      <c r="E415" s="50" t="str">
        <f ca="1">+IF(K415&gt;0,'（运营）采购订单'!E415,"")</f>
        <v/>
      </c>
      <c r="F415" s="50">
        <f ca="1">+IF(K415&gt;0,'（运营）采购订单'!J415,0)</f>
        <v>0</v>
      </c>
      <c r="G415" s="50" t="str">
        <f ca="1">+IF(K415&gt;0,'（运营）采购订单'!F415,"")</f>
        <v/>
      </c>
      <c r="H415" s="51" t="str">
        <f ca="1">+IF(K415&gt;0,'（运营）采购订单'!G415,"")</f>
        <v/>
      </c>
      <c r="I415" s="50" t="str">
        <f ca="1">+IF(K415&gt;0,'（运营）采购订单'!H415,"")</f>
        <v/>
      </c>
      <c r="J415" s="50" t="str">
        <f>+IF(K415&gt;0,'（运营）采购订单'!I415,"")</f>
        <v/>
      </c>
      <c r="K415" s="50">
        <f>+IF(AND('（工厂）送货清单汇总'!$K$544&gt;0,'（工厂）送货清单汇总'!$L$544&gt;0,'（工厂）送货清单汇总'!$M$544&gt;0,'（工厂）送货清单汇总'!$N$544&gt;0),'（工厂）送货清单汇总'!N415,IF(AND('（工厂）送货清单汇总'!$K$544&gt;0,'（工厂）送货清单汇总'!$L$544&gt;0,'（工厂）送货清单汇总'!$M$544&gt;0,'（工厂）送货清单汇总'!$N$544=0),'（工厂）送货清单汇总'!M415,IF(AND('（工厂）送货清单汇总'!$K$544&gt;0,'（工厂）送货清单汇总'!$L$544&gt;0,'（工厂）送货清单汇总'!$M$544=0),'（工厂）送货清单汇总'!L415,'（工厂）送货清单汇总'!K415)))</f>
        <v>0</v>
      </c>
      <c r="L415" s="50">
        <f t="shared" si="19"/>
        <v>0</v>
      </c>
      <c r="M415" s="43"/>
      <c r="N415" s="43"/>
      <c r="O415" s="50" t="str">
        <f ca="1">+IF(K415&gt;0,LOOKUP(1,0/FIND(I415,运营生产订单!$A$9:$A$78),运营生产订单!$N$9:$N$78),"")</f>
        <v/>
      </c>
    </row>
    <row r="416" ht="22.5" customHeight="1" spans="1:15">
      <c r="A416" s="48" t="str">
        <f t="shared" si="18"/>
        <v/>
      </c>
      <c r="B416" s="49" t="str">
        <f ca="1">+IF(K416&gt;0,'（运营）采购订单'!B416,"")</f>
        <v/>
      </c>
      <c r="C416" s="50" t="str">
        <f ca="1">+IF(K416&gt;0,'（运营）采购订单'!C416,"")</f>
        <v/>
      </c>
      <c r="D416" s="50" t="str">
        <f ca="1">+IF(K416&gt;0,'（运营）采购订单'!D416,"")</f>
        <v/>
      </c>
      <c r="E416" s="50" t="str">
        <f ca="1">+IF(K416&gt;0,'（运营）采购订单'!E416,"")</f>
        <v/>
      </c>
      <c r="F416" s="50">
        <f ca="1">+IF(K416&gt;0,'（运营）采购订单'!J416,0)</f>
        <v>0</v>
      </c>
      <c r="G416" s="50" t="str">
        <f ca="1">+IF(K416&gt;0,'（运营）采购订单'!F416,"")</f>
        <v/>
      </c>
      <c r="H416" s="51" t="str">
        <f ca="1">+IF(K416&gt;0,'（运营）采购订单'!G416,"")</f>
        <v/>
      </c>
      <c r="I416" s="50" t="str">
        <f ca="1">+IF(K416&gt;0,'（运营）采购订单'!H416,"")</f>
        <v/>
      </c>
      <c r="J416" s="50" t="str">
        <f>+IF(K416&gt;0,'（运营）采购订单'!I416,"")</f>
        <v/>
      </c>
      <c r="K416" s="50">
        <f>+IF(AND('（工厂）送货清单汇总'!$K$544&gt;0,'（工厂）送货清单汇总'!$L$544&gt;0,'（工厂）送货清单汇总'!$M$544&gt;0,'（工厂）送货清单汇总'!$N$544&gt;0),'（工厂）送货清单汇总'!N416,IF(AND('（工厂）送货清单汇总'!$K$544&gt;0,'（工厂）送货清单汇总'!$L$544&gt;0,'（工厂）送货清单汇总'!$M$544&gt;0,'（工厂）送货清单汇总'!$N$544=0),'（工厂）送货清单汇总'!M416,IF(AND('（工厂）送货清单汇总'!$K$544&gt;0,'（工厂）送货清单汇总'!$L$544&gt;0,'（工厂）送货清单汇总'!$M$544=0),'（工厂）送货清单汇总'!L416,'（工厂）送货清单汇总'!K416)))</f>
        <v>0</v>
      </c>
      <c r="L416" s="50">
        <f t="shared" si="19"/>
        <v>0</v>
      </c>
      <c r="M416" s="43"/>
      <c r="N416" s="43"/>
      <c r="O416" s="50" t="str">
        <f ca="1">+IF(K416&gt;0,LOOKUP(1,0/FIND(I416,运营生产订单!$A$9:$A$78),运营生产订单!$N$9:$N$78),"")</f>
        <v/>
      </c>
    </row>
    <row r="417" ht="22.5" customHeight="1" spans="1:15">
      <c r="A417" s="48" t="str">
        <f t="shared" si="18"/>
        <v/>
      </c>
      <c r="B417" s="49" t="str">
        <f ca="1">+IF(K417&gt;0,'（运营）采购订单'!B417,"")</f>
        <v/>
      </c>
      <c r="C417" s="50" t="str">
        <f ca="1">+IF(K417&gt;0,'（运营）采购订单'!C417,"")</f>
        <v/>
      </c>
      <c r="D417" s="50" t="str">
        <f ca="1">+IF(K417&gt;0,'（运营）采购订单'!D417,"")</f>
        <v/>
      </c>
      <c r="E417" s="50" t="str">
        <f ca="1">+IF(K417&gt;0,'（运营）采购订单'!E417,"")</f>
        <v/>
      </c>
      <c r="F417" s="50">
        <f ca="1">+IF(K417&gt;0,'（运营）采购订单'!J417,0)</f>
        <v>0</v>
      </c>
      <c r="G417" s="50" t="str">
        <f ca="1">+IF(K417&gt;0,'（运营）采购订单'!F417,"")</f>
        <v/>
      </c>
      <c r="H417" s="51" t="str">
        <f ca="1">+IF(K417&gt;0,'（运营）采购订单'!G417,"")</f>
        <v/>
      </c>
      <c r="I417" s="50" t="str">
        <f ca="1">+IF(K417&gt;0,'（运营）采购订单'!H417,"")</f>
        <v/>
      </c>
      <c r="J417" s="50" t="str">
        <f>+IF(K417&gt;0,'（运营）采购订单'!I417,"")</f>
        <v/>
      </c>
      <c r="K417" s="50">
        <f>+IF(AND('（工厂）送货清单汇总'!$K$544&gt;0,'（工厂）送货清单汇总'!$L$544&gt;0,'（工厂）送货清单汇总'!$M$544&gt;0,'（工厂）送货清单汇总'!$N$544&gt;0),'（工厂）送货清单汇总'!N417,IF(AND('（工厂）送货清单汇总'!$K$544&gt;0,'（工厂）送货清单汇总'!$L$544&gt;0,'（工厂）送货清单汇总'!$M$544&gt;0,'（工厂）送货清单汇总'!$N$544=0),'（工厂）送货清单汇总'!M417,IF(AND('（工厂）送货清单汇总'!$K$544&gt;0,'（工厂）送货清单汇总'!$L$544&gt;0,'（工厂）送货清单汇总'!$M$544=0),'（工厂）送货清单汇总'!L417,'（工厂）送货清单汇总'!K417)))</f>
        <v>0</v>
      </c>
      <c r="L417" s="50">
        <f t="shared" si="19"/>
        <v>0</v>
      </c>
      <c r="M417" s="43"/>
      <c r="N417" s="43"/>
      <c r="O417" s="50" t="str">
        <f ca="1">+IF(K417&gt;0,LOOKUP(1,0/FIND(I417,运营生产订单!$A$9:$A$78),运营生产订单!$N$9:$N$78),"")</f>
        <v/>
      </c>
    </row>
    <row r="418" ht="22.5" customHeight="1" spans="1:15">
      <c r="A418" s="48" t="str">
        <f t="shared" si="18"/>
        <v/>
      </c>
      <c r="B418" s="49" t="str">
        <f ca="1">+IF(K418&gt;0,'（运营）采购订单'!B418,"")</f>
        <v/>
      </c>
      <c r="C418" s="50" t="str">
        <f ca="1">+IF(K418&gt;0,'（运营）采购订单'!C418,"")</f>
        <v/>
      </c>
      <c r="D418" s="50" t="str">
        <f ca="1">+IF(K418&gt;0,'（运营）采购订单'!D418,"")</f>
        <v/>
      </c>
      <c r="E418" s="50" t="str">
        <f ca="1">+IF(K418&gt;0,'（运营）采购订单'!E418,"")</f>
        <v/>
      </c>
      <c r="F418" s="50">
        <f ca="1">+IF(K418&gt;0,'（运营）采购订单'!J418,0)</f>
        <v>0</v>
      </c>
      <c r="G418" s="50" t="str">
        <f ca="1">+IF(K418&gt;0,'（运营）采购订单'!F418,"")</f>
        <v/>
      </c>
      <c r="H418" s="51" t="str">
        <f ca="1">+IF(K418&gt;0,'（运营）采购订单'!G418,"")</f>
        <v/>
      </c>
      <c r="I418" s="50" t="str">
        <f ca="1">+IF(K418&gt;0,'（运营）采购订单'!H418,"")</f>
        <v/>
      </c>
      <c r="J418" s="50" t="str">
        <f>+IF(K418&gt;0,'（运营）采购订单'!I418,"")</f>
        <v/>
      </c>
      <c r="K418" s="50">
        <f>+IF(AND('（工厂）送货清单汇总'!$K$544&gt;0,'（工厂）送货清单汇总'!$L$544&gt;0,'（工厂）送货清单汇总'!$M$544&gt;0,'（工厂）送货清单汇总'!$N$544&gt;0),'（工厂）送货清单汇总'!N418,IF(AND('（工厂）送货清单汇总'!$K$544&gt;0,'（工厂）送货清单汇总'!$L$544&gt;0,'（工厂）送货清单汇总'!$M$544&gt;0,'（工厂）送货清单汇总'!$N$544=0),'（工厂）送货清单汇总'!M418,IF(AND('（工厂）送货清单汇总'!$K$544&gt;0,'（工厂）送货清单汇总'!$L$544&gt;0,'（工厂）送货清单汇总'!$M$544=0),'（工厂）送货清单汇总'!L418,'（工厂）送货清单汇总'!K418)))</f>
        <v>0</v>
      </c>
      <c r="L418" s="50">
        <f t="shared" si="19"/>
        <v>0</v>
      </c>
      <c r="M418" s="43"/>
      <c r="N418" s="43"/>
      <c r="O418" s="50" t="str">
        <f ca="1">+IF(K418&gt;0,LOOKUP(1,0/FIND(I418,运营生产订单!$A$9:$A$78),运营生产订单!$N$9:$N$78),"")</f>
        <v/>
      </c>
    </row>
    <row r="419" ht="22.5" customHeight="1" spans="1:15">
      <c r="A419" s="48" t="str">
        <f t="shared" si="18"/>
        <v/>
      </c>
      <c r="B419" s="49" t="str">
        <f ca="1">+IF(K419&gt;0,'（运营）采购订单'!B419,"")</f>
        <v/>
      </c>
      <c r="C419" s="50" t="str">
        <f ca="1">+IF(K419&gt;0,'（运营）采购订单'!C419,"")</f>
        <v/>
      </c>
      <c r="D419" s="50" t="str">
        <f ca="1">+IF(K419&gt;0,'（运营）采购订单'!D419,"")</f>
        <v/>
      </c>
      <c r="E419" s="50" t="str">
        <f ca="1">+IF(K419&gt;0,'（运营）采购订单'!E419,"")</f>
        <v/>
      </c>
      <c r="F419" s="50">
        <f ca="1">+IF(K419&gt;0,'（运营）采购订单'!J419,0)</f>
        <v>0</v>
      </c>
      <c r="G419" s="50" t="str">
        <f ca="1">+IF(K419&gt;0,'（运营）采购订单'!F419,"")</f>
        <v/>
      </c>
      <c r="H419" s="51" t="str">
        <f ca="1">+IF(K419&gt;0,'（运营）采购订单'!G419,"")</f>
        <v/>
      </c>
      <c r="I419" s="50" t="str">
        <f ca="1">+IF(K419&gt;0,'（运营）采购订单'!H419,"")</f>
        <v/>
      </c>
      <c r="J419" s="50" t="str">
        <f>+IF(K419&gt;0,'（运营）采购订单'!I419,"")</f>
        <v/>
      </c>
      <c r="K419" s="50">
        <f>+IF(AND('（工厂）送货清单汇总'!$K$544&gt;0,'（工厂）送货清单汇总'!$L$544&gt;0,'（工厂）送货清单汇总'!$M$544&gt;0,'（工厂）送货清单汇总'!$N$544&gt;0),'（工厂）送货清单汇总'!N419,IF(AND('（工厂）送货清单汇总'!$K$544&gt;0,'（工厂）送货清单汇总'!$L$544&gt;0,'（工厂）送货清单汇总'!$M$544&gt;0,'（工厂）送货清单汇总'!$N$544=0),'（工厂）送货清单汇总'!M419,IF(AND('（工厂）送货清单汇总'!$K$544&gt;0,'（工厂）送货清单汇总'!$L$544&gt;0,'（工厂）送货清单汇总'!$M$544=0),'（工厂）送货清单汇总'!L419,'（工厂）送货清单汇总'!K419)))</f>
        <v>0</v>
      </c>
      <c r="L419" s="50">
        <f t="shared" si="19"/>
        <v>0</v>
      </c>
      <c r="M419" s="43"/>
      <c r="N419" s="43"/>
      <c r="O419" s="50" t="str">
        <f ca="1">+IF(K419&gt;0,LOOKUP(1,0/FIND(I419,运营生产订单!$A$9:$A$78),运营生产订单!$N$9:$N$78),"")</f>
        <v/>
      </c>
    </row>
    <row r="420" ht="22.5" customHeight="1" spans="1:15">
      <c r="A420" s="48" t="str">
        <f t="shared" si="18"/>
        <v/>
      </c>
      <c r="B420" s="49" t="str">
        <f ca="1">+IF(K420&gt;0,'（运营）采购订单'!B420,"")</f>
        <v/>
      </c>
      <c r="C420" s="50" t="str">
        <f ca="1">+IF(K420&gt;0,'（运营）采购订单'!C420,"")</f>
        <v/>
      </c>
      <c r="D420" s="50" t="str">
        <f ca="1">+IF(K420&gt;0,'（运营）采购订单'!D420,"")</f>
        <v/>
      </c>
      <c r="E420" s="50" t="str">
        <f ca="1">+IF(K420&gt;0,'（运营）采购订单'!E420,"")</f>
        <v/>
      </c>
      <c r="F420" s="50">
        <f ca="1">+IF(K420&gt;0,'（运营）采购订单'!J420,0)</f>
        <v>0</v>
      </c>
      <c r="G420" s="50" t="str">
        <f ca="1">+IF(K420&gt;0,'（运营）采购订单'!F420,"")</f>
        <v/>
      </c>
      <c r="H420" s="51" t="str">
        <f ca="1">+IF(K420&gt;0,'（运营）采购订单'!G420,"")</f>
        <v/>
      </c>
      <c r="I420" s="50" t="str">
        <f ca="1">+IF(K420&gt;0,'（运营）采购订单'!H420,"")</f>
        <v/>
      </c>
      <c r="J420" s="50" t="str">
        <f>+IF(K420&gt;0,'（运营）采购订单'!I420,"")</f>
        <v/>
      </c>
      <c r="K420" s="50">
        <f>+IF(AND('（工厂）送货清单汇总'!$K$544&gt;0,'（工厂）送货清单汇总'!$L$544&gt;0,'（工厂）送货清单汇总'!$M$544&gt;0,'（工厂）送货清单汇总'!$N$544&gt;0),'（工厂）送货清单汇总'!N420,IF(AND('（工厂）送货清单汇总'!$K$544&gt;0,'（工厂）送货清单汇总'!$L$544&gt;0,'（工厂）送货清单汇总'!$M$544&gt;0,'（工厂）送货清单汇总'!$N$544=0),'（工厂）送货清单汇总'!M420,IF(AND('（工厂）送货清单汇总'!$K$544&gt;0,'（工厂）送货清单汇总'!$L$544&gt;0,'（工厂）送货清单汇总'!$M$544=0),'（工厂）送货清单汇总'!L420,'（工厂）送货清单汇总'!K420)))</f>
        <v>0</v>
      </c>
      <c r="L420" s="50">
        <f t="shared" si="19"/>
        <v>0</v>
      </c>
      <c r="M420" s="43"/>
      <c r="N420" s="43"/>
      <c r="O420" s="50" t="str">
        <f ca="1">+IF(K420&gt;0,LOOKUP(1,0/FIND(I420,运营生产订单!$A$9:$A$78),运营生产订单!$N$9:$N$78),"")</f>
        <v/>
      </c>
    </row>
    <row r="421" ht="22.5" customHeight="1" spans="1:15">
      <c r="A421" s="48" t="str">
        <f t="shared" si="18"/>
        <v/>
      </c>
      <c r="B421" s="49" t="str">
        <f ca="1">+IF(K421&gt;0,'（运营）采购订单'!B421,"")</f>
        <v/>
      </c>
      <c r="C421" s="50" t="str">
        <f ca="1">+IF(K421&gt;0,'（运营）采购订单'!C421,"")</f>
        <v/>
      </c>
      <c r="D421" s="50" t="str">
        <f ca="1">+IF(K421&gt;0,'（运营）采购订单'!D421,"")</f>
        <v/>
      </c>
      <c r="E421" s="50" t="str">
        <f ca="1">+IF(K421&gt;0,'（运营）采购订单'!E421,"")</f>
        <v/>
      </c>
      <c r="F421" s="50">
        <f ca="1">+IF(K421&gt;0,'（运营）采购订单'!J421,0)</f>
        <v>0</v>
      </c>
      <c r="G421" s="50" t="str">
        <f ca="1">+IF(K421&gt;0,'（运营）采购订单'!F421,"")</f>
        <v/>
      </c>
      <c r="H421" s="51" t="str">
        <f ca="1">+IF(K421&gt;0,'（运营）采购订单'!G421,"")</f>
        <v/>
      </c>
      <c r="I421" s="50" t="str">
        <f ca="1">+IF(K421&gt;0,'（运营）采购订单'!H421,"")</f>
        <v/>
      </c>
      <c r="J421" s="50" t="str">
        <f>+IF(K421&gt;0,'（运营）采购订单'!I421,"")</f>
        <v/>
      </c>
      <c r="K421" s="50">
        <f>+IF(AND('（工厂）送货清单汇总'!$K$544&gt;0,'（工厂）送货清单汇总'!$L$544&gt;0,'（工厂）送货清单汇总'!$M$544&gt;0,'（工厂）送货清单汇总'!$N$544&gt;0),'（工厂）送货清单汇总'!N421,IF(AND('（工厂）送货清单汇总'!$K$544&gt;0,'（工厂）送货清单汇总'!$L$544&gt;0,'（工厂）送货清单汇总'!$M$544&gt;0,'（工厂）送货清单汇总'!$N$544=0),'（工厂）送货清单汇总'!M421,IF(AND('（工厂）送货清单汇总'!$K$544&gt;0,'（工厂）送货清单汇总'!$L$544&gt;0,'（工厂）送货清单汇总'!$M$544=0),'（工厂）送货清单汇总'!L421,'（工厂）送货清单汇总'!K421)))</f>
        <v>0</v>
      </c>
      <c r="L421" s="50">
        <f t="shared" si="19"/>
        <v>0</v>
      </c>
      <c r="M421" s="43"/>
      <c r="N421" s="43"/>
      <c r="O421" s="50" t="str">
        <f ca="1">+IF(K421&gt;0,LOOKUP(1,0/FIND(I421,运营生产订单!$A$9:$A$78),运营生产订单!$N$9:$N$78),"")</f>
        <v/>
      </c>
    </row>
    <row r="422" ht="22.5" customHeight="1" spans="1:15">
      <c r="A422" s="48" t="str">
        <f t="shared" si="18"/>
        <v/>
      </c>
      <c r="B422" s="49" t="str">
        <f ca="1">+IF(K422&gt;0,'（运营）采购订单'!B422,"")</f>
        <v/>
      </c>
      <c r="C422" s="50" t="str">
        <f ca="1">+IF(K422&gt;0,'（运营）采购订单'!C422,"")</f>
        <v/>
      </c>
      <c r="D422" s="50" t="str">
        <f ca="1">+IF(K422&gt;0,'（运营）采购订单'!D422,"")</f>
        <v/>
      </c>
      <c r="E422" s="50" t="str">
        <f ca="1">+IF(K422&gt;0,'（运营）采购订单'!E422,"")</f>
        <v/>
      </c>
      <c r="F422" s="50">
        <f ca="1">+IF(K422&gt;0,'（运营）采购订单'!J422,0)</f>
        <v>0</v>
      </c>
      <c r="G422" s="50" t="str">
        <f ca="1">+IF(K422&gt;0,'（运营）采购订单'!F422,"")</f>
        <v/>
      </c>
      <c r="H422" s="51" t="str">
        <f ca="1">+IF(K422&gt;0,'（运营）采购订单'!G422,"")</f>
        <v/>
      </c>
      <c r="I422" s="50" t="str">
        <f ca="1">+IF(K422&gt;0,'（运营）采购订单'!H422,"")</f>
        <v/>
      </c>
      <c r="J422" s="50" t="str">
        <f>+IF(K422&gt;0,'（运营）采购订单'!I422,"")</f>
        <v/>
      </c>
      <c r="K422" s="50">
        <f>+IF(AND('（工厂）送货清单汇总'!$K$544&gt;0,'（工厂）送货清单汇总'!$L$544&gt;0,'（工厂）送货清单汇总'!$M$544&gt;0,'（工厂）送货清单汇总'!$N$544&gt;0),'（工厂）送货清单汇总'!N422,IF(AND('（工厂）送货清单汇总'!$K$544&gt;0,'（工厂）送货清单汇总'!$L$544&gt;0,'（工厂）送货清单汇总'!$M$544&gt;0,'（工厂）送货清单汇总'!$N$544=0),'（工厂）送货清单汇总'!M422,IF(AND('（工厂）送货清单汇总'!$K$544&gt;0,'（工厂）送货清单汇总'!$L$544&gt;0,'（工厂）送货清单汇总'!$M$544=0),'（工厂）送货清单汇总'!L422,'（工厂）送货清单汇总'!K422)))</f>
        <v>0</v>
      </c>
      <c r="L422" s="50">
        <f t="shared" si="19"/>
        <v>0</v>
      </c>
      <c r="M422" s="43"/>
      <c r="N422" s="43"/>
      <c r="O422" s="50" t="str">
        <f ca="1">+IF(K422&gt;0,LOOKUP(1,0/FIND(I422,运营生产订单!$A$9:$A$78),运营生产订单!$N$9:$N$78),"")</f>
        <v/>
      </c>
    </row>
    <row r="423" ht="22.5" customHeight="1" spans="1:15">
      <c r="A423" s="48" t="str">
        <f t="shared" si="18"/>
        <v/>
      </c>
      <c r="B423" s="49" t="str">
        <f ca="1">+IF(K423&gt;0,'（运营）采购订单'!B423,"")</f>
        <v/>
      </c>
      <c r="C423" s="50" t="str">
        <f ca="1">+IF(K423&gt;0,'（运营）采购订单'!C423,"")</f>
        <v/>
      </c>
      <c r="D423" s="50" t="str">
        <f ca="1">+IF(K423&gt;0,'（运营）采购订单'!D423,"")</f>
        <v/>
      </c>
      <c r="E423" s="50" t="str">
        <f ca="1">+IF(K423&gt;0,'（运营）采购订单'!E423,"")</f>
        <v/>
      </c>
      <c r="F423" s="50">
        <f ca="1">+IF(K423&gt;0,'（运营）采购订单'!J423,0)</f>
        <v>0</v>
      </c>
      <c r="G423" s="50" t="str">
        <f ca="1">+IF(K423&gt;0,'（运营）采购订单'!F423,"")</f>
        <v/>
      </c>
      <c r="H423" s="51" t="str">
        <f ca="1">+IF(K423&gt;0,'（运营）采购订单'!G423,"")</f>
        <v/>
      </c>
      <c r="I423" s="50" t="str">
        <f ca="1">+IF(K423&gt;0,'（运营）采购订单'!H423,"")</f>
        <v/>
      </c>
      <c r="J423" s="50" t="str">
        <f>+IF(K423&gt;0,'（运营）采购订单'!I423,"")</f>
        <v/>
      </c>
      <c r="K423" s="50">
        <f>+IF(AND('（工厂）送货清单汇总'!$K$544&gt;0,'（工厂）送货清单汇总'!$L$544&gt;0,'（工厂）送货清单汇总'!$M$544&gt;0,'（工厂）送货清单汇总'!$N$544&gt;0),'（工厂）送货清单汇总'!N423,IF(AND('（工厂）送货清单汇总'!$K$544&gt;0,'（工厂）送货清单汇总'!$L$544&gt;0,'（工厂）送货清单汇总'!$M$544&gt;0,'（工厂）送货清单汇总'!$N$544=0),'（工厂）送货清单汇总'!M423,IF(AND('（工厂）送货清单汇总'!$K$544&gt;0,'（工厂）送货清单汇总'!$L$544&gt;0,'（工厂）送货清单汇总'!$M$544=0),'（工厂）送货清单汇总'!L423,'（工厂）送货清单汇总'!K423)))</f>
        <v>0</v>
      </c>
      <c r="L423" s="50">
        <f t="shared" si="19"/>
        <v>0</v>
      </c>
      <c r="M423" s="43"/>
      <c r="N423" s="43"/>
      <c r="O423" s="50" t="str">
        <f ca="1">+IF(K423&gt;0,LOOKUP(1,0/FIND(I423,运营生产订单!$A$9:$A$78),运营生产订单!$N$9:$N$78),"")</f>
        <v/>
      </c>
    </row>
    <row r="424" ht="22.5" customHeight="1" spans="1:15">
      <c r="A424" s="48" t="str">
        <f t="shared" si="18"/>
        <v/>
      </c>
      <c r="B424" s="49" t="str">
        <f ca="1">+IF(K424&gt;0,'（运营）采购订单'!B424,"")</f>
        <v/>
      </c>
      <c r="C424" s="50" t="str">
        <f ca="1">+IF(K424&gt;0,'（运营）采购订单'!C424,"")</f>
        <v/>
      </c>
      <c r="D424" s="50" t="str">
        <f ca="1">+IF(K424&gt;0,'（运营）采购订单'!D424,"")</f>
        <v/>
      </c>
      <c r="E424" s="50" t="str">
        <f ca="1">+IF(K424&gt;0,'（运营）采购订单'!E424,"")</f>
        <v/>
      </c>
      <c r="F424" s="50">
        <f ca="1">+IF(K424&gt;0,'（运营）采购订单'!J424,0)</f>
        <v>0</v>
      </c>
      <c r="G424" s="50" t="str">
        <f ca="1">+IF(K424&gt;0,'（运营）采购订单'!F424,"")</f>
        <v/>
      </c>
      <c r="H424" s="51" t="str">
        <f ca="1">+IF(K424&gt;0,'（运营）采购订单'!G424,"")</f>
        <v/>
      </c>
      <c r="I424" s="50" t="str">
        <f ca="1">+IF(K424&gt;0,'（运营）采购订单'!H424,"")</f>
        <v/>
      </c>
      <c r="J424" s="50" t="str">
        <f>+IF(K424&gt;0,'（运营）采购订单'!I424,"")</f>
        <v/>
      </c>
      <c r="K424" s="50">
        <f>+IF(AND('（工厂）送货清单汇总'!$K$544&gt;0,'（工厂）送货清单汇总'!$L$544&gt;0,'（工厂）送货清单汇总'!$M$544&gt;0,'（工厂）送货清单汇总'!$N$544&gt;0),'（工厂）送货清单汇总'!N424,IF(AND('（工厂）送货清单汇总'!$K$544&gt;0,'（工厂）送货清单汇总'!$L$544&gt;0,'（工厂）送货清单汇总'!$M$544&gt;0,'（工厂）送货清单汇总'!$N$544=0),'（工厂）送货清单汇总'!M424,IF(AND('（工厂）送货清单汇总'!$K$544&gt;0,'（工厂）送货清单汇总'!$L$544&gt;0,'（工厂）送货清单汇总'!$M$544=0),'（工厂）送货清单汇总'!L424,'（工厂）送货清单汇总'!K424)))</f>
        <v>0</v>
      </c>
      <c r="L424" s="50">
        <f t="shared" si="19"/>
        <v>0</v>
      </c>
      <c r="M424" s="43"/>
      <c r="N424" s="43"/>
      <c r="O424" s="50" t="str">
        <f ca="1">+IF(K424&gt;0,LOOKUP(1,0/FIND(I424,运营生产订单!$A$9:$A$78),运营生产订单!$N$9:$N$78),"")</f>
        <v/>
      </c>
    </row>
    <row r="425" ht="22.5" customHeight="1" spans="1:15">
      <c r="A425" s="48" t="str">
        <f t="shared" si="18"/>
        <v/>
      </c>
      <c r="B425" s="49" t="str">
        <f ca="1">+IF(K425&gt;0,'（运营）采购订单'!B425,"")</f>
        <v/>
      </c>
      <c r="C425" s="50" t="str">
        <f ca="1">+IF(K425&gt;0,'（运营）采购订单'!C425,"")</f>
        <v/>
      </c>
      <c r="D425" s="50" t="str">
        <f ca="1">+IF(K425&gt;0,'（运营）采购订单'!D425,"")</f>
        <v/>
      </c>
      <c r="E425" s="50" t="str">
        <f ca="1">+IF(K425&gt;0,'（运营）采购订单'!E425,"")</f>
        <v/>
      </c>
      <c r="F425" s="50">
        <f ca="1">+IF(K425&gt;0,'（运营）采购订单'!J425,0)</f>
        <v>0</v>
      </c>
      <c r="G425" s="50" t="str">
        <f ca="1">+IF(K425&gt;0,'（运营）采购订单'!F425,"")</f>
        <v/>
      </c>
      <c r="H425" s="51" t="str">
        <f ca="1">+IF(K425&gt;0,'（运营）采购订单'!G425,"")</f>
        <v/>
      </c>
      <c r="I425" s="50" t="str">
        <f ca="1">+IF(K425&gt;0,'（运营）采购订单'!H425,"")</f>
        <v/>
      </c>
      <c r="J425" s="50" t="str">
        <f>+IF(K425&gt;0,'（运营）采购订单'!I425,"")</f>
        <v/>
      </c>
      <c r="K425" s="50">
        <f>+IF(AND('（工厂）送货清单汇总'!$K$544&gt;0,'（工厂）送货清单汇总'!$L$544&gt;0,'（工厂）送货清单汇总'!$M$544&gt;0,'（工厂）送货清单汇总'!$N$544&gt;0),'（工厂）送货清单汇总'!N425,IF(AND('（工厂）送货清单汇总'!$K$544&gt;0,'（工厂）送货清单汇总'!$L$544&gt;0,'（工厂）送货清单汇总'!$M$544&gt;0,'（工厂）送货清单汇总'!$N$544=0),'（工厂）送货清单汇总'!M425,IF(AND('（工厂）送货清单汇总'!$K$544&gt;0,'（工厂）送货清单汇总'!$L$544&gt;0,'（工厂）送货清单汇总'!$M$544=0),'（工厂）送货清单汇总'!L425,'（工厂）送货清单汇总'!K425)))</f>
        <v>0</v>
      </c>
      <c r="L425" s="50">
        <f t="shared" si="19"/>
        <v>0</v>
      </c>
      <c r="M425" s="43"/>
      <c r="N425" s="43"/>
      <c r="O425" s="50" t="str">
        <f ca="1">+IF(K425&gt;0,LOOKUP(1,0/FIND(I425,运营生产订单!$A$9:$A$78),运营生产订单!$N$9:$N$78),"")</f>
        <v/>
      </c>
    </row>
    <row r="426" ht="22.5" customHeight="1" spans="1:15">
      <c r="A426" s="48" t="str">
        <f t="shared" si="18"/>
        <v/>
      </c>
      <c r="B426" s="49" t="str">
        <f ca="1">+IF(K426&gt;0,'（运营）采购订单'!B426,"")</f>
        <v/>
      </c>
      <c r="C426" s="50" t="str">
        <f ca="1">+IF(K426&gt;0,'（运营）采购订单'!C426,"")</f>
        <v/>
      </c>
      <c r="D426" s="50" t="str">
        <f ca="1">+IF(K426&gt;0,'（运营）采购订单'!D426,"")</f>
        <v/>
      </c>
      <c r="E426" s="50" t="str">
        <f ca="1">+IF(K426&gt;0,'（运营）采购订单'!E426,"")</f>
        <v/>
      </c>
      <c r="F426" s="50">
        <f ca="1">+IF(K426&gt;0,'（运营）采购订单'!J426,0)</f>
        <v>0</v>
      </c>
      <c r="G426" s="50" t="str">
        <f ca="1">+IF(K426&gt;0,'（运营）采购订单'!F426,"")</f>
        <v/>
      </c>
      <c r="H426" s="51" t="str">
        <f ca="1">+IF(K426&gt;0,'（运营）采购订单'!G426,"")</f>
        <v/>
      </c>
      <c r="I426" s="50" t="str">
        <f ca="1">+IF(K426&gt;0,'（运营）采购订单'!H426,"")</f>
        <v/>
      </c>
      <c r="J426" s="50" t="str">
        <f>+IF(K426&gt;0,'（运营）采购订单'!I426,"")</f>
        <v/>
      </c>
      <c r="K426" s="50">
        <f>+IF(AND('（工厂）送货清单汇总'!$K$544&gt;0,'（工厂）送货清单汇总'!$L$544&gt;0,'（工厂）送货清单汇总'!$M$544&gt;0,'（工厂）送货清单汇总'!$N$544&gt;0),'（工厂）送货清单汇总'!N426,IF(AND('（工厂）送货清单汇总'!$K$544&gt;0,'（工厂）送货清单汇总'!$L$544&gt;0,'（工厂）送货清单汇总'!$M$544&gt;0,'（工厂）送货清单汇总'!$N$544=0),'（工厂）送货清单汇总'!M426,IF(AND('（工厂）送货清单汇总'!$K$544&gt;0,'（工厂）送货清单汇总'!$L$544&gt;0,'（工厂）送货清单汇总'!$M$544=0),'（工厂）送货清单汇总'!L426,'（工厂）送货清单汇总'!K426)))</f>
        <v>0</v>
      </c>
      <c r="L426" s="50">
        <f t="shared" si="19"/>
        <v>0</v>
      </c>
      <c r="M426" s="43"/>
      <c r="N426" s="43"/>
      <c r="O426" s="50" t="str">
        <f ca="1">+IF(K426&gt;0,LOOKUP(1,0/FIND(I426,运营生产订单!$A$9:$A$78),运营生产订单!$N$9:$N$78),"")</f>
        <v/>
      </c>
    </row>
    <row r="427" ht="22.5" customHeight="1" spans="1:15">
      <c r="A427" s="48" t="str">
        <f t="shared" si="18"/>
        <v/>
      </c>
      <c r="B427" s="49" t="str">
        <f ca="1">+IF(K427&gt;0,'（运营）采购订单'!B427,"")</f>
        <v/>
      </c>
      <c r="C427" s="50" t="str">
        <f ca="1">+IF(K427&gt;0,'（运营）采购订单'!C427,"")</f>
        <v/>
      </c>
      <c r="D427" s="50" t="str">
        <f ca="1">+IF(K427&gt;0,'（运营）采购订单'!D427,"")</f>
        <v/>
      </c>
      <c r="E427" s="50" t="str">
        <f ca="1">+IF(K427&gt;0,'（运营）采购订单'!E427,"")</f>
        <v/>
      </c>
      <c r="F427" s="50">
        <f ca="1">+IF(K427&gt;0,'（运营）采购订单'!J427,0)</f>
        <v>0</v>
      </c>
      <c r="G427" s="50" t="str">
        <f ca="1">+IF(K427&gt;0,'（运营）采购订单'!F427,"")</f>
        <v/>
      </c>
      <c r="H427" s="51" t="str">
        <f ca="1">+IF(K427&gt;0,'（运营）采购订单'!G427,"")</f>
        <v/>
      </c>
      <c r="I427" s="50" t="str">
        <f ca="1">+IF(K427&gt;0,'（运营）采购订单'!H427,"")</f>
        <v/>
      </c>
      <c r="J427" s="50" t="str">
        <f>+IF(K427&gt;0,'（运营）采购订单'!I427,"")</f>
        <v/>
      </c>
      <c r="K427" s="50">
        <f>+IF(AND('（工厂）送货清单汇总'!$K$544&gt;0,'（工厂）送货清单汇总'!$L$544&gt;0,'（工厂）送货清单汇总'!$M$544&gt;0,'（工厂）送货清单汇总'!$N$544&gt;0),'（工厂）送货清单汇总'!N427,IF(AND('（工厂）送货清单汇总'!$K$544&gt;0,'（工厂）送货清单汇总'!$L$544&gt;0,'（工厂）送货清单汇总'!$M$544&gt;0,'（工厂）送货清单汇总'!$N$544=0),'（工厂）送货清单汇总'!M427,IF(AND('（工厂）送货清单汇总'!$K$544&gt;0,'（工厂）送货清单汇总'!$L$544&gt;0,'（工厂）送货清单汇总'!$M$544=0),'（工厂）送货清单汇总'!L427,'（工厂）送货清单汇总'!K427)))</f>
        <v>0</v>
      </c>
      <c r="L427" s="50">
        <f t="shared" si="19"/>
        <v>0</v>
      </c>
      <c r="M427" s="43"/>
      <c r="N427" s="43"/>
      <c r="O427" s="50" t="str">
        <f ca="1">+IF(K427&gt;0,LOOKUP(1,0/FIND(I427,运营生产订单!$A$9:$A$78),运营生产订单!$N$9:$N$78),"")</f>
        <v/>
      </c>
    </row>
    <row r="428" ht="22.5" customHeight="1" spans="1:15">
      <c r="A428" s="48" t="str">
        <f t="shared" si="18"/>
        <v/>
      </c>
      <c r="B428" s="49" t="str">
        <f ca="1">+IF(K428&gt;0,'（运营）采购订单'!B428,"")</f>
        <v/>
      </c>
      <c r="C428" s="50" t="str">
        <f ca="1">+IF(K428&gt;0,'（运营）采购订单'!C428,"")</f>
        <v/>
      </c>
      <c r="D428" s="50" t="str">
        <f ca="1">+IF(K428&gt;0,'（运营）采购订单'!D428,"")</f>
        <v/>
      </c>
      <c r="E428" s="50" t="str">
        <f ca="1">+IF(K428&gt;0,'（运营）采购订单'!E428,"")</f>
        <v/>
      </c>
      <c r="F428" s="50">
        <f ca="1">+IF(K428&gt;0,'（运营）采购订单'!J428,0)</f>
        <v>0</v>
      </c>
      <c r="G428" s="50" t="str">
        <f ca="1">+IF(K428&gt;0,'（运营）采购订单'!F428,"")</f>
        <v/>
      </c>
      <c r="H428" s="51" t="str">
        <f ca="1">+IF(K428&gt;0,'（运营）采购订单'!G428,"")</f>
        <v/>
      </c>
      <c r="I428" s="50" t="str">
        <f ca="1">+IF(K428&gt;0,'（运营）采购订单'!H428,"")</f>
        <v/>
      </c>
      <c r="J428" s="50" t="str">
        <f>+IF(K428&gt;0,'（运营）采购订单'!I428,"")</f>
        <v/>
      </c>
      <c r="K428" s="50">
        <f>+IF(AND('（工厂）送货清单汇总'!$K$544&gt;0,'（工厂）送货清单汇总'!$L$544&gt;0,'（工厂）送货清单汇总'!$M$544&gt;0,'（工厂）送货清单汇总'!$N$544&gt;0),'（工厂）送货清单汇总'!N428,IF(AND('（工厂）送货清单汇总'!$K$544&gt;0,'（工厂）送货清单汇总'!$L$544&gt;0,'（工厂）送货清单汇总'!$M$544&gt;0,'（工厂）送货清单汇总'!$N$544=0),'（工厂）送货清单汇总'!M428,IF(AND('（工厂）送货清单汇总'!$K$544&gt;0,'（工厂）送货清单汇总'!$L$544&gt;0,'（工厂）送货清单汇总'!$M$544=0),'（工厂）送货清单汇总'!L428,'（工厂）送货清单汇总'!K428)))</f>
        <v>0</v>
      </c>
      <c r="L428" s="50">
        <f t="shared" si="19"/>
        <v>0</v>
      </c>
      <c r="M428" s="43"/>
      <c r="N428" s="43"/>
      <c r="O428" s="50" t="str">
        <f ca="1">+IF(K428&gt;0,LOOKUP(1,0/FIND(I428,运营生产订单!$A$9:$A$78),运营生产订单!$N$9:$N$78),"")</f>
        <v/>
      </c>
    </row>
    <row r="429" ht="22.5" customHeight="1" spans="1:15">
      <c r="A429" s="48" t="str">
        <f t="shared" si="18"/>
        <v/>
      </c>
      <c r="B429" s="49" t="str">
        <f ca="1">+IF(K429&gt;0,'（运营）采购订单'!B429,"")</f>
        <v/>
      </c>
      <c r="C429" s="50" t="str">
        <f ca="1">+IF(K429&gt;0,'（运营）采购订单'!C429,"")</f>
        <v/>
      </c>
      <c r="D429" s="50" t="str">
        <f ca="1">+IF(K429&gt;0,'（运营）采购订单'!D429,"")</f>
        <v/>
      </c>
      <c r="E429" s="50" t="str">
        <f ca="1">+IF(K429&gt;0,'（运营）采购订单'!E429,"")</f>
        <v/>
      </c>
      <c r="F429" s="50">
        <f ca="1">+IF(K429&gt;0,'（运营）采购订单'!J429,0)</f>
        <v>0</v>
      </c>
      <c r="G429" s="50" t="str">
        <f ca="1">+IF(K429&gt;0,'（运营）采购订单'!F429,"")</f>
        <v/>
      </c>
      <c r="H429" s="51" t="str">
        <f ca="1">+IF(K429&gt;0,'（运营）采购订单'!G429,"")</f>
        <v/>
      </c>
      <c r="I429" s="50" t="str">
        <f ca="1">+IF(K429&gt;0,'（运营）采购订单'!H429,"")</f>
        <v/>
      </c>
      <c r="J429" s="50" t="str">
        <f>+IF(K429&gt;0,'（运营）采购订单'!I429,"")</f>
        <v/>
      </c>
      <c r="K429" s="50">
        <f>+IF(AND('（工厂）送货清单汇总'!$K$544&gt;0,'（工厂）送货清单汇总'!$L$544&gt;0,'（工厂）送货清单汇总'!$M$544&gt;0,'（工厂）送货清单汇总'!$N$544&gt;0),'（工厂）送货清单汇总'!N429,IF(AND('（工厂）送货清单汇总'!$K$544&gt;0,'（工厂）送货清单汇总'!$L$544&gt;0,'（工厂）送货清单汇总'!$M$544&gt;0,'（工厂）送货清单汇总'!$N$544=0),'（工厂）送货清单汇总'!M429,IF(AND('（工厂）送货清单汇总'!$K$544&gt;0,'（工厂）送货清单汇总'!$L$544&gt;0,'（工厂）送货清单汇总'!$M$544=0),'（工厂）送货清单汇总'!L429,'（工厂）送货清单汇总'!K429)))</f>
        <v>0</v>
      </c>
      <c r="L429" s="50">
        <f t="shared" si="19"/>
        <v>0</v>
      </c>
      <c r="M429" s="43"/>
      <c r="N429" s="43"/>
      <c r="O429" s="50" t="str">
        <f ca="1">+IF(K429&gt;0,LOOKUP(1,0/FIND(I429,运营生产订单!$A$9:$A$78),运营生产订单!$N$9:$N$78),"")</f>
        <v/>
      </c>
    </row>
    <row r="430" ht="22.5" customHeight="1" spans="1:15">
      <c r="A430" s="48" t="str">
        <f t="shared" si="18"/>
        <v/>
      </c>
      <c r="B430" s="49" t="str">
        <f ca="1">+IF(K430&gt;0,'（运营）采购订单'!B430,"")</f>
        <v/>
      </c>
      <c r="C430" s="50" t="str">
        <f ca="1">+IF(K430&gt;0,'（运营）采购订单'!C430,"")</f>
        <v/>
      </c>
      <c r="D430" s="50" t="str">
        <f ca="1">+IF(K430&gt;0,'（运营）采购订单'!D430,"")</f>
        <v/>
      </c>
      <c r="E430" s="50" t="str">
        <f ca="1">+IF(K430&gt;0,'（运营）采购订单'!E430,"")</f>
        <v/>
      </c>
      <c r="F430" s="50">
        <f ca="1">+IF(K430&gt;0,'（运营）采购订单'!J430,0)</f>
        <v>0</v>
      </c>
      <c r="G430" s="50" t="str">
        <f ca="1">+IF(K430&gt;0,'（运营）采购订单'!F430,"")</f>
        <v/>
      </c>
      <c r="H430" s="51" t="str">
        <f ca="1">+IF(K430&gt;0,'（运营）采购订单'!G430,"")</f>
        <v/>
      </c>
      <c r="I430" s="50" t="str">
        <f ca="1">+IF(K430&gt;0,'（运营）采购订单'!H430,"")</f>
        <v/>
      </c>
      <c r="J430" s="50" t="str">
        <f>+IF(K430&gt;0,'（运营）采购订单'!I430,"")</f>
        <v/>
      </c>
      <c r="K430" s="50">
        <f>+IF(AND('（工厂）送货清单汇总'!$K$544&gt;0,'（工厂）送货清单汇总'!$L$544&gt;0,'（工厂）送货清单汇总'!$M$544&gt;0,'（工厂）送货清单汇总'!$N$544&gt;0),'（工厂）送货清单汇总'!N430,IF(AND('（工厂）送货清单汇总'!$K$544&gt;0,'（工厂）送货清单汇总'!$L$544&gt;0,'（工厂）送货清单汇总'!$M$544&gt;0,'（工厂）送货清单汇总'!$N$544=0),'（工厂）送货清单汇总'!M430,IF(AND('（工厂）送货清单汇总'!$K$544&gt;0,'（工厂）送货清单汇总'!$L$544&gt;0,'（工厂）送货清单汇总'!$M$544=0),'（工厂）送货清单汇总'!L430,'（工厂）送货清单汇总'!K430)))</f>
        <v>0</v>
      </c>
      <c r="L430" s="50">
        <f t="shared" si="19"/>
        <v>0</v>
      </c>
      <c r="M430" s="43"/>
      <c r="N430" s="43"/>
      <c r="O430" s="50" t="str">
        <f ca="1">+IF(K430&gt;0,LOOKUP(1,0/FIND(I430,运营生产订单!$A$9:$A$78),运营生产订单!$N$9:$N$78),"")</f>
        <v/>
      </c>
    </row>
    <row r="431" ht="22.5" customHeight="1" spans="1:15">
      <c r="A431" s="48" t="str">
        <f t="shared" si="18"/>
        <v/>
      </c>
      <c r="B431" s="49" t="str">
        <f ca="1">+IF(K431&gt;0,'（运营）采购订单'!B431,"")</f>
        <v/>
      </c>
      <c r="C431" s="50" t="str">
        <f ca="1">+IF(K431&gt;0,'（运营）采购订单'!C431,"")</f>
        <v/>
      </c>
      <c r="D431" s="50" t="str">
        <f ca="1">+IF(K431&gt;0,'（运营）采购订单'!D431,"")</f>
        <v/>
      </c>
      <c r="E431" s="50" t="str">
        <f ca="1">+IF(K431&gt;0,'（运营）采购订单'!E431,"")</f>
        <v/>
      </c>
      <c r="F431" s="50">
        <f ca="1">+IF(K431&gt;0,'（运营）采购订单'!J431,0)</f>
        <v>0</v>
      </c>
      <c r="G431" s="50" t="str">
        <f ca="1">+IF(K431&gt;0,'（运营）采购订单'!F431,"")</f>
        <v/>
      </c>
      <c r="H431" s="51" t="str">
        <f ca="1">+IF(K431&gt;0,'（运营）采购订单'!G431,"")</f>
        <v/>
      </c>
      <c r="I431" s="50" t="str">
        <f ca="1">+IF(K431&gt;0,'（运营）采购订单'!H431,"")</f>
        <v/>
      </c>
      <c r="J431" s="50" t="str">
        <f>+IF(K431&gt;0,'（运营）采购订单'!I431,"")</f>
        <v/>
      </c>
      <c r="K431" s="50">
        <f>+IF(AND('（工厂）送货清单汇总'!$K$544&gt;0,'（工厂）送货清单汇总'!$L$544&gt;0,'（工厂）送货清单汇总'!$M$544&gt;0,'（工厂）送货清单汇总'!$N$544&gt;0),'（工厂）送货清单汇总'!N431,IF(AND('（工厂）送货清单汇总'!$K$544&gt;0,'（工厂）送货清单汇总'!$L$544&gt;0,'（工厂）送货清单汇总'!$M$544&gt;0,'（工厂）送货清单汇总'!$N$544=0),'（工厂）送货清单汇总'!M431,IF(AND('（工厂）送货清单汇总'!$K$544&gt;0,'（工厂）送货清单汇总'!$L$544&gt;0,'（工厂）送货清单汇总'!$M$544=0),'（工厂）送货清单汇总'!L431,'（工厂）送货清单汇总'!K431)))</f>
        <v>0</v>
      </c>
      <c r="L431" s="50">
        <f t="shared" si="19"/>
        <v>0</v>
      </c>
      <c r="M431" s="43"/>
      <c r="N431" s="43"/>
      <c r="O431" s="50" t="str">
        <f ca="1">+IF(K431&gt;0,LOOKUP(1,0/FIND(I431,运营生产订单!$A$9:$A$78),运营生产订单!$N$9:$N$78),"")</f>
        <v/>
      </c>
    </row>
    <row r="432" ht="22.5" customHeight="1" spans="1:15">
      <c r="A432" s="48" t="str">
        <f t="shared" si="18"/>
        <v/>
      </c>
      <c r="B432" s="49" t="str">
        <f ca="1">+IF(K432&gt;0,'（运营）采购订单'!B432,"")</f>
        <v/>
      </c>
      <c r="C432" s="50" t="str">
        <f ca="1">+IF(K432&gt;0,'（运营）采购订单'!C432,"")</f>
        <v/>
      </c>
      <c r="D432" s="50" t="str">
        <f ca="1">+IF(K432&gt;0,'（运营）采购订单'!D432,"")</f>
        <v/>
      </c>
      <c r="E432" s="50" t="str">
        <f ca="1">+IF(K432&gt;0,'（运营）采购订单'!E432,"")</f>
        <v/>
      </c>
      <c r="F432" s="50">
        <f ca="1">+IF(K432&gt;0,'（运营）采购订单'!J432,0)</f>
        <v>0</v>
      </c>
      <c r="G432" s="50" t="str">
        <f ca="1">+IF(K432&gt;0,'（运营）采购订单'!F432,"")</f>
        <v/>
      </c>
      <c r="H432" s="51" t="str">
        <f ca="1">+IF(K432&gt;0,'（运营）采购订单'!G432,"")</f>
        <v/>
      </c>
      <c r="I432" s="50" t="str">
        <f ca="1">+IF(K432&gt;0,'（运营）采购订单'!H432,"")</f>
        <v/>
      </c>
      <c r="J432" s="50" t="str">
        <f>+IF(K432&gt;0,'（运营）采购订单'!I432,"")</f>
        <v/>
      </c>
      <c r="K432" s="50">
        <f>+IF(AND('（工厂）送货清单汇总'!$K$544&gt;0,'（工厂）送货清单汇总'!$L$544&gt;0,'（工厂）送货清单汇总'!$M$544&gt;0,'（工厂）送货清单汇总'!$N$544&gt;0),'（工厂）送货清单汇总'!N432,IF(AND('（工厂）送货清单汇总'!$K$544&gt;0,'（工厂）送货清单汇总'!$L$544&gt;0,'（工厂）送货清单汇总'!$M$544&gt;0,'（工厂）送货清单汇总'!$N$544=0),'（工厂）送货清单汇总'!M432,IF(AND('（工厂）送货清单汇总'!$K$544&gt;0,'（工厂）送货清单汇总'!$L$544&gt;0,'（工厂）送货清单汇总'!$M$544=0),'（工厂）送货清单汇总'!L432,'（工厂）送货清单汇总'!K432)))</f>
        <v>0</v>
      </c>
      <c r="L432" s="50">
        <f t="shared" si="19"/>
        <v>0</v>
      </c>
      <c r="M432" s="43"/>
      <c r="N432" s="43"/>
      <c r="O432" s="50" t="str">
        <f ca="1">+IF(K432&gt;0,LOOKUP(1,0/FIND(I432,运营生产订单!$A$9:$A$78),运营生产订单!$N$9:$N$78),"")</f>
        <v/>
      </c>
    </row>
    <row r="433" ht="22.5" customHeight="1" spans="1:15">
      <c r="A433" s="48" t="str">
        <f t="shared" si="18"/>
        <v/>
      </c>
      <c r="B433" s="49" t="str">
        <f ca="1">+IF(K433&gt;0,'（运营）采购订单'!B433,"")</f>
        <v/>
      </c>
      <c r="C433" s="50" t="str">
        <f ca="1">+IF(K433&gt;0,'（运营）采购订单'!C433,"")</f>
        <v/>
      </c>
      <c r="D433" s="50" t="str">
        <f ca="1">+IF(K433&gt;0,'（运营）采购订单'!D433,"")</f>
        <v/>
      </c>
      <c r="E433" s="50" t="str">
        <f ca="1">+IF(K433&gt;0,'（运营）采购订单'!E433,"")</f>
        <v/>
      </c>
      <c r="F433" s="50">
        <f ca="1">+IF(K433&gt;0,'（运营）采购订单'!J433,0)</f>
        <v>0</v>
      </c>
      <c r="G433" s="50" t="str">
        <f ca="1">+IF(K433&gt;0,'（运营）采购订单'!F433,"")</f>
        <v/>
      </c>
      <c r="H433" s="51" t="str">
        <f ca="1">+IF(K433&gt;0,'（运营）采购订单'!G433,"")</f>
        <v/>
      </c>
      <c r="I433" s="50" t="str">
        <f ca="1">+IF(K433&gt;0,'（运营）采购订单'!H433,"")</f>
        <v/>
      </c>
      <c r="J433" s="50" t="str">
        <f>+IF(K433&gt;0,'（运营）采购订单'!I433,"")</f>
        <v/>
      </c>
      <c r="K433" s="50">
        <f>+IF(AND('（工厂）送货清单汇总'!$K$544&gt;0,'（工厂）送货清单汇总'!$L$544&gt;0,'（工厂）送货清单汇总'!$M$544&gt;0,'（工厂）送货清单汇总'!$N$544&gt;0),'（工厂）送货清单汇总'!N433,IF(AND('（工厂）送货清单汇总'!$K$544&gt;0,'（工厂）送货清单汇总'!$L$544&gt;0,'（工厂）送货清单汇总'!$M$544&gt;0,'（工厂）送货清单汇总'!$N$544=0),'（工厂）送货清单汇总'!M433,IF(AND('（工厂）送货清单汇总'!$K$544&gt;0,'（工厂）送货清单汇总'!$L$544&gt;0,'（工厂）送货清单汇总'!$M$544=0),'（工厂）送货清单汇总'!L433,'（工厂）送货清单汇总'!K433)))</f>
        <v>0</v>
      </c>
      <c r="L433" s="50">
        <f t="shared" si="19"/>
        <v>0</v>
      </c>
      <c r="M433" s="43"/>
      <c r="N433" s="43"/>
      <c r="O433" s="50" t="str">
        <f ca="1">+IF(K433&gt;0,LOOKUP(1,0/FIND(I433,运营生产订单!$A$9:$A$78),运营生产订单!$N$9:$N$78),"")</f>
        <v/>
      </c>
    </row>
    <row r="434" ht="22.5" customHeight="1" spans="1:15">
      <c r="A434" s="48" t="str">
        <f t="shared" si="18"/>
        <v/>
      </c>
      <c r="B434" s="49" t="str">
        <f ca="1">+IF(K434&gt;0,'（运营）采购订单'!B434,"")</f>
        <v/>
      </c>
      <c r="C434" s="50" t="str">
        <f ca="1">+IF(K434&gt;0,'（运营）采购订单'!C434,"")</f>
        <v/>
      </c>
      <c r="D434" s="50" t="str">
        <f ca="1">+IF(K434&gt;0,'（运营）采购订单'!D434,"")</f>
        <v/>
      </c>
      <c r="E434" s="50" t="str">
        <f ca="1">+IF(K434&gt;0,'（运营）采购订单'!E434,"")</f>
        <v/>
      </c>
      <c r="F434" s="50">
        <f ca="1">+IF(K434&gt;0,'（运营）采购订单'!J434,0)</f>
        <v>0</v>
      </c>
      <c r="G434" s="50" t="str">
        <f ca="1">+IF(K434&gt;0,'（运营）采购订单'!F434,"")</f>
        <v/>
      </c>
      <c r="H434" s="51" t="str">
        <f ca="1">+IF(K434&gt;0,'（运营）采购订单'!G434,"")</f>
        <v/>
      </c>
      <c r="I434" s="50" t="str">
        <f ca="1">+IF(K434&gt;0,'（运营）采购订单'!H434,"")</f>
        <v/>
      </c>
      <c r="J434" s="50" t="str">
        <f>+IF(K434&gt;0,'（运营）采购订单'!I434,"")</f>
        <v/>
      </c>
      <c r="K434" s="50">
        <f>+IF(AND('（工厂）送货清单汇总'!$K$544&gt;0,'（工厂）送货清单汇总'!$L$544&gt;0,'（工厂）送货清单汇总'!$M$544&gt;0,'（工厂）送货清单汇总'!$N$544&gt;0),'（工厂）送货清单汇总'!N434,IF(AND('（工厂）送货清单汇总'!$K$544&gt;0,'（工厂）送货清单汇总'!$L$544&gt;0,'（工厂）送货清单汇总'!$M$544&gt;0,'（工厂）送货清单汇总'!$N$544=0),'（工厂）送货清单汇总'!M434,IF(AND('（工厂）送货清单汇总'!$K$544&gt;0,'（工厂）送货清单汇总'!$L$544&gt;0,'（工厂）送货清单汇总'!$M$544=0),'（工厂）送货清单汇总'!L434,'（工厂）送货清单汇总'!K434)))</f>
        <v>0</v>
      </c>
      <c r="L434" s="50">
        <f t="shared" si="19"/>
        <v>0</v>
      </c>
      <c r="M434" s="43"/>
      <c r="N434" s="43"/>
      <c r="O434" s="50" t="str">
        <f ca="1">+IF(K434&gt;0,LOOKUP(1,0/FIND(I434,运营生产订单!$A$9:$A$78),运营生产订单!$N$9:$N$78),"")</f>
        <v/>
      </c>
    </row>
    <row r="435" ht="22.5" customHeight="1" spans="1:15">
      <c r="A435" s="48" t="str">
        <f t="shared" si="18"/>
        <v/>
      </c>
      <c r="B435" s="49" t="str">
        <f ca="1">+IF(K435&gt;0,'（运营）采购订单'!B435,"")</f>
        <v/>
      </c>
      <c r="C435" s="50" t="str">
        <f ca="1">+IF(K435&gt;0,'（运营）采购订单'!C435,"")</f>
        <v/>
      </c>
      <c r="D435" s="50" t="str">
        <f ca="1">+IF(K435&gt;0,'（运营）采购订单'!D435,"")</f>
        <v/>
      </c>
      <c r="E435" s="50" t="str">
        <f ca="1">+IF(K435&gt;0,'（运营）采购订单'!E435,"")</f>
        <v/>
      </c>
      <c r="F435" s="50">
        <f ca="1">+IF(K435&gt;0,'（运营）采购订单'!J435,0)</f>
        <v>0</v>
      </c>
      <c r="G435" s="50" t="str">
        <f ca="1">+IF(K435&gt;0,'（运营）采购订单'!F435,"")</f>
        <v/>
      </c>
      <c r="H435" s="51" t="str">
        <f ca="1">+IF(K435&gt;0,'（运营）采购订单'!G435,"")</f>
        <v/>
      </c>
      <c r="I435" s="50" t="str">
        <f ca="1">+IF(K435&gt;0,'（运营）采购订单'!H435,"")</f>
        <v/>
      </c>
      <c r="J435" s="50" t="str">
        <f>+IF(K435&gt;0,'（运营）采购订单'!I435,"")</f>
        <v/>
      </c>
      <c r="K435" s="50">
        <f>+IF(AND('（工厂）送货清单汇总'!$K$544&gt;0,'（工厂）送货清单汇总'!$L$544&gt;0,'（工厂）送货清单汇总'!$M$544&gt;0,'（工厂）送货清单汇总'!$N$544&gt;0),'（工厂）送货清单汇总'!N435,IF(AND('（工厂）送货清单汇总'!$K$544&gt;0,'（工厂）送货清单汇总'!$L$544&gt;0,'（工厂）送货清单汇总'!$M$544&gt;0,'（工厂）送货清单汇总'!$N$544=0),'（工厂）送货清单汇总'!M435,IF(AND('（工厂）送货清单汇总'!$K$544&gt;0,'（工厂）送货清单汇总'!$L$544&gt;0,'（工厂）送货清单汇总'!$M$544=0),'（工厂）送货清单汇总'!L435,'（工厂）送货清单汇总'!K435)))</f>
        <v>0</v>
      </c>
      <c r="L435" s="50">
        <f t="shared" si="19"/>
        <v>0</v>
      </c>
      <c r="M435" s="43"/>
      <c r="N435" s="43"/>
      <c r="O435" s="50" t="str">
        <f ca="1">+IF(K435&gt;0,LOOKUP(1,0/FIND(I435,运营生产订单!$A$9:$A$78),运营生产订单!$N$9:$N$78),"")</f>
        <v/>
      </c>
    </row>
    <row r="436" ht="22.5" customHeight="1" spans="1:15">
      <c r="A436" s="48" t="str">
        <f t="shared" si="18"/>
        <v/>
      </c>
      <c r="B436" s="49" t="str">
        <f ca="1">+IF(K436&gt;0,'（运营）采购订单'!B436,"")</f>
        <v/>
      </c>
      <c r="C436" s="50" t="str">
        <f ca="1">+IF(K436&gt;0,'（运营）采购订单'!C436,"")</f>
        <v/>
      </c>
      <c r="D436" s="50" t="str">
        <f ca="1">+IF(K436&gt;0,'（运营）采购订单'!D436,"")</f>
        <v/>
      </c>
      <c r="E436" s="50" t="str">
        <f ca="1">+IF(K436&gt;0,'（运营）采购订单'!E436,"")</f>
        <v/>
      </c>
      <c r="F436" s="50">
        <f ca="1">+IF(K436&gt;0,'（运营）采购订单'!J436,0)</f>
        <v>0</v>
      </c>
      <c r="G436" s="50" t="str">
        <f ca="1">+IF(K436&gt;0,'（运营）采购订单'!F436,"")</f>
        <v/>
      </c>
      <c r="H436" s="51" t="str">
        <f ca="1">+IF(K436&gt;0,'（运营）采购订单'!G436,"")</f>
        <v/>
      </c>
      <c r="I436" s="50" t="str">
        <f ca="1">+IF(K436&gt;0,'（运营）采购订单'!H436,"")</f>
        <v/>
      </c>
      <c r="J436" s="50" t="str">
        <f>+IF(K436&gt;0,'（运营）采购订单'!I436,"")</f>
        <v/>
      </c>
      <c r="K436" s="50">
        <f>+IF(AND('（工厂）送货清单汇总'!$K$544&gt;0,'（工厂）送货清单汇总'!$L$544&gt;0,'（工厂）送货清单汇总'!$M$544&gt;0,'（工厂）送货清单汇总'!$N$544&gt;0),'（工厂）送货清单汇总'!N436,IF(AND('（工厂）送货清单汇总'!$K$544&gt;0,'（工厂）送货清单汇总'!$L$544&gt;0,'（工厂）送货清单汇总'!$M$544&gt;0,'（工厂）送货清单汇总'!$N$544=0),'（工厂）送货清单汇总'!M436,IF(AND('（工厂）送货清单汇总'!$K$544&gt;0,'（工厂）送货清单汇总'!$L$544&gt;0,'（工厂）送货清单汇总'!$M$544=0),'（工厂）送货清单汇总'!L436,'（工厂）送货清单汇总'!K436)))</f>
        <v>0</v>
      </c>
      <c r="L436" s="50">
        <f t="shared" si="19"/>
        <v>0</v>
      </c>
      <c r="M436" s="43"/>
      <c r="N436" s="43"/>
      <c r="O436" s="50" t="str">
        <f ca="1">+IF(K436&gt;0,LOOKUP(1,0/FIND(I436,运营生产订单!$A$9:$A$78),运营生产订单!$N$9:$N$78),"")</f>
        <v/>
      </c>
    </row>
    <row r="437" ht="22.5" customHeight="1" spans="1:15">
      <c r="A437" s="48" t="str">
        <f t="shared" si="18"/>
        <v/>
      </c>
      <c r="B437" s="49" t="str">
        <f ca="1">+IF(K437&gt;0,'（运营）采购订单'!B437,"")</f>
        <v/>
      </c>
      <c r="C437" s="50" t="str">
        <f ca="1">+IF(K437&gt;0,'（运营）采购订单'!C437,"")</f>
        <v/>
      </c>
      <c r="D437" s="50" t="str">
        <f ca="1">+IF(K437&gt;0,'（运营）采购订单'!D437,"")</f>
        <v/>
      </c>
      <c r="E437" s="50" t="str">
        <f ca="1">+IF(K437&gt;0,'（运营）采购订单'!E437,"")</f>
        <v/>
      </c>
      <c r="F437" s="50">
        <f ca="1">+IF(K437&gt;0,'（运营）采购订单'!J437,0)</f>
        <v>0</v>
      </c>
      <c r="G437" s="50" t="str">
        <f ca="1">+IF(K437&gt;0,'（运营）采购订单'!F437,"")</f>
        <v/>
      </c>
      <c r="H437" s="51" t="str">
        <f ca="1">+IF(K437&gt;0,'（运营）采购订单'!G437,"")</f>
        <v/>
      </c>
      <c r="I437" s="50" t="str">
        <f ca="1">+IF(K437&gt;0,'（运营）采购订单'!H437,"")</f>
        <v/>
      </c>
      <c r="J437" s="50" t="str">
        <f>+IF(K437&gt;0,'（运营）采购订单'!I437,"")</f>
        <v/>
      </c>
      <c r="K437" s="50">
        <f>+IF(AND('（工厂）送货清单汇总'!$K$544&gt;0,'（工厂）送货清单汇总'!$L$544&gt;0,'（工厂）送货清单汇总'!$M$544&gt;0,'（工厂）送货清单汇总'!$N$544&gt;0),'（工厂）送货清单汇总'!N437,IF(AND('（工厂）送货清单汇总'!$K$544&gt;0,'（工厂）送货清单汇总'!$L$544&gt;0,'（工厂）送货清单汇总'!$M$544&gt;0,'（工厂）送货清单汇总'!$N$544=0),'（工厂）送货清单汇总'!M437,IF(AND('（工厂）送货清单汇总'!$K$544&gt;0,'（工厂）送货清单汇总'!$L$544&gt;0,'（工厂）送货清单汇总'!$M$544=0),'（工厂）送货清单汇总'!L437,'（工厂）送货清单汇总'!K437)))</f>
        <v>0</v>
      </c>
      <c r="L437" s="50">
        <f t="shared" si="19"/>
        <v>0</v>
      </c>
      <c r="M437" s="43"/>
      <c r="N437" s="43"/>
      <c r="O437" s="50" t="str">
        <f ca="1">+IF(K437&gt;0,LOOKUP(1,0/FIND(I437,运营生产订单!$A$9:$A$78),运营生产订单!$N$9:$N$78),"")</f>
        <v/>
      </c>
    </row>
    <row r="438" ht="22.5" customHeight="1" spans="1:15">
      <c r="A438" s="48" t="str">
        <f t="shared" si="18"/>
        <v/>
      </c>
      <c r="B438" s="49" t="str">
        <f ca="1">+IF(K438&gt;0,'（运营）采购订单'!B438,"")</f>
        <v/>
      </c>
      <c r="C438" s="50" t="str">
        <f ca="1">+IF(K438&gt;0,'（运营）采购订单'!C438,"")</f>
        <v/>
      </c>
      <c r="D438" s="50" t="str">
        <f ca="1">+IF(K438&gt;0,'（运营）采购订单'!D438,"")</f>
        <v/>
      </c>
      <c r="E438" s="50" t="str">
        <f ca="1">+IF(K438&gt;0,'（运营）采购订单'!E438,"")</f>
        <v/>
      </c>
      <c r="F438" s="50">
        <f ca="1">+IF(K438&gt;0,'（运营）采购订单'!J438,0)</f>
        <v>0</v>
      </c>
      <c r="G438" s="50" t="str">
        <f ca="1">+IF(K438&gt;0,'（运营）采购订单'!F438,"")</f>
        <v/>
      </c>
      <c r="H438" s="51" t="str">
        <f ca="1">+IF(K438&gt;0,'（运营）采购订单'!G438,"")</f>
        <v/>
      </c>
      <c r="I438" s="50" t="str">
        <f ca="1">+IF(K438&gt;0,'（运营）采购订单'!H438,"")</f>
        <v/>
      </c>
      <c r="J438" s="50" t="str">
        <f>+IF(K438&gt;0,'（运营）采购订单'!I438,"")</f>
        <v/>
      </c>
      <c r="K438" s="50">
        <f>+IF(AND('（工厂）送货清单汇总'!$K$544&gt;0,'（工厂）送货清单汇总'!$L$544&gt;0,'（工厂）送货清单汇总'!$M$544&gt;0,'（工厂）送货清单汇总'!$N$544&gt;0),'（工厂）送货清单汇总'!N438,IF(AND('（工厂）送货清单汇总'!$K$544&gt;0,'（工厂）送货清单汇总'!$L$544&gt;0,'（工厂）送货清单汇总'!$M$544&gt;0,'（工厂）送货清单汇总'!$N$544=0),'（工厂）送货清单汇总'!M438,IF(AND('（工厂）送货清单汇总'!$K$544&gt;0,'（工厂）送货清单汇总'!$L$544&gt;0,'（工厂）送货清单汇总'!$M$544=0),'（工厂）送货清单汇总'!L438,'（工厂）送货清单汇总'!K438)))</f>
        <v>0</v>
      </c>
      <c r="L438" s="50">
        <f t="shared" si="19"/>
        <v>0</v>
      </c>
      <c r="M438" s="43"/>
      <c r="N438" s="43"/>
      <c r="O438" s="50" t="str">
        <f ca="1">+IF(K438&gt;0,LOOKUP(1,0/FIND(I438,运营生产订单!$A$9:$A$78),运营生产订单!$N$9:$N$78),"")</f>
        <v/>
      </c>
    </row>
    <row r="439" ht="22.5" customHeight="1" spans="1:15">
      <c r="A439" s="48" t="str">
        <f t="shared" si="18"/>
        <v/>
      </c>
      <c r="B439" s="49" t="str">
        <f ca="1">+IF(K439&gt;0,'（运营）采购订单'!B439,"")</f>
        <v/>
      </c>
      <c r="C439" s="50" t="str">
        <f ca="1">+IF(K439&gt;0,'（运营）采购订单'!C439,"")</f>
        <v/>
      </c>
      <c r="D439" s="50" t="str">
        <f ca="1">+IF(K439&gt;0,'（运营）采购订单'!D439,"")</f>
        <v/>
      </c>
      <c r="E439" s="50" t="str">
        <f ca="1">+IF(K439&gt;0,'（运营）采购订单'!E439,"")</f>
        <v/>
      </c>
      <c r="F439" s="50">
        <f ca="1">+IF(K439&gt;0,'（运营）采购订单'!J439,0)</f>
        <v>0</v>
      </c>
      <c r="G439" s="50" t="str">
        <f ca="1">+IF(K439&gt;0,'（运营）采购订单'!F439,"")</f>
        <v/>
      </c>
      <c r="H439" s="51" t="str">
        <f ca="1">+IF(K439&gt;0,'（运营）采购订单'!G439,"")</f>
        <v/>
      </c>
      <c r="I439" s="50" t="str">
        <f ca="1">+IF(K439&gt;0,'（运营）采购订单'!H439,"")</f>
        <v/>
      </c>
      <c r="J439" s="50" t="str">
        <f>+IF(K439&gt;0,'（运营）采购订单'!I439,"")</f>
        <v/>
      </c>
      <c r="K439" s="50">
        <f>+IF(AND('（工厂）送货清单汇总'!$K$544&gt;0,'（工厂）送货清单汇总'!$L$544&gt;0,'（工厂）送货清单汇总'!$M$544&gt;0,'（工厂）送货清单汇总'!$N$544&gt;0),'（工厂）送货清单汇总'!N439,IF(AND('（工厂）送货清单汇总'!$K$544&gt;0,'（工厂）送货清单汇总'!$L$544&gt;0,'（工厂）送货清单汇总'!$M$544&gt;0,'（工厂）送货清单汇总'!$N$544=0),'（工厂）送货清单汇总'!M439,IF(AND('（工厂）送货清单汇总'!$K$544&gt;0,'（工厂）送货清单汇总'!$L$544&gt;0,'（工厂）送货清单汇总'!$M$544=0),'（工厂）送货清单汇总'!L439,'（工厂）送货清单汇总'!K439)))</f>
        <v>0</v>
      </c>
      <c r="L439" s="50">
        <f t="shared" si="19"/>
        <v>0</v>
      </c>
      <c r="M439" s="43"/>
      <c r="N439" s="43"/>
      <c r="O439" s="50" t="str">
        <f ca="1">+IF(K439&gt;0,LOOKUP(1,0/FIND(I439,运营生产订单!$A$9:$A$78),运营生产订单!$N$9:$N$78),"")</f>
        <v/>
      </c>
    </row>
    <row r="440" ht="22.5" customHeight="1" spans="1:15">
      <c r="A440" s="48" t="str">
        <f t="shared" si="18"/>
        <v/>
      </c>
      <c r="B440" s="49" t="str">
        <f ca="1">+IF(K440&gt;0,'（运营）采购订单'!B440,"")</f>
        <v/>
      </c>
      <c r="C440" s="50" t="str">
        <f ca="1">+IF(K440&gt;0,'（运营）采购订单'!C440,"")</f>
        <v/>
      </c>
      <c r="D440" s="50" t="str">
        <f ca="1">+IF(K440&gt;0,'（运营）采购订单'!D440,"")</f>
        <v/>
      </c>
      <c r="E440" s="50" t="str">
        <f ca="1">+IF(K440&gt;0,'（运营）采购订单'!E440,"")</f>
        <v/>
      </c>
      <c r="F440" s="50">
        <f ca="1">+IF(K440&gt;0,'（运营）采购订单'!J440,0)</f>
        <v>0</v>
      </c>
      <c r="G440" s="50" t="str">
        <f ca="1">+IF(K440&gt;0,'（运营）采购订单'!F440,"")</f>
        <v/>
      </c>
      <c r="H440" s="51" t="str">
        <f ca="1">+IF(K440&gt;0,'（运营）采购订单'!G440,"")</f>
        <v/>
      </c>
      <c r="I440" s="50" t="str">
        <f ca="1">+IF(K440&gt;0,'（运营）采购订单'!H440,"")</f>
        <v/>
      </c>
      <c r="J440" s="50" t="str">
        <f>+IF(K440&gt;0,'（运营）采购订单'!I440,"")</f>
        <v/>
      </c>
      <c r="K440" s="50">
        <f>+IF(AND('（工厂）送货清单汇总'!$K$544&gt;0,'（工厂）送货清单汇总'!$L$544&gt;0,'（工厂）送货清单汇总'!$M$544&gt;0,'（工厂）送货清单汇总'!$N$544&gt;0),'（工厂）送货清单汇总'!N440,IF(AND('（工厂）送货清单汇总'!$K$544&gt;0,'（工厂）送货清单汇总'!$L$544&gt;0,'（工厂）送货清单汇总'!$M$544&gt;0,'（工厂）送货清单汇总'!$N$544=0),'（工厂）送货清单汇总'!M440,IF(AND('（工厂）送货清单汇总'!$K$544&gt;0,'（工厂）送货清单汇总'!$L$544&gt;0,'（工厂）送货清单汇总'!$M$544=0),'（工厂）送货清单汇总'!L440,'（工厂）送货清单汇总'!K440)))</f>
        <v>0</v>
      </c>
      <c r="L440" s="50">
        <f t="shared" si="19"/>
        <v>0</v>
      </c>
      <c r="M440" s="43"/>
      <c r="N440" s="43"/>
      <c r="O440" s="50" t="str">
        <f ca="1">+IF(K440&gt;0,LOOKUP(1,0/FIND(I440,运营生产订单!$A$9:$A$78),运营生产订单!$N$9:$N$78),"")</f>
        <v/>
      </c>
    </row>
    <row r="441" ht="22.5" customHeight="1" spans="1:15">
      <c r="A441" s="48" t="str">
        <f t="shared" si="18"/>
        <v/>
      </c>
      <c r="B441" s="49" t="str">
        <f ca="1">+IF(K441&gt;0,'（运营）采购订单'!B441,"")</f>
        <v/>
      </c>
      <c r="C441" s="50" t="str">
        <f ca="1">+IF(K441&gt;0,'（运营）采购订单'!C441,"")</f>
        <v/>
      </c>
      <c r="D441" s="50" t="str">
        <f ca="1">+IF(K441&gt;0,'（运营）采购订单'!D441,"")</f>
        <v/>
      </c>
      <c r="E441" s="50" t="str">
        <f ca="1">+IF(K441&gt;0,'（运营）采购订单'!E441,"")</f>
        <v/>
      </c>
      <c r="F441" s="50">
        <f ca="1">+IF(K441&gt;0,'（运营）采购订单'!J441,0)</f>
        <v>0</v>
      </c>
      <c r="G441" s="50" t="str">
        <f ca="1">+IF(K441&gt;0,'（运营）采购订单'!F441,"")</f>
        <v/>
      </c>
      <c r="H441" s="51" t="str">
        <f ca="1">+IF(K441&gt;0,'（运营）采购订单'!G441,"")</f>
        <v/>
      </c>
      <c r="I441" s="50" t="str">
        <f ca="1">+IF(K441&gt;0,'（运营）采购订单'!H441,"")</f>
        <v/>
      </c>
      <c r="J441" s="50" t="str">
        <f>+IF(K441&gt;0,'（运营）采购订单'!I441,"")</f>
        <v/>
      </c>
      <c r="K441" s="50">
        <f>+IF(AND('（工厂）送货清单汇总'!$K$544&gt;0,'（工厂）送货清单汇总'!$L$544&gt;0,'（工厂）送货清单汇总'!$M$544&gt;0,'（工厂）送货清单汇总'!$N$544&gt;0),'（工厂）送货清单汇总'!N441,IF(AND('（工厂）送货清单汇总'!$K$544&gt;0,'（工厂）送货清单汇总'!$L$544&gt;0,'（工厂）送货清单汇总'!$M$544&gt;0,'（工厂）送货清单汇总'!$N$544=0),'（工厂）送货清单汇总'!M441,IF(AND('（工厂）送货清单汇总'!$K$544&gt;0,'（工厂）送货清单汇总'!$L$544&gt;0,'（工厂）送货清单汇总'!$M$544=0),'（工厂）送货清单汇总'!L441,'（工厂）送货清单汇总'!K441)))</f>
        <v>0</v>
      </c>
      <c r="L441" s="50">
        <f t="shared" si="19"/>
        <v>0</v>
      </c>
      <c r="M441" s="43"/>
      <c r="N441" s="43"/>
      <c r="O441" s="50" t="str">
        <f ca="1">+IF(K441&gt;0,LOOKUP(1,0/FIND(I441,运营生产订单!$A$9:$A$78),运营生产订单!$N$9:$N$78),"")</f>
        <v/>
      </c>
    </row>
    <row r="442" ht="22.5" customHeight="1" spans="1:15">
      <c r="A442" s="48" t="str">
        <f t="shared" si="18"/>
        <v/>
      </c>
      <c r="B442" s="49" t="str">
        <f ca="1">+IF(K442&gt;0,'（运营）采购订单'!B442,"")</f>
        <v/>
      </c>
      <c r="C442" s="50" t="str">
        <f ca="1">+IF(K442&gt;0,'（运营）采购订单'!C442,"")</f>
        <v/>
      </c>
      <c r="D442" s="50" t="str">
        <f ca="1">+IF(K442&gt;0,'（运营）采购订单'!D442,"")</f>
        <v/>
      </c>
      <c r="E442" s="50" t="str">
        <f ca="1">+IF(K442&gt;0,'（运营）采购订单'!E442,"")</f>
        <v/>
      </c>
      <c r="F442" s="50">
        <f ca="1">+IF(K442&gt;0,'（运营）采购订单'!J442,0)</f>
        <v>0</v>
      </c>
      <c r="G442" s="50" t="str">
        <f ca="1">+IF(K442&gt;0,'（运营）采购订单'!F442,"")</f>
        <v/>
      </c>
      <c r="H442" s="51" t="str">
        <f ca="1">+IF(K442&gt;0,'（运营）采购订单'!G442,"")</f>
        <v/>
      </c>
      <c r="I442" s="50" t="str">
        <f ca="1">+IF(K442&gt;0,'（运营）采购订单'!H442,"")</f>
        <v/>
      </c>
      <c r="J442" s="50" t="str">
        <f>+IF(K442&gt;0,'（运营）采购订单'!I442,"")</f>
        <v/>
      </c>
      <c r="K442" s="50">
        <f>+IF(AND('（工厂）送货清单汇总'!$K$544&gt;0,'（工厂）送货清单汇总'!$L$544&gt;0,'（工厂）送货清单汇总'!$M$544&gt;0,'（工厂）送货清单汇总'!$N$544&gt;0),'（工厂）送货清单汇总'!N442,IF(AND('（工厂）送货清单汇总'!$K$544&gt;0,'（工厂）送货清单汇总'!$L$544&gt;0,'（工厂）送货清单汇总'!$M$544&gt;0,'（工厂）送货清单汇总'!$N$544=0),'（工厂）送货清单汇总'!M442,IF(AND('（工厂）送货清单汇总'!$K$544&gt;0,'（工厂）送货清单汇总'!$L$544&gt;0,'（工厂）送货清单汇总'!$M$544=0),'（工厂）送货清单汇总'!L442,'（工厂）送货清单汇总'!K442)))</f>
        <v>0</v>
      </c>
      <c r="L442" s="50">
        <f t="shared" si="19"/>
        <v>0</v>
      </c>
      <c r="M442" s="43"/>
      <c r="N442" s="43"/>
      <c r="O442" s="50" t="str">
        <f ca="1">+IF(K442&gt;0,LOOKUP(1,0/FIND(I442,运营生产订单!$A$9:$A$78),运营生产订单!$N$9:$N$78),"")</f>
        <v/>
      </c>
    </row>
    <row r="443" ht="22.5" customHeight="1" spans="1:15">
      <c r="A443" s="48" t="str">
        <f t="shared" si="18"/>
        <v/>
      </c>
      <c r="B443" s="49" t="str">
        <f ca="1">+IF(K443&gt;0,'（运营）采购订单'!B443,"")</f>
        <v/>
      </c>
      <c r="C443" s="50" t="str">
        <f ca="1">+IF(K443&gt;0,'（运营）采购订单'!C443,"")</f>
        <v/>
      </c>
      <c r="D443" s="50" t="str">
        <f ca="1">+IF(K443&gt;0,'（运营）采购订单'!D443,"")</f>
        <v/>
      </c>
      <c r="E443" s="50" t="str">
        <f ca="1">+IF(K443&gt;0,'（运营）采购订单'!E443,"")</f>
        <v/>
      </c>
      <c r="F443" s="50">
        <f ca="1">+IF(K443&gt;0,'（运营）采购订单'!J443,0)</f>
        <v>0</v>
      </c>
      <c r="G443" s="50" t="str">
        <f ca="1">+IF(K443&gt;0,'（运营）采购订单'!F443,"")</f>
        <v/>
      </c>
      <c r="H443" s="51" t="str">
        <f ca="1">+IF(K443&gt;0,'（运营）采购订单'!G443,"")</f>
        <v/>
      </c>
      <c r="I443" s="50" t="str">
        <f ca="1">+IF(K443&gt;0,'（运营）采购订单'!H443,"")</f>
        <v/>
      </c>
      <c r="J443" s="50" t="str">
        <f>+IF(K443&gt;0,'（运营）采购订单'!I443,"")</f>
        <v/>
      </c>
      <c r="K443" s="50">
        <f>+IF(AND('（工厂）送货清单汇总'!$K$544&gt;0,'（工厂）送货清单汇总'!$L$544&gt;0,'（工厂）送货清单汇总'!$M$544&gt;0,'（工厂）送货清单汇总'!$N$544&gt;0),'（工厂）送货清单汇总'!N443,IF(AND('（工厂）送货清单汇总'!$K$544&gt;0,'（工厂）送货清单汇总'!$L$544&gt;0,'（工厂）送货清单汇总'!$M$544&gt;0,'（工厂）送货清单汇总'!$N$544=0),'（工厂）送货清单汇总'!M443,IF(AND('（工厂）送货清单汇总'!$K$544&gt;0,'（工厂）送货清单汇总'!$L$544&gt;0,'（工厂）送货清单汇总'!$M$544=0),'（工厂）送货清单汇总'!L443,'（工厂）送货清单汇总'!K443)))</f>
        <v>0</v>
      </c>
      <c r="L443" s="50">
        <f t="shared" si="19"/>
        <v>0</v>
      </c>
      <c r="M443" s="43"/>
      <c r="N443" s="43"/>
      <c r="O443" s="50" t="str">
        <f ca="1">+IF(K443&gt;0,LOOKUP(1,0/FIND(I443,运营生产订单!$A$9:$A$78),运营生产订单!$N$9:$N$78),"")</f>
        <v/>
      </c>
    </row>
    <row r="444" ht="22.5" customHeight="1" spans="1:15">
      <c r="A444" s="48" t="str">
        <f t="shared" si="18"/>
        <v/>
      </c>
      <c r="B444" s="49" t="str">
        <f ca="1">+IF(K444&gt;0,'（运营）采购订单'!B444,"")</f>
        <v/>
      </c>
      <c r="C444" s="50" t="str">
        <f ca="1">+IF(K444&gt;0,'（运营）采购订单'!C444,"")</f>
        <v/>
      </c>
      <c r="D444" s="50" t="str">
        <f ca="1">+IF(K444&gt;0,'（运营）采购订单'!D444,"")</f>
        <v/>
      </c>
      <c r="E444" s="50" t="str">
        <f ca="1">+IF(K444&gt;0,'（运营）采购订单'!E444,"")</f>
        <v/>
      </c>
      <c r="F444" s="50">
        <f ca="1">+IF(K444&gt;0,'（运营）采购订单'!J444,0)</f>
        <v>0</v>
      </c>
      <c r="G444" s="50" t="str">
        <f ca="1">+IF(K444&gt;0,'（运营）采购订单'!F444,"")</f>
        <v/>
      </c>
      <c r="H444" s="51" t="str">
        <f ca="1">+IF(K444&gt;0,'（运营）采购订单'!G444,"")</f>
        <v/>
      </c>
      <c r="I444" s="50" t="str">
        <f ca="1">+IF(K444&gt;0,'（运营）采购订单'!H444,"")</f>
        <v/>
      </c>
      <c r="J444" s="50" t="str">
        <f>+IF(K444&gt;0,'（运营）采购订单'!I444,"")</f>
        <v/>
      </c>
      <c r="K444" s="50">
        <f>+IF(AND('（工厂）送货清单汇总'!$K$544&gt;0,'（工厂）送货清单汇总'!$L$544&gt;0,'（工厂）送货清单汇总'!$M$544&gt;0,'（工厂）送货清单汇总'!$N$544&gt;0),'（工厂）送货清单汇总'!N444,IF(AND('（工厂）送货清单汇总'!$K$544&gt;0,'（工厂）送货清单汇总'!$L$544&gt;0,'（工厂）送货清单汇总'!$M$544&gt;0,'（工厂）送货清单汇总'!$N$544=0),'（工厂）送货清单汇总'!M444,IF(AND('（工厂）送货清单汇总'!$K$544&gt;0,'（工厂）送货清单汇总'!$L$544&gt;0,'（工厂）送货清单汇总'!$M$544=0),'（工厂）送货清单汇总'!L444,'（工厂）送货清单汇总'!K444)))</f>
        <v>0</v>
      </c>
      <c r="L444" s="50">
        <f t="shared" si="19"/>
        <v>0</v>
      </c>
      <c r="M444" s="43"/>
      <c r="N444" s="43"/>
      <c r="O444" s="50" t="str">
        <f ca="1">+IF(K444&gt;0,LOOKUP(1,0/FIND(I444,运营生产订单!$A$9:$A$78),运营生产订单!$N$9:$N$78),"")</f>
        <v/>
      </c>
    </row>
    <row r="445" ht="22.5" customHeight="1" spans="1:15">
      <c r="A445" s="48" t="str">
        <f t="shared" si="18"/>
        <v/>
      </c>
      <c r="B445" s="49" t="str">
        <f ca="1">+IF(K445&gt;0,'（运营）采购订单'!B445,"")</f>
        <v/>
      </c>
      <c r="C445" s="50" t="str">
        <f ca="1">+IF(K445&gt;0,'（运营）采购订单'!C445,"")</f>
        <v/>
      </c>
      <c r="D445" s="50" t="str">
        <f ca="1">+IF(K445&gt;0,'（运营）采购订单'!D445,"")</f>
        <v/>
      </c>
      <c r="E445" s="50" t="str">
        <f ca="1">+IF(K445&gt;0,'（运营）采购订单'!E445,"")</f>
        <v/>
      </c>
      <c r="F445" s="50">
        <f ca="1">+IF(K445&gt;0,'（运营）采购订单'!J445,0)</f>
        <v>0</v>
      </c>
      <c r="G445" s="50" t="str">
        <f ca="1">+IF(K445&gt;0,'（运营）采购订单'!F445,"")</f>
        <v/>
      </c>
      <c r="H445" s="51" t="str">
        <f ca="1">+IF(K445&gt;0,'（运营）采购订单'!G445,"")</f>
        <v/>
      </c>
      <c r="I445" s="50" t="str">
        <f ca="1">+IF(K445&gt;0,'（运营）采购订单'!H445,"")</f>
        <v/>
      </c>
      <c r="J445" s="50" t="str">
        <f>+IF(K445&gt;0,'（运营）采购订单'!I445,"")</f>
        <v/>
      </c>
      <c r="K445" s="50">
        <f>+IF(AND('（工厂）送货清单汇总'!$K$544&gt;0,'（工厂）送货清单汇总'!$L$544&gt;0,'（工厂）送货清单汇总'!$M$544&gt;0,'（工厂）送货清单汇总'!$N$544&gt;0),'（工厂）送货清单汇总'!N445,IF(AND('（工厂）送货清单汇总'!$K$544&gt;0,'（工厂）送货清单汇总'!$L$544&gt;0,'（工厂）送货清单汇总'!$M$544&gt;0,'（工厂）送货清单汇总'!$N$544=0),'（工厂）送货清单汇总'!M445,IF(AND('（工厂）送货清单汇总'!$K$544&gt;0,'（工厂）送货清单汇总'!$L$544&gt;0,'（工厂）送货清单汇总'!$M$544=0),'（工厂）送货清单汇总'!L445,'（工厂）送货清单汇总'!K445)))</f>
        <v>0</v>
      </c>
      <c r="L445" s="50">
        <f t="shared" si="19"/>
        <v>0</v>
      </c>
      <c r="M445" s="43"/>
      <c r="N445" s="43"/>
      <c r="O445" s="50" t="str">
        <f ca="1">+IF(K445&gt;0,LOOKUP(1,0/FIND(I445,运营生产订单!$A$9:$A$78),运营生产订单!$N$9:$N$78),"")</f>
        <v/>
      </c>
    </row>
    <row r="446" ht="22.5" customHeight="1" spans="1:15">
      <c r="A446" s="48" t="str">
        <f t="shared" si="18"/>
        <v/>
      </c>
      <c r="B446" s="49" t="str">
        <f ca="1">+IF(K446&gt;0,'（运营）采购订单'!B446,"")</f>
        <v/>
      </c>
      <c r="C446" s="50" t="str">
        <f ca="1">+IF(K446&gt;0,'（运营）采购订单'!C446,"")</f>
        <v/>
      </c>
      <c r="D446" s="50" t="str">
        <f ca="1">+IF(K446&gt;0,'（运营）采购订单'!D446,"")</f>
        <v/>
      </c>
      <c r="E446" s="50" t="str">
        <f ca="1">+IF(K446&gt;0,'（运营）采购订单'!E446,"")</f>
        <v/>
      </c>
      <c r="F446" s="50">
        <f ca="1">+IF(K446&gt;0,'（运营）采购订单'!J446,0)</f>
        <v>0</v>
      </c>
      <c r="G446" s="50" t="str">
        <f ca="1">+IF(K446&gt;0,'（运营）采购订单'!F446,"")</f>
        <v/>
      </c>
      <c r="H446" s="51" t="str">
        <f ca="1">+IF(K446&gt;0,'（运营）采购订单'!G446,"")</f>
        <v/>
      </c>
      <c r="I446" s="50" t="str">
        <f ca="1">+IF(K446&gt;0,'（运营）采购订单'!H446,"")</f>
        <v/>
      </c>
      <c r="J446" s="50" t="str">
        <f>+IF(K446&gt;0,'（运营）采购订单'!I446,"")</f>
        <v/>
      </c>
      <c r="K446" s="50">
        <f>+IF(AND('（工厂）送货清单汇总'!$K$544&gt;0,'（工厂）送货清单汇总'!$L$544&gt;0,'（工厂）送货清单汇总'!$M$544&gt;0,'（工厂）送货清单汇总'!$N$544&gt;0),'（工厂）送货清单汇总'!N446,IF(AND('（工厂）送货清单汇总'!$K$544&gt;0,'（工厂）送货清单汇总'!$L$544&gt;0,'（工厂）送货清单汇总'!$M$544&gt;0,'（工厂）送货清单汇总'!$N$544=0),'（工厂）送货清单汇总'!M446,IF(AND('（工厂）送货清单汇总'!$K$544&gt;0,'（工厂）送货清单汇总'!$L$544&gt;0,'（工厂）送货清单汇总'!$M$544=0),'（工厂）送货清单汇总'!L446,'（工厂）送货清单汇总'!K446)))</f>
        <v>0</v>
      </c>
      <c r="L446" s="50">
        <f t="shared" si="19"/>
        <v>0</v>
      </c>
      <c r="M446" s="43"/>
      <c r="N446" s="43"/>
      <c r="O446" s="50" t="str">
        <f ca="1">+IF(K446&gt;0,LOOKUP(1,0/FIND(I446,运营生产订单!$A$9:$A$78),运营生产订单!$N$9:$N$78),"")</f>
        <v/>
      </c>
    </row>
    <row r="447" ht="22.5" customHeight="1" spans="1:15">
      <c r="A447" s="48" t="str">
        <f t="shared" si="18"/>
        <v/>
      </c>
      <c r="B447" s="49" t="str">
        <f ca="1">+IF(K447&gt;0,'（运营）采购订单'!B447,"")</f>
        <v/>
      </c>
      <c r="C447" s="50" t="str">
        <f ca="1">+IF(K447&gt;0,'（运营）采购订单'!C447,"")</f>
        <v/>
      </c>
      <c r="D447" s="50" t="str">
        <f ca="1">+IF(K447&gt;0,'（运营）采购订单'!D447,"")</f>
        <v/>
      </c>
      <c r="E447" s="50" t="str">
        <f ca="1">+IF(K447&gt;0,'（运营）采购订单'!E447,"")</f>
        <v/>
      </c>
      <c r="F447" s="50">
        <f ca="1">+IF(K447&gt;0,'（运营）采购订单'!J447,0)</f>
        <v>0</v>
      </c>
      <c r="G447" s="50" t="str">
        <f ca="1">+IF(K447&gt;0,'（运营）采购订单'!F447,"")</f>
        <v/>
      </c>
      <c r="H447" s="51" t="str">
        <f ca="1">+IF(K447&gt;0,'（运营）采购订单'!G447,"")</f>
        <v/>
      </c>
      <c r="I447" s="50" t="str">
        <f ca="1">+IF(K447&gt;0,'（运营）采购订单'!H447,"")</f>
        <v/>
      </c>
      <c r="J447" s="50" t="str">
        <f>+IF(K447&gt;0,'（运营）采购订单'!I447,"")</f>
        <v/>
      </c>
      <c r="K447" s="50">
        <f>+IF(AND('（工厂）送货清单汇总'!$K$544&gt;0,'（工厂）送货清单汇总'!$L$544&gt;0,'（工厂）送货清单汇总'!$M$544&gt;0,'（工厂）送货清单汇总'!$N$544&gt;0),'（工厂）送货清单汇总'!N447,IF(AND('（工厂）送货清单汇总'!$K$544&gt;0,'（工厂）送货清单汇总'!$L$544&gt;0,'（工厂）送货清单汇总'!$M$544&gt;0,'（工厂）送货清单汇总'!$N$544=0),'（工厂）送货清单汇总'!M447,IF(AND('（工厂）送货清单汇总'!$K$544&gt;0,'（工厂）送货清单汇总'!$L$544&gt;0,'（工厂）送货清单汇总'!$M$544=0),'（工厂）送货清单汇总'!L447,'（工厂）送货清单汇总'!K447)))</f>
        <v>0</v>
      </c>
      <c r="L447" s="50">
        <f t="shared" si="19"/>
        <v>0</v>
      </c>
      <c r="M447" s="43"/>
      <c r="N447" s="43"/>
      <c r="O447" s="50" t="str">
        <f ca="1">+IF(K447&gt;0,LOOKUP(1,0/FIND(I447,运营生产订单!$A$9:$A$78),运营生产订单!$N$9:$N$78),"")</f>
        <v/>
      </c>
    </row>
    <row r="448" ht="22.5" customHeight="1" spans="1:15">
      <c r="A448" s="48" t="str">
        <f t="shared" ref="A448:A511" si="20">+IF(K448&gt;0,$N$2,"")</f>
        <v/>
      </c>
      <c r="B448" s="49" t="str">
        <f ca="1">+IF(K448&gt;0,'（运营）采购订单'!B448,"")</f>
        <v/>
      </c>
      <c r="C448" s="50" t="str">
        <f ca="1">+IF(K448&gt;0,'（运营）采购订单'!C448,"")</f>
        <v/>
      </c>
      <c r="D448" s="50" t="str">
        <f ca="1">+IF(K448&gt;0,'（运营）采购订单'!D448,"")</f>
        <v/>
      </c>
      <c r="E448" s="50" t="str">
        <f ca="1">+IF(K448&gt;0,'（运营）采购订单'!E448,"")</f>
        <v/>
      </c>
      <c r="F448" s="50">
        <f ca="1">+IF(K448&gt;0,'（运营）采购订单'!J448,0)</f>
        <v>0</v>
      </c>
      <c r="G448" s="50" t="str">
        <f ca="1">+IF(K448&gt;0,'（运营）采购订单'!F448,"")</f>
        <v/>
      </c>
      <c r="H448" s="51" t="str">
        <f ca="1">+IF(K448&gt;0,'（运营）采购订单'!G448,"")</f>
        <v/>
      </c>
      <c r="I448" s="50" t="str">
        <f ca="1">+IF(K448&gt;0,'（运营）采购订单'!H448,"")</f>
        <v/>
      </c>
      <c r="J448" s="50" t="str">
        <f>+IF(K448&gt;0,'（运营）采购订单'!I448,"")</f>
        <v/>
      </c>
      <c r="K448" s="50">
        <f>+IF(AND('（工厂）送货清单汇总'!$K$544&gt;0,'（工厂）送货清单汇总'!$L$544&gt;0,'（工厂）送货清单汇总'!$M$544&gt;0,'（工厂）送货清单汇总'!$N$544&gt;0),'（工厂）送货清单汇总'!N448,IF(AND('（工厂）送货清单汇总'!$K$544&gt;0,'（工厂）送货清单汇总'!$L$544&gt;0,'（工厂）送货清单汇总'!$M$544&gt;0,'（工厂）送货清单汇总'!$N$544=0),'（工厂）送货清单汇总'!M448,IF(AND('（工厂）送货清单汇总'!$K$544&gt;0,'（工厂）送货清单汇总'!$L$544&gt;0,'（工厂）送货清单汇总'!$M$544=0),'（工厂）送货清单汇总'!L448,'（工厂）送货清单汇总'!K448)))</f>
        <v>0</v>
      </c>
      <c r="L448" s="50">
        <f t="shared" ref="L448:L511" si="21">+K448+M448+N448</f>
        <v>0</v>
      </c>
      <c r="M448" s="43"/>
      <c r="N448" s="43"/>
      <c r="O448" s="50" t="str">
        <f ca="1">+IF(K448&gt;0,LOOKUP(1,0/FIND(I448,运营生产订单!$A$9:$A$78),运营生产订单!$N$9:$N$78),"")</f>
        <v/>
      </c>
    </row>
    <row r="449" ht="22.5" customHeight="1" spans="1:15">
      <c r="A449" s="48" t="str">
        <f t="shared" si="20"/>
        <v/>
      </c>
      <c r="B449" s="49" t="str">
        <f ca="1">+IF(K449&gt;0,'（运营）采购订单'!B449,"")</f>
        <v/>
      </c>
      <c r="C449" s="50" t="str">
        <f ca="1">+IF(K449&gt;0,'（运营）采购订单'!C449,"")</f>
        <v/>
      </c>
      <c r="D449" s="50" t="str">
        <f ca="1">+IF(K449&gt;0,'（运营）采购订单'!D449,"")</f>
        <v/>
      </c>
      <c r="E449" s="50" t="str">
        <f ca="1">+IF(K449&gt;0,'（运营）采购订单'!E449,"")</f>
        <v/>
      </c>
      <c r="F449" s="50">
        <f ca="1">+IF(K449&gt;0,'（运营）采购订单'!J449,0)</f>
        <v>0</v>
      </c>
      <c r="G449" s="50" t="str">
        <f ca="1">+IF(K449&gt;0,'（运营）采购订单'!F449,"")</f>
        <v/>
      </c>
      <c r="H449" s="51" t="str">
        <f ca="1">+IF(K449&gt;0,'（运营）采购订单'!G449,"")</f>
        <v/>
      </c>
      <c r="I449" s="50" t="str">
        <f ca="1">+IF(K449&gt;0,'（运营）采购订单'!H449,"")</f>
        <v/>
      </c>
      <c r="J449" s="50" t="str">
        <f>+IF(K449&gt;0,'（运营）采购订单'!I449,"")</f>
        <v/>
      </c>
      <c r="K449" s="50">
        <f>+IF(AND('（工厂）送货清单汇总'!$K$544&gt;0,'（工厂）送货清单汇总'!$L$544&gt;0,'（工厂）送货清单汇总'!$M$544&gt;0,'（工厂）送货清单汇总'!$N$544&gt;0),'（工厂）送货清单汇总'!N449,IF(AND('（工厂）送货清单汇总'!$K$544&gt;0,'（工厂）送货清单汇总'!$L$544&gt;0,'（工厂）送货清单汇总'!$M$544&gt;0,'（工厂）送货清单汇总'!$N$544=0),'（工厂）送货清单汇总'!M449,IF(AND('（工厂）送货清单汇总'!$K$544&gt;0,'（工厂）送货清单汇总'!$L$544&gt;0,'（工厂）送货清单汇总'!$M$544=0),'（工厂）送货清单汇总'!L449,'（工厂）送货清单汇总'!K449)))</f>
        <v>0</v>
      </c>
      <c r="L449" s="50">
        <f t="shared" si="21"/>
        <v>0</v>
      </c>
      <c r="M449" s="43"/>
      <c r="N449" s="43"/>
      <c r="O449" s="50" t="str">
        <f ca="1">+IF(K449&gt;0,LOOKUP(1,0/FIND(I449,运营生产订单!$A$9:$A$78),运营生产订单!$N$9:$N$78),"")</f>
        <v/>
      </c>
    </row>
    <row r="450" ht="22.5" customHeight="1" spans="1:15">
      <c r="A450" s="48" t="str">
        <f t="shared" si="20"/>
        <v/>
      </c>
      <c r="B450" s="49" t="str">
        <f ca="1">+IF(K450&gt;0,'（运营）采购订单'!B450,"")</f>
        <v/>
      </c>
      <c r="C450" s="50" t="str">
        <f ca="1">+IF(K450&gt;0,'（运营）采购订单'!C450,"")</f>
        <v/>
      </c>
      <c r="D450" s="50" t="str">
        <f ca="1">+IF(K450&gt;0,'（运营）采购订单'!D450,"")</f>
        <v/>
      </c>
      <c r="E450" s="50" t="str">
        <f ca="1">+IF(K450&gt;0,'（运营）采购订单'!E450,"")</f>
        <v/>
      </c>
      <c r="F450" s="50">
        <f ca="1">+IF(K450&gt;0,'（运营）采购订单'!J450,0)</f>
        <v>0</v>
      </c>
      <c r="G450" s="50" t="str">
        <f ca="1">+IF(K450&gt;0,'（运营）采购订单'!F450,"")</f>
        <v/>
      </c>
      <c r="H450" s="51" t="str">
        <f ca="1">+IF(K450&gt;0,'（运营）采购订单'!G450,"")</f>
        <v/>
      </c>
      <c r="I450" s="50" t="str">
        <f ca="1">+IF(K450&gt;0,'（运营）采购订单'!H450,"")</f>
        <v/>
      </c>
      <c r="J450" s="50" t="str">
        <f>+IF(K450&gt;0,'（运营）采购订单'!I450,"")</f>
        <v/>
      </c>
      <c r="K450" s="50">
        <f>+IF(AND('（工厂）送货清单汇总'!$K$544&gt;0,'（工厂）送货清单汇总'!$L$544&gt;0,'（工厂）送货清单汇总'!$M$544&gt;0,'（工厂）送货清单汇总'!$N$544&gt;0),'（工厂）送货清单汇总'!N450,IF(AND('（工厂）送货清单汇总'!$K$544&gt;0,'（工厂）送货清单汇总'!$L$544&gt;0,'（工厂）送货清单汇总'!$M$544&gt;0,'（工厂）送货清单汇总'!$N$544=0),'（工厂）送货清单汇总'!M450,IF(AND('（工厂）送货清单汇总'!$K$544&gt;0,'（工厂）送货清单汇总'!$L$544&gt;0,'（工厂）送货清单汇总'!$M$544=0),'（工厂）送货清单汇总'!L450,'（工厂）送货清单汇总'!K450)))</f>
        <v>0</v>
      </c>
      <c r="L450" s="50">
        <f t="shared" si="21"/>
        <v>0</v>
      </c>
      <c r="M450" s="43"/>
      <c r="N450" s="43"/>
      <c r="O450" s="50" t="str">
        <f ca="1">+IF(K450&gt;0,LOOKUP(1,0/FIND(I450,运营生产订单!$A$9:$A$78),运营生产订单!$N$9:$N$78),"")</f>
        <v/>
      </c>
    </row>
    <row r="451" ht="22.5" customHeight="1" spans="1:15">
      <c r="A451" s="48" t="str">
        <f t="shared" si="20"/>
        <v/>
      </c>
      <c r="B451" s="49" t="str">
        <f ca="1">+IF(K451&gt;0,'（运营）采购订单'!B451,"")</f>
        <v/>
      </c>
      <c r="C451" s="50" t="str">
        <f ca="1">+IF(K451&gt;0,'（运营）采购订单'!C451,"")</f>
        <v/>
      </c>
      <c r="D451" s="50" t="str">
        <f ca="1">+IF(K451&gt;0,'（运营）采购订单'!D451,"")</f>
        <v/>
      </c>
      <c r="E451" s="50" t="str">
        <f ca="1">+IF(K451&gt;0,'（运营）采购订单'!E451,"")</f>
        <v/>
      </c>
      <c r="F451" s="50">
        <f ca="1">+IF(K451&gt;0,'（运营）采购订单'!J451,0)</f>
        <v>0</v>
      </c>
      <c r="G451" s="50" t="str">
        <f ca="1">+IF(K451&gt;0,'（运营）采购订单'!F451,"")</f>
        <v/>
      </c>
      <c r="H451" s="51" t="str">
        <f ca="1">+IF(K451&gt;0,'（运营）采购订单'!G451,"")</f>
        <v/>
      </c>
      <c r="I451" s="50" t="str">
        <f ca="1">+IF(K451&gt;0,'（运营）采购订单'!H451,"")</f>
        <v/>
      </c>
      <c r="J451" s="50" t="str">
        <f>+IF(K451&gt;0,'（运营）采购订单'!I451,"")</f>
        <v/>
      </c>
      <c r="K451" s="50">
        <f>+IF(AND('（工厂）送货清单汇总'!$K$544&gt;0,'（工厂）送货清单汇总'!$L$544&gt;0,'（工厂）送货清单汇总'!$M$544&gt;0,'（工厂）送货清单汇总'!$N$544&gt;0),'（工厂）送货清单汇总'!N451,IF(AND('（工厂）送货清单汇总'!$K$544&gt;0,'（工厂）送货清单汇总'!$L$544&gt;0,'（工厂）送货清单汇总'!$M$544&gt;0,'（工厂）送货清单汇总'!$N$544=0),'（工厂）送货清单汇总'!M451,IF(AND('（工厂）送货清单汇总'!$K$544&gt;0,'（工厂）送货清单汇总'!$L$544&gt;0,'（工厂）送货清单汇总'!$M$544=0),'（工厂）送货清单汇总'!L451,'（工厂）送货清单汇总'!K451)))</f>
        <v>0</v>
      </c>
      <c r="L451" s="50">
        <f t="shared" si="21"/>
        <v>0</v>
      </c>
      <c r="M451" s="43"/>
      <c r="N451" s="43"/>
      <c r="O451" s="50" t="str">
        <f ca="1">+IF(K451&gt;0,LOOKUP(1,0/FIND(I451,运营生产订单!$A$9:$A$78),运营生产订单!$N$9:$N$78),"")</f>
        <v/>
      </c>
    </row>
    <row r="452" ht="22.5" customHeight="1" spans="1:15">
      <c r="A452" s="48" t="str">
        <f t="shared" si="20"/>
        <v/>
      </c>
      <c r="B452" s="49" t="str">
        <f ca="1">+IF(K452&gt;0,'（运营）采购订单'!B452,"")</f>
        <v/>
      </c>
      <c r="C452" s="50" t="str">
        <f ca="1">+IF(K452&gt;0,'（运营）采购订单'!C452,"")</f>
        <v/>
      </c>
      <c r="D452" s="50" t="str">
        <f ca="1">+IF(K452&gt;0,'（运营）采购订单'!D452,"")</f>
        <v/>
      </c>
      <c r="E452" s="50" t="str">
        <f ca="1">+IF(K452&gt;0,'（运营）采购订单'!E452,"")</f>
        <v/>
      </c>
      <c r="F452" s="50">
        <f ca="1">+IF(K452&gt;0,'（运营）采购订单'!J452,0)</f>
        <v>0</v>
      </c>
      <c r="G452" s="50" t="str">
        <f ca="1">+IF(K452&gt;0,'（运营）采购订单'!F452,"")</f>
        <v/>
      </c>
      <c r="H452" s="51" t="str">
        <f ca="1">+IF(K452&gt;0,'（运营）采购订单'!G452,"")</f>
        <v/>
      </c>
      <c r="I452" s="50" t="str">
        <f ca="1">+IF(K452&gt;0,'（运营）采购订单'!H452,"")</f>
        <v/>
      </c>
      <c r="J452" s="50" t="str">
        <f>+IF(K452&gt;0,'（运营）采购订单'!I452,"")</f>
        <v/>
      </c>
      <c r="K452" s="50">
        <f>+IF(AND('（工厂）送货清单汇总'!$K$544&gt;0,'（工厂）送货清单汇总'!$L$544&gt;0,'（工厂）送货清单汇总'!$M$544&gt;0,'（工厂）送货清单汇总'!$N$544&gt;0),'（工厂）送货清单汇总'!N452,IF(AND('（工厂）送货清单汇总'!$K$544&gt;0,'（工厂）送货清单汇总'!$L$544&gt;0,'（工厂）送货清单汇总'!$M$544&gt;0,'（工厂）送货清单汇总'!$N$544=0),'（工厂）送货清单汇总'!M452,IF(AND('（工厂）送货清单汇总'!$K$544&gt;0,'（工厂）送货清单汇总'!$L$544&gt;0,'（工厂）送货清单汇总'!$M$544=0),'（工厂）送货清单汇总'!L452,'（工厂）送货清单汇总'!K452)))</f>
        <v>0</v>
      </c>
      <c r="L452" s="50">
        <f t="shared" si="21"/>
        <v>0</v>
      </c>
      <c r="M452" s="43"/>
      <c r="N452" s="43"/>
      <c r="O452" s="50" t="str">
        <f ca="1">+IF(K452&gt;0,LOOKUP(1,0/FIND(I452,运营生产订单!$A$9:$A$78),运营生产订单!$N$9:$N$78),"")</f>
        <v/>
      </c>
    </row>
    <row r="453" ht="22.5" customHeight="1" spans="1:15">
      <c r="A453" s="48" t="str">
        <f t="shared" si="20"/>
        <v/>
      </c>
      <c r="B453" s="49" t="str">
        <f ca="1">+IF(K453&gt;0,'（运营）采购订单'!B453,"")</f>
        <v/>
      </c>
      <c r="C453" s="50" t="str">
        <f ca="1">+IF(K453&gt;0,'（运营）采购订单'!C453,"")</f>
        <v/>
      </c>
      <c r="D453" s="50" t="str">
        <f ca="1">+IF(K453&gt;0,'（运营）采购订单'!D453,"")</f>
        <v/>
      </c>
      <c r="E453" s="50" t="str">
        <f ca="1">+IF(K453&gt;0,'（运营）采购订单'!E453,"")</f>
        <v/>
      </c>
      <c r="F453" s="50">
        <f ca="1">+IF(K453&gt;0,'（运营）采购订单'!J453,0)</f>
        <v>0</v>
      </c>
      <c r="G453" s="50" t="str">
        <f ca="1">+IF(K453&gt;0,'（运营）采购订单'!F453,"")</f>
        <v/>
      </c>
      <c r="H453" s="51" t="str">
        <f ca="1">+IF(K453&gt;0,'（运营）采购订单'!G453,"")</f>
        <v/>
      </c>
      <c r="I453" s="50" t="str">
        <f ca="1">+IF(K453&gt;0,'（运营）采购订单'!H453,"")</f>
        <v/>
      </c>
      <c r="J453" s="50" t="str">
        <f>+IF(K453&gt;0,'（运营）采购订单'!I453,"")</f>
        <v/>
      </c>
      <c r="K453" s="50">
        <f>+IF(AND('（工厂）送货清单汇总'!$K$544&gt;0,'（工厂）送货清单汇总'!$L$544&gt;0,'（工厂）送货清单汇总'!$M$544&gt;0,'（工厂）送货清单汇总'!$N$544&gt;0),'（工厂）送货清单汇总'!N453,IF(AND('（工厂）送货清单汇总'!$K$544&gt;0,'（工厂）送货清单汇总'!$L$544&gt;0,'（工厂）送货清单汇总'!$M$544&gt;0,'（工厂）送货清单汇总'!$N$544=0),'（工厂）送货清单汇总'!M453,IF(AND('（工厂）送货清单汇总'!$K$544&gt;0,'（工厂）送货清单汇总'!$L$544&gt;0,'（工厂）送货清单汇总'!$M$544=0),'（工厂）送货清单汇总'!L453,'（工厂）送货清单汇总'!K453)))</f>
        <v>0</v>
      </c>
      <c r="L453" s="50">
        <f t="shared" si="21"/>
        <v>0</v>
      </c>
      <c r="M453" s="43"/>
      <c r="N453" s="43"/>
      <c r="O453" s="50" t="str">
        <f ca="1">+IF(K453&gt;0,LOOKUP(1,0/FIND(I453,运营生产订单!$A$9:$A$78),运营生产订单!$N$9:$N$78),"")</f>
        <v/>
      </c>
    </row>
    <row r="454" ht="22.5" customHeight="1" spans="1:15">
      <c r="A454" s="48" t="str">
        <f t="shared" si="20"/>
        <v/>
      </c>
      <c r="B454" s="49" t="str">
        <f ca="1">+IF(K454&gt;0,'（运营）采购订单'!B454,"")</f>
        <v/>
      </c>
      <c r="C454" s="50" t="str">
        <f ca="1">+IF(K454&gt;0,'（运营）采购订单'!C454,"")</f>
        <v/>
      </c>
      <c r="D454" s="50" t="str">
        <f ca="1">+IF(K454&gt;0,'（运营）采购订单'!D454,"")</f>
        <v/>
      </c>
      <c r="E454" s="50" t="str">
        <f ca="1">+IF(K454&gt;0,'（运营）采购订单'!E454,"")</f>
        <v/>
      </c>
      <c r="F454" s="50">
        <f ca="1">+IF(K454&gt;0,'（运营）采购订单'!J454,0)</f>
        <v>0</v>
      </c>
      <c r="G454" s="50" t="str">
        <f ca="1">+IF(K454&gt;0,'（运营）采购订单'!F454,"")</f>
        <v/>
      </c>
      <c r="H454" s="51" t="str">
        <f ca="1">+IF(K454&gt;0,'（运营）采购订单'!G454,"")</f>
        <v/>
      </c>
      <c r="I454" s="50" t="str">
        <f ca="1">+IF(K454&gt;0,'（运营）采购订单'!H454,"")</f>
        <v/>
      </c>
      <c r="J454" s="50" t="str">
        <f>+IF(K454&gt;0,'（运营）采购订单'!I454,"")</f>
        <v/>
      </c>
      <c r="K454" s="50">
        <f>+IF(AND('（工厂）送货清单汇总'!$K$544&gt;0,'（工厂）送货清单汇总'!$L$544&gt;0,'（工厂）送货清单汇总'!$M$544&gt;0,'（工厂）送货清单汇总'!$N$544&gt;0),'（工厂）送货清单汇总'!N454,IF(AND('（工厂）送货清单汇总'!$K$544&gt;0,'（工厂）送货清单汇总'!$L$544&gt;0,'（工厂）送货清单汇总'!$M$544&gt;0,'（工厂）送货清单汇总'!$N$544=0),'（工厂）送货清单汇总'!M454,IF(AND('（工厂）送货清单汇总'!$K$544&gt;0,'（工厂）送货清单汇总'!$L$544&gt;0,'（工厂）送货清单汇总'!$M$544=0),'（工厂）送货清单汇总'!L454,'（工厂）送货清单汇总'!K454)))</f>
        <v>0</v>
      </c>
      <c r="L454" s="50">
        <f t="shared" si="21"/>
        <v>0</v>
      </c>
      <c r="M454" s="43"/>
      <c r="N454" s="43"/>
      <c r="O454" s="50" t="str">
        <f ca="1">+IF(K454&gt;0,LOOKUP(1,0/FIND(I454,运营生产订单!$A$9:$A$78),运营生产订单!$N$9:$N$78),"")</f>
        <v/>
      </c>
    </row>
    <row r="455" ht="22.5" customHeight="1" spans="1:15">
      <c r="A455" s="48" t="str">
        <f t="shared" si="20"/>
        <v/>
      </c>
      <c r="B455" s="49" t="str">
        <f ca="1">+IF(K455&gt;0,'（运营）采购订单'!B455,"")</f>
        <v/>
      </c>
      <c r="C455" s="50" t="str">
        <f ca="1">+IF(K455&gt;0,'（运营）采购订单'!C455,"")</f>
        <v/>
      </c>
      <c r="D455" s="50" t="str">
        <f ca="1">+IF(K455&gt;0,'（运营）采购订单'!D455,"")</f>
        <v/>
      </c>
      <c r="E455" s="50" t="str">
        <f ca="1">+IF(K455&gt;0,'（运营）采购订单'!E455,"")</f>
        <v/>
      </c>
      <c r="F455" s="50">
        <f ca="1">+IF(K455&gt;0,'（运营）采购订单'!J455,0)</f>
        <v>0</v>
      </c>
      <c r="G455" s="50" t="str">
        <f ca="1">+IF(K455&gt;0,'（运营）采购订单'!F455,"")</f>
        <v/>
      </c>
      <c r="H455" s="51" t="str">
        <f ca="1">+IF(K455&gt;0,'（运营）采购订单'!G455,"")</f>
        <v/>
      </c>
      <c r="I455" s="50" t="str">
        <f ca="1">+IF(K455&gt;0,'（运营）采购订单'!H455,"")</f>
        <v/>
      </c>
      <c r="J455" s="50" t="str">
        <f>+IF(K455&gt;0,'（运营）采购订单'!I455,"")</f>
        <v/>
      </c>
      <c r="K455" s="50">
        <f>+IF(AND('（工厂）送货清单汇总'!$K$544&gt;0,'（工厂）送货清单汇总'!$L$544&gt;0,'（工厂）送货清单汇总'!$M$544&gt;0,'（工厂）送货清单汇总'!$N$544&gt;0),'（工厂）送货清单汇总'!N455,IF(AND('（工厂）送货清单汇总'!$K$544&gt;0,'（工厂）送货清单汇总'!$L$544&gt;0,'（工厂）送货清单汇总'!$M$544&gt;0,'（工厂）送货清单汇总'!$N$544=0),'（工厂）送货清单汇总'!M455,IF(AND('（工厂）送货清单汇总'!$K$544&gt;0,'（工厂）送货清单汇总'!$L$544&gt;0,'（工厂）送货清单汇总'!$M$544=0),'（工厂）送货清单汇总'!L455,'（工厂）送货清单汇总'!K455)))</f>
        <v>0</v>
      </c>
      <c r="L455" s="50">
        <f t="shared" si="21"/>
        <v>0</v>
      </c>
      <c r="M455" s="43"/>
      <c r="N455" s="43"/>
      <c r="O455" s="50" t="str">
        <f ca="1">+IF(K455&gt;0,LOOKUP(1,0/FIND(I455,运营生产订单!$A$9:$A$78),运营生产订单!$N$9:$N$78),"")</f>
        <v/>
      </c>
    </row>
    <row r="456" ht="22.5" customHeight="1" spans="1:15">
      <c r="A456" s="48" t="str">
        <f t="shared" si="20"/>
        <v/>
      </c>
      <c r="B456" s="49" t="str">
        <f ca="1">+IF(K456&gt;0,'（运营）采购订单'!B456,"")</f>
        <v/>
      </c>
      <c r="C456" s="50" t="str">
        <f ca="1">+IF(K456&gt;0,'（运营）采购订单'!C456,"")</f>
        <v/>
      </c>
      <c r="D456" s="50" t="str">
        <f ca="1">+IF(K456&gt;0,'（运营）采购订单'!D456,"")</f>
        <v/>
      </c>
      <c r="E456" s="50" t="str">
        <f ca="1">+IF(K456&gt;0,'（运营）采购订单'!E456,"")</f>
        <v/>
      </c>
      <c r="F456" s="50">
        <f ca="1">+IF(K456&gt;0,'（运营）采购订单'!J456,0)</f>
        <v>0</v>
      </c>
      <c r="G456" s="50" t="str">
        <f ca="1">+IF(K456&gt;0,'（运营）采购订单'!F456,"")</f>
        <v/>
      </c>
      <c r="H456" s="51" t="str">
        <f ca="1">+IF(K456&gt;0,'（运营）采购订单'!G456,"")</f>
        <v/>
      </c>
      <c r="I456" s="50" t="str">
        <f ca="1">+IF(K456&gt;0,'（运营）采购订单'!H456,"")</f>
        <v/>
      </c>
      <c r="J456" s="50" t="str">
        <f>+IF(K456&gt;0,'（运营）采购订单'!I456,"")</f>
        <v/>
      </c>
      <c r="K456" s="50">
        <f>+IF(AND('（工厂）送货清单汇总'!$K$544&gt;0,'（工厂）送货清单汇总'!$L$544&gt;0,'（工厂）送货清单汇总'!$M$544&gt;0,'（工厂）送货清单汇总'!$N$544&gt;0),'（工厂）送货清单汇总'!N456,IF(AND('（工厂）送货清单汇总'!$K$544&gt;0,'（工厂）送货清单汇总'!$L$544&gt;0,'（工厂）送货清单汇总'!$M$544&gt;0,'（工厂）送货清单汇总'!$N$544=0),'（工厂）送货清单汇总'!M456,IF(AND('（工厂）送货清单汇总'!$K$544&gt;0,'（工厂）送货清单汇总'!$L$544&gt;0,'（工厂）送货清单汇总'!$M$544=0),'（工厂）送货清单汇总'!L456,'（工厂）送货清单汇总'!K456)))</f>
        <v>0</v>
      </c>
      <c r="L456" s="50">
        <f t="shared" si="21"/>
        <v>0</v>
      </c>
      <c r="M456" s="43"/>
      <c r="N456" s="43"/>
      <c r="O456" s="50" t="str">
        <f ca="1">+IF(K456&gt;0,LOOKUP(1,0/FIND(I456,运营生产订单!$A$9:$A$78),运营生产订单!$N$9:$N$78),"")</f>
        <v/>
      </c>
    </row>
    <row r="457" ht="22.5" customHeight="1" spans="1:15">
      <c r="A457" s="48" t="str">
        <f t="shared" si="20"/>
        <v/>
      </c>
      <c r="B457" s="49" t="str">
        <f ca="1">+IF(K457&gt;0,'（运营）采购订单'!B457,"")</f>
        <v/>
      </c>
      <c r="C457" s="50" t="str">
        <f ca="1">+IF(K457&gt;0,'（运营）采购订单'!C457,"")</f>
        <v/>
      </c>
      <c r="D457" s="50" t="str">
        <f ca="1">+IF(K457&gt;0,'（运营）采购订单'!D457,"")</f>
        <v/>
      </c>
      <c r="E457" s="50" t="str">
        <f ca="1">+IF(K457&gt;0,'（运营）采购订单'!E457,"")</f>
        <v/>
      </c>
      <c r="F457" s="50">
        <f ca="1">+IF(K457&gt;0,'（运营）采购订单'!J457,0)</f>
        <v>0</v>
      </c>
      <c r="G457" s="50" t="str">
        <f ca="1">+IF(K457&gt;0,'（运营）采购订单'!F457,"")</f>
        <v/>
      </c>
      <c r="H457" s="51" t="str">
        <f ca="1">+IF(K457&gt;0,'（运营）采购订单'!G457,"")</f>
        <v/>
      </c>
      <c r="I457" s="50" t="str">
        <f ca="1">+IF(K457&gt;0,'（运营）采购订单'!H457,"")</f>
        <v/>
      </c>
      <c r="J457" s="50" t="str">
        <f>+IF(K457&gt;0,'（运营）采购订单'!I457,"")</f>
        <v/>
      </c>
      <c r="K457" s="50">
        <f>+IF(AND('（工厂）送货清单汇总'!$K$544&gt;0,'（工厂）送货清单汇总'!$L$544&gt;0,'（工厂）送货清单汇总'!$M$544&gt;0,'（工厂）送货清单汇总'!$N$544&gt;0),'（工厂）送货清单汇总'!N457,IF(AND('（工厂）送货清单汇总'!$K$544&gt;0,'（工厂）送货清单汇总'!$L$544&gt;0,'（工厂）送货清单汇总'!$M$544&gt;0,'（工厂）送货清单汇总'!$N$544=0),'（工厂）送货清单汇总'!M457,IF(AND('（工厂）送货清单汇总'!$K$544&gt;0,'（工厂）送货清单汇总'!$L$544&gt;0,'（工厂）送货清单汇总'!$M$544=0),'（工厂）送货清单汇总'!L457,'（工厂）送货清单汇总'!K457)))</f>
        <v>0</v>
      </c>
      <c r="L457" s="50">
        <f t="shared" si="21"/>
        <v>0</v>
      </c>
      <c r="M457" s="43"/>
      <c r="N457" s="43"/>
      <c r="O457" s="50" t="str">
        <f ca="1">+IF(K457&gt;0,LOOKUP(1,0/FIND(I457,运营生产订单!$A$9:$A$78),运营生产订单!$N$9:$N$78),"")</f>
        <v/>
      </c>
    </row>
    <row r="458" ht="22.5" customHeight="1" spans="1:15">
      <c r="A458" s="48" t="str">
        <f t="shared" si="20"/>
        <v/>
      </c>
      <c r="B458" s="49" t="str">
        <f ca="1">+IF(K458&gt;0,'（运营）采购订单'!B458,"")</f>
        <v/>
      </c>
      <c r="C458" s="50" t="str">
        <f ca="1">+IF(K458&gt;0,'（运营）采购订单'!C458,"")</f>
        <v/>
      </c>
      <c r="D458" s="50" t="str">
        <f ca="1">+IF(K458&gt;0,'（运营）采购订单'!D458,"")</f>
        <v/>
      </c>
      <c r="E458" s="50" t="str">
        <f ca="1">+IF(K458&gt;0,'（运营）采购订单'!E458,"")</f>
        <v/>
      </c>
      <c r="F458" s="50">
        <f ca="1">+IF(K458&gt;0,'（运营）采购订单'!J458,0)</f>
        <v>0</v>
      </c>
      <c r="G458" s="50" t="str">
        <f ca="1">+IF(K458&gt;0,'（运营）采购订单'!F458,"")</f>
        <v/>
      </c>
      <c r="H458" s="51" t="str">
        <f ca="1">+IF(K458&gt;0,'（运营）采购订单'!G458,"")</f>
        <v/>
      </c>
      <c r="I458" s="50" t="str">
        <f ca="1">+IF(K458&gt;0,'（运营）采购订单'!H458,"")</f>
        <v/>
      </c>
      <c r="J458" s="50" t="str">
        <f>+IF(K458&gt;0,'（运营）采购订单'!I458,"")</f>
        <v/>
      </c>
      <c r="K458" s="50">
        <f>+IF(AND('（工厂）送货清单汇总'!$K$544&gt;0,'（工厂）送货清单汇总'!$L$544&gt;0,'（工厂）送货清单汇总'!$M$544&gt;0,'（工厂）送货清单汇总'!$N$544&gt;0),'（工厂）送货清单汇总'!N458,IF(AND('（工厂）送货清单汇总'!$K$544&gt;0,'（工厂）送货清单汇总'!$L$544&gt;0,'（工厂）送货清单汇总'!$M$544&gt;0,'（工厂）送货清单汇总'!$N$544=0),'（工厂）送货清单汇总'!M458,IF(AND('（工厂）送货清单汇总'!$K$544&gt;0,'（工厂）送货清单汇总'!$L$544&gt;0,'（工厂）送货清单汇总'!$M$544=0),'（工厂）送货清单汇总'!L458,'（工厂）送货清单汇总'!K458)))</f>
        <v>0</v>
      </c>
      <c r="L458" s="50">
        <f t="shared" si="21"/>
        <v>0</v>
      </c>
      <c r="M458" s="43"/>
      <c r="N458" s="43"/>
      <c r="O458" s="50" t="str">
        <f ca="1">+IF(K458&gt;0,LOOKUP(1,0/FIND(I458,运营生产订单!$A$9:$A$78),运营生产订单!$N$9:$N$78),"")</f>
        <v/>
      </c>
    </row>
    <row r="459" ht="22.5" customHeight="1" spans="1:15">
      <c r="A459" s="48" t="str">
        <f t="shared" si="20"/>
        <v/>
      </c>
      <c r="B459" s="49" t="str">
        <f ca="1">+IF(K459&gt;0,'（运营）采购订单'!B459,"")</f>
        <v/>
      </c>
      <c r="C459" s="50" t="str">
        <f ca="1">+IF(K459&gt;0,'（运营）采购订单'!C459,"")</f>
        <v/>
      </c>
      <c r="D459" s="50" t="str">
        <f ca="1">+IF(K459&gt;0,'（运营）采购订单'!D459,"")</f>
        <v/>
      </c>
      <c r="E459" s="50" t="str">
        <f ca="1">+IF(K459&gt;0,'（运营）采购订单'!E459,"")</f>
        <v/>
      </c>
      <c r="F459" s="50">
        <f ca="1">+IF(K459&gt;0,'（运营）采购订单'!J459,0)</f>
        <v>0</v>
      </c>
      <c r="G459" s="50" t="str">
        <f ca="1">+IF(K459&gt;0,'（运营）采购订单'!F459,"")</f>
        <v/>
      </c>
      <c r="H459" s="51" t="str">
        <f ca="1">+IF(K459&gt;0,'（运营）采购订单'!G459,"")</f>
        <v/>
      </c>
      <c r="I459" s="50" t="str">
        <f ca="1">+IF(K459&gt;0,'（运营）采购订单'!H459,"")</f>
        <v/>
      </c>
      <c r="J459" s="50" t="str">
        <f>+IF(K459&gt;0,'（运营）采购订单'!I459,"")</f>
        <v/>
      </c>
      <c r="K459" s="50">
        <f>+IF(AND('（工厂）送货清单汇总'!$K$544&gt;0,'（工厂）送货清单汇总'!$L$544&gt;0,'（工厂）送货清单汇总'!$M$544&gt;0,'（工厂）送货清单汇总'!$N$544&gt;0),'（工厂）送货清单汇总'!N459,IF(AND('（工厂）送货清单汇总'!$K$544&gt;0,'（工厂）送货清单汇总'!$L$544&gt;0,'（工厂）送货清单汇总'!$M$544&gt;0,'（工厂）送货清单汇总'!$N$544=0),'（工厂）送货清单汇总'!M459,IF(AND('（工厂）送货清单汇总'!$K$544&gt;0,'（工厂）送货清单汇总'!$L$544&gt;0,'（工厂）送货清单汇总'!$M$544=0),'（工厂）送货清单汇总'!L459,'（工厂）送货清单汇总'!K459)))</f>
        <v>0</v>
      </c>
      <c r="L459" s="50">
        <f t="shared" si="21"/>
        <v>0</v>
      </c>
      <c r="M459" s="43"/>
      <c r="N459" s="43"/>
      <c r="O459" s="50" t="str">
        <f ca="1">+IF(K459&gt;0,LOOKUP(1,0/FIND(I459,运营生产订单!$A$9:$A$78),运营生产订单!$N$9:$N$78),"")</f>
        <v/>
      </c>
    </row>
    <row r="460" ht="22.5" customHeight="1" spans="1:15">
      <c r="A460" s="48" t="str">
        <f t="shared" si="20"/>
        <v/>
      </c>
      <c r="B460" s="49" t="str">
        <f ca="1">+IF(K460&gt;0,'（运营）采购订单'!B460,"")</f>
        <v/>
      </c>
      <c r="C460" s="50" t="str">
        <f ca="1">+IF(K460&gt;0,'（运营）采购订单'!C460,"")</f>
        <v/>
      </c>
      <c r="D460" s="50" t="str">
        <f ca="1">+IF(K460&gt;0,'（运营）采购订单'!D460,"")</f>
        <v/>
      </c>
      <c r="E460" s="50" t="str">
        <f ca="1">+IF(K460&gt;0,'（运营）采购订单'!E460,"")</f>
        <v/>
      </c>
      <c r="F460" s="50">
        <f ca="1">+IF(K460&gt;0,'（运营）采购订单'!J460,0)</f>
        <v>0</v>
      </c>
      <c r="G460" s="50" t="str">
        <f ca="1">+IF(K460&gt;0,'（运营）采购订单'!F460,"")</f>
        <v/>
      </c>
      <c r="H460" s="51" t="str">
        <f ca="1">+IF(K460&gt;0,'（运营）采购订单'!G460,"")</f>
        <v/>
      </c>
      <c r="I460" s="50" t="str">
        <f ca="1">+IF(K460&gt;0,'（运营）采购订单'!H460,"")</f>
        <v/>
      </c>
      <c r="J460" s="50" t="str">
        <f>+IF(K460&gt;0,'（运营）采购订单'!I460,"")</f>
        <v/>
      </c>
      <c r="K460" s="50">
        <f>+IF(AND('（工厂）送货清单汇总'!$K$544&gt;0,'（工厂）送货清单汇总'!$L$544&gt;0,'（工厂）送货清单汇总'!$M$544&gt;0,'（工厂）送货清单汇总'!$N$544&gt;0),'（工厂）送货清单汇总'!N460,IF(AND('（工厂）送货清单汇总'!$K$544&gt;0,'（工厂）送货清单汇总'!$L$544&gt;0,'（工厂）送货清单汇总'!$M$544&gt;0,'（工厂）送货清单汇总'!$N$544=0),'（工厂）送货清单汇总'!M460,IF(AND('（工厂）送货清单汇总'!$K$544&gt;0,'（工厂）送货清单汇总'!$L$544&gt;0,'（工厂）送货清单汇总'!$M$544=0),'（工厂）送货清单汇总'!L460,'（工厂）送货清单汇总'!K460)))</f>
        <v>0</v>
      </c>
      <c r="L460" s="50">
        <f t="shared" si="21"/>
        <v>0</v>
      </c>
      <c r="M460" s="43"/>
      <c r="N460" s="43"/>
      <c r="O460" s="50" t="str">
        <f ca="1">+IF(K460&gt;0,LOOKUP(1,0/FIND(I460,运营生产订单!$A$9:$A$78),运营生产订单!$N$9:$N$78),"")</f>
        <v/>
      </c>
    </row>
    <row r="461" ht="22.5" customHeight="1" spans="1:15">
      <c r="A461" s="48" t="str">
        <f t="shared" si="20"/>
        <v/>
      </c>
      <c r="B461" s="49" t="str">
        <f ca="1">+IF(K461&gt;0,'（运营）采购订单'!B461,"")</f>
        <v/>
      </c>
      <c r="C461" s="50" t="str">
        <f ca="1">+IF(K461&gt;0,'（运营）采购订单'!C461,"")</f>
        <v/>
      </c>
      <c r="D461" s="50" t="str">
        <f ca="1">+IF(K461&gt;0,'（运营）采购订单'!D461,"")</f>
        <v/>
      </c>
      <c r="E461" s="50" t="str">
        <f ca="1">+IF(K461&gt;0,'（运营）采购订单'!E461,"")</f>
        <v/>
      </c>
      <c r="F461" s="50">
        <f ca="1">+IF(K461&gt;0,'（运营）采购订单'!J461,0)</f>
        <v>0</v>
      </c>
      <c r="G461" s="50" t="str">
        <f ca="1">+IF(K461&gt;0,'（运营）采购订单'!F461,"")</f>
        <v/>
      </c>
      <c r="H461" s="51" t="str">
        <f ca="1">+IF(K461&gt;0,'（运营）采购订单'!G461,"")</f>
        <v/>
      </c>
      <c r="I461" s="50" t="str">
        <f ca="1">+IF(K461&gt;0,'（运营）采购订单'!H461,"")</f>
        <v/>
      </c>
      <c r="J461" s="50" t="str">
        <f>+IF(K461&gt;0,'（运营）采购订单'!I461,"")</f>
        <v/>
      </c>
      <c r="K461" s="50">
        <f>+IF(AND('（工厂）送货清单汇总'!$K$544&gt;0,'（工厂）送货清单汇总'!$L$544&gt;0,'（工厂）送货清单汇总'!$M$544&gt;0,'（工厂）送货清单汇总'!$N$544&gt;0),'（工厂）送货清单汇总'!N461,IF(AND('（工厂）送货清单汇总'!$K$544&gt;0,'（工厂）送货清单汇总'!$L$544&gt;0,'（工厂）送货清单汇总'!$M$544&gt;0,'（工厂）送货清单汇总'!$N$544=0),'（工厂）送货清单汇总'!M461,IF(AND('（工厂）送货清单汇总'!$K$544&gt;0,'（工厂）送货清单汇总'!$L$544&gt;0,'（工厂）送货清单汇总'!$M$544=0),'（工厂）送货清单汇总'!L461,'（工厂）送货清单汇总'!K461)))</f>
        <v>0</v>
      </c>
      <c r="L461" s="50">
        <f t="shared" si="21"/>
        <v>0</v>
      </c>
      <c r="M461" s="43"/>
      <c r="N461" s="43"/>
      <c r="O461" s="50" t="str">
        <f ca="1">+IF(K461&gt;0,LOOKUP(1,0/FIND(I461,运营生产订单!$A$9:$A$78),运营生产订单!$N$9:$N$78),"")</f>
        <v/>
      </c>
    </row>
    <row r="462" ht="22.5" customHeight="1" spans="1:15">
      <c r="A462" s="48" t="str">
        <f t="shared" si="20"/>
        <v/>
      </c>
      <c r="B462" s="49" t="str">
        <f ca="1">+IF(K462&gt;0,'（运营）采购订单'!B462,"")</f>
        <v/>
      </c>
      <c r="C462" s="50" t="str">
        <f ca="1">+IF(K462&gt;0,'（运营）采购订单'!C462,"")</f>
        <v/>
      </c>
      <c r="D462" s="50" t="str">
        <f ca="1">+IF(K462&gt;0,'（运营）采购订单'!D462,"")</f>
        <v/>
      </c>
      <c r="E462" s="50" t="str">
        <f ca="1">+IF(K462&gt;0,'（运营）采购订单'!E462,"")</f>
        <v/>
      </c>
      <c r="F462" s="50">
        <f ca="1">+IF(K462&gt;0,'（运营）采购订单'!J462,0)</f>
        <v>0</v>
      </c>
      <c r="G462" s="50" t="str">
        <f ca="1">+IF(K462&gt;0,'（运营）采购订单'!F462,"")</f>
        <v/>
      </c>
      <c r="H462" s="51" t="str">
        <f ca="1">+IF(K462&gt;0,'（运营）采购订单'!G462,"")</f>
        <v/>
      </c>
      <c r="I462" s="50" t="str">
        <f ca="1">+IF(K462&gt;0,'（运营）采购订单'!H462,"")</f>
        <v/>
      </c>
      <c r="J462" s="50" t="str">
        <f>+IF(K462&gt;0,'（运营）采购订单'!I462,"")</f>
        <v/>
      </c>
      <c r="K462" s="50">
        <f>+IF(AND('（工厂）送货清单汇总'!$K$544&gt;0,'（工厂）送货清单汇总'!$L$544&gt;0,'（工厂）送货清单汇总'!$M$544&gt;0,'（工厂）送货清单汇总'!$N$544&gt;0),'（工厂）送货清单汇总'!N462,IF(AND('（工厂）送货清单汇总'!$K$544&gt;0,'（工厂）送货清单汇总'!$L$544&gt;0,'（工厂）送货清单汇总'!$M$544&gt;0,'（工厂）送货清单汇总'!$N$544=0),'（工厂）送货清单汇总'!M462,IF(AND('（工厂）送货清单汇总'!$K$544&gt;0,'（工厂）送货清单汇总'!$L$544&gt;0,'（工厂）送货清单汇总'!$M$544=0),'（工厂）送货清单汇总'!L462,'（工厂）送货清单汇总'!K462)))</f>
        <v>0</v>
      </c>
      <c r="L462" s="50">
        <f t="shared" si="21"/>
        <v>0</v>
      </c>
      <c r="M462" s="43"/>
      <c r="N462" s="43"/>
      <c r="O462" s="50" t="str">
        <f ca="1">+IF(K462&gt;0,LOOKUP(1,0/FIND(I462,运营生产订单!$A$9:$A$78),运营生产订单!$N$9:$N$78),"")</f>
        <v/>
      </c>
    </row>
    <row r="463" ht="22.5" customHeight="1" spans="1:15">
      <c r="A463" s="48" t="str">
        <f t="shared" si="20"/>
        <v/>
      </c>
      <c r="B463" s="49" t="str">
        <f ca="1">+IF(K463&gt;0,'（运营）采购订单'!B463,"")</f>
        <v/>
      </c>
      <c r="C463" s="50" t="str">
        <f ca="1">+IF(K463&gt;0,'（运营）采购订单'!C463,"")</f>
        <v/>
      </c>
      <c r="D463" s="50" t="str">
        <f ca="1">+IF(K463&gt;0,'（运营）采购订单'!D463,"")</f>
        <v/>
      </c>
      <c r="E463" s="50" t="str">
        <f ca="1">+IF(K463&gt;0,'（运营）采购订单'!E463,"")</f>
        <v/>
      </c>
      <c r="F463" s="50">
        <f ca="1">+IF(K463&gt;0,'（运营）采购订单'!J463,0)</f>
        <v>0</v>
      </c>
      <c r="G463" s="50" t="str">
        <f ca="1">+IF(K463&gt;0,'（运营）采购订单'!F463,"")</f>
        <v/>
      </c>
      <c r="H463" s="51" t="str">
        <f ca="1">+IF(K463&gt;0,'（运营）采购订单'!G463,"")</f>
        <v/>
      </c>
      <c r="I463" s="50" t="str">
        <f ca="1">+IF(K463&gt;0,'（运营）采购订单'!H463,"")</f>
        <v/>
      </c>
      <c r="J463" s="50" t="str">
        <f>+IF(K463&gt;0,'（运营）采购订单'!I463,"")</f>
        <v/>
      </c>
      <c r="K463" s="50">
        <f>+IF(AND('（工厂）送货清单汇总'!$K$544&gt;0,'（工厂）送货清单汇总'!$L$544&gt;0,'（工厂）送货清单汇总'!$M$544&gt;0,'（工厂）送货清单汇总'!$N$544&gt;0),'（工厂）送货清单汇总'!N463,IF(AND('（工厂）送货清单汇总'!$K$544&gt;0,'（工厂）送货清单汇总'!$L$544&gt;0,'（工厂）送货清单汇总'!$M$544&gt;0,'（工厂）送货清单汇总'!$N$544=0),'（工厂）送货清单汇总'!M463,IF(AND('（工厂）送货清单汇总'!$K$544&gt;0,'（工厂）送货清单汇总'!$L$544&gt;0,'（工厂）送货清单汇总'!$M$544=0),'（工厂）送货清单汇总'!L463,'（工厂）送货清单汇总'!K463)))</f>
        <v>0</v>
      </c>
      <c r="L463" s="50">
        <f t="shared" si="21"/>
        <v>0</v>
      </c>
      <c r="M463" s="43"/>
      <c r="N463" s="43"/>
      <c r="O463" s="50" t="str">
        <f ca="1">+IF(K463&gt;0,LOOKUP(1,0/FIND(I463,运营生产订单!$A$9:$A$78),运营生产订单!$N$9:$N$78),"")</f>
        <v/>
      </c>
    </row>
    <row r="464" ht="22.5" customHeight="1" spans="1:15">
      <c r="A464" s="48" t="str">
        <f t="shared" si="20"/>
        <v/>
      </c>
      <c r="B464" s="49" t="str">
        <f ca="1">+IF(K464&gt;0,'（运营）采购订单'!B464,"")</f>
        <v/>
      </c>
      <c r="C464" s="50" t="str">
        <f ca="1">+IF(K464&gt;0,'（运营）采购订单'!C464,"")</f>
        <v/>
      </c>
      <c r="D464" s="50" t="str">
        <f ca="1">+IF(K464&gt;0,'（运营）采购订单'!D464,"")</f>
        <v/>
      </c>
      <c r="E464" s="50" t="str">
        <f ca="1">+IF(K464&gt;0,'（运营）采购订单'!E464,"")</f>
        <v/>
      </c>
      <c r="F464" s="50">
        <f ca="1">+IF(K464&gt;0,'（运营）采购订单'!J464,0)</f>
        <v>0</v>
      </c>
      <c r="G464" s="50" t="str">
        <f ca="1">+IF(K464&gt;0,'（运营）采购订单'!F464,"")</f>
        <v/>
      </c>
      <c r="H464" s="51" t="str">
        <f ca="1">+IF(K464&gt;0,'（运营）采购订单'!G464,"")</f>
        <v/>
      </c>
      <c r="I464" s="50" t="str">
        <f ca="1">+IF(K464&gt;0,'（运营）采购订单'!H464,"")</f>
        <v/>
      </c>
      <c r="J464" s="50" t="str">
        <f>+IF(K464&gt;0,'（运营）采购订单'!I464,"")</f>
        <v/>
      </c>
      <c r="K464" s="50">
        <f>+IF(AND('（工厂）送货清单汇总'!$K$544&gt;0,'（工厂）送货清单汇总'!$L$544&gt;0,'（工厂）送货清单汇总'!$M$544&gt;0,'（工厂）送货清单汇总'!$N$544&gt;0),'（工厂）送货清单汇总'!N464,IF(AND('（工厂）送货清单汇总'!$K$544&gt;0,'（工厂）送货清单汇总'!$L$544&gt;0,'（工厂）送货清单汇总'!$M$544&gt;0,'（工厂）送货清单汇总'!$N$544=0),'（工厂）送货清单汇总'!M464,IF(AND('（工厂）送货清单汇总'!$K$544&gt;0,'（工厂）送货清单汇总'!$L$544&gt;0,'（工厂）送货清单汇总'!$M$544=0),'（工厂）送货清单汇总'!L464,'（工厂）送货清单汇总'!K464)))</f>
        <v>0</v>
      </c>
      <c r="L464" s="50">
        <f t="shared" si="21"/>
        <v>0</v>
      </c>
      <c r="M464" s="43"/>
      <c r="N464" s="43"/>
      <c r="O464" s="50" t="str">
        <f ca="1">+IF(K464&gt;0,LOOKUP(1,0/FIND(I464,运营生产订单!$A$9:$A$78),运营生产订单!$N$9:$N$78),"")</f>
        <v/>
      </c>
    </row>
    <row r="465" ht="22.5" customHeight="1" spans="1:15">
      <c r="A465" s="48" t="str">
        <f t="shared" si="20"/>
        <v/>
      </c>
      <c r="B465" s="49" t="str">
        <f ca="1">+IF(K465&gt;0,'（运营）采购订单'!B465,"")</f>
        <v/>
      </c>
      <c r="C465" s="50" t="str">
        <f ca="1">+IF(K465&gt;0,'（运营）采购订单'!C465,"")</f>
        <v/>
      </c>
      <c r="D465" s="50" t="str">
        <f ca="1">+IF(K465&gt;0,'（运营）采购订单'!D465,"")</f>
        <v/>
      </c>
      <c r="E465" s="50" t="str">
        <f ca="1">+IF(K465&gt;0,'（运营）采购订单'!E465,"")</f>
        <v/>
      </c>
      <c r="F465" s="50">
        <f ca="1">+IF(K465&gt;0,'（运营）采购订单'!J465,0)</f>
        <v>0</v>
      </c>
      <c r="G465" s="50" t="str">
        <f ca="1">+IF(K465&gt;0,'（运营）采购订单'!F465,"")</f>
        <v/>
      </c>
      <c r="H465" s="51" t="str">
        <f ca="1">+IF(K465&gt;0,'（运营）采购订单'!G465,"")</f>
        <v/>
      </c>
      <c r="I465" s="50" t="str">
        <f ca="1">+IF(K465&gt;0,'（运营）采购订单'!H465,"")</f>
        <v/>
      </c>
      <c r="J465" s="50" t="str">
        <f>+IF(K465&gt;0,'（运营）采购订单'!I465,"")</f>
        <v/>
      </c>
      <c r="K465" s="50">
        <f>+IF(AND('（工厂）送货清单汇总'!$K$544&gt;0,'（工厂）送货清单汇总'!$L$544&gt;0,'（工厂）送货清单汇总'!$M$544&gt;0,'（工厂）送货清单汇总'!$N$544&gt;0),'（工厂）送货清单汇总'!N465,IF(AND('（工厂）送货清单汇总'!$K$544&gt;0,'（工厂）送货清单汇总'!$L$544&gt;0,'（工厂）送货清单汇总'!$M$544&gt;0,'（工厂）送货清单汇总'!$N$544=0),'（工厂）送货清单汇总'!M465,IF(AND('（工厂）送货清单汇总'!$K$544&gt;0,'（工厂）送货清单汇总'!$L$544&gt;0,'（工厂）送货清单汇总'!$M$544=0),'（工厂）送货清单汇总'!L465,'（工厂）送货清单汇总'!K465)))</f>
        <v>0</v>
      </c>
      <c r="L465" s="50">
        <f t="shared" si="21"/>
        <v>0</v>
      </c>
      <c r="M465" s="43"/>
      <c r="N465" s="43"/>
      <c r="O465" s="50" t="str">
        <f ca="1">+IF(K465&gt;0,LOOKUP(1,0/FIND(I465,运营生产订单!$A$9:$A$78),运营生产订单!$N$9:$N$78),"")</f>
        <v/>
      </c>
    </row>
    <row r="466" ht="22.5" customHeight="1" spans="1:15">
      <c r="A466" s="48" t="str">
        <f t="shared" si="20"/>
        <v/>
      </c>
      <c r="B466" s="49" t="str">
        <f ca="1">+IF(K466&gt;0,'（运营）采购订单'!B466,"")</f>
        <v/>
      </c>
      <c r="C466" s="50" t="str">
        <f ca="1">+IF(K466&gt;0,'（运营）采购订单'!C466,"")</f>
        <v/>
      </c>
      <c r="D466" s="50" t="str">
        <f ca="1">+IF(K466&gt;0,'（运营）采购订单'!D466,"")</f>
        <v/>
      </c>
      <c r="E466" s="50" t="str">
        <f ca="1">+IF(K466&gt;0,'（运营）采购订单'!E466,"")</f>
        <v/>
      </c>
      <c r="F466" s="50">
        <f ca="1">+IF(K466&gt;0,'（运营）采购订单'!J466,0)</f>
        <v>0</v>
      </c>
      <c r="G466" s="50" t="str">
        <f ca="1">+IF(K466&gt;0,'（运营）采购订单'!F466,"")</f>
        <v/>
      </c>
      <c r="H466" s="51" t="str">
        <f ca="1">+IF(K466&gt;0,'（运营）采购订单'!G466,"")</f>
        <v/>
      </c>
      <c r="I466" s="50" t="str">
        <f ca="1">+IF(K466&gt;0,'（运营）采购订单'!H466,"")</f>
        <v/>
      </c>
      <c r="J466" s="50" t="str">
        <f>+IF(K466&gt;0,'（运营）采购订单'!I466,"")</f>
        <v/>
      </c>
      <c r="K466" s="50">
        <f>+IF(AND('（工厂）送货清单汇总'!$K$544&gt;0,'（工厂）送货清单汇总'!$L$544&gt;0,'（工厂）送货清单汇总'!$M$544&gt;0,'（工厂）送货清单汇总'!$N$544&gt;0),'（工厂）送货清单汇总'!N466,IF(AND('（工厂）送货清单汇总'!$K$544&gt;0,'（工厂）送货清单汇总'!$L$544&gt;0,'（工厂）送货清单汇总'!$M$544&gt;0,'（工厂）送货清单汇总'!$N$544=0),'（工厂）送货清单汇总'!M466,IF(AND('（工厂）送货清单汇总'!$K$544&gt;0,'（工厂）送货清单汇总'!$L$544&gt;0,'（工厂）送货清单汇总'!$M$544=0),'（工厂）送货清单汇总'!L466,'（工厂）送货清单汇总'!K466)))</f>
        <v>0</v>
      </c>
      <c r="L466" s="50">
        <f t="shared" si="21"/>
        <v>0</v>
      </c>
      <c r="M466" s="43"/>
      <c r="N466" s="43"/>
      <c r="O466" s="50" t="str">
        <f ca="1">+IF(K466&gt;0,LOOKUP(1,0/FIND(I466,运营生产订单!$A$9:$A$78),运营生产订单!$N$9:$N$78),"")</f>
        <v/>
      </c>
    </row>
    <row r="467" ht="22.5" customHeight="1" spans="1:15">
      <c r="A467" s="48" t="str">
        <f t="shared" si="20"/>
        <v/>
      </c>
      <c r="B467" s="49" t="str">
        <f ca="1">+IF(K467&gt;0,'（运营）采购订单'!B467,"")</f>
        <v/>
      </c>
      <c r="C467" s="50" t="str">
        <f ca="1">+IF(K467&gt;0,'（运营）采购订单'!C467,"")</f>
        <v/>
      </c>
      <c r="D467" s="50" t="str">
        <f ca="1">+IF(K467&gt;0,'（运营）采购订单'!D467,"")</f>
        <v/>
      </c>
      <c r="E467" s="50" t="str">
        <f ca="1">+IF(K467&gt;0,'（运营）采购订单'!E467,"")</f>
        <v/>
      </c>
      <c r="F467" s="50">
        <f ca="1">+IF(K467&gt;0,'（运营）采购订单'!J467,0)</f>
        <v>0</v>
      </c>
      <c r="G467" s="50" t="str">
        <f ca="1">+IF(K467&gt;0,'（运营）采购订单'!F467,"")</f>
        <v/>
      </c>
      <c r="H467" s="51" t="str">
        <f ca="1">+IF(K467&gt;0,'（运营）采购订单'!G467,"")</f>
        <v/>
      </c>
      <c r="I467" s="50" t="str">
        <f ca="1">+IF(K467&gt;0,'（运营）采购订单'!H467,"")</f>
        <v/>
      </c>
      <c r="J467" s="50" t="str">
        <f>+IF(K467&gt;0,'（运营）采购订单'!I467,"")</f>
        <v/>
      </c>
      <c r="K467" s="50">
        <f>+IF(AND('（工厂）送货清单汇总'!$K$544&gt;0,'（工厂）送货清单汇总'!$L$544&gt;0,'（工厂）送货清单汇总'!$M$544&gt;0,'（工厂）送货清单汇总'!$N$544&gt;0),'（工厂）送货清单汇总'!N467,IF(AND('（工厂）送货清单汇总'!$K$544&gt;0,'（工厂）送货清单汇总'!$L$544&gt;0,'（工厂）送货清单汇总'!$M$544&gt;0,'（工厂）送货清单汇总'!$N$544=0),'（工厂）送货清单汇总'!M467,IF(AND('（工厂）送货清单汇总'!$K$544&gt;0,'（工厂）送货清单汇总'!$L$544&gt;0,'（工厂）送货清单汇总'!$M$544=0),'（工厂）送货清单汇总'!L467,'（工厂）送货清单汇总'!K467)))</f>
        <v>0</v>
      </c>
      <c r="L467" s="50">
        <f t="shared" si="21"/>
        <v>0</v>
      </c>
      <c r="M467" s="43"/>
      <c r="N467" s="43"/>
      <c r="O467" s="50" t="str">
        <f ca="1">+IF(K467&gt;0,LOOKUP(1,0/FIND(I467,运营生产订单!$A$9:$A$78),运营生产订单!$N$9:$N$78),"")</f>
        <v/>
      </c>
    </row>
    <row r="468" ht="22.5" customHeight="1" spans="1:15">
      <c r="A468" s="48" t="str">
        <f t="shared" si="20"/>
        <v/>
      </c>
      <c r="B468" s="49" t="str">
        <f ca="1">+IF(K468&gt;0,'（运营）采购订单'!B468,"")</f>
        <v/>
      </c>
      <c r="C468" s="50" t="str">
        <f ca="1">+IF(K468&gt;0,'（运营）采购订单'!C468,"")</f>
        <v/>
      </c>
      <c r="D468" s="50" t="str">
        <f ca="1">+IF(K468&gt;0,'（运营）采购订单'!D468,"")</f>
        <v/>
      </c>
      <c r="E468" s="50" t="str">
        <f ca="1">+IF(K468&gt;0,'（运营）采购订单'!E468,"")</f>
        <v/>
      </c>
      <c r="F468" s="50">
        <f ca="1">+IF(K468&gt;0,'（运营）采购订单'!J468,0)</f>
        <v>0</v>
      </c>
      <c r="G468" s="50" t="str">
        <f ca="1">+IF(K468&gt;0,'（运营）采购订单'!F468,"")</f>
        <v/>
      </c>
      <c r="H468" s="51" t="str">
        <f ca="1">+IF(K468&gt;0,'（运营）采购订单'!G468,"")</f>
        <v/>
      </c>
      <c r="I468" s="50" t="str">
        <f ca="1">+IF(K468&gt;0,'（运营）采购订单'!H468,"")</f>
        <v/>
      </c>
      <c r="J468" s="50" t="str">
        <f>+IF(K468&gt;0,'（运营）采购订单'!I468,"")</f>
        <v/>
      </c>
      <c r="K468" s="50">
        <f>+IF(AND('（工厂）送货清单汇总'!$K$544&gt;0,'（工厂）送货清单汇总'!$L$544&gt;0,'（工厂）送货清单汇总'!$M$544&gt;0,'（工厂）送货清单汇总'!$N$544&gt;0),'（工厂）送货清单汇总'!N468,IF(AND('（工厂）送货清单汇总'!$K$544&gt;0,'（工厂）送货清单汇总'!$L$544&gt;0,'（工厂）送货清单汇总'!$M$544&gt;0,'（工厂）送货清单汇总'!$N$544=0),'（工厂）送货清单汇总'!M468,IF(AND('（工厂）送货清单汇总'!$K$544&gt;0,'（工厂）送货清单汇总'!$L$544&gt;0,'（工厂）送货清单汇总'!$M$544=0),'（工厂）送货清单汇总'!L468,'（工厂）送货清单汇总'!K468)))</f>
        <v>0</v>
      </c>
      <c r="L468" s="50">
        <f t="shared" si="21"/>
        <v>0</v>
      </c>
      <c r="M468" s="43"/>
      <c r="N468" s="43"/>
      <c r="O468" s="50" t="str">
        <f ca="1">+IF(K468&gt;0,LOOKUP(1,0/FIND(I468,运营生产订单!$A$9:$A$78),运营生产订单!$N$9:$N$78),"")</f>
        <v/>
      </c>
    </row>
    <row r="469" ht="22.5" customHeight="1" spans="1:15">
      <c r="A469" s="48" t="str">
        <f t="shared" si="20"/>
        <v/>
      </c>
      <c r="B469" s="49" t="str">
        <f ca="1">+IF(K469&gt;0,'（运营）采购订单'!B469,"")</f>
        <v/>
      </c>
      <c r="C469" s="50" t="str">
        <f ca="1">+IF(K469&gt;0,'（运营）采购订单'!C469,"")</f>
        <v/>
      </c>
      <c r="D469" s="50" t="str">
        <f ca="1">+IF(K469&gt;0,'（运营）采购订单'!D469,"")</f>
        <v/>
      </c>
      <c r="E469" s="50" t="str">
        <f ca="1">+IF(K469&gt;0,'（运营）采购订单'!E469,"")</f>
        <v/>
      </c>
      <c r="F469" s="50">
        <f ca="1">+IF(K469&gt;0,'（运营）采购订单'!J469,0)</f>
        <v>0</v>
      </c>
      <c r="G469" s="50" t="str">
        <f ca="1">+IF(K469&gt;0,'（运营）采购订单'!F469,"")</f>
        <v/>
      </c>
      <c r="H469" s="51" t="str">
        <f ca="1">+IF(K469&gt;0,'（运营）采购订单'!G469,"")</f>
        <v/>
      </c>
      <c r="I469" s="50" t="str">
        <f ca="1">+IF(K469&gt;0,'（运营）采购订单'!H469,"")</f>
        <v/>
      </c>
      <c r="J469" s="50" t="str">
        <f>+IF(K469&gt;0,'（运营）采购订单'!I469,"")</f>
        <v/>
      </c>
      <c r="K469" s="50">
        <f>+IF(AND('（工厂）送货清单汇总'!$K$544&gt;0,'（工厂）送货清单汇总'!$L$544&gt;0,'（工厂）送货清单汇总'!$M$544&gt;0,'（工厂）送货清单汇总'!$N$544&gt;0),'（工厂）送货清单汇总'!N469,IF(AND('（工厂）送货清单汇总'!$K$544&gt;0,'（工厂）送货清单汇总'!$L$544&gt;0,'（工厂）送货清单汇总'!$M$544&gt;0,'（工厂）送货清单汇总'!$N$544=0),'（工厂）送货清单汇总'!M469,IF(AND('（工厂）送货清单汇总'!$K$544&gt;0,'（工厂）送货清单汇总'!$L$544&gt;0,'（工厂）送货清单汇总'!$M$544=0),'（工厂）送货清单汇总'!L469,'（工厂）送货清单汇总'!K469)))</f>
        <v>0</v>
      </c>
      <c r="L469" s="50">
        <f t="shared" si="21"/>
        <v>0</v>
      </c>
      <c r="M469" s="43"/>
      <c r="N469" s="43"/>
      <c r="O469" s="50" t="str">
        <f ca="1">+IF(K469&gt;0,LOOKUP(1,0/FIND(I469,运营生产订单!$A$9:$A$78),运营生产订单!$N$9:$N$78),"")</f>
        <v/>
      </c>
    </row>
    <row r="470" ht="22.5" customHeight="1" spans="1:15">
      <c r="A470" s="48" t="str">
        <f t="shared" si="20"/>
        <v/>
      </c>
      <c r="B470" s="49" t="str">
        <f ca="1">+IF(K470&gt;0,'（运营）采购订单'!B470,"")</f>
        <v/>
      </c>
      <c r="C470" s="50" t="str">
        <f ca="1">+IF(K470&gt;0,'（运营）采购订单'!C470,"")</f>
        <v/>
      </c>
      <c r="D470" s="50" t="str">
        <f ca="1">+IF(K470&gt;0,'（运营）采购订单'!D470,"")</f>
        <v/>
      </c>
      <c r="E470" s="50" t="str">
        <f ca="1">+IF(K470&gt;0,'（运营）采购订单'!E470,"")</f>
        <v/>
      </c>
      <c r="F470" s="50">
        <f ca="1">+IF(K470&gt;0,'（运营）采购订单'!J470,0)</f>
        <v>0</v>
      </c>
      <c r="G470" s="50" t="str">
        <f ca="1">+IF(K470&gt;0,'（运营）采购订单'!F470,"")</f>
        <v/>
      </c>
      <c r="H470" s="51" t="str">
        <f ca="1">+IF(K470&gt;0,'（运营）采购订单'!G470,"")</f>
        <v/>
      </c>
      <c r="I470" s="50" t="str">
        <f ca="1">+IF(K470&gt;0,'（运营）采购订单'!H470,"")</f>
        <v/>
      </c>
      <c r="J470" s="50" t="str">
        <f>+IF(K470&gt;0,'（运营）采购订单'!I470,"")</f>
        <v/>
      </c>
      <c r="K470" s="50">
        <f>+IF(AND('（工厂）送货清单汇总'!$K$544&gt;0,'（工厂）送货清单汇总'!$L$544&gt;0,'（工厂）送货清单汇总'!$M$544&gt;0,'（工厂）送货清单汇总'!$N$544&gt;0),'（工厂）送货清单汇总'!N470,IF(AND('（工厂）送货清单汇总'!$K$544&gt;0,'（工厂）送货清单汇总'!$L$544&gt;0,'（工厂）送货清单汇总'!$M$544&gt;0,'（工厂）送货清单汇总'!$N$544=0),'（工厂）送货清单汇总'!M470,IF(AND('（工厂）送货清单汇总'!$K$544&gt;0,'（工厂）送货清单汇总'!$L$544&gt;0,'（工厂）送货清单汇总'!$M$544=0),'（工厂）送货清单汇总'!L470,'（工厂）送货清单汇总'!K470)))</f>
        <v>0</v>
      </c>
      <c r="L470" s="50">
        <f t="shared" si="21"/>
        <v>0</v>
      </c>
      <c r="M470" s="43"/>
      <c r="N470" s="43"/>
      <c r="O470" s="50" t="str">
        <f ca="1">+IF(K470&gt;0,LOOKUP(1,0/FIND(I470,运营生产订单!$A$9:$A$78),运营生产订单!$N$9:$N$78),"")</f>
        <v/>
      </c>
    </row>
    <row r="471" ht="22.5" customHeight="1" spans="1:15">
      <c r="A471" s="48" t="str">
        <f t="shared" si="20"/>
        <v/>
      </c>
      <c r="B471" s="49" t="str">
        <f ca="1">+IF(K471&gt;0,'（运营）采购订单'!B471,"")</f>
        <v/>
      </c>
      <c r="C471" s="50" t="str">
        <f ca="1">+IF(K471&gt;0,'（运营）采购订单'!C471,"")</f>
        <v/>
      </c>
      <c r="D471" s="50" t="str">
        <f ca="1">+IF(K471&gt;0,'（运营）采购订单'!D471,"")</f>
        <v/>
      </c>
      <c r="E471" s="50" t="str">
        <f ca="1">+IF(K471&gt;0,'（运营）采购订单'!E471,"")</f>
        <v/>
      </c>
      <c r="F471" s="50">
        <f ca="1">+IF(K471&gt;0,'（运营）采购订单'!J471,0)</f>
        <v>0</v>
      </c>
      <c r="G471" s="50" t="str">
        <f ca="1">+IF(K471&gt;0,'（运营）采购订单'!F471,"")</f>
        <v/>
      </c>
      <c r="H471" s="51" t="str">
        <f ca="1">+IF(K471&gt;0,'（运营）采购订单'!G471,"")</f>
        <v/>
      </c>
      <c r="I471" s="50" t="str">
        <f ca="1">+IF(K471&gt;0,'（运营）采购订单'!H471,"")</f>
        <v/>
      </c>
      <c r="J471" s="50" t="str">
        <f>+IF(K471&gt;0,'（运营）采购订单'!I471,"")</f>
        <v/>
      </c>
      <c r="K471" s="50">
        <f>+IF(AND('（工厂）送货清单汇总'!$K$544&gt;0,'（工厂）送货清单汇总'!$L$544&gt;0,'（工厂）送货清单汇总'!$M$544&gt;0,'（工厂）送货清单汇总'!$N$544&gt;0),'（工厂）送货清单汇总'!N471,IF(AND('（工厂）送货清单汇总'!$K$544&gt;0,'（工厂）送货清单汇总'!$L$544&gt;0,'（工厂）送货清单汇总'!$M$544&gt;0,'（工厂）送货清单汇总'!$N$544=0),'（工厂）送货清单汇总'!M471,IF(AND('（工厂）送货清单汇总'!$K$544&gt;0,'（工厂）送货清单汇总'!$L$544&gt;0,'（工厂）送货清单汇总'!$M$544=0),'（工厂）送货清单汇总'!L471,'（工厂）送货清单汇总'!K471)))</f>
        <v>0</v>
      </c>
      <c r="L471" s="50">
        <f t="shared" si="21"/>
        <v>0</v>
      </c>
      <c r="M471" s="43"/>
      <c r="N471" s="43"/>
      <c r="O471" s="50" t="str">
        <f ca="1">+IF(K471&gt;0,LOOKUP(1,0/FIND(I471,运营生产订单!$A$9:$A$78),运营生产订单!$N$9:$N$78),"")</f>
        <v/>
      </c>
    </row>
    <row r="472" ht="22.5" customHeight="1" spans="1:15">
      <c r="A472" s="48" t="str">
        <f t="shared" si="20"/>
        <v/>
      </c>
      <c r="B472" s="49" t="str">
        <f ca="1">+IF(K472&gt;0,'（运营）采购订单'!B472,"")</f>
        <v/>
      </c>
      <c r="C472" s="50" t="str">
        <f ca="1">+IF(K472&gt;0,'（运营）采购订单'!C472,"")</f>
        <v/>
      </c>
      <c r="D472" s="50" t="str">
        <f ca="1">+IF(K472&gt;0,'（运营）采购订单'!D472,"")</f>
        <v/>
      </c>
      <c r="E472" s="50" t="str">
        <f ca="1">+IF(K472&gt;0,'（运营）采购订单'!E472,"")</f>
        <v/>
      </c>
      <c r="F472" s="50">
        <f ca="1">+IF(K472&gt;0,'（运营）采购订单'!J472,0)</f>
        <v>0</v>
      </c>
      <c r="G472" s="50" t="str">
        <f ca="1">+IF(K472&gt;0,'（运营）采购订单'!F472,"")</f>
        <v/>
      </c>
      <c r="H472" s="51" t="str">
        <f ca="1">+IF(K472&gt;0,'（运营）采购订单'!G472,"")</f>
        <v/>
      </c>
      <c r="I472" s="50" t="str">
        <f ca="1">+IF(K472&gt;0,'（运营）采购订单'!H472,"")</f>
        <v/>
      </c>
      <c r="J472" s="50" t="str">
        <f>+IF(K472&gt;0,'（运营）采购订单'!I472,"")</f>
        <v/>
      </c>
      <c r="K472" s="50">
        <f>+IF(AND('（工厂）送货清单汇总'!$K$544&gt;0,'（工厂）送货清单汇总'!$L$544&gt;0,'（工厂）送货清单汇总'!$M$544&gt;0,'（工厂）送货清单汇总'!$N$544&gt;0),'（工厂）送货清单汇总'!N472,IF(AND('（工厂）送货清单汇总'!$K$544&gt;0,'（工厂）送货清单汇总'!$L$544&gt;0,'（工厂）送货清单汇总'!$M$544&gt;0,'（工厂）送货清单汇总'!$N$544=0),'（工厂）送货清单汇总'!M472,IF(AND('（工厂）送货清单汇总'!$K$544&gt;0,'（工厂）送货清单汇总'!$L$544&gt;0,'（工厂）送货清单汇总'!$M$544=0),'（工厂）送货清单汇总'!L472,'（工厂）送货清单汇总'!K472)))</f>
        <v>0</v>
      </c>
      <c r="L472" s="50">
        <f t="shared" si="21"/>
        <v>0</v>
      </c>
      <c r="M472" s="43"/>
      <c r="N472" s="43"/>
      <c r="O472" s="50" t="str">
        <f ca="1">+IF(K472&gt;0,LOOKUP(1,0/FIND(I472,运营生产订单!$A$9:$A$78),运营生产订单!$N$9:$N$78),"")</f>
        <v/>
      </c>
    </row>
    <row r="473" ht="22.5" customHeight="1" spans="1:15">
      <c r="A473" s="48" t="str">
        <f t="shared" si="20"/>
        <v/>
      </c>
      <c r="B473" s="49" t="str">
        <f ca="1">+IF(K473&gt;0,'（运营）采购订单'!B473,"")</f>
        <v/>
      </c>
      <c r="C473" s="50" t="str">
        <f ca="1">+IF(K473&gt;0,'（运营）采购订单'!C473,"")</f>
        <v/>
      </c>
      <c r="D473" s="50" t="str">
        <f ca="1">+IF(K473&gt;0,'（运营）采购订单'!D473,"")</f>
        <v/>
      </c>
      <c r="E473" s="50" t="str">
        <f ca="1">+IF(K473&gt;0,'（运营）采购订单'!E473,"")</f>
        <v/>
      </c>
      <c r="F473" s="50">
        <f ca="1">+IF(K473&gt;0,'（运营）采购订单'!J473,0)</f>
        <v>0</v>
      </c>
      <c r="G473" s="50" t="str">
        <f ca="1">+IF(K473&gt;0,'（运营）采购订单'!F473,"")</f>
        <v/>
      </c>
      <c r="H473" s="51" t="str">
        <f ca="1">+IF(K473&gt;0,'（运营）采购订单'!G473,"")</f>
        <v/>
      </c>
      <c r="I473" s="50" t="str">
        <f ca="1">+IF(K473&gt;0,'（运营）采购订单'!H473,"")</f>
        <v/>
      </c>
      <c r="J473" s="50" t="str">
        <f>+IF(K473&gt;0,'（运营）采购订单'!I473,"")</f>
        <v/>
      </c>
      <c r="K473" s="50">
        <f>+IF(AND('（工厂）送货清单汇总'!$K$544&gt;0,'（工厂）送货清单汇总'!$L$544&gt;0,'（工厂）送货清单汇总'!$M$544&gt;0,'（工厂）送货清单汇总'!$N$544&gt;0),'（工厂）送货清单汇总'!N473,IF(AND('（工厂）送货清单汇总'!$K$544&gt;0,'（工厂）送货清单汇总'!$L$544&gt;0,'（工厂）送货清单汇总'!$M$544&gt;0,'（工厂）送货清单汇总'!$N$544=0),'（工厂）送货清单汇总'!M473,IF(AND('（工厂）送货清单汇总'!$K$544&gt;0,'（工厂）送货清单汇总'!$L$544&gt;0,'（工厂）送货清单汇总'!$M$544=0),'（工厂）送货清单汇总'!L473,'（工厂）送货清单汇总'!K473)))</f>
        <v>0</v>
      </c>
      <c r="L473" s="50">
        <f t="shared" si="21"/>
        <v>0</v>
      </c>
      <c r="M473" s="43"/>
      <c r="N473" s="43"/>
      <c r="O473" s="50" t="str">
        <f ca="1">+IF(K473&gt;0,LOOKUP(1,0/FIND(I473,运营生产订单!$A$9:$A$78),运营生产订单!$N$9:$N$78),"")</f>
        <v/>
      </c>
    </row>
    <row r="474" ht="22.5" customHeight="1" spans="1:15">
      <c r="A474" s="48" t="str">
        <f t="shared" si="20"/>
        <v/>
      </c>
      <c r="B474" s="49" t="str">
        <f ca="1">+IF(K474&gt;0,'（运营）采购订单'!B474,"")</f>
        <v/>
      </c>
      <c r="C474" s="50" t="str">
        <f ca="1">+IF(K474&gt;0,'（运营）采购订单'!C474,"")</f>
        <v/>
      </c>
      <c r="D474" s="50" t="str">
        <f ca="1">+IF(K474&gt;0,'（运营）采购订单'!D474,"")</f>
        <v/>
      </c>
      <c r="E474" s="50" t="str">
        <f ca="1">+IF(K474&gt;0,'（运营）采购订单'!E474,"")</f>
        <v/>
      </c>
      <c r="F474" s="50">
        <f ca="1">+IF(K474&gt;0,'（运营）采购订单'!J474,0)</f>
        <v>0</v>
      </c>
      <c r="G474" s="50" t="str">
        <f ca="1">+IF(K474&gt;0,'（运营）采购订单'!F474,"")</f>
        <v/>
      </c>
      <c r="H474" s="51" t="str">
        <f ca="1">+IF(K474&gt;0,'（运营）采购订单'!G474,"")</f>
        <v/>
      </c>
      <c r="I474" s="50" t="str">
        <f ca="1">+IF(K474&gt;0,'（运营）采购订单'!H474,"")</f>
        <v/>
      </c>
      <c r="J474" s="50" t="str">
        <f>+IF(K474&gt;0,'（运营）采购订单'!I474,"")</f>
        <v/>
      </c>
      <c r="K474" s="50">
        <f>+IF(AND('（工厂）送货清单汇总'!$K$544&gt;0,'（工厂）送货清单汇总'!$L$544&gt;0,'（工厂）送货清单汇总'!$M$544&gt;0,'（工厂）送货清单汇总'!$N$544&gt;0),'（工厂）送货清单汇总'!N474,IF(AND('（工厂）送货清单汇总'!$K$544&gt;0,'（工厂）送货清单汇总'!$L$544&gt;0,'（工厂）送货清单汇总'!$M$544&gt;0,'（工厂）送货清单汇总'!$N$544=0),'（工厂）送货清单汇总'!M474,IF(AND('（工厂）送货清单汇总'!$K$544&gt;0,'（工厂）送货清单汇总'!$L$544&gt;0,'（工厂）送货清单汇总'!$M$544=0),'（工厂）送货清单汇总'!L474,'（工厂）送货清单汇总'!K474)))</f>
        <v>0</v>
      </c>
      <c r="L474" s="50">
        <f t="shared" si="21"/>
        <v>0</v>
      </c>
      <c r="M474" s="43"/>
      <c r="N474" s="43"/>
      <c r="O474" s="50" t="str">
        <f ca="1">+IF(K474&gt;0,LOOKUP(1,0/FIND(I474,运营生产订单!$A$9:$A$78),运营生产订单!$N$9:$N$78),"")</f>
        <v/>
      </c>
    </row>
    <row r="475" ht="22.5" customHeight="1" spans="1:15">
      <c r="A475" s="48" t="str">
        <f t="shared" si="20"/>
        <v/>
      </c>
      <c r="B475" s="49" t="str">
        <f ca="1">+IF(K475&gt;0,'（运营）采购订单'!B475,"")</f>
        <v/>
      </c>
      <c r="C475" s="50" t="str">
        <f ca="1">+IF(K475&gt;0,'（运营）采购订单'!C475,"")</f>
        <v/>
      </c>
      <c r="D475" s="50" t="str">
        <f ca="1">+IF(K475&gt;0,'（运营）采购订单'!D475,"")</f>
        <v/>
      </c>
      <c r="E475" s="50" t="str">
        <f ca="1">+IF(K475&gt;0,'（运营）采购订单'!E475,"")</f>
        <v/>
      </c>
      <c r="F475" s="50">
        <f ca="1">+IF(K475&gt;0,'（运营）采购订单'!J475,0)</f>
        <v>0</v>
      </c>
      <c r="G475" s="50" t="str">
        <f ca="1">+IF(K475&gt;0,'（运营）采购订单'!F475,"")</f>
        <v/>
      </c>
      <c r="H475" s="51" t="str">
        <f ca="1">+IF(K475&gt;0,'（运营）采购订单'!G475,"")</f>
        <v/>
      </c>
      <c r="I475" s="50" t="str">
        <f ca="1">+IF(K475&gt;0,'（运营）采购订单'!H475,"")</f>
        <v/>
      </c>
      <c r="J475" s="50" t="str">
        <f>+IF(K475&gt;0,'（运营）采购订单'!I475,"")</f>
        <v/>
      </c>
      <c r="K475" s="50">
        <f>+IF(AND('（工厂）送货清单汇总'!$K$544&gt;0,'（工厂）送货清单汇总'!$L$544&gt;0,'（工厂）送货清单汇总'!$M$544&gt;0,'（工厂）送货清单汇总'!$N$544&gt;0),'（工厂）送货清单汇总'!N475,IF(AND('（工厂）送货清单汇总'!$K$544&gt;0,'（工厂）送货清单汇总'!$L$544&gt;0,'（工厂）送货清单汇总'!$M$544&gt;0,'（工厂）送货清单汇总'!$N$544=0),'（工厂）送货清单汇总'!M475,IF(AND('（工厂）送货清单汇总'!$K$544&gt;0,'（工厂）送货清单汇总'!$L$544&gt;0,'（工厂）送货清单汇总'!$M$544=0),'（工厂）送货清单汇总'!L475,'（工厂）送货清单汇总'!K475)))</f>
        <v>0</v>
      </c>
      <c r="L475" s="50">
        <f t="shared" si="21"/>
        <v>0</v>
      </c>
      <c r="M475" s="43"/>
      <c r="N475" s="43"/>
      <c r="O475" s="50" t="str">
        <f ca="1">+IF(K475&gt;0,LOOKUP(1,0/FIND(I475,运营生产订单!$A$9:$A$78),运营生产订单!$N$9:$N$78),"")</f>
        <v/>
      </c>
    </row>
    <row r="476" ht="22.5" customHeight="1" spans="1:15">
      <c r="A476" s="48" t="str">
        <f t="shared" si="20"/>
        <v/>
      </c>
      <c r="B476" s="49" t="str">
        <f ca="1">+IF(K476&gt;0,'（运营）采购订单'!B476,"")</f>
        <v/>
      </c>
      <c r="C476" s="50" t="str">
        <f ca="1">+IF(K476&gt;0,'（运营）采购订单'!C476,"")</f>
        <v/>
      </c>
      <c r="D476" s="50" t="str">
        <f ca="1">+IF(K476&gt;0,'（运营）采购订单'!D476,"")</f>
        <v/>
      </c>
      <c r="E476" s="50" t="str">
        <f ca="1">+IF(K476&gt;0,'（运营）采购订单'!E476,"")</f>
        <v/>
      </c>
      <c r="F476" s="50">
        <f ca="1">+IF(K476&gt;0,'（运营）采购订单'!J476,0)</f>
        <v>0</v>
      </c>
      <c r="G476" s="50" t="str">
        <f ca="1">+IF(K476&gt;0,'（运营）采购订单'!F476,"")</f>
        <v/>
      </c>
      <c r="H476" s="51" t="str">
        <f ca="1">+IF(K476&gt;0,'（运营）采购订单'!G476,"")</f>
        <v/>
      </c>
      <c r="I476" s="50" t="str">
        <f ca="1">+IF(K476&gt;0,'（运营）采购订单'!H476,"")</f>
        <v/>
      </c>
      <c r="J476" s="50" t="str">
        <f>+IF(K476&gt;0,'（运营）采购订单'!I476,"")</f>
        <v/>
      </c>
      <c r="K476" s="50">
        <f>+IF(AND('（工厂）送货清单汇总'!$K$544&gt;0,'（工厂）送货清单汇总'!$L$544&gt;0,'（工厂）送货清单汇总'!$M$544&gt;0,'（工厂）送货清单汇总'!$N$544&gt;0),'（工厂）送货清单汇总'!N476,IF(AND('（工厂）送货清单汇总'!$K$544&gt;0,'（工厂）送货清单汇总'!$L$544&gt;0,'（工厂）送货清单汇总'!$M$544&gt;0,'（工厂）送货清单汇总'!$N$544=0),'（工厂）送货清单汇总'!M476,IF(AND('（工厂）送货清单汇总'!$K$544&gt;0,'（工厂）送货清单汇总'!$L$544&gt;0,'（工厂）送货清单汇总'!$M$544=0),'（工厂）送货清单汇总'!L476,'（工厂）送货清单汇总'!K476)))</f>
        <v>0</v>
      </c>
      <c r="L476" s="50">
        <f t="shared" si="21"/>
        <v>0</v>
      </c>
      <c r="M476" s="43"/>
      <c r="N476" s="43"/>
      <c r="O476" s="50" t="str">
        <f ca="1">+IF(K476&gt;0,LOOKUP(1,0/FIND(I476,运营生产订单!$A$9:$A$78),运营生产订单!$N$9:$N$78),"")</f>
        <v/>
      </c>
    </row>
    <row r="477" ht="22.5" customHeight="1" spans="1:15">
      <c r="A477" s="48" t="str">
        <f t="shared" si="20"/>
        <v/>
      </c>
      <c r="B477" s="49" t="str">
        <f ca="1">+IF(K477&gt;0,'（运营）采购订单'!B477,"")</f>
        <v/>
      </c>
      <c r="C477" s="50" t="str">
        <f ca="1">+IF(K477&gt;0,'（运营）采购订单'!C477,"")</f>
        <v/>
      </c>
      <c r="D477" s="50" t="str">
        <f ca="1">+IF(K477&gt;0,'（运营）采购订单'!D477,"")</f>
        <v/>
      </c>
      <c r="E477" s="50" t="str">
        <f ca="1">+IF(K477&gt;0,'（运营）采购订单'!E477,"")</f>
        <v/>
      </c>
      <c r="F477" s="50">
        <f ca="1">+IF(K477&gt;0,'（运营）采购订单'!J477,0)</f>
        <v>0</v>
      </c>
      <c r="G477" s="50" t="str">
        <f ca="1">+IF(K477&gt;0,'（运营）采购订单'!F477,"")</f>
        <v/>
      </c>
      <c r="H477" s="51" t="str">
        <f ca="1">+IF(K477&gt;0,'（运营）采购订单'!G477,"")</f>
        <v/>
      </c>
      <c r="I477" s="50" t="str">
        <f ca="1">+IF(K477&gt;0,'（运营）采购订单'!H477,"")</f>
        <v/>
      </c>
      <c r="J477" s="50" t="str">
        <f>+IF(K477&gt;0,'（运营）采购订单'!I477,"")</f>
        <v/>
      </c>
      <c r="K477" s="50">
        <f>+IF(AND('（工厂）送货清单汇总'!$K$544&gt;0,'（工厂）送货清单汇总'!$L$544&gt;0,'（工厂）送货清单汇总'!$M$544&gt;0,'（工厂）送货清单汇总'!$N$544&gt;0),'（工厂）送货清单汇总'!N477,IF(AND('（工厂）送货清单汇总'!$K$544&gt;0,'（工厂）送货清单汇总'!$L$544&gt;0,'（工厂）送货清单汇总'!$M$544&gt;0,'（工厂）送货清单汇总'!$N$544=0),'（工厂）送货清单汇总'!M477,IF(AND('（工厂）送货清单汇总'!$K$544&gt;0,'（工厂）送货清单汇总'!$L$544&gt;0,'（工厂）送货清单汇总'!$M$544=0),'（工厂）送货清单汇总'!L477,'（工厂）送货清单汇总'!K477)))</f>
        <v>0</v>
      </c>
      <c r="L477" s="50">
        <f t="shared" si="21"/>
        <v>0</v>
      </c>
      <c r="M477" s="43"/>
      <c r="N477" s="43"/>
      <c r="O477" s="50" t="str">
        <f ca="1">+IF(K477&gt;0,LOOKUP(1,0/FIND(I477,运营生产订单!$A$9:$A$78),运营生产订单!$N$9:$N$78),"")</f>
        <v/>
      </c>
    </row>
    <row r="478" ht="22.5" customHeight="1" spans="1:15">
      <c r="A478" s="48" t="str">
        <f t="shared" si="20"/>
        <v/>
      </c>
      <c r="B478" s="49" t="str">
        <f ca="1">+IF(K478&gt;0,'（运营）采购订单'!B478,"")</f>
        <v/>
      </c>
      <c r="C478" s="50" t="str">
        <f ca="1">+IF(K478&gt;0,'（运营）采购订单'!C478,"")</f>
        <v/>
      </c>
      <c r="D478" s="50" t="str">
        <f ca="1">+IF(K478&gt;0,'（运营）采购订单'!D478,"")</f>
        <v/>
      </c>
      <c r="E478" s="50" t="str">
        <f ca="1">+IF(K478&gt;0,'（运营）采购订单'!E478,"")</f>
        <v/>
      </c>
      <c r="F478" s="50">
        <f ca="1">+IF(K478&gt;0,'（运营）采购订单'!J478,0)</f>
        <v>0</v>
      </c>
      <c r="G478" s="50" t="str">
        <f ca="1">+IF(K478&gt;0,'（运营）采购订单'!F478,"")</f>
        <v/>
      </c>
      <c r="H478" s="51" t="str">
        <f ca="1">+IF(K478&gt;0,'（运营）采购订单'!G478,"")</f>
        <v/>
      </c>
      <c r="I478" s="50" t="str">
        <f ca="1">+IF(K478&gt;0,'（运营）采购订单'!H478,"")</f>
        <v/>
      </c>
      <c r="J478" s="50" t="str">
        <f>+IF(K478&gt;0,'（运营）采购订单'!I478,"")</f>
        <v/>
      </c>
      <c r="K478" s="50">
        <f>+IF(AND('（工厂）送货清单汇总'!$K$544&gt;0,'（工厂）送货清单汇总'!$L$544&gt;0,'（工厂）送货清单汇总'!$M$544&gt;0,'（工厂）送货清单汇总'!$N$544&gt;0),'（工厂）送货清单汇总'!N478,IF(AND('（工厂）送货清单汇总'!$K$544&gt;0,'（工厂）送货清单汇总'!$L$544&gt;0,'（工厂）送货清单汇总'!$M$544&gt;0,'（工厂）送货清单汇总'!$N$544=0),'（工厂）送货清单汇总'!M478,IF(AND('（工厂）送货清单汇总'!$K$544&gt;0,'（工厂）送货清单汇总'!$L$544&gt;0,'（工厂）送货清单汇总'!$M$544=0),'（工厂）送货清单汇总'!L478,'（工厂）送货清单汇总'!K478)))</f>
        <v>0</v>
      </c>
      <c r="L478" s="50">
        <f t="shared" si="21"/>
        <v>0</v>
      </c>
      <c r="M478" s="43"/>
      <c r="N478" s="43"/>
      <c r="O478" s="50" t="str">
        <f ca="1">+IF(K478&gt;0,LOOKUP(1,0/FIND(I478,运营生产订单!$A$9:$A$78),运营生产订单!$N$9:$N$78),"")</f>
        <v/>
      </c>
    </row>
    <row r="479" ht="22.5" customHeight="1" spans="1:15">
      <c r="A479" s="48" t="str">
        <f t="shared" si="20"/>
        <v/>
      </c>
      <c r="B479" s="49" t="str">
        <f ca="1">+IF(K479&gt;0,'（运营）采购订单'!B479,"")</f>
        <v/>
      </c>
      <c r="C479" s="50" t="str">
        <f ca="1">+IF(K479&gt;0,'（运营）采购订单'!C479,"")</f>
        <v/>
      </c>
      <c r="D479" s="50" t="str">
        <f ca="1">+IF(K479&gt;0,'（运营）采购订单'!D479,"")</f>
        <v/>
      </c>
      <c r="E479" s="50" t="str">
        <f ca="1">+IF(K479&gt;0,'（运营）采购订单'!E479,"")</f>
        <v/>
      </c>
      <c r="F479" s="50">
        <f ca="1">+IF(K479&gt;0,'（运营）采购订单'!J479,0)</f>
        <v>0</v>
      </c>
      <c r="G479" s="50" t="str">
        <f ca="1">+IF(K479&gt;0,'（运营）采购订单'!F479,"")</f>
        <v/>
      </c>
      <c r="H479" s="51" t="str">
        <f ca="1">+IF(K479&gt;0,'（运营）采购订单'!G479,"")</f>
        <v/>
      </c>
      <c r="I479" s="50" t="str">
        <f ca="1">+IF(K479&gt;0,'（运营）采购订单'!H479,"")</f>
        <v/>
      </c>
      <c r="J479" s="50" t="str">
        <f>+IF(K479&gt;0,'（运营）采购订单'!I479,"")</f>
        <v/>
      </c>
      <c r="K479" s="50">
        <f>+IF(AND('（工厂）送货清单汇总'!$K$544&gt;0,'（工厂）送货清单汇总'!$L$544&gt;0,'（工厂）送货清单汇总'!$M$544&gt;0,'（工厂）送货清单汇总'!$N$544&gt;0),'（工厂）送货清单汇总'!N479,IF(AND('（工厂）送货清单汇总'!$K$544&gt;0,'（工厂）送货清单汇总'!$L$544&gt;0,'（工厂）送货清单汇总'!$M$544&gt;0,'（工厂）送货清单汇总'!$N$544=0),'（工厂）送货清单汇总'!M479,IF(AND('（工厂）送货清单汇总'!$K$544&gt;0,'（工厂）送货清单汇总'!$L$544&gt;0,'（工厂）送货清单汇总'!$M$544=0),'（工厂）送货清单汇总'!L479,'（工厂）送货清单汇总'!K479)))</f>
        <v>0</v>
      </c>
      <c r="L479" s="50">
        <f t="shared" si="21"/>
        <v>0</v>
      </c>
      <c r="M479" s="43"/>
      <c r="N479" s="43"/>
      <c r="O479" s="50" t="str">
        <f ca="1">+IF(K479&gt;0,LOOKUP(1,0/FIND(I479,运营生产订单!$A$9:$A$78),运营生产订单!$N$9:$N$78),"")</f>
        <v/>
      </c>
    </row>
    <row r="480" ht="22.5" customHeight="1" spans="1:15">
      <c r="A480" s="48" t="str">
        <f t="shared" si="20"/>
        <v/>
      </c>
      <c r="B480" s="49" t="str">
        <f ca="1">+IF(K480&gt;0,'（运营）采购订单'!B480,"")</f>
        <v/>
      </c>
      <c r="C480" s="50" t="str">
        <f ca="1">+IF(K480&gt;0,'（运营）采购订单'!C480,"")</f>
        <v/>
      </c>
      <c r="D480" s="50" t="str">
        <f ca="1">+IF(K480&gt;0,'（运营）采购订单'!D480,"")</f>
        <v/>
      </c>
      <c r="E480" s="50" t="str">
        <f ca="1">+IF(K480&gt;0,'（运营）采购订单'!E480,"")</f>
        <v/>
      </c>
      <c r="F480" s="50">
        <f ca="1">+IF(K480&gt;0,'（运营）采购订单'!J480,0)</f>
        <v>0</v>
      </c>
      <c r="G480" s="50" t="str">
        <f ca="1">+IF(K480&gt;0,'（运营）采购订单'!F480,"")</f>
        <v/>
      </c>
      <c r="H480" s="51" t="str">
        <f ca="1">+IF(K480&gt;0,'（运营）采购订单'!G480,"")</f>
        <v/>
      </c>
      <c r="I480" s="50" t="str">
        <f ca="1">+IF(K480&gt;0,'（运营）采购订单'!H480,"")</f>
        <v/>
      </c>
      <c r="J480" s="50" t="str">
        <f>+IF(K480&gt;0,'（运营）采购订单'!I480,"")</f>
        <v/>
      </c>
      <c r="K480" s="50">
        <f>+IF(AND('（工厂）送货清单汇总'!$K$544&gt;0,'（工厂）送货清单汇总'!$L$544&gt;0,'（工厂）送货清单汇总'!$M$544&gt;0,'（工厂）送货清单汇总'!$N$544&gt;0),'（工厂）送货清单汇总'!N480,IF(AND('（工厂）送货清单汇总'!$K$544&gt;0,'（工厂）送货清单汇总'!$L$544&gt;0,'（工厂）送货清单汇总'!$M$544&gt;0,'（工厂）送货清单汇总'!$N$544=0),'（工厂）送货清单汇总'!M480,IF(AND('（工厂）送货清单汇总'!$K$544&gt;0,'（工厂）送货清单汇总'!$L$544&gt;0,'（工厂）送货清单汇总'!$M$544=0),'（工厂）送货清单汇总'!L480,'（工厂）送货清单汇总'!K480)))</f>
        <v>0</v>
      </c>
      <c r="L480" s="50">
        <f t="shared" si="21"/>
        <v>0</v>
      </c>
      <c r="M480" s="43"/>
      <c r="N480" s="43"/>
      <c r="O480" s="50" t="str">
        <f ca="1">+IF(K480&gt;0,LOOKUP(1,0/FIND(I480,运营生产订单!$A$9:$A$78),运营生产订单!$N$9:$N$78),"")</f>
        <v/>
      </c>
    </row>
    <row r="481" ht="22.5" customHeight="1" spans="1:15">
      <c r="A481" s="48" t="str">
        <f t="shared" si="20"/>
        <v/>
      </c>
      <c r="B481" s="49" t="str">
        <f ca="1">+IF(K481&gt;0,'（运营）采购订单'!B481,"")</f>
        <v/>
      </c>
      <c r="C481" s="50" t="str">
        <f ca="1">+IF(K481&gt;0,'（运营）采购订单'!C481,"")</f>
        <v/>
      </c>
      <c r="D481" s="50" t="str">
        <f ca="1">+IF(K481&gt;0,'（运营）采购订单'!D481,"")</f>
        <v/>
      </c>
      <c r="E481" s="50" t="str">
        <f ca="1">+IF(K481&gt;0,'（运营）采购订单'!E481,"")</f>
        <v/>
      </c>
      <c r="F481" s="50">
        <f ca="1">+IF(K481&gt;0,'（运营）采购订单'!J481,0)</f>
        <v>0</v>
      </c>
      <c r="G481" s="50" t="str">
        <f ca="1">+IF(K481&gt;0,'（运营）采购订单'!F481,"")</f>
        <v/>
      </c>
      <c r="H481" s="51" t="str">
        <f ca="1">+IF(K481&gt;0,'（运营）采购订单'!G481,"")</f>
        <v/>
      </c>
      <c r="I481" s="50" t="str">
        <f ca="1">+IF(K481&gt;0,'（运营）采购订单'!H481,"")</f>
        <v/>
      </c>
      <c r="J481" s="50" t="str">
        <f>+IF(K481&gt;0,'（运营）采购订单'!I481,"")</f>
        <v/>
      </c>
      <c r="K481" s="50">
        <f>+IF(AND('（工厂）送货清单汇总'!$K$544&gt;0,'（工厂）送货清单汇总'!$L$544&gt;0,'（工厂）送货清单汇总'!$M$544&gt;0,'（工厂）送货清单汇总'!$N$544&gt;0),'（工厂）送货清单汇总'!N481,IF(AND('（工厂）送货清单汇总'!$K$544&gt;0,'（工厂）送货清单汇总'!$L$544&gt;0,'（工厂）送货清单汇总'!$M$544&gt;0,'（工厂）送货清单汇总'!$N$544=0),'（工厂）送货清单汇总'!M481,IF(AND('（工厂）送货清单汇总'!$K$544&gt;0,'（工厂）送货清单汇总'!$L$544&gt;0,'（工厂）送货清单汇总'!$M$544=0),'（工厂）送货清单汇总'!L481,'（工厂）送货清单汇总'!K481)))</f>
        <v>0</v>
      </c>
      <c r="L481" s="50">
        <f t="shared" si="21"/>
        <v>0</v>
      </c>
      <c r="M481" s="43"/>
      <c r="N481" s="43"/>
      <c r="O481" s="50" t="str">
        <f ca="1">+IF(K481&gt;0,LOOKUP(1,0/FIND(I481,运营生产订单!$A$9:$A$78),运营生产订单!$N$9:$N$78),"")</f>
        <v/>
      </c>
    </row>
    <row r="482" ht="22.5" customHeight="1" spans="1:15">
      <c r="A482" s="48" t="str">
        <f t="shared" si="20"/>
        <v/>
      </c>
      <c r="B482" s="49" t="str">
        <f ca="1">+IF(K482&gt;0,'（运营）采购订单'!B482,"")</f>
        <v/>
      </c>
      <c r="C482" s="50" t="str">
        <f ca="1">+IF(K482&gt;0,'（运营）采购订单'!C482,"")</f>
        <v/>
      </c>
      <c r="D482" s="50" t="str">
        <f ca="1">+IF(K482&gt;0,'（运营）采购订单'!D482,"")</f>
        <v/>
      </c>
      <c r="E482" s="50" t="str">
        <f ca="1">+IF(K482&gt;0,'（运营）采购订单'!E482,"")</f>
        <v/>
      </c>
      <c r="F482" s="50">
        <f ca="1">+IF(K482&gt;0,'（运营）采购订单'!J482,0)</f>
        <v>0</v>
      </c>
      <c r="G482" s="50" t="str">
        <f ca="1">+IF(K482&gt;0,'（运营）采购订单'!F482,"")</f>
        <v/>
      </c>
      <c r="H482" s="51" t="str">
        <f ca="1">+IF(K482&gt;0,'（运营）采购订单'!G482,"")</f>
        <v/>
      </c>
      <c r="I482" s="50" t="str">
        <f ca="1">+IF(K482&gt;0,'（运营）采购订单'!H482,"")</f>
        <v/>
      </c>
      <c r="J482" s="50" t="str">
        <f>+IF(K482&gt;0,'（运营）采购订单'!I482,"")</f>
        <v/>
      </c>
      <c r="K482" s="50">
        <f>+IF(AND('（工厂）送货清单汇总'!$K$544&gt;0,'（工厂）送货清单汇总'!$L$544&gt;0,'（工厂）送货清单汇总'!$M$544&gt;0,'（工厂）送货清单汇总'!$N$544&gt;0),'（工厂）送货清单汇总'!N482,IF(AND('（工厂）送货清单汇总'!$K$544&gt;0,'（工厂）送货清单汇总'!$L$544&gt;0,'（工厂）送货清单汇总'!$M$544&gt;0,'（工厂）送货清单汇总'!$N$544=0),'（工厂）送货清单汇总'!M482,IF(AND('（工厂）送货清单汇总'!$K$544&gt;0,'（工厂）送货清单汇总'!$L$544&gt;0,'（工厂）送货清单汇总'!$M$544=0),'（工厂）送货清单汇总'!L482,'（工厂）送货清单汇总'!K482)))</f>
        <v>0</v>
      </c>
      <c r="L482" s="50">
        <f t="shared" si="21"/>
        <v>0</v>
      </c>
      <c r="M482" s="43"/>
      <c r="N482" s="43"/>
      <c r="O482" s="50" t="str">
        <f ca="1">+IF(K482&gt;0,LOOKUP(1,0/FIND(I482,运营生产订单!$A$9:$A$78),运营生产订单!$N$9:$N$78),"")</f>
        <v/>
      </c>
    </row>
    <row r="483" ht="22.5" customHeight="1" spans="1:15">
      <c r="A483" s="48" t="str">
        <f t="shared" si="20"/>
        <v/>
      </c>
      <c r="B483" s="49" t="str">
        <f ca="1">+IF(K483&gt;0,'（运营）采购订单'!B483,"")</f>
        <v/>
      </c>
      <c r="C483" s="50" t="str">
        <f ca="1">+IF(K483&gt;0,'（运营）采购订单'!C483,"")</f>
        <v/>
      </c>
      <c r="D483" s="50" t="str">
        <f ca="1">+IF(K483&gt;0,'（运营）采购订单'!D483,"")</f>
        <v/>
      </c>
      <c r="E483" s="50" t="str">
        <f ca="1">+IF(K483&gt;0,'（运营）采购订单'!E483,"")</f>
        <v/>
      </c>
      <c r="F483" s="50">
        <f ca="1">+IF(K483&gt;0,'（运营）采购订单'!J483,0)</f>
        <v>0</v>
      </c>
      <c r="G483" s="50" t="str">
        <f ca="1">+IF(K483&gt;0,'（运营）采购订单'!F483,"")</f>
        <v/>
      </c>
      <c r="H483" s="51" t="str">
        <f ca="1">+IF(K483&gt;0,'（运营）采购订单'!G483,"")</f>
        <v/>
      </c>
      <c r="I483" s="50" t="str">
        <f ca="1">+IF(K483&gt;0,'（运营）采购订单'!H483,"")</f>
        <v/>
      </c>
      <c r="J483" s="50" t="str">
        <f>+IF(K483&gt;0,'（运营）采购订单'!I483,"")</f>
        <v/>
      </c>
      <c r="K483" s="50">
        <f>+IF(AND('（工厂）送货清单汇总'!$K$544&gt;0,'（工厂）送货清单汇总'!$L$544&gt;0,'（工厂）送货清单汇总'!$M$544&gt;0,'（工厂）送货清单汇总'!$N$544&gt;0),'（工厂）送货清单汇总'!N483,IF(AND('（工厂）送货清单汇总'!$K$544&gt;0,'（工厂）送货清单汇总'!$L$544&gt;0,'（工厂）送货清单汇总'!$M$544&gt;0,'（工厂）送货清单汇总'!$N$544=0),'（工厂）送货清单汇总'!M483,IF(AND('（工厂）送货清单汇总'!$K$544&gt;0,'（工厂）送货清单汇总'!$L$544&gt;0,'（工厂）送货清单汇总'!$M$544=0),'（工厂）送货清单汇总'!L483,'（工厂）送货清单汇总'!K483)))</f>
        <v>0</v>
      </c>
      <c r="L483" s="50">
        <f t="shared" si="21"/>
        <v>0</v>
      </c>
      <c r="M483" s="43"/>
      <c r="N483" s="43"/>
      <c r="O483" s="50" t="str">
        <f ca="1">+IF(K483&gt;0,LOOKUP(1,0/FIND(I483,运营生产订单!$A$9:$A$78),运营生产订单!$N$9:$N$78),"")</f>
        <v/>
      </c>
    </row>
    <row r="484" ht="22.5" customHeight="1" spans="1:15">
      <c r="A484" s="48" t="str">
        <f t="shared" si="20"/>
        <v/>
      </c>
      <c r="B484" s="49" t="str">
        <f ca="1">+IF(K484&gt;0,'（运营）采购订单'!B484,"")</f>
        <v/>
      </c>
      <c r="C484" s="50" t="str">
        <f ca="1">+IF(K484&gt;0,'（运营）采购订单'!C484,"")</f>
        <v/>
      </c>
      <c r="D484" s="50" t="str">
        <f ca="1">+IF(K484&gt;0,'（运营）采购订单'!D484,"")</f>
        <v/>
      </c>
      <c r="E484" s="50" t="str">
        <f ca="1">+IF(K484&gt;0,'（运营）采购订单'!E484,"")</f>
        <v/>
      </c>
      <c r="F484" s="50">
        <f ca="1">+IF(K484&gt;0,'（运营）采购订单'!J484,0)</f>
        <v>0</v>
      </c>
      <c r="G484" s="50" t="str">
        <f ca="1">+IF(K484&gt;0,'（运营）采购订单'!F484,"")</f>
        <v/>
      </c>
      <c r="H484" s="51" t="str">
        <f ca="1">+IF(K484&gt;0,'（运营）采购订单'!G484,"")</f>
        <v/>
      </c>
      <c r="I484" s="50" t="str">
        <f ca="1">+IF(K484&gt;0,'（运营）采购订单'!H484,"")</f>
        <v/>
      </c>
      <c r="J484" s="50" t="str">
        <f>+IF(K484&gt;0,'（运营）采购订单'!I484,"")</f>
        <v/>
      </c>
      <c r="K484" s="50">
        <f>+IF(AND('（工厂）送货清单汇总'!$K$544&gt;0,'（工厂）送货清单汇总'!$L$544&gt;0,'（工厂）送货清单汇总'!$M$544&gt;0,'（工厂）送货清单汇总'!$N$544&gt;0),'（工厂）送货清单汇总'!N484,IF(AND('（工厂）送货清单汇总'!$K$544&gt;0,'（工厂）送货清单汇总'!$L$544&gt;0,'（工厂）送货清单汇总'!$M$544&gt;0,'（工厂）送货清单汇总'!$N$544=0),'（工厂）送货清单汇总'!M484,IF(AND('（工厂）送货清单汇总'!$K$544&gt;0,'（工厂）送货清单汇总'!$L$544&gt;0,'（工厂）送货清单汇总'!$M$544=0),'（工厂）送货清单汇总'!L484,'（工厂）送货清单汇总'!K484)))</f>
        <v>0</v>
      </c>
      <c r="L484" s="50">
        <f t="shared" si="21"/>
        <v>0</v>
      </c>
      <c r="M484" s="43"/>
      <c r="N484" s="43"/>
      <c r="O484" s="50" t="str">
        <f ca="1">+IF(K484&gt;0,LOOKUP(1,0/FIND(I484,运营生产订单!$A$9:$A$78),运营生产订单!$N$9:$N$78),"")</f>
        <v/>
      </c>
    </row>
    <row r="485" ht="22.5" customHeight="1" spans="1:15">
      <c r="A485" s="48" t="str">
        <f t="shared" si="20"/>
        <v/>
      </c>
      <c r="B485" s="49" t="str">
        <f ca="1">+IF(K485&gt;0,'（运营）采购订单'!B485,"")</f>
        <v/>
      </c>
      <c r="C485" s="50" t="str">
        <f ca="1">+IF(K485&gt;0,'（运营）采购订单'!C485,"")</f>
        <v/>
      </c>
      <c r="D485" s="50" t="str">
        <f ca="1">+IF(K485&gt;0,'（运营）采购订单'!D485,"")</f>
        <v/>
      </c>
      <c r="E485" s="50" t="str">
        <f ca="1">+IF(K485&gt;0,'（运营）采购订单'!E485,"")</f>
        <v/>
      </c>
      <c r="F485" s="50">
        <f ca="1">+IF(K485&gt;0,'（运营）采购订单'!J485,0)</f>
        <v>0</v>
      </c>
      <c r="G485" s="50" t="str">
        <f ca="1">+IF(K485&gt;0,'（运营）采购订单'!F485,"")</f>
        <v/>
      </c>
      <c r="H485" s="51" t="str">
        <f ca="1">+IF(K485&gt;0,'（运营）采购订单'!G485,"")</f>
        <v/>
      </c>
      <c r="I485" s="50" t="str">
        <f ca="1">+IF(K485&gt;0,'（运营）采购订单'!H485,"")</f>
        <v/>
      </c>
      <c r="J485" s="50" t="str">
        <f>+IF(K485&gt;0,'（运营）采购订单'!I485,"")</f>
        <v/>
      </c>
      <c r="K485" s="50">
        <f>+IF(AND('（工厂）送货清单汇总'!$K$544&gt;0,'（工厂）送货清单汇总'!$L$544&gt;0,'（工厂）送货清单汇总'!$M$544&gt;0,'（工厂）送货清单汇总'!$N$544&gt;0),'（工厂）送货清单汇总'!N485,IF(AND('（工厂）送货清单汇总'!$K$544&gt;0,'（工厂）送货清单汇总'!$L$544&gt;0,'（工厂）送货清单汇总'!$M$544&gt;0,'（工厂）送货清单汇总'!$N$544=0),'（工厂）送货清单汇总'!M485,IF(AND('（工厂）送货清单汇总'!$K$544&gt;0,'（工厂）送货清单汇总'!$L$544&gt;0,'（工厂）送货清单汇总'!$M$544=0),'（工厂）送货清单汇总'!L485,'（工厂）送货清单汇总'!K485)))</f>
        <v>0</v>
      </c>
      <c r="L485" s="50">
        <f t="shared" si="21"/>
        <v>0</v>
      </c>
      <c r="M485" s="43"/>
      <c r="N485" s="43"/>
      <c r="O485" s="50" t="str">
        <f ca="1">+IF(K485&gt;0,LOOKUP(1,0/FIND(I485,运营生产订单!$A$9:$A$78),运营生产订单!$N$9:$N$78),"")</f>
        <v/>
      </c>
    </row>
    <row r="486" ht="22.5" customHeight="1" spans="1:15">
      <c r="A486" s="48" t="str">
        <f t="shared" si="20"/>
        <v/>
      </c>
      <c r="B486" s="49" t="str">
        <f ca="1">+IF(K486&gt;0,'（运营）采购订单'!B486,"")</f>
        <v/>
      </c>
      <c r="C486" s="50" t="str">
        <f ca="1">+IF(K486&gt;0,'（运营）采购订单'!C486,"")</f>
        <v/>
      </c>
      <c r="D486" s="50" t="str">
        <f ca="1">+IF(K486&gt;0,'（运营）采购订单'!D486,"")</f>
        <v/>
      </c>
      <c r="E486" s="50" t="str">
        <f ca="1">+IF(K486&gt;0,'（运营）采购订单'!E486,"")</f>
        <v/>
      </c>
      <c r="F486" s="50">
        <f ca="1">+IF(K486&gt;0,'（运营）采购订单'!J486,0)</f>
        <v>0</v>
      </c>
      <c r="G486" s="50" t="str">
        <f ca="1">+IF(K486&gt;0,'（运营）采购订单'!F486,"")</f>
        <v/>
      </c>
      <c r="H486" s="51" t="str">
        <f ca="1">+IF(K486&gt;0,'（运营）采购订单'!G486,"")</f>
        <v/>
      </c>
      <c r="I486" s="50" t="str">
        <f ca="1">+IF(K486&gt;0,'（运营）采购订单'!H486,"")</f>
        <v/>
      </c>
      <c r="J486" s="50" t="str">
        <f>+IF(K486&gt;0,'（运营）采购订单'!I486,"")</f>
        <v/>
      </c>
      <c r="K486" s="50">
        <f>+IF(AND('（工厂）送货清单汇总'!$K$544&gt;0,'（工厂）送货清单汇总'!$L$544&gt;0,'（工厂）送货清单汇总'!$M$544&gt;0,'（工厂）送货清单汇总'!$N$544&gt;0),'（工厂）送货清单汇总'!N486,IF(AND('（工厂）送货清单汇总'!$K$544&gt;0,'（工厂）送货清单汇总'!$L$544&gt;0,'（工厂）送货清单汇总'!$M$544&gt;0,'（工厂）送货清单汇总'!$N$544=0),'（工厂）送货清单汇总'!M486,IF(AND('（工厂）送货清单汇总'!$K$544&gt;0,'（工厂）送货清单汇总'!$L$544&gt;0,'（工厂）送货清单汇总'!$M$544=0),'（工厂）送货清单汇总'!L486,'（工厂）送货清单汇总'!K486)))</f>
        <v>0</v>
      </c>
      <c r="L486" s="50">
        <f t="shared" si="21"/>
        <v>0</v>
      </c>
      <c r="M486" s="43"/>
      <c r="N486" s="43"/>
      <c r="O486" s="50" t="str">
        <f ca="1">+IF(K486&gt;0,LOOKUP(1,0/FIND(I486,运营生产订单!$A$9:$A$78),运营生产订单!$N$9:$N$78),"")</f>
        <v/>
      </c>
    </row>
    <row r="487" ht="22.5" customHeight="1" spans="1:15">
      <c r="A487" s="48" t="str">
        <f t="shared" si="20"/>
        <v/>
      </c>
      <c r="B487" s="49" t="str">
        <f ca="1">+IF(K487&gt;0,'（运营）采购订单'!B487,"")</f>
        <v/>
      </c>
      <c r="C487" s="50" t="str">
        <f ca="1">+IF(K487&gt;0,'（运营）采购订单'!C487,"")</f>
        <v/>
      </c>
      <c r="D487" s="50" t="str">
        <f ca="1">+IF(K487&gt;0,'（运营）采购订单'!D487,"")</f>
        <v/>
      </c>
      <c r="E487" s="50" t="str">
        <f ca="1">+IF(K487&gt;0,'（运营）采购订单'!E487,"")</f>
        <v/>
      </c>
      <c r="F487" s="50">
        <f ca="1">+IF(K487&gt;0,'（运营）采购订单'!J487,0)</f>
        <v>0</v>
      </c>
      <c r="G487" s="50" t="str">
        <f ca="1">+IF(K487&gt;0,'（运营）采购订单'!F487,"")</f>
        <v/>
      </c>
      <c r="H487" s="51" t="str">
        <f ca="1">+IF(K487&gt;0,'（运营）采购订单'!G487,"")</f>
        <v/>
      </c>
      <c r="I487" s="50" t="str">
        <f ca="1">+IF(K487&gt;0,'（运营）采购订单'!H487,"")</f>
        <v/>
      </c>
      <c r="J487" s="50" t="str">
        <f>+IF(K487&gt;0,'（运营）采购订单'!I487,"")</f>
        <v/>
      </c>
      <c r="K487" s="50">
        <f>+IF(AND('（工厂）送货清单汇总'!$K$544&gt;0,'（工厂）送货清单汇总'!$L$544&gt;0,'（工厂）送货清单汇总'!$M$544&gt;0,'（工厂）送货清单汇总'!$N$544&gt;0),'（工厂）送货清单汇总'!N487,IF(AND('（工厂）送货清单汇总'!$K$544&gt;0,'（工厂）送货清单汇总'!$L$544&gt;0,'（工厂）送货清单汇总'!$M$544&gt;0,'（工厂）送货清单汇总'!$N$544=0),'（工厂）送货清单汇总'!M487,IF(AND('（工厂）送货清单汇总'!$K$544&gt;0,'（工厂）送货清单汇总'!$L$544&gt;0,'（工厂）送货清单汇总'!$M$544=0),'（工厂）送货清单汇总'!L487,'（工厂）送货清单汇总'!K487)))</f>
        <v>0</v>
      </c>
      <c r="L487" s="50">
        <f t="shared" si="21"/>
        <v>0</v>
      </c>
      <c r="M487" s="43"/>
      <c r="N487" s="43"/>
      <c r="O487" s="50" t="str">
        <f ca="1">+IF(K487&gt;0,LOOKUP(1,0/FIND(I487,运营生产订单!$A$9:$A$78),运营生产订单!$N$9:$N$78),"")</f>
        <v/>
      </c>
    </row>
    <row r="488" ht="22.5" customHeight="1" spans="1:15">
      <c r="A488" s="48" t="str">
        <f t="shared" si="20"/>
        <v/>
      </c>
      <c r="B488" s="49" t="str">
        <f ca="1">+IF(K488&gt;0,'（运营）采购订单'!B488,"")</f>
        <v/>
      </c>
      <c r="C488" s="50" t="str">
        <f ca="1">+IF(K488&gt;0,'（运营）采购订单'!C488,"")</f>
        <v/>
      </c>
      <c r="D488" s="50" t="str">
        <f ca="1">+IF(K488&gt;0,'（运营）采购订单'!D488,"")</f>
        <v/>
      </c>
      <c r="E488" s="50" t="str">
        <f ca="1">+IF(K488&gt;0,'（运营）采购订单'!E488,"")</f>
        <v/>
      </c>
      <c r="F488" s="50">
        <f ca="1">+IF(K488&gt;0,'（运营）采购订单'!J488,0)</f>
        <v>0</v>
      </c>
      <c r="G488" s="50" t="str">
        <f ca="1">+IF(K488&gt;0,'（运营）采购订单'!F488,"")</f>
        <v/>
      </c>
      <c r="H488" s="51" t="str">
        <f ca="1">+IF(K488&gt;0,'（运营）采购订单'!G488,"")</f>
        <v/>
      </c>
      <c r="I488" s="50" t="str">
        <f ca="1">+IF(K488&gt;0,'（运营）采购订单'!H488,"")</f>
        <v/>
      </c>
      <c r="J488" s="50" t="str">
        <f>+IF(K488&gt;0,'（运营）采购订单'!I488,"")</f>
        <v/>
      </c>
      <c r="K488" s="50">
        <f>+IF(AND('（工厂）送货清单汇总'!$K$544&gt;0,'（工厂）送货清单汇总'!$L$544&gt;0,'（工厂）送货清单汇总'!$M$544&gt;0,'（工厂）送货清单汇总'!$N$544&gt;0),'（工厂）送货清单汇总'!N488,IF(AND('（工厂）送货清单汇总'!$K$544&gt;0,'（工厂）送货清单汇总'!$L$544&gt;0,'（工厂）送货清单汇总'!$M$544&gt;0,'（工厂）送货清单汇总'!$N$544=0),'（工厂）送货清单汇总'!M488,IF(AND('（工厂）送货清单汇总'!$K$544&gt;0,'（工厂）送货清单汇总'!$L$544&gt;0,'（工厂）送货清单汇总'!$M$544=0),'（工厂）送货清单汇总'!L488,'（工厂）送货清单汇总'!K488)))</f>
        <v>0</v>
      </c>
      <c r="L488" s="50">
        <f t="shared" si="21"/>
        <v>0</v>
      </c>
      <c r="M488" s="43"/>
      <c r="N488" s="43"/>
      <c r="O488" s="50" t="str">
        <f ca="1">+IF(K488&gt;0,LOOKUP(1,0/FIND(I488,运营生产订单!$A$9:$A$78),运营生产订单!$N$9:$N$78),"")</f>
        <v/>
      </c>
    </row>
    <row r="489" ht="22.5" customHeight="1" spans="1:15">
      <c r="A489" s="48" t="str">
        <f t="shared" si="20"/>
        <v/>
      </c>
      <c r="B489" s="49" t="str">
        <f ca="1">+IF(K489&gt;0,'（运营）采购订单'!B489,"")</f>
        <v/>
      </c>
      <c r="C489" s="50" t="str">
        <f ca="1">+IF(K489&gt;0,'（运营）采购订单'!C489,"")</f>
        <v/>
      </c>
      <c r="D489" s="50" t="str">
        <f ca="1">+IF(K489&gt;0,'（运营）采购订单'!D489,"")</f>
        <v/>
      </c>
      <c r="E489" s="50" t="str">
        <f ca="1">+IF(K489&gt;0,'（运营）采购订单'!E489,"")</f>
        <v/>
      </c>
      <c r="F489" s="50">
        <f ca="1">+IF(K489&gt;0,'（运营）采购订单'!J489,0)</f>
        <v>0</v>
      </c>
      <c r="G489" s="50" t="str">
        <f ca="1">+IF(K489&gt;0,'（运营）采购订单'!F489,"")</f>
        <v/>
      </c>
      <c r="H489" s="51" t="str">
        <f ca="1">+IF(K489&gt;0,'（运营）采购订单'!G489,"")</f>
        <v/>
      </c>
      <c r="I489" s="50" t="str">
        <f ca="1">+IF(K489&gt;0,'（运营）采购订单'!H489,"")</f>
        <v/>
      </c>
      <c r="J489" s="50" t="str">
        <f>+IF(K489&gt;0,'（运营）采购订单'!I489,"")</f>
        <v/>
      </c>
      <c r="K489" s="50">
        <f>+IF(AND('（工厂）送货清单汇总'!$K$544&gt;0,'（工厂）送货清单汇总'!$L$544&gt;0,'（工厂）送货清单汇总'!$M$544&gt;0,'（工厂）送货清单汇总'!$N$544&gt;0),'（工厂）送货清单汇总'!N489,IF(AND('（工厂）送货清单汇总'!$K$544&gt;0,'（工厂）送货清单汇总'!$L$544&gt;0,'（工厂）送货清单汇总'!$M$544&gt;0,'（工厂）送货清单汇总'!$N$544=0),'（工厂）送货清单汇总'!M489,IF(AND('（工厂）送货清单汇总'!$K$544&gt;0,'（工厂）送货清单汇总'!$L$544&gt;0,'（工厂）送货清单汇总'!$M$544=0),'（工厂）送货清单汇总'!L489,'（工厂）送货清单汇总'!K489)))</f>
        <v>0</v>
      </c>
      <c r="L489" s="50">
        <f t="shared" si="21"/>
        <v>0</v>
      </c>
      <c r="M489" s="43"/>
      <c r="N489" s="43"/>
      <c r="O489" s="50" t="str">
        <f ca="1">+IF(K489&gt;0,LOOKUP(1,0/FIND(I489,运营生产订单!$A$9:$A$78),运营生产订单!$N$9:$N$78),"")</f>
        <v/>
      </c>
    </row>
    <row r="490" ht="22.5" customHeight="1" spans="1:15">
      <c r="A490" s="48" t="str">
        <f t="shared" si="20"/>
        <v/>
      </c>
      <c r="B490" s="49" t="str">
        <f ca="1">+IF(K490&gt;0,'（运营）采购订单'!B490,"")</f>
        <v/>
      </c>
      <c r="C490" s="50" t="str">
        <f ca="1">+IF(K490&gt;0,'（运营）采购订单'!C490,"")</f>
        <v/>
      </c>
      <c r="D490" s="50" t="str">
        <f ca="1">+IF(K490&gt;0,'（运营）采购订单'!D490,"")</f>
        <v/>
      </c>
      <c r="E490" s="50" t="str">
        <f ca="1">+IF(K490&gt;0,'（运营）采购订单'!E490,"")</f>
        <v/>
      </c>
      <c r="F490" s="50">
        <f ca="1">+IF(K490&gt;0,'（运营）采购订单'!J490,0)</f>
        <v>0</v>
      </c>
      <c r="G490" s="50" t="str">
        <f ca="1">+IF(K490&gt;0,'（运营）采购订单'!F490,"")</f>
        <v/>
      </c>
      <c r="H490" s="51" t="str">
        <f ca="1">+IF(K490&gt;0,'（运营）采购订单'!G490,"")</f>
        <v/>
      </c>
      <c r="I490" s="50" t="str">
        <f ca="1">+IF(K490&gt;0,'（运营）采购订单'!H490,"")</f>
        <v/>
      </c>
      <c r="J490" s="50" t="str">
        <f>+IF(K490&gt;0,'（运营）采购订单'!I490,"")</f>
        <v/>
      </c>
      <c r="K490" s="50">
        <f>+IF(AND('（工厂）送货清单汇总'!$K$544&gt;0,'（工厂）送货清单汇总'!$L$544&gt;0,'（工厂）送货清单汇总'!$M$544&gt;0,'（工厂）送货清单汇总'!$N$544&gt;0),'（工厂）送货清单汇总'!N490,IF(AND('（工厂）送货清单汇总'!$K$544&gt;0,'（工厂）送货清单汇总'!$L$544&gt;0,'（工厂）送货清单汇总'!$M$544&gt;0,'（工厂）送货清单汇总'!$N$544=0),'（工厂）送货清单汇总'!M490,IF(AND('（工厂）送货清单汇总'!$K$544&gt;0,'（工厂）送货清单汇总'!$L$544&gt;0,'（工厂）送货清单汇总'!$M$544=0),'（工厂）送货清单汇总'!L490,'（工厂）送货清单汇总'!K490)))</f>
        <v>0</v>
      </c>
      <c r="L490" s="50">
        <f t="shared" si="21"/>
        <v>0</v>
      </c>
      <c r="M490" s="43"/>
      <c r="N490" s="43"/>
      <c r="O490" s="50" t="str">
        <f ca="1">+IF(K490&gt;0,LOOKUP(1,0/FIND(I490,运营生产订单!$A$9:$A$78),运营生产订单!$N$9:$N$78),"")</f>
        <v/>
      </c>
    </row>
    <row r="491" ht="22.5" customHeight="1" spans="1:15">
      <c r="A491" s="48" t="str">
        <f t="shared" si="20"/>
        <v/>
      </c>
      <c r="B491" s="49" t="str">
        <f ca="1">+IF(K491&gt;0,'（运营）采购订单'!B491,"")</f>
        <v/>
      </c>
      <c r="C491" s="50" t="str">
        <f ca="1">+IF(K491&gt;0,'（运营）采购订单'!C491,"")</f>
        <v/>
      </c>
      <c r="D491" s="50" t="str">
        <f ca="1">+IF(K491&gt;0,'（运营）采购订单'!D491,"")</f>
        <v/>
      </c>
      <c r="E491" s="50" t="str">
        <f ca="1">+IF(K491&gt;0,'（运营）采购订单'!E491,"")</f>
        <v/>
      </c>
      <c r="F491" s="50">
        <f ca="1">+IF(K491&gt;0,'（运营）采购订单'!J491,0)</f>
        <v>0</v>
      </c>
      <c r="G491" s="50" t="str">
        <f ca="1">+IF(K491&gt;0,'（运营）采购订单'!F491,"")</f>
        <v/>
      </c>
      <c r="H491" s="51" t="str">
        <f ca="1">+IF(K491&gt;0,'（运营）采购订单'!G491,"")</f>
        <v/>
      </c>
      <c r="I491" s="50" t="str">
        <f ca="1">+IF(K491&gt;0,'（运营）采购订单'!H491,"")</f>
        <v/>
      </c>
      <c r="J491" s="50" t="str">
        <f>+IF(K491&gt;0,'（运营）采购订单'!I491,"")</f>
        <v/>
      </c>
      <c r="K491" s="50">
        <f>+IF(AND('（工厂）送货清单汇总'!$K$544&gt;0,'（工厂）送货清单汇总'!$L$544&gt;0,'（工厂）送货清单汇总'!$M$544&gt;0,'（工厂）送货清单汇总'!$N$544&gt;0),'（工厂）送货清单汇总'!N491,IF(AND('（工厂）送货清单汇总'!$K$544&gt;0,'（工厂）送货清单汇总'!$L$544&gt;0,'（工厂）送货清单汇总'!$M$544&gt;0,'（工厂）送货清单汇总'!$N$544=0),'（工厂）送货清单汇总'!M491,IF(AND('（工厂）送货清单汇总'!$K$544&gt;0,'（工厂）送货清单汇总'!$L$544&gt;0,'（工厂）送货清单汇总'!$M$544=0),'（工厂）送货清单汇总'!L491,'（工厂）送货清单汇总'!K491)))</f>
        <v>0</v>
      </c>
      <c r="L491" s="50">
        <f t="shared" si="21"/>
        <v>0</v>
      </c>
      <c r="M491" s="43"/>
      <c r="N491" s="43"/>
      <c r="O491" s="50" t="str">
        <f ca="1">+IF(K491&gt;0,LOOKUP(1,0/FIND(I491,运营生产订单!$A$9:$A$78),运营生产订单!$N$9:$N$78),"")</f>
        <v/>
      </c>
    </row>
    <row r="492" ht="22.5" customHeight="1" spans="1:15">
      <c r="A492" s="48" t="str">
        <f t="shared" si="20"/>
        <v/>
      </c>
      <c r="B492" s="49" t="str">
        <f ca="1">+IF(K492&gt;0,'（运营）采购订单'!B492,"")</f>
        <v/>
      </c>
      <c r="C492" s="50" t="str">
        <f ca="1">+IF(K492&gt;0,'（运营）采购订单'!C492,"")</f>
        <v/>
      </c>
      <c r="D492" s="50" t="str">
        <f ca="1">+IF(K492&gt;0,'（运营）采购订单'!D492,"")</f>
        <v/>
      </c>
      <c r="E492" s="50" t="str">
        <f ca="1">+IF(K492&gt;0,'（运营）采购订单'!E492,"")</f>
        <v/>
      </c>
      <c r="F492" s="50">
        <f ca="1">+IF(K492&gt;0,'（运营）采购订单'!J492,0)</f>
        <v>0</v>
      </c>
      <c r="G492" s="50" t="str">
        <f ca="1">+IF(K492&gt;0,'（运营）采购订单'!F492,"")</f>
        <v/>
      </c>
      <c r="H492" s="51" t="str">
        <f ca="1">+IF(K492&gt;0,'（运营）采购订单'!G492,"")</f>
        <v/>
      </c>
      <c r="I492" s="50" t="str">
        <f ca="1">+IF(K492&gt;0,'（运营）采购订单'!H492,"")</f>
        <v/>
      </c>
      <c r="J492" s="50" t="str">
        <f>+IF(K492&gt;0,'（运营）采购订单'!I492,"")</f>
        <v/>
      </c>
      <c r="K492" s="50">
        <f>+IF(AND('（工厂）送货清单汇总'!$K$544&gt;0,'（工厂）送货清单汇总'!$L$544&gt;0,'（工厂）送货清单汇总'!$M$544&gt;0,'（工厂）送货清单汇总'!$N$544&gt;0),'（工厂）送货清单汇总'!N492,IF(AND('（工厂）送货清单汇总'!$K$544&gt;0,'（工厂）送货清单汇总'!$L$544&gt;0,'（工厂）送货清单汇总'!$M$544&gt;0,'（工厂）送货清单汇总'!$N$544=0),'（工厂）送货清单汇总'!M492,IF(AND('（工厂）送货清单汇总'!$K$544&gt;0,'（工厂）送货清单汇总'!$L$544&gt;0,'（工厂）送货清单汇总'!$M$544=0),'（工厂）送货清单汇总'!L492,'（工厂）送货清单汇总'!K492)))</f>
        <v>0</v>
      </c>
      <c r="L492" s="50">
        <f t="shared" si="21"/>
        <v>0</v>
      </c>
      <c r="M492" s="43"/>
      <c r="N492" s="43"/>
      <c r="O492" s="50" t="str">
        <f ca="1">+IF(K492&gt;0,LOOKUP(1,0/FIND(I492,运营生产订单!$A$9:$A$78),运营生产订单!$N$9:$N$78),"")</f>
        <v/>
      </c>
    </row>
    <row r="493" ht="22.5" customHeight="1" spans="1:15">
      <c r="A493" s="48" t="str">
        <f t="shared" si="20"/>
        <v/>
      </c>
      <c r="B493" s="49" t="str">
        <f ca="1">+IF(K493&gt;0,'（运营）采购订单'!B493,"")</f>
        <v/>
      </c>
      <c r="C493" s="50" t="str">
        <f ca="1">+IF(K493&gt;0,'（运营）采购订单'!C493,"")</f>
        <v/>
      </c>
      <c r="D493" s="50" t="str">
        <f ca="1">+IF(K493&gt;0,'（运营）采购订单'!D493,"")</f>
        <v/>
      </c>
      <c r="E493" s="50" t="str">
        <f ca="1">+IF(K493&gt;0,'（运营）采购订单'!E493,"")</f>
        <v/>
      </c>
      <c r="F493" s="50">
        <f ca="1">+IF(K493&gt;0,'（运营）采购订单'!J493,0)</f>
        <v>0</v>
      </c>
      <c r="G493" s="50" t="str">
        <f ca="1">+IF(K493&gt;0,'（运营）采购订单'!F493,"")</f>
        <v/>
      </c>
      <c r="H493" s="51" t="str">
        <f ca="1">+IF(K493&gt;0,'（运营）采购订单'!G493,"")</f>
        <v/>
      </c>
      <c r="I493" s="50" t="str">
        <f ca="1">+IF(K493&gt;0,'（运营）采购订单'!H493,"")</f>
        <v/>
      </c>
      <c r="J493" s="50" t="str">
        <f>+IF(K493&gt;0,'（运营）采购订单'!I493,"")</f>
        <v/>
      </c>
      <c r="K493" s="50">
        <f>+IF(AND('（工厂）送货清单汇总'!$K$544&gt;0,'（工厂）送货清单汇总'!$L$544&gt;0,'（工厂）送货清单汇总'!$M$544&gt;0,'（工厂）送货清单汇总'!$N$544&gt;0),'（工厂）送货清单汇总'!N493,IF(AND('（工厂）送货清单汇总'!$K$544&gt;0,'（工厂）送货清单汇总'!$L$544&gt;0,'（工厂）送货清单汇总'!$M$544&gt;0,'（工厂）送货清单汇总'!$N$544=0),'（工厂）送货清单汇总'!M493,IF(AND('（工厂）送货清单汇总'!$K$544&gt;0,'（工厂）送货清单汇总'!$L$544&gt;0,'（工厂）送货清单汇总'!$M$544=0),'（工厂）送货清单汇总'!L493,'（工厂）送货清单汇总'!K493)))</f>
        <v>0</v>
      </c>
      <c r="L493" s="50">
        <f t="shared" si="21"/>
        <v>0</v>
      </c>
      <c r="M493" s="43"/>
      <c r="N493" s="43"/>
      <c r="O493" s="50" t="str">
        <f ca="1">+IF(K493&gt;0,LOOKUP(1,0/FIND(I493,运营生产订单!$A$9:$A$78),运营生产订单!$N$9:$N$78),"")</f>
        <v/>
      </c>
    </row>
    <row r="494" ht="22.5" customHeight="1" spans="1:15">
      <c r="A494" s="48" t="str">
        <f t="shared" si="20"/>
        <v/>
      </c>
      <c r="B494" s="49" t="str">
        <f ca="1">+IF(K494&gt;0,'（运营）采购订单'!B494,"")</f>
        <v/>
      </c>
      <c r="C494" s="50" t="str">
        <f ca="1">+IF(K494&gt;0,'（运营）采购订单'!C494,"")</f>
        <v/>
      </c>
      <c r="D494" s="50" t="str">
        <f ca="1">+IF(K494&gt;0,'（运营）采购订单'!D494,"")</f>
        <v/>
      </c>
      <c r="E494" s="50" t="str">
        <f ca="1">+IF(K494&gt;0,'（运营）采购订单'!E494,"")</f>
        <v/>
      </c>
      <c r="F494" s="50">
        <f ca="1">+IF(K494&gt;0,'（运营）采购订单'!J494,0)</f>
        <v>0</v>
      </c>
      <c r="G494" s="50" t="str">
        <f ca="1">+IF(K494&gt;0,'（运营）采购订单'!F494,"")</f>
        <v/>
      </c>
      <c r="H494" s="51" t="str">
        <f ca="1">+IF(K494&gt;0,'（运营）采购订单'!G494,"")</f>
        <v/>
      </c>
      <c r="I494" s="50" t="str">
        <f ca="1">+IF(K494&gt;0,'（运营）采购订单'!H494,"")</f>
        <v/>
      </c>
      <c r="J494" s="50" t="str">
        <f>+IF(K494&gt;0,'（运营）采购订单'!I494,"")</f>
        <v/>
      </c>
      <c r="K494" s="50">
        <f>+IF(AND('（工厂）送货清单汇总'!$K$544&gt;0,'（工厂）送货清单汇总'!$L$544&gt;0,'（工厂）送货清单汇总'!$M$544&gt;0,'（工厂）送货清单汇总'!$N$544&gt;0),'（工厂）送货清单汇总'!N494,IF(AND('（工厂）送货清单汇总'!$K$544&gt;0,'（工厂）送货清单汇总'!$L$544&gt;0,'（工厂）送货清单汇总'!$M$544&gt;0,'（工厂）送货清单汇总'!$N$544=0),'（工厂）送货清单汇总'!M494,IF(AND('（工厂）送货清单汇总'!$K$544&gt;0,'（工厂）送货清单汇总'!$L$544&gt;0,'（工厂）送货清单汇总'!$M$544=0),'（工厂）送货清单汇总'!L494,'（工厂）送货清单汇总'!K494)))</f>
        <v>0</v>
      </c>
      <c r="L494" s="50">
        <f t="shared" si="21"/>
        <v>0</v>
      </c>
      <c r="M494" s="43"/>
      <c r="N494" s="43"/>
      <c r="O494" s="50" t="str">
        <f ca="1">+IF(K494&gt;0,LOOKUP(1,0/FIND(I494,运营生产订单!$A$9:$A$78),运营生产订单!$N$9:$N$78),"")</f>
        <v/>
      </c>
    </row>
    <row r="495" ht="22.5" customHeight="1" spans="1:15">
      <c r="A495" s="48" t="str">
        <f t="shared" si="20"/>
        <v/>
      </c>
      <c r="B495" s="49" t="str">
        <f ca="1">+IF(K495&gt;0,'（运营）采购订单'!B495,"")</f>
        <v/>
      </c>
      <c r="C495" s="50" t="str">
        <f ca="1">+IF(K495&gt;0,'（运营）采购订单'!C495,"")</f>
        <v/>
      </c>
      <c r="D495" s="50" t="str">
        <f ca="1">+IF(K495&gt;0,'（运营）采购订单'!D495,"")</f>
        <v/>
      </c>
      <c r="E495" s="50" t="str">
        <f ca="1">+IF(K495&gt;0,'（运营）采购订单'!E495,"")</f>
        <v/>
      </c>
      <c r="F495" s="50">
        <f ca="1">+IF(K495&gt;0,'（运营）采购订单'!J495,0)</f>
        <v>0</v>
      </c>
      <c r="G495" s="50" t="str">
        <f ca="1">+IF(K495&gt;0,'（运营）采购订单'!F495,"")</f>
        <v/>
      </c>
      <c r="H495" s="51" t="str">
        <f ca="1">+IF(K495&gt;0,'（运营）采购订单'!G495,"")</f>
        <v/>
      </c>
      <c r="I495" s="50" t="str">
        <f ca="1">+IF(K495&gt;0,'（运营）采购订单'!H495,"")</f>
        <v/>
      </c>
      <c r="J495" s="50" t="str">
        <f>+IF(K495&gt;0,'（运营）采购订单'!I495,"")</f>
        <v/>
      </c>
      <c r="K495" s="50">
        <f>+IF(AND('（工厂）送货清单汇总'!$K$544&gt;0,'（工厂）送货清单汇总'!$L$544&gt;0,'（工厂）送货清单汇总'!$M$544&gt;0,'（工厂）送货清单汇总'!$N$544&gt;0),'（工厂）送货清单汇总'!N495,IF(AND('（工厂）送货清单汇总'!$K$544&gt;0,'（工厂）送货清单汇总'!$L$544&gt;0,'（工厂）送货清单汇总'!$M$544&gt;0,'（工厂）送货清单汇总'!$N$544=0),'（工厂）送货清单汇总'!M495,IF(AND('（工厂）送货清单汇总'!$K$544&gt;0,'（工厂）送货清单汇总'!$L$544&gt;0,'（工厂）送货清单汇总'!$M$544=0),'（工厂）送货清单汇总'!L495,'（工厂）送货清单汇总'!K495)))</f>
        <v>0</v>
      </c>
      <c r="L495" s="50">
        <f t="shared" si="21"/>
        <v>0</v>
      </c>
      <c r="M495" s="43"/>
      <c r="N495" s="43"/>
      <c r="O495" s="50" t="str">
        <f ca="1">+IF(K495&gt;0,LOOKUP(1,0/FIND(I495,运营生产订单!$A$9:$A$78),运营生产订单!$N$9:$N$78),"")</f>
        <v/>
      </c>
    </row>
    <row r="496" ht="22.5" customHeight="1" spans="1:15">
      <c r="A496" s="48" t="str">
        <f t="shared" si="20"/>
        <v/>
      </c>
      <c r="B496" s="49" t="str">
        <f ca="1">+IF(K496&gt;0,'（运营）采购订单'!B496,"")</f>
        <v/>
      </c>
      <c r="C496" s="50" t="str">
        <f ca="1">+IF(K496&gt;0,'（运营）采购订单'!C496,"")</f>
        <v/>
      </c>
      <c r="D496" s="50" t="str">
        <f ca="1">+IF(K496&gt;0,'（运营）采购订单'!D496,"")</f>
        <v/>
      </c>
      <c r="E496" s="50" t="str">
        <f ca="1">+IF(K496&gt;0,'（运营）采购订单'!E496,"")</f>
        <v/>
      </c>
      <c r="F496" s="50">
        <f ca="1">+IF(K496&gt;0,'（运营）采购订单'!J496,0)</f>
        <v>0</v>
      </c>
      <c r="G496" s="50" t="str">
        <f ca="1">+IF(K496&gt;0,'（运营）采购订单'!F496,"")</f>
        <v/>
      </c>
      <c r="H496" s="51" t="str">
        <f ca="1">+IF(K496&gt;0,'（运营）采购订单'!G496,"")</f>
        <v/>
      </c>
      <c r="I496" s="50" t="str">
        <f ca="1">+IF(K496&gt;0,'（运营）采购订单'!H496,"")</f>
        <v/>
      </c>
      <c r="J496" s="50" t="str">
        <f>+IF(K496&gt;0,'（运营）采购订单'!I496,"")</f>
        <v/>
      </c>
      <c r="K496" s="50">
        <f>+IF(AND('（工厂）送货清单汇总'!$K$544&gt;0,'（工厂）送货清单汇总'!$L$544&gt;0,'（工厂）送货清单汇总'!$M$544&gt;0,'（工厂）送货清单汇总'!$N$544&gt;0),'（工厂）送货清单汇总'!N496,IF(AND('（工厂）送货清单汇总'!$K$544&gt;0,'（工厂）送货清单汇总'!$L$544&gt;0,'（工厂）送货清单汇总'!$M$544&gt;0,'（工厂）送货清单汇总'!$N$544=0),'（工厂）送货清单汇总'!M496,IF(AND('（工厂）送货清单汇总'!$K$544&gt;0,'（工厂）送货清单汇总'!$L$544&gt;0,'（工厂）送货清单汇总'!$M$544=0),'（工厂）送货清单汇总'!L496,'（工厂）送货清单汇总'!K496)))</f>
        <v>0</v>
      </c>
      <c r="L496" s="50">
        <f t="shared" si="21"/>
        <v>0</v>
      </c>
      <c r="M496" s="43"/>
      <c r="N496" s="43"/>
      <c r="O496" s="50" t="str">
        <f ca="1">+IF(K496&gt;0,LOOKUP(1,0/FIND(I496,运营生产订单!$A$9:$A$78),运营生产订单!$N$9:$N$78),"")</f>
        <v/>
      </c>
    </row>
    <row r="497" ht="22.5" customHeight="1" spans="1:15">
      <c r="A497" s="48" t="str">
        <f t="shared" si="20"/>
        <v/>
      </c>
      <c r="B497" s="49" t="str">
        <f ca="1">+IF(K497&gt;0,'（运营）采购订单'!B497,"")</f>
        <v/>
      </c>
      <c r="C497" s="50" t="str">
        <f ca="1">+IF(K497&gt;0,'（运营）采购订单'!C497,"")</f>
        <v/>
      </c>
      <c r="D497" s="50" t="str">
        <f ca="1">+IF(K497&gt;0,'（运营）采购订单'!D497,"")</f>
        <v/>
      </c>
      <c r="E497" s="50" t="str">
        <f ca="1">+IF(K497&gt;0,'（运营）采购订单'!E497,"")</f>
        <v/>
      </c>
      <c r="F497" s="50">
        <f ca="1">+IF(K497&gt;0,'（运营）采购订单'!J497,0)</f>
        <v>0</v>
      </c>
      <c r="G497" s="50" t="str">
        <f ca="1">+IF(K497&gt;0,'（运营）采购订单'!F497,"")</f>
        <v/>
      </c>
      <c r="H497" s="51" t="str">
        <f ca="1">+IF(K497&gt;0,'（运营）采购订单'!G497,"")</f>
        <v/>
      </c>
      <c r="I497" s="50" t="str">
        <f ca="1">+IF(K497&gt;0,'（运营）采购订单'!H497,"")</f>
        <v/>
      </c>
      <c r="J497" s="50" t="str">
        <f>+IF(K497&gt;0,'（运营）采购订单'!I497,"")</f>
        <v/>
      </c>
      <c r="K497" s="50">
        <f>+IF(AND('（工厂）送货清单汇总'!$K$544&gt;0,'（工厂）送货清单汇总'!$L$544&gt;0,'（工厂）送货清单汇总'!$M$544&gt;0,'（工厂）送货清单汇总'!$N$544&gt;0),'（工厂）送货清单汇总'!N497,IF(AND('（工厂）送货清单汇总'!$K$544&gt;0,'（工厂）送货清单汇总'!$L$544&gt;0,'（工厂）送货清单汇总'!$M$544&gt;0,'（工厂）送货清单汇总'!$N$544=0),'（工厂）送货清单汇总'!M497,IF(AND('（工厂）送货清单汇总'!$K$544&gt;0,'（工厂）送货清单汇总'!$L$544&gt;0,'（工厂）送货清单汇总'!$M$544=0),'（工厂）送货清单汇总'!L497,'（工厂）送货清单汇总'!K497)))</f>
        <v>0</v>
      </c>
      <c r="L497" s="50">
        <f t="shared" si="21"/>
        <v>0</v>
      </c>
      <c r="M497" s="43"/>
      <c r="N497" s="43"/>
      <c r="O497" s="50" t="str">
        <f ca="1">+IF(K497&gt;0,LOOKUP(1,0/FIND(I497,运营生产订单!$A$9:$A$78),运营生产订单!$N$9:$N$78),"")</f>
        <v/>
      </c>
    </row>
    <row r="498" ht="22.5" customHeight="1" spans="1:15">
      <c r="A498" s="48" t="str">
        <f t="shared" si="20"/>
        <v/>
      </c>
      <c r="B498" s="49" t="str">
        <f ca="1">+IF(K498&gt;0,'（运营）采购订单'!B498,"")</f>
        <v/>
      </c>
      <c r="C498" s="50" t="str">
        <f ca="1">+IF(K498&gt;0,'（运营）采购订单'!C498,"")</f>
        <v/>
      </c>
      <c r="D498" s="50" t="str">
        <f ca="1">+IF(K498&gt;0,'（运营）采购订单'!D498,"")</f>
        <v/>
      </c>
      <c r="E498" s="50" t="str">
        <f ca="1">+IF(K498&gt;0,'（运营）采购订单'!E498,"")</f>
        <v/>
      </c>
      <c r="F498" s="50">
        <f ca="1">+IF(K498&gt;0,'（运营）采购订单'!J498,0)</f>
        <v>0</v>
      </c>
      <c r="G498" s="50" t="str">
        <f ca="1">+IF(K498&gt;0,'（运营）采购订单'!F498,"")</f>
        <v/>
      </c>
      <c r="H498" s="51" t="str">
        <f ca="1">+IF(K498&gt;0,'（运营）采购订单'!G498,"")</f>
        <v/>
      </c>
      <c r="I498" s="50" t="str">
        <f ca="1">+IF(K498&gt;0,'（运营）采购订单'!H498,"")</f>
        <v/>
      </c>
      <c r="J498" s="50" t="str">
        <f>+IF(K498&gt;0,'（运营）采购订单'!I498,"")</f>
        <v/>
      </c>
      <c r="K498" s="50">
        <f>+IF(AND('（工厂）送货清单汇总'!$K$544&gt;0,'（工厂）送货清单汇总'!$L$544&gt;0,'（工厂）送货清单汇总'!$M$544&gt;0,'（工厂）送货清单汇总'!$N$544&gt;0),'（工厂）送货清单汇总'!N498,IF(AND('（工厂）送货清单汇总'!$K$544&gt;0,'（工厂）送货清单汇总'!$L$544&gt;0,'（工厂）送货清单汇总'!$M$544&gt;0,'（工厂）送货清单汇总'!$N$544=0),'（工厂）送货清单汇总'!M498,IF(AND('（工厂）送货清单汇总'!$K$544&gt;0,'（工厂）送货清单汇总'!$L$544&gt;0,'（工厂）送货清单汇总'!$M$544=0),'（工厂）送货清单汇总'!L498,'（工厂）送货清单汇总'!K498)))</f>
        <v>0</v>
      </c>
      <c r="L498" s="50">
        <f t="shared" si="21"/>
        <v>0</v>
      </c>
      <c r="M498" s="43"/>
      <c r="N498" s="43"/>
      <c r="O498" s="50" t="str">
        <f ca="1">+IF(K498&gt;0,LOOKUP(1,0/FIND(I498,运营生产订单!$A$9:$A$78),运营生产订单!$N$9:$N$78),"")</f>
        <v/>
      </c>
    </row>
    <row r="499" ht="22.5" customHeight="1" spans="1:15">
      <c r="A499" s="48" t="str">
        <f t="shared" si="20"/>
        <v/>
      </c>
      <c r="B499" s="49" t="str">
        <f ca="1">+IF(K499&gt;0,'（运营）采购订单'!B499,"")</f>
        <v/>
      </c>
      <c r="C499" s="50" t="str">
        <f ca="1">+IF(K499&gt;0,'（运营）采购订单'!C499,"")</f>
        <v/>
      </c>
      <c r="D499" s="50" t="str">
        <f ca="1">+IF(K499&gt;0,'（运营）采购订单'!D499,"")</f>
        <v/>
      </c>
      <c r="E499" s="50" t="str">
        <f ca="1">+IF(K499&gt;0,'（运营）采购订单'!E499,"")</f>
        <v/>
      </c>
      <c r="F499" s="50">
        <f ca="1">+IF(K499&gt;0,'（运营）采购订单'!J499,0)</f>
        <v>0</v>
      </c>
      <c r="G499" s="50" t="str">
        <f ca="1">+IF(K499&gt;0,'（运营）采购订单'!F499,"")</f>
        <v/>
      </c>
      <c r="H499" s="51" t="str">
        <f ca="1">+IF(K499&gt;0,'（运营）采购订单'!G499,"")</f>
        <v/>
      </c>
      <c r="I499" s="50" t="str">
        <f ca="1">+IF(K499&gt;0,'（运营）采购订单'!H499,"")</f>
        <v/>
      </c>
      <c r="J499" s="50" t="str">
        <f>+IF(K499&gt;0,'（运营）采购订单'!I499,"")</f>
        <v/>
      </c>
      <c r="K499" s="50">
        <f>+IF(AND('（工厂）送货清单汇总'!$K$544&gt;0,'（工厂）送货清单汇总'!$L$544&gt;0,'（工厂）送货清单汇总'!$M$544&gt;0,'（工厂）送货清单汇总'!$N$544&gt;0),'（工厂）送货清单汇总'!N499,IF(AND('（工厂）送货清单汇总'!$K$544&gt;0,'（工厂）送货清单汇总'!$L$544&gt;0,'（工厂）送货清单汇总'!$M$544&gt;0,'（工厂）送货清单汇总'!$N$544=0),'（工厂）送货清单汇总'!M499,IF(AND('（工厂）送货清单汇总'!$K$544&gt;0,'（工厂）送货清单汇总'!$L$544&gt;0,'（工厂）送货清单汇总'!$M$544=0),'（工厂）送货清单汇总'!L499,'（工厂）送货清单汇总'!K499)))</f>
        <v>0</v>
      </c>
      <c r="L499" s="50">
        <f t="shared" si="21"/>
        <v>0</v>
      </c>
      <c r="M499" s="43"/>
      <c r="N499" s="43"/>
      <c r="O499" s="50" t="str">
        <f ca="1">+IF(K499&gt;0,LOOKUP(1,0/FIND(I499,运营生产订单!$A$9:$A$78),运营生产订单!$N$9:$N$78),"")</f>
        <v/>
      </c>
    </row>
    <row r="500" ht="22.5" customHeight="1" spans="1:15">
      <c r="A500" s="48" t="str">
        <f t="shared" si="20"/>
        <v/>
      </c>
      <c r="B500" s="49" t="str">
        <f ca="1">+IF(K500&gt;0,'（运营）采购订单'!B500,"")</f>
        <v/>
      </c>
      <c r="C500" s="50" t="str">
        <f ca="1">+IF(K500&gt;0,'（运营）采购订单'!C500,"")</f>
        <v/>
      </c>
      <c r="D500" s="50" t="str">
        <f ca="1">+IF(K500&gt;0,'（运营）采购订单'!D500,"")</f>
        <v/>
      </c>
      <c r="E500" s="50" t="str">
        <f ca="1">+IF(K500&gt;0,'（运营）采购订单'!E500,"")</f>
        <v/>
      </c>
      <c r="F500" s="50">
        <f ca="1">+IF(K500&gt;0,'（运营）采购订单'!J500,0)</f>
        <v>0</v>
      </c>
      <c r="G500" s="50" t="str">
        <f ca="1">+IF(K500&gt;0,'（运营）采购订单'!F500,"")</f>
        <v/>
      </c>
      <c r="H500" s="51" t="str">
        <f ca="1">+IF(K500&gt;0,'（运营）采购订单'!G500,"")</f>
        <v/>
      </c>
      <c r="I500" s="50" t="str">
        <f ca="1">+IF(K500&gt;0,'（运营）采购订单'!H500,"")</f>
        <v/>
      </c>
      <c r="J500" s="50" t="str">
        <f>+IF(K500&gt;0,'（运营）采购订单'!I500,"")</f>
        <v/>
      </c>
      <c r="K500" s="50">
        <f>+IF(AND('（工厂）送货清单汇总'!$K$544&gt;0,'（工厂）送货清单汇总'!$L$544&gt;0,'（工厂）送货清单汇总'!$M$544&gt;0,'（工厂）送货清单汇总'!$N$544&gt;0),'（工厂）送货清单汇总'!N500,IF(AND('（工厂）送货清单汇总'!$K$544&gt;0,'（工厂）送货清单汇总'!$L$544&gt;0,'（工厂）送货清单汇总'!$M$544&gt;0,'（工厂）送货清单汇总'!$N$544=0),'（工厂）送货清单汇总'!M500,IF(AND('（工厂）送货清单汇总'!$K$544&gt;0,'（工厂）送货清单汇总'!$L$544&gt;0,'（工厂）送货清单汇总'!$M$544=0),'（工厂）送货清单汇总'!L500,'（工厂）送货清单汇总'!K500)))</f>
        <v>0</v>
      </c>
      <c r="L500" s="50">
        <f t="shared" si="21"/>
        <v>0</v>
      </c>
      <c r="M500" s="43"/>
      <c r="N500" s="43"/>
      <c r="O500" s="50" t="str">
        <f ca="1">+IF(K500&gt;0,LOOKUP(1,0/FIND(I500,运营生产订单!$A$9:$A$78),运营生产订单!$N$9:$N$78),"")</f>
        <v/>
      </c>
    </row>
    <row r="501" ht="22.5" customHeight="1" spans="1:15">
      <c r="A501" s="48" t="str">
        <f t="shared" si="20"/>
        <v/>
      </c>
      <c r="B501" s="49" t="str">
        <f ca="1">+IF(K501&gt;0,'（运营）采购订单'!B501,"")</f>
        <v/>
      </c>
      <c r="C501" s="50" t="str">
        <f ca="1">+IF(K501&gt;0,'（运营）采购订单'!C501,"")</f>
        <v/>
      </c>
      <c r="D501" s="50" t="str">
        <f ca="1">+IF(K501&gt;0,'（运营）采购订单'!D501,"")</f>
        <v/>
      </c>
      <c r="E501" s="50" t="str">
        <f ca="1">+IF(K501&gt;0,'（运营）采购订单'!E501,"")</f>
        <v/>
      </c>
      <c r="F501" s="50">
        <f ca="1">+IF(K501&gt;0,'（运营）采购订单'!J501,0)</f>
        <v>0</v>
      </c>
      <c r="G501" s="50" t="str">
        <f ca="1">+IF(K501&gt;0,'（运营）采购订单'!F501,"")</f>
        <v/>
      </c>
      <c r="H501" s="51" t="str">
        <f ca="1">+IF(K501&gt;0,'（运营）采购订单'!G501,"")</f>
        <v/>
      </c>
      <c r="I501" s="50" t="str">
        <f ca="1">+IF(K501&gt;0,'（运营）采购订单'!H501,"")</f>
        <v/>
      </c>
      <c r="J501" s="50" t="str">
        <f>+IF(K501&gt;0,'（运营）采购订单'!I501,"")</f>
        <v/>
      </c>
      <c r="K501" s="50">
        <f>+IF(AND('（工厂）送货清单汇总'!$K$544&gt;0,'（工厂）送货清单汇总'!$L$544&gt;0,'（工厂）送货清单汇总'!$M$544&gt;0,'（工厂）送货清单汇总'!$N$544&gt;0),'（工厂）送货清单汇总'!N501,IF(AND('（工厂）送货清单汇总'!$K$544&gt;0,'（工厂）送货清单汇总'!$L$544&gt;0,'（工厂）送货清单汇总'!$M$544&gt;0,'（工厂）送货清单汇总'!$N$544=0),'（工厂）送货清单汇总'!M501,IF(AND('（工厂）送货清单汇总'!$K$544&gt;0,'（工厂）送货清单汇总'!$L$544&gt;0,'（工厂）送货清单汇总'!$M$544=0),'（工厂）送货清单汇总'!L501,'（工厂）送货清单汇总'!K501)))</f>
        <v>0</v>
      </c>
      <c r="L501" s="50">
        <f t="shared" si="21"/>
        <v>0</v>
      </c>
      <c r="M501" s="43"/>
      <c r="N501" s="43"/>
      <c r="O501" s="50" t="str">
        <f ca="1">+IF(K501&gt;0,LOOKUP(1,0/FIND(I501,运营生产订单!$A$9:$A$78),运营生产订单!$N$9:$N$78),"")</f>
        <v/>
      </c>
    </row>
    <row r="502" ht="22.5" customHeight="1" spans="1:15">
      <c r="A502" s="48" t="str">
        <f t="shared" si="20"/>
        <v/>
      </c>
      <c r="B502" s="49" t="str">
        <f ca="1">+IF(K502&gt;0,'（运营）采购订单'!B502,"")</f>
        <v/>
      </c>
      <c r="C502" s="50" t="str">
        <f ca="1">+IF(K502&gt;0,'（运营）采购订单'!C502,"")</f>
        <v/>
      </c>
      <c r="D502" s="50" t="str">
        <f ca="1">+IF(K502&gt;0,'（运营）采购订单'!D502,"")</f>
        <v/>
      </c>
      <c r="E502" s="50" t="str">
        <f ca="1">+IF(K502&gt;0,'（运营）采购订单'!E502,"")</f>
        <v/>
      </c>
      <c r="F502" s="50">
        <f ca="1">+IF(K502&gt;0,'（运营）采购订单'!J502,0)</f>
        <v>0</v>
      </c>
      <c r="G502" s="50" t="str">
        <f ca="1">+IF(K502&gt;0,'（运营）采购订单'!F502,"")</f>
        <v/>
      </c>
      <c r="H502" s="51" t="str">
        <f ca="1">+IF(K502&gt;0,'（运营）采购订单'!G502,"")</f>
        <v/>
      </c>
      <c r="I502" s="50" t="str">
        <f ca="1">+IF(K502&gt;0,'（运营）采购订单'!H502,"")</f>
        <v/>
      </c>
      <c r="J502" s="50" t="str">
        <f>+IF(K502&gt;0,'（运营）采购订单'!I502,"")</f>
        <v/>
      </c>
      <c r="K502" s="50">
        <f>+IF(AND('（工厂）送货清单汇总'!$K$544&gt;0,'（工厂）送货清单汇总'!$L$544&gt;0,'（工厂）送货清单汇总'!$M$544&gt;0,'（工厂）送货清单汇总'!$N$544&gt;0),'（工厂）送货清单汇总'!N502,IF(AND('（工厂）送货清单汇总'!$K$544&gt;0,'（工厂）送货清单汇总'!$L$544&gt;0,'（工厂）送货清单汇总'!$M$544&gt;0,'（工厂）送货清单汇总'!$N$544=0),'（工厂）送货清单汇总'!M502,IF(AND('（工厂）送货清单汇总'!$K$544&gt;0,'（工厂）送货清单汇总'!$L$544&gt;0,'（工厂）送货清单汇总'!$M$544=0),'（工厂）送货清单汇总'!L502,'（工厂）送货清单汇总'!K502)))</f>
        <v>0</v>
      </c>
      <c r="L502" s="50">
        <f t="shared" si="21"/>
        <v>0</v>
      </c>
      <c r="M502" s="43"/>
      <c r="N502" s="43"/>
      <c r="O502" s="50" t="str">
        <f ca="1">+IF(K502&gt;0,LOOKUP(1,0/FIND(I502,运营生产订单!$A$9:$A$78),运营生产订单!$N$9:$N$78),"")</f>
        <v/>
      </c>
    </row>
    <row r="503" ht="22.5" customHeight="1" spans="1:15">
      <c r="A503" s="48" t="str">
        <f t="shared" si="20"/>
        <v/>
      </c>
      <c r="B503" s="49" t="str">
        <f ca="1">+IF(K503&gt;0,'（运营）采购订单'!B503,"")</f>
        <v/>
      </c>
      <c r="C503" s="50" t="str">
        <f ca="1">+IF(K503&gt;0,'（运营）采购订单'!C503,"")</f>
        <v/>
      </c>
      <c r="D503" s="50" t="str">
        <f ca="1">+IF(K503&gt;0,'（运营）采购订单'!D503,"")</f>
        <v/>
      </c>
      <c r="E503" s="50" t="str">
        <f ca="1">+IF(K503&gt;0,'（运营）采购订单'!E503,"")</f>
        <v/>
      </c>
      <c r="F503" s="50">
        <f ca="1">+IF(K503&gt;0,'（运营）采购订单'!J503,0)</f>
        <v>0</v>
      </c>
      <c r="G503" s="50" t="str">
        <f ca="1">+IF(K503&gt;0,'（运营）采购订单'!F503,"")</f>
        <v/>
      </c>
      <c r="H503" s="51" t="str">
        <f ca="1">+IF(K503&gt;0,'（运营）采购订单'!G503,"")</f>
        <v/>
      </c>
      <c r="I503" s="50" t="str">
        <f ca="1">+IF(K503&gt;0,'（运营）采购订单'!H503,"")</f>
        <v/>
      </c>
      <c r="J503" s="50" t="str">
        <f>+IF(K503&gt;0,'（运营）采购订单'!I503,"")</f>
        <v/>
      </c>
      <c r="K503" s="50">
        <f>+IF(AND('（工厂）送货清单汇总'!$K$544&gt;0,'（工厂）送货清单汇总'!$L$544&gt;0,'（工厂）送货清单汇总'!$M$544&gt;0,'（工厂）送货清单汇总'!$N$544&gt;0),'（工厂）送货清单汇总'!N503,IF(AND('（工厂）送货清单汇总'!$K$544&gt;0,'（工厂）送货清单汇总'!$L$544&gt;0,'（工厂）送货清单汇总'!$M$544&gt;0,'（工厂）送货清单汇总'!$N$544=0),'（工厂）送货清单汇总'!M503,IF(AND('（工厂）送货清单汇总'!$K$544&gt;0,'（工厂）送货清单汇总'!$L$544&gt;0,'（工厂）送货清单汇总'!$M$544=0),'（工厂）送货清单汇总'!L503,'（工厂）送货清单汇总'!K503)))</f>
        <v>0</v>
      </c>
      <c r="L503" s="50">
        <f t="shared" si="21"/>
        <v>0</v>
      </c>
      <c r="M503" s="43"/>
      <c r="N503" s="43"/>
      <c r="O503" s="50" t="str">
        <f ca="1">+IF(K503&gt;0,LOOKUP(1,0/FIND(I503,运营生产订单!$A$9:$A$78),运营生产订单!$N$9:$N$78),"")</f>
        <v/>
      </c>
    </row>
    <row r="504" ht="22.5" customHeight="1" spans="1:15">
      <c r="A504" s="48" t="str">
        <f t="shared" si="20"/>
        <v/>
      </c>
      <c r="B504" s="49" t="str">
        <f ca="1">+IF(K504&gt;0,'（运营）采购订单'!B504,"")</f>
        <v/>
      </c>
      <c r="C504" s="50" t="str">
        <f ca="1">+IF(K504&gt;0,'（运营）采购订单'!C504,"")</f>
        <v/>
      </c>
      <c r="D504" s="50" t="str">
        <f ca="1">+IF(K504&gt;0,'（运营）采购订单'!D504,"")</f>
        <v/>
      </c>
      <c r="E504" s="50" t="str">
        <f ca="1">+IF(K504&gt;0,'（运营）采购订单'!E504,"")</f>
        <v/>
      </c>
      <c r="F504" s="50">
        <f ca="1">+IF(K504&gt;0,'（运营）采购订单'!J504,0)</f>
        <v>0</v>
      </c>
      <c r="G504" s="50" t="str">
        <f ca="1">+IF(K504&gt;0,'（运营）采购订单'!F504,"")</f>
        <v/>
      </c>
      <c r="H504" s="51" t="str">
        <f ca="1">+IF(K504&gt;0,'（运营）采购订单'!G504,"")</f>
        <v/>
      </c>
      <c r="I504" s="50" t="str">
        <f ca="1">+IF(K504&gt;0,'（运营）采购订单'!H504,"")</f>
        <v/>
      </c>
      <c r="J504" s="50" t="str">
        <f>+IF(K504&gt;0,'（运营）采购订单'!I504,"")</f>
        <v/>
      </c>
      <c r="K504" s="50">
        <f>+IF(AND('（工厂）送货清单汇总'!$K$544&gt;0,'（工厂）送货清单汇总'!$L$544&gt;0,'（工厂）送货清单汇总'!$M$544&gt;0,'（工厂）送货清单汇总'!$N$544&gt;0),'（工厂）送货清单汇总'!N504,IF(AND('（工厂）送货清单汇总'!$K$544&gt;0,'（工厂）送货清单汇总'!$L$544&gt;0,'（工厂）送货清单汇总'!$M$544&gt;0,'（工厂）送货清单汇总'!$N$544=0),'（工厂）送货清单汇总'!M504,IF(AND('（工厂）送货清单汇总'!$K$544&gt;0,'（工厂）送货清单汇总'!$L$544&gt;0,'（工厂）送货清单汇总'!$M$544=0),'（工厂）送货清单汇总'!L504,'（工厂）送货清单汇总'!K504)))</f>
        <v>0</v>
      </c>
      <c r="L504" s="50">
        <f t="shared" si="21"/>
        <v>0</v>
      </c>
      <c r="M504" s="43"/>
      <c r="N504" s="43"/>
      <c r="O504" s="50" t="str">
        <f ca="1">+IF(K504&gt;0,LOOKUP(1,0/FIND(I504,运营生产订单!$A$9:$A$78),运营生产订单!$N$9:$N$78),"")</f>
        <v/>
      </c>
    </row>
    <row r="505" ht="22.5" customHeight="1" spans="1:15">
      <c r="A505" s="48" t="str">
        <f t="shared" si="20"/>
        <v/>
      </c>
      <c r="B505" s="49" t="str">
        <f ca="1">+IF(K505&gt;0,'（运营）采购订单'!B505,"")</f>
        <v/>
      </c>
      <c r="C505" s="50" t="str">
        <f ca="1">+IF(K505&gt;0,'（运营）采购订单'!C505,"")</f>
        <v/>
      </c>
      <c r="D505" s="50" t="str">
        <f ca="1">+IF(K505&gt;0,'（运营）采购订单'!D505,"")</f>
        <v/>
      </c>
      <c r="E505" s="50" t="str">
        <f ca="1">+IF(K505&gt;0,'（运营）采购订单'!E505,"")</f>
        <v/>
      </c>
      <c r="F505" s="50">
        <f ca="1">+IF(K505&gt;0,'（运营）采购订单'!J505,0)</f>
        <v>0</v>
      </c>
      <c r="G505" s="50" t="str">
        <f ca="1">+IF(K505&gt;0,'（运营）采购订单'!F505,"")</f>
        <v/>
      </c>
      <c r="H505" s="51" t="str">
        <f ca="1">+IF(K505&gt;0,'（运营）采购订单'!G505,"")</f>
        <v/>
      </c>
      <c r="I505" s="50" t="str">
        <f ca="1">+IF(K505&gt;0,'（运营）采购订单'!H505,"")</f>
        <v/>
      </c>
      <c r="J505" s="50" t="str">
        <f>+IF(K505&gt;0,'（运营）采购订单'!I505,"")</f>
        <v/>
      </c>
      <c r="K505" s="50">
        <f>+IF(AND('（工厂）送货清单汇总'!$K$544&gt;0,'（工厂）送货清单汇总'!$L$544&gt;0,'（工厂）送货清单汇总'!$M$544&gt;0,'（工厂）送货清单汇总'!$N$544&gt;0),'（工厂）送货清单汇总'!N505,IF(AND('（工厂）送货清单汇总'!$K$544&gt;0,'（工厂）送货清单汇总'!$L$544&gt;0,'（工厂）送货清单汇总'!$M$544&gt;0,'（工厂）送货清单汇总'!$N$544=0),'（工厂）送货清单汇总'!M505,IF(AND('（工厂）送货清单汇总'!$K$544&gt;0,'（工厂）送货清单汇总'!$L$544&gt;0,'（工厂）送货清单汇总'!$M$544=0),'（工厂）送货清单汇总'!L505,'（工厂）送货清单汇总'!K505)))</f>
        <v>0</v>
      </c>
      <c r="L505" s="50">
        <f t="shared" si="21"/>
        <v>0</v>
      </c>
      <c r="M505" s="43"/>
      <c r="N505" s="43"/>
      <c r="O505" s="50" t="str">
        <f ca="1">+IF(K505&gt;0,LOOKUP(1,0/FIND(I505,运营生产订单!$A$9:$A$78),运营生产订单!$N$9:$N$78),"")</f>
        <v/>
      </c>
    </row>
    <row r="506" ht="22.5" customHeight="1" spans="1:15">
      <c r="A506" s="48" t="str">
        <f t="shared" si="20"/>
        <v/>
      </c>
      <c r="B506" s="49" t="str">
        <f ca="1">+IF(K506&gt;0,'（运营）采购订单'!B506,"")</f>
        <v/>
      </c>
      <c r="C506" s="50" t="str">
        <f ca="1">+IF(K506&gt;0,'（运营）采购订单'!C506,"")</f>
        <v/>
      </c>
      <c r="D506" s="50" t="str">
        <f ca="1">+IF(K506&gt;0,'（运营）采购订单'!D506,"")</f>
        <v/>
      </c>
      <c r="E506" s="50" t="str">
        <f ca="1">+IF(K506&gt;0,'（运营）采购订单'!E506,"")</f>
        <v/>
      </c>
      <c r="F506" s="50">
        <f ca="1">+IF(K506&gt;0,'（运营）采购订单'!J506,0)</f>
        <v>0</v>
      </c>
      <c r="G506" s="50" t="str">
        <f ca="1">+IF(K506&gt;0,'（运营）采购订单'!F506,"")</f>
        <v/>
      </c>
      <c r="H506" s="51" t="str">
        <f ca="1">+IF(K506&gt;0,'（运营）采购订单'!G506,"")</f>
        <v/>
      </c>
      <c r="I506" s="50" t="str">
        <f ca="1">+IF(K506&gt;0,'（运营）采购订单'!H506,"")</f>
        <v/>
      </c>
      <c r="J506" s="50" t="str">
        <f>+IF(K506&gt;0,'（运营）采购订单'!I506,"")</f>
        <v/>
      </c>
      <c r="K506" s="50">
        <f>+IF(AND('（工厂）送货清单汇总'!$K$544&gt;0,'（工厂）送货清单汇总'!$L$544&gt;0,'（工厂）送货清单汇总'!$M$544&gt;0,'（工厂）送货清单汇总'!$N$544&gt;0),'（工厂）送货清单汇总'!N506,IF(AND('（工厂）送货清单汇总'!$K$544&gt;0,'（工厂）送货清单汇总'!$L$544&gt;0,'（工厂）送货清单汇总'!$M$544&gt;0,'（工厂）送货清单汇总'!$N$544=0),'（工厂）送货清单汇总'!M506,IF(AND('（工厂）送货清单汇总'!$K$544&gt;0,'（工厂）送货清单汇总'!$L$544&gt;0,'（工厂）送货清单汇总'!$M$544=0),'（工厂）送货清单汇总'!L506,'（工厂）送货清单汇总'!K506)))</f>
        <v>0</v>
      </c>
      <c r="L506" s="50">
        <f t="shared" si="21"/>
        <v>0</v>
      </c>
      <c r="M506" s="43"/>
      <c r="N506" s="43"/>
      <c r="O506" s="50" t="str">
        <f ca="1">+IF(K506&gt;0,LOOKUP(1,0/FIND(I506,运营生产订单!$A$9:$A$78),运营生产订单!$N$9:$N$78),"")</f>
        <v/>
      </c>
    </row>
    <row r="507" ht="22.5" customHeight="1" spans="1:15">
      <c r="A507" s="48" t="str">
        <f t="shared" si="20"/>
        <v/>
      </c>
      <c r="B507" s="49" t="str">
        <f ca="1">+IF(K507&gt;0,'（运营）采购订单'!B507,"")</f>
        <v/>
      </c>
      <c r="C507" s="50" t="str">
        <f ca="1">+IF(K507&gt;0,'（运营）采购订单'!C507,"")</f>
        <v/>
      </c>
      <c r="D507" s="50" t="str">
        <f ca="1">+IF(K507&gt;0,'（运营）采购订单'!D507,"")</f>
        <v/>
      </c>
      <c r="E507" s="50" t="str">
        <f ca="1">+IF(K507&gt;0,'（运营）采购订单'!E507,"")</f>
        <v/>
      </c>
      <c r="F507" s="50">
        <f ca="1">+IF(K507&gt;0,'（运营）采购订单'!J507,0)</f>
        <v>0</v>
      </c>
      <c r="G507" s="50" t="str">
        <f ca="1">+IF(K507&gt;0,'（运营）采购订单'!F507,"")</f>
        <v/>
      </c>
      <c r="H507" s="51" t="str">
        <f ca="1">+IF(K507&gt;0,'（运营）采购订单'!G507,"")</f>
        <v/>
      </c>
      <c r="I507" s="50" t="str">
        <f ca="1">+IF(K507&gt;0,'（运营）采购订单'!H507,"")</f>
        <v/>
      </c>
      <c r="J507" s="50" t="str">
        <f>+IF(K507&gt;0,'（运营）采购订单'!I507,"")</f>
        <v/>
      </c>
      <c r="K507" s="50">
        <f>+IF(AND('（工厂）送货清单汇总'!$K$544&gt;0,'（工厂）送货清单汇总'!$L$544&gt;0,'（工厂）送货清单汇总'!$M$544&gt;0,'（工厂）送货清单汇总'!$N$544&gt;0),'（工厂）送货清单汇总'!N507,IF(AND('（工厂）送货清单汇总'!$K$544&gt;0,'（工厂）送货清单汇总'!$L$544&gt;0,'（工厂）送货清单汇总'!$M$544&gt;0,'（工厂）送货清单汇总'!$N$544=0),'（工厂）送货清单汇总'!M507,IF(AND('（工厂）送货清单汇总'!$K$544&gt;0,'（工厂）送货清单汇总'!$L$544&gt;0,'（工厂）送货清单汇总'!$M$544=0),'（工厂）送货清单汇总'!L507,'（工厂）送货清单汇总'!K507)))</f>
        <v>0</v>
      </c>
      <c r="L507" s="50">
        <f t="shared" si="21"/>
        <v>0</v>
      </c>
      <c r="M507" s="43"/>
      <c r="N507" s="43"/>
      <c r="O507" s="50" t="str">
        <f ca="1">+IF(K507&gt;0,LOOKUP(1,0/FIND(I507,运营生产订单!$A$9:$A$78),运营生产订单!$N$9:$N$78),"")</f>
        <v/>
      </c>
    </row>
    <row r="508" ht="22.5" customHeight="1" spans="1:15">
      <c r="A508" s="48" t="str">
        <f t="shared" si="20"/>
        <v/>
      </c>
      <c r="B508" s="49" t="str">
        <f ca="1">+IF(K508&gt;0,'（运营）采购订单'!B508,"")</f>
        <v/>
      </c>
      <c r="C508" s="50" t="str">
        <f ca="1">+IF(K508&gt;0,'（运营）采购订单'!C508,"")</f>
        <v/>
      </c>
      <c r="D508" s="50" t="str">
        <f ca="1">+IF(K508&gt;0,'（运营）采购订单'!D508,"")</f>
        <v/>
      </c>
      <c r="E508" s="50" t="str">
        <f ca="1">+IF(K508&gt;0,'（运营）采购订单'!E508,"")</f>
        <v/>
      </c>
      <c r="F508" s="50">
        <f ca="1">+IF(K508&gt;0,'（运营）采购订单'!J508,0)</f>
        <v>0</v>
      </c>
      <c r="G508" s="50" t="str">
        <f ca="1">+IF(K508&gt;0,'（运营）采购订单'!F508,"")</f>
        <v/>
      </c>
      <c r="H508" s="51" t="str">
        <f ca="1">+IF(K508&gt;0,'（运营）采购订单'!G508,"")</f>
        <v/>
      </c>
      <c r="I508" s="50" t="str">
        <f ca="1">+IF(K508&gt;0,'（运营）采购订单'!H508,"")</f>
        <v/>
      </c>
      <c r="J508" s="50" t="str">
        <f>+IF(K508&gt;0,'（运营）采购订单'!I508,"")</f>
        <v/>
      </c>
      <c r="K508" s="50">
        <f>+IF(AND('（工厂）送货清单汇总'!$K$544&gt;0,'（工厂）送货清单汇总'!$L$544&gt;0,'（工厂）送货清单汇总'!$M$544&gt;0,'（工厂）送货清单汇总'!$N$544&gt;0),'（工厂）送货清单汇总'!N508,IF(AND('（工厂）送货清单汇总'!$K$544&gt;0,'（工厂）送货清单汇总'!$L$544&gt;0,'（工厂）送货清单汇总'!$M$544&gt;0,'（工厂）送货清单汇总'!$N$544=0),'（工厂）送货清单汇总'!M508,IF(AND('（工厂）送货清单汇总'!$K$544&gt;0,'（工厂）送货清单汇总'!$L$544&gt;0,'（工厂）送货清单汇总'!$M$544=0),'（工厂）送货清单汇总'!L508,'（工厂）送货清单汇总'!K508)))</f>
        <v>0</v>
      </c>
      <c r="L508" s="50">
        <f t="shared" si="21"/>
        <v>0</v>
      </c>
      <c r="M508" s="43"/>
      <c r="N508" s="43"/>
      <c r="O508" s="50" t="str">
        <f ca="1">+IF(K508&gt;0,LOOKUP(1,0/FIND(I508,运营生产订单!$A$9:$A$78),运营生产订单!$N$9:$N$78),"")</f>
        <v/>
      </c>
    </row>
    <row r="509" ht="22.5" customHeight="1" spans="1:15">
      <c r="A509" s="48" t="str">
        <f t="shared" si="20"/>
        <v/>
      </c>
      <c r="B509" s="49" t="str">
        <f ca="1">+IF(K509&gt;0,'（运营）采购订单'!B509,"")</f>
        <v/>
      </c>
      <c r="C509" s="50" t="str">
        <f ca="1">+IF(K509&gt;0,'（运营）采购订单'!C509,"")</f>
        <v/>
      </c>
      <c r="D509" s="50" t="str">
        <f ca="1">+IF(K509&gt;0,'（运营）采购订单'!D509,"")</f>
        <v/>
      </c>
      <c r="E509" s="50" t="str">
        <f ca="1">+IF(K509&gt;0,'（运营）采购订单'!E509,"")</f>
        <v/>
      </c>
      <c r="F509" s="50">
        <f ca="1">+IF(K509&gt;0,'（运营）采购订单'!J509,0)</f>
        <v>0</v>
      </c>
      <c r="G509" s="50" t="str">
        <f ca="1">+IF(K509&gt;0,'（运营）采购订单'!F509,"")</f>
        <v/>
      </c>
      <c r="H509" s="51" t="str">
        <f ca="1">+IF(K509&gt;0,'（运营）采购订单'!G509,"")</f>
        <v/>
      </c>
      <c r="I509" s="50" t="str">
        <f ca="1">+IF(K509&gt;0,'（运营）采购订单'!H509,"")</f>
        <v/>
      </c>
      <c r="J509" s="50" t="str">
        <f>+IF(K509&gt;0,'（运营）采购订单'!I509,"")</f>
        <v/>
      </c>
      <c r="K509" s="50">
        <f>+IF(AND('（工厂）送货清单汇总'!$K$544&gt;0,'（工厂）送货清单汇总'!$L$544&gt;0,'（工厂）送货清单汇总'!$M$544&gt;0,'（工厂）送货清单汇总'!$N$544&gt;0),'（工厂）送货清单汇总'!N509,IF(AND('（工厂）送货清单汇总'!$K$544&gt;0,'（工厂）送货清单汇总'!$L$544&gt;0,'（工厂）送货清单汇总'!$M$544&gt;0,'（工厂）送货清单汇总'!$N$544=0),'（工厂）送货清单汇总'!M509,IF(AND('（工厂）送货清单汇总'!$K$544&gt;0,'（工厂）送货清单汇总'!$L$544&gt;0,'（工厂）送货清单汇总'!$M$544=0),'（工厂）送货清单汇总'!L509,'（工厂）送货清单汇总'!K509)))</f>
        <v>0</v>
      </c>
      <c r="L509" s="50">
        <f t="shared" si="21"/>
        <v>0</v>
      </c>
      <c r="M509" s="43"/>
      <c r="N509" s="43"/>
      <c r="O509" s="50" t="str">
        <f ca="1">+IF(K509&gt;0,LOOKUP(1,0/FIND(I509,运营生产订单!$A$9:$A$78),运营生产订单!$N$9:$N$78),"")</f>
        <v/>
      </c>
    </row>
    <row r="510" ht="22.5" customHeight="1" spans="1:15">
      <c r="A510" s="48" t="str">
        <f t="shared" si="20"/>
        <v/>
      </c>
      <c r="B510" s="49" t="str">
        <f ca="1">+IF(K510&gt;0,'（运营）采购订单'!B510,"")</f>
        <v/>
      </c>
      <c r="C510" s="50" t="str">
        <f ca="1">+IF(K510&gt;0,'（运营）采购订单'!C510,"")</f>
        <v/>
      </c>
      <c r="D510" s="50" t="str">
        <f ca="1">+IF(K510&gt;0,'（运营）采购订单'!D510,"")</f>
        <v/>
      </c>
      <c r="E510" s="50" t="str">
        <f ca="1">+IF(K510&gt;0,'（运营）采购订单'!E510,"")</f>
        <v/>
      </c>
      <c r="F510" s="50">
        <f ca="1">+IF(K510&gt;0,'（运营）采购订单'!J510,0)</f>
        <v>0</v>
      </c>
      <c r="G510" s="50" t="str">
        <f ca="1">+IF(K510&gt;0,'（运营）采购订单'!F510,"")</f>
        <v/>
      </c>
      <c r="H510" s="51" t="str">
        <f ca="1">+IF(K510&gt;0,'（运营）采购订单'!G510,"")</f>
        <v/>
      </c>
      <c r="I510" s="50" t="str">
        <f ca="1">+IF(K510&gt;0,'（运营）采购订单'!H510,"")</f>
        <v/>
      </c>
      <c r="J510" s="50" t="str">
        <f>+IF(K510&gt;0,'（运营）采购订单'!I510,"")</f>
        <v/>
      </c>
      <c r="K510" s="50">
        <f>+IF(AND('（工厂）送货清单汇总'!$K$544&gt;0,'（工厂）送货清单汇总'!$L$544&gt;0,'（工厂）送货清单汇总'!$M$544&gt;0,'（工厂）送货清单汇总'!$N$544&gt;0),'（工厂）送货清单汇总'!N510,IF(AND('（工厂）送货清单汇总'!$K$544&gt;0,'（工厂）送货清单汇总'!$L$544&gt;0,'（工厂）送货清单汇总'!$M$544&gt;0,'（工厂）送货清单汇总'!$N$544=0),'（工厂）送货清单汇总'!M510,IF(AND('（工厂）送货清单汇总'!$K$544&gt;0,'（工厂）送货清单汇总'!$L$544&gt;0,'（工厂）送货清单汇总'!$M$544=0),'（工厂）送货清单汇总'!L510,'（工厂）送货清单汇总'!K510)))</f>
        <v>0</v>
      </c>
      <c r="L510" s="50">
        <f t="shared" si="21"/>
        <v>0</v>
      </c>
      <c r="M510" s="43"/>
      <c r="N510" s="43"/>
      <c r="O510" s="50" t="str">
        <f ca="1">+IF(K510&gt;0,LOOKUP(1,0/FIND(I510,运营生产订单!$A$9:$A$78),运营生产订单!$N$9:$N$78),"")</f>
        <v/>
      </c>
    </row>
    <row r="511" ht="22.5" customHeight="1" spans="1:15">
      <c r="A511" s="48" t="str">
        <f t="shared" si="20"/>
        <v/>
      </c>
      <c r="B511" s="49" t="str">
        <f ca="1">+IF(K511&gt;0,'（运营）采购订单'!B511,"")</f>
        <v/>
      </c>
      <c r="C511" s="50" t="str">
        <f ca="1">+IF(K511&gt;0,'（运营）采购订单'!C511,"")</f>
        <v/>
      </c>
      <c r="D511" s="50" t="str">
        <f ca="1">+IF(K511&gt;0,'（运营）采购订单'!D511,"")</f>
        <v/>
      </c>
      <c r="E511" s="50" t="str">
        <f ca="1">+IF(K511&gt;0,'（运营）采购订单'!E511,"")</f>
        <v/>
      </c>
      <c r="F511" s="50">
        <f ca="1">+IF(K511&gt;0,'（运营）采购订单'!J511,0)</f>
        <v>0</v>
      </c>
      <c r="G511" s="50" t="str">
        <f ca="1">+IF(K511&gt;0,'（运营）采购订单'!F511,"")</f>
        <v/>
      </c>
      <c r="H511" s="51" t="str">
        <f ca="1">+IF(K511&gt;0,'（运营）采购订单'!G511,"")</f>
        <v/>
      </c>
      <c r="I511" s="50" t="str">
        <f ca="1">+IF(K511&gt;0,'（运营）采购订单'!H511,"")</f>
        <v/>
      </c>
      <c r="J511" s="50" t="str">
        <f>+IF(K511&gt;0,'（运营）采购订单'!I511,"")</f>
        <v/>
      </c>
      <c r="K511" s="50">
        <f>+IF(AND('（工厂）送货清单汇总'!$K$544&gt;0,'（工厂）送货清单汇总'!$L$544&gt;0,'（工厂）送货清单汇总'!$M$544&gt;0,'（工厂）送货清单汇总'!$N$544&gt;0),'（工厂）送货清单汇总'!N511,IF(AND('（工厂）送货清单汇总'!$K$544&gt;0,'（工厂）送货清单汇总'!$L$544&gt;0,'（工厂）送货清单汇总'!$M$544&gt;0,'（工厂）送货清单汇总'!$N$544=0),'（工厂）送货清单汇总'!M511,IF(AND('（工厂）送货清单汇总'!$K$544&gt;0,'（工厂）送货清单汇总'!$L$544&gt;0,'（工厂）送货清单汇总'!$M$544=0),'（工厂）送货清单汇总'!L511,'（工厂）送货清单汇总'!K511)))</f>
        <v>0</v>
      </c>
      <c r="L511" s="50">
        <f t="shared" si="21"/>
        <v>0</v>
      </c>
      <c r="M511" s="43"/>
      <c r="N511" s="43"/>
      <c r="O511" s="50" t="str">
        <f ca="1">+IF(K511&gt;0,LOOKUP(1,0/FIND(I511,运营生产订单!$A$9:$A$78),运营生产订单!$N$9:$N$78),"")</f>
        <v/>
      </c>
    </row>
    <row r="512" ht="22.5" customHeight="1" spans="1:15">
      <c r="A512" s="48" t="str">
        <f t="shared" ref="A512:A544" si="22">+IF(K512&gt;0,$N$2,"")</f>
        <v/>
      </c>
      <c r="B512" s="49" t="str">
        <f ca="1">+IF(K512&gt;0,'（运营）采购订单'!B512,"")</f>
        <v/>
      </c>
      <c r="C512" s="50" t="str">
        <f ca="1">+IF(K512&gt;0,'（运营）采购订单'!C512,"")</f>
        <v/>
      </c>
      <c r="D512" s="50" t="str">
        <f ca="1">+IF(K512&gt;0,'（运营）采购订单'!D512,"")</f>
        <v/>
      </c>
      <c r="E512" s="50" t="str">
        <f ca="1">+IF(K512&gt;0,'（运营）采购订单'!E512,"")</f>
        <v/>
      </c>
      <c r="F512" s="50">
        <f ca="1">+IF(K512&gt;0,'（运营）采购订单'!J512,0)</f>
        <v>0</v>
      </c>
      <c r="G512" s="50" t="str">
        <f ca="1">+IF(K512&gt;0,'（运营）采购订单'!F512,"")</f>
        <v/>
      </c>
      <c r="H512" s="51" t="str">
        <f ca="1">+IF(K512&gt;0,'（运营）采购订单'!G512,"")</f>
        <v/>
      </c>
      <c r="I512" s="50" t="str">
        <f ca="1">+IF(K512&gt;0,'（运营）采购订单'!H512,"")</f>
        <v/>
      </c>
      <c r="J512" s="50" t="str">
        <f>+IF(K512&gt;0,'（运营）采购订单'!I512,"")</f>
        <v/>
      </c>
      <c r="K512" s="50">
        <f>+IF(AND('（工厂）送货清单汇总'!$K$544&gt;0,'（工厂）送货清单汇总'!$L$544&gt;0,'（工厂）送货清单汇总'!$M$544&gt;0,'（工厂）送货清单汇总'!$N$544&gt;0),'（工厂）送货清单汇总'!N512,IF(AND('（工厂）送货清单汇总'!$K$544&gt;0,'（工厂）送货清单汇总'!$L$544&gt;0,'（工厂）送货清单汇总'!$M$544&gt;0,'（工厂）送货清单汇总'!$N$544=0),'（工厂）送货清单汇总'!M512,IF(AND('（工厂）送货清单汇总'!$K$544&gt;0,'（工厂）送货清单汇总'!$L$544&gt;0,'（工厂）送货清单汇总'!$M$544=0),'（工厂）送货清单汇总'!L512,'（工厂）送货清单汇总'!K512)))</f>
        <v>0</v>
      </c>
      <c r="L512" s="50">
        <f t="shared" ref="L512:L544" si="23">+K512+M512+N512</f>
        <v>0</v>
      </c>
      <c r="M512" s="43"/>
      <c r="N512" s="43"/>
      <c r="O512" s="50" t="str">
        <f ca="1">+IF(K512&gt;0,LOOKUP(1,0/FIND(I512,运营生产订单!$A$9:$A$78),运营生产订单!$N$9:$N$78),"")</f>
        <v/>
      </c>
    </row>
    <row r="513" ht="22.5" customHeight="1" spans="1:15">
      <c r="A513" s="48" t="str">
        <f t="shared" si="22"/>
        <v/>
      </c>
      <c r="B513" s="49" t="str">
        <f ca="1">+IF(K513&gt;0,'（运营）采购订单'!B513,"")</f>
        <v/>
      </c>
      <c r="C513" s="50" t="str">
        <f ca="1">+IF(K513&gt;0,'（运营）采购订单'!C513,"")</f>
        <v/>
      </c>
      <c r="D513" s="50" t="str">
        <f ca="1">+IF(K513&gt;0,'（运营）采购订单'!D513,"")</f>
        <v/>
      </c>
      <c r="E513" s="50" t="str">
        <f ca="1">+IF(K513&gt;0,'（运营）采购订单'!E513,"")</f>
        <v/>
      </c>
      <c r="F513" s="50">
        <f ca="1">+IF(K513&gt;0,'（运营）采购订单'!J513,0)</f>
        <v>0</v>
      </c>
      <c r="G513" s="50" t="str">
        <f ca="1">+IF(K513&gt;0,'（运营）采购订单'!F513,"")</f>
        <v/>
      </c>
      <c r="H513" s="51" t="str">
        <f ca="1">+IF(K513&gt;0,'（运营）采购订单'!G513,"")</f>
        <v/>
      </c>
      <c r="I513" s="50" t="str">
        <f ca="1">+IF(K513&gt;0,'（运营）采购订单'!H513,"")</f>
        <v/>
      </c>
      <c r="J513" s="50" t="str">
        <f>+IF(K513&gt;0,'（运营）采购订单'!I513,"")</f>
        <v/>
      </c>
      <c r="K513" s="50">
        <f>+IF(AND('（工厂）送货清单汇总'!$K$544&gt;0,'（工厂）送货清单汇总'!$L$544&gt;0,'（工厂）送货清单汇总'!$M$544&gt;0,'（工厂）送货清单汇总'!$N$544&gt;0),'（工厂）送货清单汇总'!N513,IF(AND('（工厂）送货清单汇总'!$K$544&gt;0,'（工厂）送货清单汇总'!$L$544&gt;0,'（工厂）送货清单汇总'!$M$544&gt;0,'（工厂）送货清单汇总'!$N$544=0),'（工厂）送货清单汇总'!M513,IF(AND('（工厂）送货清单汇总'!$K$544&gt;0,'（工厂）送货清单汇总'!$L$544&gt;0,'（工厂）送货清单汇总'!$M$544=0),'（工厂）送货清单汇总'!L513,'（工厂）送货清单汇总'!K513)))</f>
        <v>0</v>
      </c>
      <c r="L513" s="50">
        <f t="shared" si="23"/>
        <v>0</v>
      </c>
      <c r="M513" s="43"/>
      <c r="N513" s="43"/>
      <c r="O513" s="50" t="str">
        <f ca="1">+IF(K513&gt;0,LOOKUP(1,0/FIND(I513,运营生产订单!$A$9:$A$78),运营生产订单!$N$9:$N$78),"")</f>
        <v/>
      </c>
    </row>
    <row r="514" ht="22.5" customHeight="1" spans="1:15">
      <c r="A514" s="48" t="str">
        <f t="shared" si="22"/>
        <v/>
      </c>
      <c r="B514" s="49" t="str">
        <f ca="1">+IF(K514&gt;0,'（运营）采购订单'!B514,"")</f>
        <v/>
      </c>
      <c r="C514" s="50" t="str">
        <f ca="1">+IF(K514&gt;0,'（运营）采购订单'!C514,"")</f>
        <v/>
      </c>
      <c r="D514" s="50" t="str">
        <f ca="1">+IF(K514&gt;0,'（运营）采购订单'!D514,"")</f>
        <v/>
      </c>
      <c r="E514" s="50" t="str">
        <f ca="1">+IF(K514&gt;0,'（运营）采购订单'!E514,"")</f>
        <v/>
      </c>
      <c r="F514" s="50">
        <f ca="1">+IF(K514&gt;0,'（运营）采购订单'!J514,0)</f>
        <v>0</v>
      </c>
      <c r="G514" s="50" t="str">
        <f ca="1">+IF(K514&gt;0,'（运营）采购订单'!F514,"")</f>
        <v/>
      </c>
      <c r="H514" s="51" t="str">
        <f ca="1">+IF(K514&gt;0,'（运营）采购订单'!G514,"")</f>
        <v/>
      </c>
      <c r="I514" s="50" t="str">
        <f ca="1">+IF(K514&gt;0,'（运营）采购订单'!H514,"")</f>
        <v/>
      </c>
      <c r="J514" s="50" t="str">
        <f>+IF(K514&gt;0,'（运营）采购订单'!I514,"")</f>
        <v/>
      </c>
      <c r="K514" s="50">
        <f>+IF(AND('（工厂）送货清单汇总'!$K$544&gt;0,'（工厂）送货清单汇总'!$L$544&gt;0,'（工厂）送货清单汇总'!$M$544&gt;0,'（工厂）送货清单汇总'!$N$544&gt;0),'（工厂）送货清单汇总'!N514,IF(AND('（工厂）送货清单汇总'!$K$544&gt;0,'（工厂）送货清单汇总'!$L$544&gt;0,'（工厂）送货清单汇总'!$M$544&gt;0,'（工厂）送货清单汇总'!$N$544=0),'（工厂）送货清单汇总'!M514,IF(AND('（工厂）送货清单汇总'!$K$544&gt;0,'（工厂）送货清单汇总'!$L$544&gt;0,'（工厂）送货清单汇总'!$M$544=0),'（工厂）送货清单汇总'!L514,'（工厂）送货清单汇总'!K514)))</f>
        <v>0</v>
      </c>
      <c r="L514" s="50">
        <f t="shared" si="23"/>
        <v>0</v>
      </c>
      <c r="M514" s="43"/>
      <c r="N514" s="43"/>
      <c r="O514" s="50" t="str">
        <f ca="1">+IF(K514&gt;0,LOOKUP(1,0/FIND(I514,运营生产订单!$A$9:$A$78),运营生产订单!$N$9:$N$78),"")</f>
        <v/>
      </c>
    </row>
    <row r="515" ht="22.5" customHeight="1" spans="1:15">
      <c r="A515" s="48" t="str">
        <f t="shared" si="22"/>
        <v/>
      </c>
      <c r="B515" s="49" t="str">
        <f ca="1">+IF(K515&gt;0,'（运营）采购订单'!B515,"")</f>
        <v/>
      </c>
      <c r="C515" s="50" t="str">
        <f ca="1">+IF(K515&gt;0,'（运营）采购订单'!C515,"")</f>
        <v/>
      </c>
      <c r="D515" s="50" t="str">
        <f ca="1">+IF(K515&gt;0,'（运营）采购订单'!D515,"")</f>
        <v/>
      </c>
      <c r="E515" s="50" t="str">
        <f ca="1">+IF(K515&gt;0,'（运营）采购订单'!E515,"")</f>
        <v/>
      </c>
      <c r="F515" s="50">
        <f ca="1">+IF(K515&gt;0,'（运营）采购订单'!J515,0)</f>
        <v>0</v>
      </c>
      <c r="G515" s="50" t="str">
        <f ca="1">+IF(K515&gt;0,'（运营）采购订单'!F515,"")</f>
        <v/>
      </c>
      <c r="H515" s="51" t="str">
        <f ca="1">+IF(K515&gt;0,'（运营）采购订单'!G515,"")</f>
        <v/>
      </c>
      <c r="I515" s="50" t="str">
        <f ca="1">+IF(K515&gt;0,'（运营）采购订单'!H515,"")</f>
        <v/>
      </c>
      <c r="J515" s="50" t="str">
        <f>+IF(K515&gt;0,'（运营）采购订单'!I515,"")</f>
        <v/>
      </c>
      <c r="K515" s="50">
        <f>+IF(AND('（工厂）送货清单汇总'!$K$544&gt;0,'（工厂）送货清单汇总'!$L$544&gt;0,'（工厂）送货清单汇总'!$M$544&gt;0,'（工厂）送货清单汇总'!$N$544&gt;0),'（工厂）送货清单汇总'!N515,IF(AND('（工厂）送货清单汇总'!$K$544&gt;0,'（工厂）送货清单汇总'!$L$544&gt;0,'（工厂）送货清单汇总'!$M$544&gt;0,'（工厂）送货清单汇总'!$N$544=0),'（工厂）送货清单汇总'!M515,IF(AND('（工厂）送货清单汇总'!$K$544&gt;0,'（工厂）送货清单汇总'!$L$544&gt;0,'（工厂）送货清单汇总'!$M$544=0),'（工厂）送货清单汇总'!L515,'（工厂）送货清单汇总'!K515)))</f>
        <v>0</v>
      </c>
      <c r="L515" s="50">
        <f t="shared" si="23"/>
        <v>0</v>
      </c>
      <c r="M515" s="43"/>
      <c r="N515" s="43"/>
      <c r="O515" s="50" t="str">
        <f ca="1">+IF(K515&gt;0,LOOKUP(1,0/FIND(I515,运营生产订单!$A$9:$A$78),运营生产订单!$N$9:$N$78),"")</f>
        <v/>
      </c>
    </row>
    <row r="516" ht="22.5" customHeight="1" spans="1:15">
      <c r="A516" s="48" t="str">
        <f t="shared" si="22"/>
        <v/>
      </c>
      <c r="B516" s="49" t="str">
        <f ca="1">+IF(K516&gt;0,'（运营）采购订单'!B516,"")</f>
        <v/>
      </c>
      <c r="C516" s="50" t="str">
        <f ca="1">+IF(K516&gt;0,'（运营）采购订单'!C516,"")</f>
        <v/>
      </c>
      <c r="D516" s="50" t="str">
        <f ca="1">+IF(K516&gt;0,'（运营）采购订单'!D516,"")</f>
        <v/>
      </c>
      <c r="E516" s="50" t="str">
        <f ca="1">+IF(K516&gt;0,'（运营）采购订单'!E516,"")</f>
        <v/>
      </c>
      <c r="F516" s="50">
        <f ca="1">+IF(K516&gt;0,'（运营）采购订单'!J516,0)</f>
        <v>0</v>
      </c>
      <c r="G516" s="50" t="str">
        <f ca="1">+IF(K516&gt;0,'（运营）采购订单'!F516,"")</f>
        <v/>
      </c>
      <c r="H516" s="51" t="str">
        <f ca="1">+IF(K516&gt;0,'（运营）采购订单'!G516,"")</f>
        <v/>
      </c>
      <c r="I516" s="50" t="str">
        <f ca="1">+IF(K516&gt;0,'（运营）采购订单'!H516,"")</f>
        <v/>
      </c>
      <c r="J516" s="50" t="str">
        <f>+IF(K516&gt;0,'（运营）采购订单'!I516,"")</f>
        <v/>
      </c>
      <c r="K516" s="50">
        <f>+IF(AND('（工厂）送货清单汇总'!$K$544&gt;0,'（工厂）送货清单汇总'!$L$544&gt;0,'（工厂）送货清单汇总'!$M$544&gt;0,'（工厂）送货清单汇总'!$N$544&gt;0),'（工厂）送货清单汇总'!N516,IF(AND('（工厂）送货清单汇总'!$K$544&gt;0,'（工厂）送货清单汇总'!$L$544&gt;0,'（工厂）送货清单汇总'!$M$544&gt;0,'（工厂）送货清单汇总'!$N$544=0),'（工厂）送货清单汇总'!M516,IF(AND('（工厂）送货清单汇总'!$K$544&gt;0,'（工厂）送货清单汇总'!$L$544&gt;0,'（工厂）送货清单汇总'!$M$544=0),'（工厂）送货清单汇总'!L516,'（工厂）送货清单汇总'!K516)))</f>
        <v>0</v>
      </c>
      <c r="L516" s="50">
        <f t="shared" si="23"/>
        <v>0</v>
      </c>
      <c r="M516" s="43"/>
      <c r="N516" s="43"/>
      <c r="O516" s="50" t="str">
        <f ca="1">+IF(K516&gt;0,LOOKUP(1,0/FIND(I516,运营生产订单!$A$9:$A$78),运营生产订单!$N$9:$N$78),"")</f>
        <v/>
      </c>
    </row>
    <row r="517" ht="22.5" customHeight="1" spans="1:15">
      <c r="A517" s="48" t="str">
        <f t="shared" si="22"/>
        <v/>
      </c>
      <c r="B517" s="49" t="str">
        <f ca="1">+IF(K517&gt;0,'（运营）采购订单'!B517,"")</f>
        <v/>
      </c>
      <c r="C517" s="50" t="str">
        <f ca="1">+IF(K517&gt;0,'（运营）采购订单'!C517,"")</f>
        <v/>
      </c>
      <c r="D517" s="50" t="str">
        <f ca="1">+IF(K517&gt;0,'（运营）采购订单'!D517,"")</f>
        <v/>
      </c>
      <c r="E517" s="50" t="str">
        <f ca="1">+IF(K517&gt;0,'（运营）采购订单'!E517,"")</f>
        <v/>
      </c>
      <c r="F517" s="50">
        <f ca="1">+IF(K517&gt;0,'（运营）采购订单'!J517,0)</f>
        <v>0</v>
      </c>
      <c r="G517" s="50" t="str">
        <f ca="1">+IF(K517&gt;0,'（运营）采购订单'!F517,"")</f>
        <v/>
      </c>
      <c r="H517" s="51" t="str">
        <f ca="1">+IF(K517&gt;0,'（运营）采购订单'!G517,"")</f>
        <v/>
      </c>
      <c r="I517" s="50" t="str">
        <f ca="1">+IF(K517&gt;0,'（运营）采购订单'!H517,"")</f>
        <v/>
      </c>
      <c r="J517" s="50" t="str">
        <f>+IF(K517&gt;0,'（运营）采购订单'!I517,"")</f>
        <v/>
      </c>
      <c r="K517" s="50">
        <f>+IF(AND('（工厂）送货清单汇总'!$K$544&gt;0,'（工厂）送货清单汇总'!$L$544&gt;0,'（工厂）送货清单汇总'!$M$544&gt;0,'（工厂）送货清单汇总'!$N$544&gt;0),'（工厂）送货清单汇总'!N517,IF(AND('（工厂）送货清单汇总'!$K$544&gt;0,'（工厂）送货清单汇总'!$L$544&gt;0,'（工厂）送货清单汇总'!$M$544&gt;0,'（工厂）送货清单汇总'!$N$544=0),'（工厂）送货清单汇总'!M517,IF(AND('（工厂）送货清单汇总'!$K$544&gt;0,'（工厂）送货清单汇总'!$L$544&gt;0,'（工厂）送货清单汇总'!$M$544=0),'（工厂）送货清单汇总'!L517,'（工厂）送货清单汇总'!K517)))</f>
        <v>0</v>
      </c>
      <c r="L517" s="50">
        <f t="shared" si="23"/>
        <v>0</v>
      </c>
      <c r="M517" s="43"/>
      <c r="N517" s="43"/>
      <c r="O517" s="50" t="str">
        <f ca="1">+IF(K517&gt;0,LOOKUP(1,0/FIND(I517,运营生产订单!$A$9:$A$78),运营生产订单!$N$9:$N$78),"")</f>
        <v/>
      </c>
    </row>
    <row r="518" ht="22.5" customHeight="1" spans="1:15">
      <c r="A518" s="48" t="str">
        <f t="shared" si="22"/>
        <v/>
      </c>
      <c r="B518" s="49" t="str">
        <f ca="1">+IF(K518&gt;0,'（运营）采购订单'!B518,"")</f>
        <v/>
      </c>
      <c r="C518" s="50" t="str">
        <f ca="1">+IF(K518&gt;0,'（运营）采购订单'!C518,"")</f>
        <v/>
      </c>
      <c r="D518" s="50" t="str">
        <f ca="1">+IF(K518&gt;0,'（运营）采购订单'!D518,"")</f>
        <v/>
      </c>
      <c r="E518" s="50" t="str">
        <f ca="1">+IF(K518&gt;0,'（运营）采购订单'!E518,"")</f>
        <v/>
      </c>
      <c r="F518" s="50">
        <f ca="1">+IF(K518&gt;0,'（运营）采购订单'!J518,0)</f>
        <v>0</v>
      </c>
      <c r="G518" s="50" t="str">
        <f ca="1">+IF(K518&gt;0,'（运营）采购订单'!F518,"")</f>
        <v/>
      </c>
      <c r="H518" s="51" t="str">
        <f ca="1">+IF(K518&gt;0,'（运营）采购订单'!G518,"")</f>
        <v/>
      </c>
      <c r="I518" s="50" t="str">
        <f ca="1">+IF(K518&gt;0,'（运营）采购订单'!H518,"")</f>
        <v/>
      </c>
      <c r="J518" s="50" t="str">
        <f>+IF(K518&gt;0,'（运营）采购订单'!I518,"")</f>
        <v/>
      </c>
      <c r="K518" s="50">
        <f>+IF(AND('（工厂）送货清单汇总'!$K$544&gt;0,'（工厂）送货清单汇总'!$L$544&gt;0,'（工厂）送货清单汇总'!$M$544&gt;0,'（工厂）送货清单汇总'!$N$544&gt;0),'（工厂）送货清单汇总'!N518,IF(AND('（工厂）送货清单汇总'!$K$544&gt;0,'（工厂）送货清单汇总'!$L$544&gt;0,'（工厂）送货清单汇总'!$M$544&gt;0,'（工厂）送货清单汇总'!$N$544=0),'（工厂）送货清单汇总'!M518,IF(AND('（工厂）送货清单汇总'!$K$544&gt;0,'（工厂）送货清单汇总'!$L$544&gt;0,'（工厂）送货清单汇总'!$M$544=0),'（工厂）送货清单汇总'!L518,'（工厂）送货清单汇总'!K518)))</f>
        <v>0</v>
      </c>
      <c r="L518" s="50">
        <f t="shared" si="23"/>
        <v>0</v>
      </c>
      <c r="M518" s="43"/>
      <c r="N518" s="43"/>
      <c r="O518" s="50" t="str">
        <f ca="1">+IF(K518&gt;0,LOOKUP(1,0/FIND(I518,运营生产订单!$A$9:$A$78),运营生产订单!$N$9:$N$78),"")</f>
        <v/>
      </c>
    </row>
    <row r="519" ht="22.5" customHeight="1" spans="1:15">
      <c r="A519" s="48" t="str">
        <f t="shared" si="22"/>
        <v/>
      </c>
      <c r="B519" s="49" t="str">
        <f ca="1">+IF(K519&gt;0,'（运营）采购订单'!B519,"")</f>
        <v/>
      </c>
      <c r="C519" s="50" t="str">
        <f ca="1">+IF(K519&gt;0,'（运营）采购订单'!C519,"")</f>
        <v/>
      </c>
      <c r="D519" s="50" t="str">
        <f ca="1">+IF(K519&gt;0,'（运营）采购订单'!D519,"")</f>
        <v/>
      </c>
      <c r="E519" s="50" t="str">
        <f ca="1">+IF(K519&gt;0,'（运营）采购订单'!E519,"")</f>
        <v/>
      </c>
      <c r="F519" s="50">
        <f ca="1">+IF(K519&gt;0,'（运营）采购订单'!J519,0)</f>
        <v>0</v>
      </c>
      <c r="G519" s="50" t="str">
        <f ca="1">+IF(K519&gt;0,'（运营）采购订单'!F519,"")</f>
        <v/>
      </c>
      <c r="H519" s="51" t="str">
        <f ca="1">+IF(K519&gt;0,'（运营）采购订单'!G519,"")</f>
        <v/>
      </c>
      <c r="I519" s="50" t="str">
        <f ca="1">+IF(K519&gt;0,'（运营）采购订单'!H519,"")</f>
        <v/>
      </c>
      <c r="J519" s="50" t="str">
        <f>+IF(K519&gt;0,'（运营）采购订单'!I519,"")</f>
        <v/>
      </c>
      <c r="K519" s="50">
        <f>+IF(AND('（工厂）送货清单汇总'!$K$544&gt;0,'（工厂）送货清单汇总'!$L$544&gt;0,'（工厂）送货清单汇总'!$M$544&gt;0,'（工厂）送货清单汇总'!$N$544&gt;0),'（工厂）送货清单汇总'!N519,IF(AND('（工厂）送货清单汇总'!$K$544&gt;0,'（工厂）送货清单汇总'!$L$544&gt;0,'（工厂）送货清单汇总'!$M$544&gt;0,'（工厂）送货清单汇总'!$N$544=0),'（工厂）送货清单汇总'!M519,IF(AND('（工厂）送货清单汇总'!$K$544&gt;0,'（工厂）送货清单汇总'!$L$544&gt;0,'（工厂）送货清单汇总'!$M$544=0),'（工厂）送货清单汇总'!L519,'（工厂）送货清单汇总'!K519)))</f>
        <v>0</v>
      </c>
      <c r="L519" s="50">
        <f t="shared" si="23"/>
        <v>0</v>
      </c>
      <c r="M519" s="43"/>
      <c r="N519" s="43"/>
      <c r="O519" s="50" t="str">
        <f ca="1">+IF(K519&gt;0,LOOKUP(1,0/FIND(I519,运营生产订单!$A$9:$A$78),运营生产订单!$N$9:$N$78),"")</f>
        <v/>
      </c>
    </row>
    <row r="520" ht="22.5" customHeight="1" spans="1:15">
      <c r="A520" s="48" t="str">
        <f t="shared" si="22"/>
        <v/>
      </c>
      <c r="B520" s="49" t="str">
        <f ca="1">+IF(K520&gt;0,'（运营）采购订单'!B520,"")</f>
        <v/>
      </c>
      <c r="C520" s="50" t="str">
        <f ca="1">+IF(K520&gt;0,'（运营）采购订单'!C520,"")</f>
        <v/>
      </c>
      <c r="D520" s="50" t="str">
        <f ca="1">+IF(K520&gt;0,'（运营）采购订单'!D520,"")</f>
        <v/>
      </c>
      <c r="E520" s="50" t="str">
        <f ca="1">+IF(K520&gt;0,'（运营）采购订单'!E520,"")</f>
        <v/>
      </c>
      <c r="F520" s="50">
        <f ca="1">+IF(K520&gt;0,'（运营）采购订单'!J520,0)</f>
        <v>0</v>
      </c>
      <c r="G520" s="50" t="str">
        <f ca="1">+IF(K520&gt;0,'（运营）采购订单'!F520,"")</f>
        <v/>
      </c>
      <c r="H520" s="51" t="str">
        <f ca="1">+IF(K520&gt;0,'（运营）采购订单'!G520,"")</f>
        <v/>
      </c>
      <c r="I520" s="50" t="str">
        <f ca="1">+IF(K520&gt;0,'（运营）采购订单'!H520,"")</f>
        <v/>
      </c>
      <c r="J520" s="50" t="str">
        <f>+IF(K520&gt;0,'（运营）采购订单'!I520,"")</f>
        <v/>
      </c>
      <c r="K520" s="50">
        <f>+IF(AND('（工厂）送货清单汇总'!$K$544&gt;0,'（工厂）送货清单汇总'!$L$544&gt;0,'（工厂）送货清单汇总'!$M$544&gt;0,'（工厂）送货清单汇总'!$N$544&gt;0),'（工厂）送货清单汇总'!N520,IF(AND('（工厂）送货清单汇总'!$K$544&gt;0,'（工厂）送货清单汇总'!$L$544&gt;0,'（工厂）送货清单汇总'!$M$544&gt;0,'（工厂）送货清单汇总'!$N$544=0),'（工厂）送货清单汇总'!M520,IF(AND('（工厂）送货清单汇总'!$K$544&gt;0,'（工厂）送货清单汇总'!$L$544&gt;0,'（工厂）送货清单汇总'!$M$544=0),'（工厂）送货清单汇总'!L520,'（工厂）送货清单汇总'!K520)))</f>
        <v>0</v>
      </c>
      <c r="L520" s="50">
        <f t="shared" si="23"/>
        <v>0</v>
      </c>
      <c r="M520" s="43"/>
      <c r="N520" s="43"/>
      <c r="O520" s="50" t="str">
        <f ca="1">+IF(K520&gt;0,LOOKUP(1,0/FIND(I520,运营生产订单!$A$9:$A$78),运营生产订单!$N$9:$N$78),"")</f>
        <v/>
      </c>
    </row>
    <row r="521" ht="22.5" customHeight="1" spans="1:15">
      <c r="A521" s="48" t="str">
        <f t="shared" si="22"/>
        <v/>
      </c>
      <c r="B521" s="49" t="str">
        <f ca="1">+IF(K521&gt;0,'（运营）采购订单'!B521,"")</f>
        <v/>
      </c>
      <c r="C521" s="50" t="str">
        <f ca="1">+IF(K521&gt;0,'（运营）采购订单'!C521,"")</f>
        <v/>
      </c>
      <c r="D521" s="50" t="str">
        <f ca="1">+IF(K521&gt;0,'（运营）采购订单'!D521,"")</f>
        <v/>
      </c>
      <c r="E521" s="50" t="str">
        <f ca="1">+IF(K521&gt;0,'（运营）采购订单'!E521,"")</f>
        <v/>
      </c>
      <c r="F521" s="50">
        <f ca="1">+IF(K521&gt;0,'（运营）采购订单'!J521,0)</f>
        <v>0</v>
      </c>
      <c r="G521" s="50" t="str">
        <f ca="1">+IF(K521&gt;0,'（运营）采购订单'!F521,"")</f>
        <v/>
      </c>
      <c r="H521" s="51" t="str">
        <f ca="1">+IF(K521&gt;0,'（运营）采购订单'!G521,"")</f>
        <v/>
      </c>
      <c r="I521" s="50" t="str">
        <f ca="1">+IF(K521&gt;0,'（运营）采购订单'!H521,"")</f>
        <v/>
      </c>
      <c r="J521" s="50" t="str">
        <f>+IF(K521&gt;0,'（运营）采购订单'!I521,"")</f>
        <v/>
      </c>
      <c r="K521" s="50">
        <f>+IF(AND('（工厂）送货清单汇总'!$K$544&gt;0,'（工厂）送货清单汇总'!$L$544&gt;0,'（工厂）送货清单汇总'!$M$544&gt;0,'（工厂）送货清单汇总'!$N$544&gt;0),'（工厂）送货清单汇总'!N521,IF(AND('（工厂）送货清单汇总'!$K$544&gt;0,'（工厂）送货清单汇总'!$L$544&gt;0,'（工厂）送货清单汇总'!$M$544&gt;0,'（工厂）送货清单汇总'!$N$544=0),'（工厂）送货清单汇总'!M521,IF(AND('（工厂）送货清单汇总'!$K$544&gt;0,'（工厂）送货清单汇总'!$L$544&gt;0,'（工厂）送货清单汇总'!$M$544=0),'（工厂）送货清单汇总'!L521,'（工厂）送货清单汇总'!K521)))</f>
        <v>0</v>
      </c>
      <c r="L521" s="50">
        <f t="shared" si="23"/>
        <v>0</v>
      </c>
      <c r="M521" s="43"/>
      <c r="N521" s="43"/>
      <c r="O521" s="50" t="str">
        <f ca="1">+IF(K521&gt;0,LOOKUP(1,0/FIND(I521,运营生产订单!$A$9:$A$78),运营生产订单!$N$9:$N$78),"")</f>
        <v/>
      </c>
    </row>
    <row r="522" ht="22.5" customHeight="1" spans="1:15">
      <c r="A522" s="48" t="str">
        <f t="shared" si="22"/>
        <v/>
      </c>
      <c r="B522" s="49" t="str">
        <f ca="1">+IF(K522&gt;0,'（运营）采购订单'!B522,"")</f>
        <v/>
      </c>
      <c r="C522" s="50" t="str">
        <f ca="1">+IF(K522&gt;0,'（运营）采购订单'!C522,"")</f>
        <v/>
      </c>
      <c r="D522" s="50" t="str">
        <f ca="1">+IF(K522&gt;0,'（运营）采购订单'!D522,"")</f>
        <v/>
      </c>
      <c r="E522" s="50" t="str">
        <f ca="1">+IF(K522&gt;0,'（运营）采购订单'!E522,"")</f>
        <v/>
      </c>
      <c r="F522" s="50">
        <f ca="1">+IF(K522&gt;0,'（运营）采购订单'!J522,0)</f>
        <v>0</v>
      </c>
      <c r="G522" s="50" t="str">
        <f ca="1">+IF(K522&gt;0,'（运营）采购订单'!F522,"")</f>
        <v/>
      </c>
      <c r="H522" s="51" t="str">
        <f ca="1">+IF(K522&gt;0,'（运营）采购订单'!G522,"")</f>
        <v/>
      </c>
      <c r="I522" s="50" t="str">
        <f ca="1">+IF(K522&gt;0,'（运营）采购订单'!H522,"")</f>
        <v/>
      </c>
      <c r="J522" s="50" t="str">
        <f>+IF(K522&gt;0,'（运营）采购订单'!I522,"")</f>
        <v/>
      </c>
      <c r="K522" s="50">
        <f>+IF(AND('（工厂）送货清单汇总'!$K$544&gt;0,'（工厂）送货清单汇总'!$L$544&gt;0,'（工厂）送货清单汇总'!$M$544&gt;0,'（工厂）送货清单汇总'!$N$544&gt;0),'（工厂）送货清单汇总'!N522,IF(AND('（工厂）送货清单汇总'!$K$544&gt;0,'（工厂）送货清单汇总'!$L$544&gt;0,'（工厂）送货清单汇总'!$M$544&gt;0,'（工厂）送货清单汇总'!$N$544=0),'（工厂）送货清单汇总'!M522,IF(AND('（工厂）送货清单汇总'!$K$544&gt;0,'（工厂）送货清单汇总'!$L$544&gt;0,'（工厂）送货清单汇总'!$M$544=0),'（工厂）送货清单汇总'!L522,'（工厂）送货清单汇总'!K522)))</f>
        <v>0</v>
      </c>
      <c r="L522" s="50">
        <f t="shared" si="23"/>
        <v>0</v>
      </c>
      <c r="M522" s="43"/>
      <c r="N522" s="43"/>
      <c r="O522" s="50" t="str">
        <f ca="1">+IF(K522&gt;0,LOOKUP(1,0/FIND(I522,运营生产订单!$A$9:$A$78),运营生产订单!$N$9:$N$78),"")</f>
        <v/>
      </c>
    </row>
    <row r="523" ht="22.5" customHeight="1" spans="1:15">
      <c r="A523" s="48" t="str">
        <f t="shared" si="22"/>
        <v/>
      </c>
      <c r="B523" s="49" t="str">
        <f ca="1">+IF(K523&gt;0,'（运营）采购订单'!B523,"")</f>
        <v/>
      </c>
      <c r="C523" s="50" t="str">
        <f ca="1">+IF(K523&gt;0,'（运营）采购订单'!C523,"")</f>
        <v/>
      </c>
      <c r="D523" s="50" t="str">
        <f ca="1">+IF(K523&gt;0,'（运营）采购订单'!D523,"")</f>
        <v/>
      </c>
      <c r="E523" s="50" t="str">
        <f ca="1">+IF(K523&gt;0,'（运营）采购订单'!E523,"")</f>
        <v/>
      </c>
      <c r="F523" s="50">
        <f ca="1">+IF(K523&gt;0,'（运营）采购订单'!J523,0)</f>
        <v>0</v>
      </c>
      <c r="G523" s="50" t="str">
        <f ca="1">+IF(K523&gt;0,'（运营）采购订单'!F523,"")</f>
        <v/>
      </c>
      <c r="H523" s="51" t="str">
        <f ca="1">+IF(K523&gt;0,'（运营）采购订单'!G523,"")</f>
        <v/>
      </c>
      <c r="I523" s="50" t="str">
        <f ca="1">+IF(K523&gt;0,'（运营）采购订单'!H523,"")</f>
        <v/>
      </c>
      <c r="J523" s="50" t="str">
        <f>+IF(K523&gt;0,'（运营）采购订单'!I523,"")</f>
        <v/>
      </c>
      <c r="K523" s="50">
        <f>+IF(AND('（工厂）送货清单汇总'!$K$544&gt;0,'（工厂）送货清单汇总'!$L$544&gt;0,'（工厂）送货清单汇总'!$M$544&gt;0,'（工厂）送货清单汇总'!$N$544&gt;0),'（工厂）送货清单汇总'!N523,IF(AND('（工厂）送货清单汇总'!$K$544&gt;0,'（工厂）送货清单汇总'!$L$544&gt;0,'（工厂）送货清单汇总'!$M$544&gt;0,'（工厂）送货清单汇总'!$N$544=0),'（工厂）送货清单汇总'!M523,IF(AND('（工厂）送货清单汇总'!$K$544&gt;0,'（工厂）送货清单汇总'!$L$544&gt;0,'（工厂）送货清单汇总'!$M$544=0),'（工厂）送货清单汇总'!L523,'（工厂）送货清单汇总'!K523)))</f>
        <v>0</v>
      </c>
      <c r="L523" s="50">
        <f t="shared" si="23"/>
        <v>0</v>
      </c>
      <c r="M523" s="43"/>
      <c r="N523" s="43"/>
      <c r="O523" s="50" t="str">
        <f ca="1">+IF(K523&gt;0,LOOKUP(1,0/FIND(I523,运营生产订单!$A$9:$A$78),运营生产订单!$N$9:$N$78),"")</f>
        <v/>
      </c>
    </row>
    <row r="524" ht="22.5" customHeight="1" spans="1:15">
      <c r="A524" s="48" t="str">
        <f t="shared" si="22"/>
        <v/>
      </c>
      <c r="B524" s="49" t="str">
        <f ca="1">+IF(K524&gt;0,'（运营）采购订单'!B524,"")</f>
        <v/>
      </c>
      <c r="C524" s="50" t="str">
        <f ca="1">+IF(K524&gt;0,'（运营）采购订单'!C524,"")</f>
        <v/>
      </c>
      <c r="D524" s="50" t="str">
        <f ca="1">+IF(K524&gt;0,'（运营）采购订单'!D524,"")</f>
        <v/>
      </c>
      <c r="E524" s="50" t="str">
        <f ca="1">+IF(K524&gt;0,'（运营）采购订单'!E524,"")</f>
        <v/>
      </c>
      <c r="F524" s="50">
        <f ca="1">+IF(K524&gt;0,'（运营）采购订单'!J524,0)</f>
        <v>0</v>
      </c>
      <c r="G524" s="50" t="str">
        <f ca="1">+IF(K524&gt;0,'（运营）采购订单'!F524,"")</f>
        <v/>
      </c>
      <c r="H524" s="51" t="str">
        <f ca="1">+IF(K524&gt;0,'（运营）采购订单'!G524,"")</f>
        <v/>
      </c>
      <c r="I524" s="50" t="str">
        <f ca="1">+IF(K524&gt;0,'（运营）采购订单'!H524,"")</f>
        <v/>
      </c>
      <c r="J524" s="50" t="str">
        <f>+IF(K524&gt;0,'（运营）采购订单'!I524,"")</f>
        <v/>
      </c>
      <c r="K524" s="50">
        <f>+IF(AND('（工厂）送货清单汇总'!$K$544&gt;0,'（工厂）送货清单汇总'!$L$544&gt;0,'（工厂）送货清单汇总'!$M$544&gt;0,'（工厂）送货清单汇总'!$N$544&gt;0),'（工厂）送货清单汇总'!N524,IF(AND('（工厂）送货清单汇总'!$K$544&gt;0,'（工厂）送货清单汇总'!$L$544&gt;0,'（工厂）送货清单汇总'!$M$544&gt;0,'（工厂）送货清单汇总'!$N$544=0),'（工厂）送货清单汇总'!M524,IF(AND('（工厂）送货清单汇总'!$K$544&gt;0,'（工厂）送货清单汇总'!$L$544&gt;0,'（工厂）送货清单汇总'!$M$544=0),'（工厂）送货清单汇总'!L524,'（工厂）送货清单汇总'!K524)))</f>
        <v>0</v>
      </c>
      <c r="L524" s="50">
        <f t="shared" si="23"/>
        <v>0</v>
      </c>
      <c r="M524" s="43"/>
      <c r="N524" s="43"/>
      <c r="O524" s="50" t="str">
        <f ca="1">+IF(K524&gt;0,LOOKUP(1,0/FIND(I524,运营生产订单!$A$9:$A$78),运营生产订单!$N$9:$N$78),"")</f>
        <v/>
      </c>
    </row>
    <row r="525" ht="22.5" customHeight="1" spans="1:15">
      <c r="A525" s="48" t="str">
        <f t="shared" si="22"/>
        <v/>
      </c>
      <c r="B525" s="49" t="str">
        <f ca="1">+IF(K525&gt;0,'（运营）采购订单'!B525,"")</f>
        <v/>
      </c>
      <c r="C525" s="50" t="str">
        <f ca="1">+IF(K525&gt;0,'（运营）采购订单'!C525,"")</f>
        <v/>
      </c>
      <c r="D525" s="50" t="str">
        <f ca="1">+IF(K525&gt;0,'（运营）采购订单'!D525,"")</f>
        <v/>
      </c>
      <c r="E525" s="50" t="str">
        <f ca="1">+IF(K525&gt;0,'（运营）采购订单'!E525,"")</f>
        <v/>
      </c>
      <c r="F525" s="50">
        <f ca="1">+IF(K525&gt;0,'（运营）采购订单'!J525,0)</f>
        <v>0</v>
      </c>
      <c r="G525" s="50" t="str">
        <f ca="1">+IF(K525&gt;0,'（运营）采购订单'!F525,"")</f>
        <v/>
      </c>
      <c r="H525" s="51" t="str">
        <f ca="1">+IF(K525&gt;0,'（运营）采购订单'!G525,"")</f>
        <v/>
      </c>
      <c r="I525" s="50" t="str">
        <f ca="1">+IF(K525&gt;0,'（运营）采购订单'!H525,"")</f>
        <v/>
      </c>
      <c r="J525" s="50" t="str">
        <f>+IF(K525&gt;0,'（运营）采购订单'!I525,"")</f>
        <v/>
      </c>
      <c r="K525" s="50">
        <f>+IF(AND('（工厂）送货清单汇总'!$K$544&gt;0,'（工厂）送货清单汇总'!$L$544&gt;0,'（工厂）送货清单汇总'!$M$544&gt;0,'（工厂）送货清单汇总'!$N$544&gt;0),'（工厂）送货清单汇总'!N525,IF(AND('（工厂）送货清单汇总'!$K$544&gt;0,'（工厂）送货清单汇总'!$L$544&gt;0,'（工厂）送货清单汇总'!$M$544&gt;0,'（工厂）送货清单汇总'!$N$544=0),'（工厂）送货清单汇总'!M525,IF(AND('（工厂）送货清单汇总'!$K$544&gt;0,'（工厂）送货清单汇总'!$L$544&gt;0,'（工厂）送货清单汇总'!$M$544=0),'（工厂）送货清单汇总'!L525,'（工厂）送货清单汇总'!K525)))</f>
        <v>0</v>
      </c>
      <c r="L525" s="50">
        <f t="shared" si="23"/>
        <v>0</v>
      </c>
      <c r="M525" s="43"/>
      <c r="N525" s="43"/>
      <c r="O525" s="50" t="str">
        <f ca="1">+IF(K525&gt;0,LOOKUP(1,0/FIND(I525,运营生产订单!$A$9:$A$78),运营生产订单!$N$9:$N$78),"")</f>
        <v/>
      </c>
    </row>
    <row r="526" ht="22.5" customHeight="1" spans="1:15">
      <c r="A526" s="48" t="str">
        <f t="shared" si="22"/>
        <v/>
      </c>
      <c r="B526" s="49" t="str">
        <f ca="1">+IF(K526&gt;0,'（运营）采购订单'!B526,"")</f>
        <v/>
      </c>
      <c r="C526" s="50" t="str">
        <f ca="1">+IF(K526&gt;0,'（运营）采购订单'!C526,"")</f>
        <v/>
      </c>
      <c r="D526" s="50" t="str">
        <f ca="1">+IF(K526&gt;0,'（运营）采购订单'!D526,"")</f>
        <v/>
      </c>
      <c r="E526" s="50" t="str">
        <f ca="1">+IF(K526&gt;0,'（运营）采购订单'!E526,"")</f>
        <v/>
      </c>
      <c r="F526" s="50">
        <f ca="1">+IF(K526&gt;0,'（运营）采购订单'!J526,0)</f>
        <v>0</v>
      </c>
      <c r="G526" s="50" t="str">
        <f ca="1">+IF(K526&gt;0,'（运营）采购订单'!F526,"")</f>
        <v/>
      </c>
      <c r="H526" s="51" t="str">
        <f ca="1">+IF(K526&gt;0,'（运营）采购订单'!G526,"")</f>
        <v/>
      </c>
      <c r="I526" s="50" t="str">
        <f ca="1">+IF(K526&gt;0,'（运营）采购订单'!H526,"")</f>
        <v/>
      </c>
      <c r="J526" s="50" t="str">
        <f>+IF(K526&gt;0,'（运营）采购订单'!I526,"")</f>
        <v/>
      </c>
      <c r="K526" s="50">
        <f>+IF(AND('（工厂）送货清单汇总'!$K$544&gt;0,'（工厂）送货清单汇总'!$L$544&gt;0,'（工厂）送货清单汇总'!$M$544&gt;0,'（工厂）送货清单汇总'!$N$544&gt;0),'（工厂）送货清单汇总'!N526,IF(AND('（工厂）送货清单汇总'!$K$544&gt;0,'（工厂）送货清单汇总'!$L$544&gt;0,'（工厂）送货清单汇总'!$M$544&gt;0,'（工厂）送货清单汇总'!$N$544=0),'（工厂）送货清单汇总'!M526,IF(AND('（工厂）送货清单汇总'!$K$544&gt;0,'（工厂）送货清单汇总'!$L$544&gt;0,'（工厂）送货清单汇总'!$M$544=0),'（工厂）送货清单汇总'!L526,'（工厂）送货清单汇总'!K526)))</f>
        <v>0</v>
      </c>
      <c r="L526" s="50">
        <f t="shared" si="23"/>
        <v>0</v>
      </c>
      <c r="M526" s="43"/>
      <c r="N526" s="43"/>
      <c r="O526" s="50" t="str">
        <f ca="1">+IF(K526&gt;0,LOOKUP(1,0/FIND(I526,运营生产订单!$A$9:$A$78),运营生产订单!$N$9:$N$78),"")</f>
        <v/>
      </c>
    </row>
    <row r="527" ht="22.5" customHeight="1" spans="1:15">
      <c r="A527" s="48" t="str">
        <f t="shared" si="22"/>
        <v/>
      </c>
      <c r="B527" s="49" t="str">
        <f ca="1">+IF(K527&gt;0,'（运营）采购订单'!B527,"")</f>
        <v/>
      </c>
      <c r="C527" s="50" t="str">
        <f ca="1">+IF(K527&gt;0,'（运营）采购订单'!C527,"")</f>
        <v/>
      </c>
      <c r="D527" s="50" t="str">
        <f ca="1">+IF(K527&gt;0,'（运营）采购订单'!D527,"")</f>
        <v/>
      </c>
      <c r="E527" s="50" t="str">
        <f ca="1">+IF(K527&gt;0,'（运营）采购订单'!E527,"")</f>
        <v/>
      </c>
      <c r="F527" s="50">
        <f ca="1">+IF(K527&gt;0,'（运营）采购订单'!J527,0)</f>
        <v>0</v>
      </c>
      <c r="G527" s="50" t="str">
        <f ca="1">+IF(K527&gt;0,'（运营）采购订单'!F527,"")</f>
        <v/>
      </c>
      <c r="H527" s="51" t="str">
        <f ca="1">+IF(K527&gt;0,'（运营）采购订单'!G527,"")</f>
        <v/>
      </c>
      <c r="I527" s="50" t="str">
        <f ca="1">+IF(K527&gt;0,'（运营）采购订单'!H527,"")</f>
        <v/>
      </c>
      <c r="J527" s="50" t="str">
        <f>+IF(K527&gt;0,'（运营）采购订单'!I527,"")</f>
        <v/>
      </c>
      <c r="K527" s="50">
        <f>+IF(AND('（工厂）送货清单汇总'!$K$544&gt;0,'（工厂）送货清单汇总'!$L$544&gt;0,'（工厂）送货清单汇总'!$M$544&gt;0,'（工厂）送货清单汇总'!$N$544&gt;0),'（工厂）送货清单汇总'!N527,IF(AND('（工厂）送货清单汇总'!$K$544&gt;0,'（工厂）送货清单汇总'!$L$544&gt;0,'（工厂）送货清单汇总'!$M$544&gt;0,'（工厂）送货清单汇总'!$N$544=0),'（工厂）送货清单汇总'!M527,IF(AND('（工厂）送货清单汇总'!$K$544&gt;0,'（工厂）送货清单汇总'!$L$544&gt;0,'（工厂）送货清单汇总'!$M$544=0),'（工厂）送货清单汇总'!L527,'（工厂）送货清单汇总'!K527)))</f>
        <v>0</v>
      </c>
      <c r="L527" s="50">
        <f t="shared" si="23"/>
        <v>0</v>
      </c>
      <c r="M527" s="43"/>
      <c r="N527" s="43"/>
      <c r="O527" s="50" t="str">
        <f ca="1">+IF(K527&gt;0,LOOKUP(1,0/FIND(I527,运营生产订单!$A$9:$A$78),运营生产订单!$N$9:$N$78),"")</f>
        <v/>
      </c>
    </row>
    <row r="528" ht="22.5" customHeight="1" spans="1:15">
      <c r="A528" s="48" t="str">
        <f t="shared" si="22"/>
        <v/>
      </c>
      <c r="B528" s="49" t="str">
        <f ca="1">+IF(K528&gt;0,'（运营）采购订单'!B528,"")</f>
        <v/>
      </c>
      <c r="C528" s="50" t="str">
        <f ca="1">+IF(K528&gt;0,'（运营）采购订单'!C528,"")</f>
        <v/>
      </c>
      <c r="D528" s="50" t="str">
        <f ca="1">+IF(K528&gt;0,'（运营）采购订单'!D528,"")</f>
        <v/>
      </c>
      <c r="E528" s="50" t="str">
        <f ca="1">+IF(K528&gt;0,'（运营）采购订单'!E528,"")</f>
        <v/>
      </c>
      <c r="F528" s="50">
        <f ca="1">+IF(K528&gt;0,'（运营）采购订单'!J528,0)</f>
        <v>0</v>
      </c>
      <c r="G528" s="50" t="str">
        <f ca="1">+IF(K528&gt;0,'（运营）采购订单'!F528,"")</f>
        <v/>
      </c>
      <c r="H528" s="51" t="str">
        <f ca="1">+IF(K528&gt;0,'（运营）采购订单'!G528,"")</f>
        <v/>
      </c>
      <c r="I528" s="50" t="str">
        <f ca="1">+IF(K528&gt;0,'（运营）采购订单'!H528,"")</f>
        <v/>
      </c>
      <c r="J528" s="50" t="str">
        <f>+IF(K528&gt;0,'（运营）采购订单'!I528,"")</f>
        <v/>
      </c>
      <c r="K528" s="50">
        <f>+IF(AND('（工厂）送货清单汇总'!$K$544&gt;0,'（工厂）送货清单汇总'!$L$544&gt;0,'（工厂）送货清单汇总'!$M$544&gt;0,'（工厂）送货清单汇总'!$N$544&gt;0),'（工厂）送货清单汇总'!N528,IF(AND('（工厂）送货清单汇总'!$K$544&gt;0,'（工厂）送货清单汇总'!$L$544&gt;0,'（工厂）送货清单汇总'!$M$544&gt;0,'（工厂）送货清单汇总'!$N$544=0),'（工厂）送货清单汇总'!M528,IF(AND('（工厂）送货清单汇总'!$K$544&gt;0,'（工厂）送货清单汇总'!$L$544&gt;0,'（工厂）送货清单汇总'!$M$544=0),'（工厂）送货清单汇总'!L528,'（工厂）送货清单汇总'!K528)))</f>
        <v>0</v>
      </c>
      <c r="L528" s="50">
        <f t="shared" si="23"/>
        <v>0</v>
      </c>
      <c r="M528" s="43"/>
      <c r="N528" s="43"/>
      <c r="O528" s="50" t="str">
        <f ca="1">+IF(K528&gt;0,LOOKUP(1,0/FIND(I528,运营生产订单!$A$9:$A$78),运营生产订单!$N$9:$N$78),"")</f>
        <v/>
      </c>
    </row>
    <row r="529" ht="22.5" customHeight="1" spans="1:15">
      <c r="A529" s="48" t="str">
        <f t="shared" si="22"/>
        <v/>
      </c>
      <c r="B529" s="49" t="str">
        <f ca="1">+IF(K529&gt;0,'（运营）采购订单'!B529,"")</f>
        <v/>
      </c>
      <c r="C529" s="50" t="str">
        <f ca="1">+IF(K529&gt;0,'（运营）采购订单'!C529,"")</f>
        <v/>
      </c>
      <c r="D529" s="50" t="str">
        <f ca="1">+IF(K529&gt;0,'（运营）采购订单'!D529,"")</f>
        <v/>
      </c>
      <c r="E529" s="50" t="str">
        <f ca="1">+IF(K529&gt;0,'（运营）采购订单'!E529,"")</f>
        <v/>
      </c>
      <c r="F529" s="50">
        <f ca="1">+IF(K529&gt;0,'（运营）采购订单'!J529,0)</f>
        <v>0</v>
      </c>
      <c r="G529" s="50" t="str">
        <f ca="1">+IF(K529&gt;0,'（运营）采购订单'!F529,"")</f>
        <v/>
      </c>
      <c r="H529" s="51" t="str">
        <f ca="1">+IF(K529&gt;0,'（运营）采购订单'!G529,"")</f>
        <v/>
      </c>
      <c r="I529" s="50" t="str">
        <f ca="1">+IF(K529&gt;0,'（运营）采购订单'!H529,"")</f>
        <v/>
      </c>
      <c r="J529" s="50" t="str">
        <f>+IF(K529&gt;0,'（运营）采购订单'!I529,"")</f>
        <v/>
      </c>
      <c r="K529" s="50">
        <f>+IF(AND('（工厂）送货清单汇总'!$K$544&gt;0,'（工厂）送货清单汇总'!$L$544&gt;0,'（工厂）送货清单汇总'!$M$544&gt;0,'（工厂）送货清单汇总'!$N$544&gt;0),'（工厂）送货清单汇总'!N529,IF(AND('（工厂）送货清单汇总'!$K$544&gt;0,'（工厂）送货清单汇总'!$L$544&gt;0,'（工厂）送货清单汇总'!$M$544&gt;0,'（工厂）送货清单汇总'!$N$544=0),'（工厂）送货清单汇总'!M529,IF(AND('（工厂）送货清单汇总'!$K$544&gt;0,'（工厂）送货清单汇总'!$L$544&gt;0,'（工厂）送货清单汇总'!$M$544=0),'（工厂）送货清单汇总'!L529,'（工厂）送货清单汇总'!K529)))</f>
        <v>0</v>
      </c>
      <c r="L529" s="50">
        <f t="shared" si="23"/>
        <v>0</v>
      </c>
      <c r="M529" s="43"/>
      <c r="N529" s="43"/>
      <c r="O529" s="50" t="str">
        <f ca="1">+IF(K529&gt;0,LOOKUP(1,0/FIND(I529,运营生产订单!$A$9:$A$78),运营生产订单!$N$9:$N$78),"")</f>
        <v/>
      </c>
    </row>
    <row r="530" ht="22.5" customHeight="1" spans="1:15">
      <c r="A530" s="48" t="str">
        <f t="shared" si="22"/>
        <v/>
      </c>
      <c r="B530" s="49" t="str">
        <f ca="1">+IF(K530&gt;0,'（运营）采购订单'!B530,"")</f>
        <v/>
      </c>
      <c r="C530" s="50" t="str">
        <f ca="1">+IF(K530&gt;0,'（运营）采购订单'!C530,"")</f>
        <v/>
      </c>
      <c r="D530" s="50" t="str">
        <f ca="1">+IF(K530&gt;0,'（运营）采购订单'!D530,"")</f>
        <v/>
      </c>
      <c r="E530" s="50" t="str">
        <f ca="1">+IF(K530&gt;0,'（运营）采购订单'!E530,"")</f>
        <v/>
      </c>
      <c r="F530" s="50">
        <f ca="1">+IF(K530&gt;0,'（运营）采购订单'!J530,0)</f>
        <v>0</v>
      </c>
      <c r="G530" s="50" t="str">
        <f ca="1">+IF(K530&gt;0,'（运营）采购订单'!F530,"")</f>
        <v/>
      </c>
      <c r="H530" s="51" t="str">
        <f ca="1">+IF(K530&gt;0,'（运营）采购订单'!G530,"")</f>
        <v/>
      </c>
      <c r="I530" s="50" t="str">
        <f ca="1">+IF(K530&gt;0,'（运营）采购订单'!H530,"")</f>
        <v/>
      </c>
      <c r="J530" s="50" t="str">
        <f>+IF(K530&gt;0,'（运营）采购订单'!I530,"")</f>
        <v/>
      </c>
      <c r="K530" s="50">
        <f>+IF(AND('（工厂）送货清单汇总'!$K$544&gt;0,'（工厂）送货清单汇总'!$L$544&gt;0,'（工厂）送货清单汇总'!$M$544&gt;0,'（工厂）送货清单汇总'!$N$544&gt;0),'（工厂）送货清单汇总'!N530,IF(AND('（工厂）送货清单汇总'!$K$544&gt;0,'（工厂）送货清单汇总'!$L$544&gt;0,'（工厂）送货清单汇总'!$M$544&gt;0,'（工厂）送货清单汇总'!$N$544=0),'（工厂）送货清单汇总'!M530,IF(AND('（工厂）送货清单汇总'!$K$544&gt;0,'（工厂）送货清单汇总'!$L$544&gt;0,'（工厂）送货清单汇总'!$M$544=0),'（工厂）送货清单汇总'!L530,'（工厂）送货清单汇总'!K530)))</f>
        <v>0</v>
      </c>
      <c r="L530" s="50">
        <f t="shared" si="23"/>
        <v>0</v>
      </c>
      <c r="M530" s="43"/>
      <c r="N530" s="43"/>
      <c r="O530" s="50" t="str">
        <f ca="1">+IF(K530&gt;0,LOOKUP(1,0/FIND(I530,运营生产订单!$A$9:$A$78),运营生产订单!$N$9:$N$78),"")</f>
        <v/>
      </c>
    </row>
    <row r="531" ht="22.5" customHeight="1" spans="1:15">
      <c r="A531" s="48" t="str">
        <f t="shared" si="22"/>
        <v/>
      </c>
      <c r="B531" s="49" t="str">
        <f ca="1">+IF(K531&gt;0,'（运营）采购订单'!B531,"")</f>
        <v/>
      </c>
      <c r="C531" s="50" t="str">
        <f ca="1">+IF(K531&gt;0,'（运营）采购订单'!C531,"")</f>
        <v/>
      </c>
      <c r="D531" s="50" t="str">
        <f ca="1">+IF(K531&gt;0,'（运营）采购订单'!D531,"")</f>
        <v/>
      </c>
      <c r="E531" s="50" t="str">
        <f ca="1">+IF(K531&gt;0,'（运营）采购订单'!E531,"")</f>
        <v/>
      </c>
      <c r="F531" s="50">
        <f ca="1">+IF(K531&gt;0,'（运营）采购订单'!J531,0)</f>
        <v>0</v>
      </c>
      <c r="G531" s="50" t="str">
        <f ca="1">+IF(K531&gt;0,'（运营）采购订单'!F531,"")</f>
        <v/>
      </c>
      <c r="H531" s="51" t="str">
        <f ca="1">+IF(K531&gt;0,'（运营）采购订单'!G531,"")</f>
        <v/>
      </c>
      <c r="I531" s="50" t="str">
        <f ca="1">+IF(K531&gt;0,'（运营）采购订单'!H531,"")</f>
        <v/>
      </c>
      <c r="J531" s="50" t="str">
        <f>+IF(K531&gt;0,'（运营）采购订单'!I531,"")</f>
        <v/>
      </c>
      <c r="K531" s="50">
        <f>+IF(AND('（工厂）送货清单汇总'!$K$544&gt;0,'（工厂）送货清单汇总'!$L$544&gt;0,'（工厂）送货清单汇总'!$M$544&gt;0,'（工厂）送货清单汇总'!$N$544&gt;0),'（工厂）送货清单汇总'!N531,IF(AND('（工厂）送货清单汇总'!$K$544&gt;0,'（工厂）送货清单汇总'!$L$544&gt;0,'（工厂）送货清单汇总'!$M$544&gt;0,'（工厂）送货清单汇总'!$N$544=0),'（工厂）送货清单汇总'!M531,IF(AND('（工厂）送货清单汇总'!$K$544&gt;0,'（工厂）送货清单汇总'!$L$544&gt;0,'（工厂）送货清单汇总'!$M$544=0),'（工厂）送货清单汇总'!L531,'（工厂）送货清单汇总'!K531)))</f>
        <v>0</v>
      </c>
      <c r="L531" s="50">
        <f t="shared" si="23"/>
        <v>0</v>
      </c>
      <c r="M531" s="43"/>
      <c r="N531" s="43"/>
      <c r="O531" s="50" t="str">
        <f ca="1">+IF(K531&gt;0,LOOKUP(1,0/FIND(I531,运营生产订单!$A$9:$A$78),运营生产订单!$N$9:$N$78),"")</f>
        <v/>
      </c>
    </row>
    <row r="532" ht="22.5" customHeight="1" spans="1:15">
      <c r="A532" s="48" t="str">
        <f t="shared" si="22"/>
        <v/>
      </c>
      <c r="B532" s="49" t="str">
        <f ca="1">+IF(K532&gt;0,'（运营）采购订单'!B532,"")</f>
        <v/>
      </c>
      <c r="C532" s="50" t="str">
        <f ca="1">+IF(K532&gt;0,'（运营）采购订单'!C532,"")</f>
        <v/>
      </c>
      <c r="D532" s="50" t="str">
        <f ca="1">+IF(K532&gt;0,'（运营）采购订单'!D532,"")</f>
        <v/>
      </c>
      <c r="E532" s="50" t="str">
        <f ca="1">+IF(K532&gt;0,'（运营）采购订单'!E532,"")</f>
        <v/>
      </c>
      <c r="F532" s="50">
        <f ca="1">+IF(K532&gt;0,'（运营）采购订单'!J532,0)</f>
        <v>0</v>
      </c>
      <c r="G532" s="50" t="str">
        <f ca="1">+IF(K532&gt;0,'（运营）采购订单'!F532,"")</f>
        <v/>
      </c>
      <c r="H532" s="51" t="str">
        <f ca="1">+IF(K532&gt;0,'（运营）采购订单'!G532,"")</f>
        <v/>
      </c>
      <c r="I532" s="50" t="str">
        <f ca="1">+IF(K532&gt;0,'（运营）采购订单'!H532,"")</f>
        <v/>
      </c>
      <c r="J532" s="50" t="str">
        <f>+IF(K532&gt;0,'（运营）采购订单'!I532,"")</f>
        <v/>
      </c>
      <c r="K532" s="50">
        <f>+IF(AND('（工厂）送货清单汇总'!$K$544&gt;0,'（工厂）送货清单汇总'!$L$544&gt;0,'（工厂）送货清单汇总'!$M$544&gt;0,'（工厂）送货清单汇总'!$N$544&gt;0),'（工厂）送货清单汇总'!N532,IF(AND('（工厂）送货清单汇总'!$K$544&gt;0,'（工厂）送货清单汇总'!$L$544&gt;0,'（工厂）送货清单汇总'!$M$544&gt;0,'（工厂）送货清单汇总'!$N$544=0),'（工厂）送货清单汇总'!M532,IF(AND('（工厂）送货清单汇总'!$K$544&gt;0,'（工厂）送货清单汇总'!$L$544&gt;0,'（工厂）送货清单汇总'!$M$544=0),'（工厂）送货清单汇总'!L532,'（工厂）送货清单汇总'!K532)))</f>
        <v>0</v>
      </c>
      <c r="L532" s="50">
        <f t="shared" si="23"/>
        <v>0</v>
      </c>
      <c r="M532" s="43"/>
      <c r="N532" s="43"/>
      <c r="O532" s="50" t="str">
        <f ca="1">+IF(K532&gt;0,LOOKUP(1,0/FIND(I532,运营生产订单!$A$9:$A$78),运营生产订单!$N$9:$N$78),"")</f>
        <v/>
      </c>
    </row>
    <row r="533" ht="22.5" customHeight="1" spans="1:15">
      <c r="A533" s="48" t="str">
        <f t="shared" si="22"/>
        <v/>
      </c>
      <c r="B533" s="49" t="str">
        <f ca="1">+IF(K533&gt;0,'（运营）采购订单'!B533,"")</f>
        <v/>
      </c>
      <c r="C533" s="50" t="str">
        <f ca="1">+IF(K533&gt;0,'（运营）采购订单'!C533,"")</f>
        <v/>
      </c>
      <c r="D533" s="50" t="str">
        <f ca="1">+IF(K533&gt;0,'（运营）采购订单'!D533,"")</f>
        <v/>
      </c>
      <c r="E533" s="50" t="str">
        <f ca="1">+IF(K533&gt;0,'（运营）采购订单'!E533,"")</f>
        <v/>
      </c>
      <c r="F533" s="50">
        <f ca="1">+IF(K533&gt;0,'（运营）采购订单'!J533,0)</f>
        <v>0</v>
      </c>
      <c r="G533" s="50" t="str">
        <f ca="1">+IF(K533&gt;0,'（运营）采购订单'!F533,"")</f>
        <v/>
      </c>
      <c r="H533" s="51" t="str">
        <f ca="1">+IF(K533&gt;0,'（运营）采购订单'!G533,"")</f>
        <v/>
      </c>
      <c r="I533" s="50" t="str">
        <f ca="1">+IF(K533&gt;0,'（运营）采购订单'!H533,"")</f>
        <v/>
      </c>
      <c r="J533" s="50" t="str">
        <f>+IF(K533&gt;0,'（运营）采购订单'!I533,"")</f>
        <v/>
      </c>
      <c r="K533" s="50">
        <f>+IF(AND('（工厂）送货清单汇总'!$K$544&gt;0,'（工厂）送货清单汇总'!$L$544&gt;0,'（工厂）送货清单汇总'!$M$544&gt;0,'（工厂）送货清单汇总'!$N$544&gt;0),'（工厂）送货清单汇总'!N533,IF(AND('（工厂）送货清单汇总'!$K$544&gt;0,'（工厂）送货清单汇总'!$L$544&gt;0,'（工厂）送货清单汇总'!$M$544&gt;0,'（工厂）送货清单汇总'!$N$544=0),'（工厂）送货清单汇总'!M533,IF(AND('（工厂）送货清单汇总'!$K$544&gt;0,'（工厂）送货清单汇总'!$L$544&gt;0,'（工厂）送货清单汇总'!$M$544=0),'（工厂）送货清单汇总'!L533,'（工厂）送货清单汇总'!K533)))</f>
        <v>0</v>
      </c>
      <c r="L533" s="50">
        <f t="shared" si="23"/>
        <v>0</v>
      </c>
      <c r="M533" s="43"/>
      <c r="N533" s="43"/>
      <c r="O533" s="50" t="str">
        <f ca="1">+IF(K533&gt;0,LOOKUP(1,0/FIND(I533,运营生产订单!$A$9:$A$78),运营生产订单!$N$9:$N$78),"")</f>
        <v/>
      </c>
    </row>
    <row r="534" ht="22.5" customHeight="1" spans="1:15">
      <c r="A534" s="48" t="str">
        <f t="shared" si="22"/>
        <v/>
      </c>
      <c r="B534" s="49" t="str">
        <f ca="1">+IF(K534&gt;0,'（运营）采购订单'!B534,"")</f>
        <v/>
      </c>
      <c r="C534" s="50" t="str">
        <f ca="1">+IF(K534&gt;0,'（运营）采购订单'!C534,"")</f>
        <v/>
      </c>
      <c r="D534" s="50" t="str">
        <f ca="1">+IF(K534&gt;0,'（运营）采购订单'!D534,"")</f>
        <v/>
      </c>
      <c r="E534" s="50" t="str">
        <f ca="1">+IF(K534&gt;0,'（运营）采购订单'!E534,"")</f>
        <v/>
      </c>
      <c r="F534" s="50">
        <f ca="1">+IF(K534&gt;0,'（运营）采购订单'!J534,0)</f>
        <v>0</v>
      </c>
      <c r="G534" s="50" t="str">
        <f ca="1">+IF(K534&gt;0,'（运营）采购订单'!F534,"")</f>
        <v/>
      </c>
      <c r="H534" s="51" t="str">
        <f ca="1">+IF(K534&gt;0,'（运营）采购订单'!G534,"")</f>
        <v/>
      </c>
      <c r="I534" s="50" t="str">
        <f ca="1">+IF(K534&gt;0,'（运营）采购订单'!H534,"")</f>
        <v/>
      </c>
      <c r="J534" s="50" t="str">
        <f>+IF(K534&gt;0,'（运营）采购订单'!I534,"")</f>
        <v/>
      </c>
      <c r="K534" s="50">
        <f>+IF(AND('（工厂）送货清单汇总'!$K$544&gt;0,'（工厂）送货清单汇总'!$L$544&gt;0,'（工厂）送货清单汇总'!$M$544&gt;0,'（工厂）送货清单汇总'!$N$544&gt;0),'（工厂）送货清单汇总'!N534,IF(AND('（工厂）送货清单汇总'!$K$544&gt;0,'（工厂）送货清单汇总'!$L$544&gt;0,'（工厂）送货清单汇总'!$M$544&gt;0,'（工厂）送货清单汇总'!$N$544=0),'（工厂）送货清单汇总'!M534,IF(AND('（工厂）送货清单汇总'!$K$544&gt;0,'（工厂）送货清单汇总'!$L$544&gt;0,'（工厂）送货清单汇总'!$M$544=0),'（工厂）送货清单汇总'!L534,'（工厂）送货清单汇总'!K534)))</f>
        <v>0</v>
      </c>
      <c r="L534" s="50">
        <f t="shared" si="23"/>
        <v>0</v>
      </c>
      <c r="M534" s="43"/>
      <c r="N534" s="43"/>
      <c r="O534" s="50" t="str">
        <f ca="1">+IF(K534&gt;0,LOOKUP(1,0/FIND(I534,运营生产订单!$A$9:$A$78),运营生产订单!$N$9:$N$78),"")</f>
        <v/>
      </c>
    </row>
    <row r="535" ht="22.5" customHeight="1" spans="1:15">
      <c r="A535" s="48" t="str">
        <f t="shared" si="22"/>
        <v/>
      </c>
      <c r="B535" s="49" t="str">
        <f ca="1">+IF(K535&gt;0,'（运营）采购订单'!B535,"")</f>
        <v/>
      </c>
      <c r="C535" s="50" t="str">
        <f ca="1">+IF(K535&gt;0,'（运营）采购订单'!C535,"")</f>
        <v/>
      </c>
      <c r="D535" s="50" t="str">
        <f ca="1">+IF(K535&gt;0,'（运营）采购订单'!D535,"")</f>
        <v/>
      </c>
      <c r="E535" s="50" t="str">
        <f ca="1">+IF(K535&gt;0,'（运营）采购订单'!E535,"")</f>
        <v/>
      </c>
      <c r="F535" s="50">
        <f ca="1">+IF(K535&gt;0,'（运营）采购订单'!J535,0)</f>
        <v>0</v>
      </c>
      <c r="G535" s="50" t="str">
        <f ca="1">+IF(K535&gt;0,'（运营）采购订单'!F535,"")</f>
        <v/>
      </c>
      <c r="H535" s="51" t="str">
        <f ca="1">+IF(K535&gt;0,'（运营）采购订单'!G535,"")</f>
        <v/>
      </c>
      <c r="I535" s="50" t="str">
        <f ca="1">+IF(K535&gt;0,'（运营）采购订单'!H535,"")</f>
        <v/>
      </c>
      <c r="J535" s="50" t="str">
        <f>+IF(K535&gt;0,'（运营）采购订单'!I535,"")</f>
        <v/>
      </c>
      <c r="K535" s="50">
        <f>+IF(AND('（工厂）送货清单汇总'!$K$544&gt;0,'（工厂）送货清单汇总'!$L$544&gt;0,'（工厂）送货清单汇总'!$M$544&gt;0,'（工厂）送货清单汇总'!$N$544&gt;0),'（工厂）送货清单汇总'!N535,IF(AND('（工厂）送货清单汇总'!$K$544&gt;0,'（工厂）送货清单汇总'!$L$544&gt;0,'（工厂）送货清单汇总'!$M$544&gt;0,'（工厂）送货清单汇总'!$N$544=0),'（工厂）送货清单汇总'!M535,IF(AND('（工厂）送货清单汇总'!$K$544&gt;0,'（工厂）送货清单汇总'!$L$544&gt;0,'（工厂）送货清单汇总'!$M$544=0),'（工厂）送货清单汇总'!L535,'（工厂）送货清单汇总'!K535)))</f>
        <v>0</v>
      </c>
      <c r="L535" s="50">
        <f t="shared" si="23"/>
        <v>0</v>
      </c>
      <c r="M535" s="43"/>
      <c r="N535" s="43"/>
      <c r="O535" s="50" t="str">
        <f ca="1">+IF(K535&gt;0,LOOKUP(1,0/FIND(I535,运营生产订单!$A$9:$A$78),运营生产订单!$N$9:$N$78),"")</f>
        <v/>
      </c>
    </row>
    <row r="536" ht="22.5" customHeight="1" spans="1:15">
      <c r="A536" s="48" t="str">
        <f t="shared" si="22"/>
        <v/>
      </c>
      <c r="B536" s="49" t="str">
        <f ca="1">+IF(K536&gt;0,'（运营）采购订单'!B536,"")</f>
        <v/>
      </c>
      <c r="C536" s="50" t="str">
        <f ca="1">+IF(K536&gt;0,'（运营）采购订单'!C536,"")</f>
        <v/>
      </c>
      <c r="D536" s="50" t="str">
        <f ca="1">+IF(K536&gt;0,'（运营）采购订单'!D536,"")</f>
        <v/>
      </c>
      <c r="E536" s="50" t="str">
        <f ca="1">+IF(K536&gt;0,'（运营）采购订单'!E536,"")</f>
        <v/>
      </c>
      <c r="F536" s="50">
        <f ca="1">+IF(K536&gt;0,'（运营）采购订单'!J536,0)</f>
        <v>0</v>
      </c>
      <c r="G536" s="50" t="str">
        <f ca="1">+IF(K536&gt;0,'（运营）采购订单'!F536,"")</f>
        <v/>
      </c>
      <c r="H536" s="51" t="str">
        <f ca="1">+IF(K536&gt;0,'（运营）采购订单'!G536,"")</f>
        <v/>
      </c>
      <c r="I536" s="50" t="str">
        <f ca="1">+IF(K536&gt;0,'（运营）采购订单'!H536,"")</f>
        <v/>
      </c>
      <c r="J536" s="50" t="str">
        <f>+IF(K536&gt;0,'（运营）采购订单'!I536,"")</f>
        <v/>
      </c>
      <c r="K536" s="50">
        <f>+IF(AND('（工厂）送货清单汇总'!$K$544&gt;0,'（工厂）送货清单汇总'!$L$544&gt;0,'（工厂）送货清单汇总'!$M$544&gt;0,'（工厂）送货清单汇总'!$N$544&gt;0),'（工厂）送货清单汇总'!N536,IF(AND('（工厂）送货清单汇总'!$K$544&gt;0,'（工厂）送货清单汇总'!$L$544&gt;0,'（工厂）送货清单汇总'!$M$544&gt;0,'（工厂）送货清单汇总'!$N$544=0),'（工厂）送货清单汇总'!M536,IF(AND('（工厂）送货清单汇总'!$K$544&gt;0,'（工厂）送货清单汇总'!$L$544&gt;0,'（工厂）送货清单汇总'!$M$544=0),'（工厂）送货清单汇总'!L536,'（工厂）送货清单汇总'!K536)))</f>
        <v>0</v>
      </c>
      <c r="L536" s="50">
        <f t="shared" si="23"/>
        <v>0</v>
      </c>
      <c r="M536" s="43"/>
      <c r="N536" s="43"/>
      <c r="O536" s="50" t="str">
        <f ca="1">+IF(K536&gt;0,LOOKUP(1,0/FIND(I536,运营生产订单!$A$9:$A$78),运营生产订单!$N$9:$N$78),"")</f>
        <v/>
      </c>
    </row>
    <row r="537" ht="22.5" customHeight="1" spans="1:15">
      <c r="A537" s="48" t="str">
        <f t="shared" si="22"/>
        <v/>
      </c>
      <c r="B537" s="49" t="str">
        <f ca="1">+IF(K537&gt;0,'（运营）采购订单'!B537,"")</f>
        <v/>
      </c>
      <c r="C537" s="50" t="str">
        <f ca="1">+IF(K537&gt;0,'（运营）采购订单'!C537,"")</f>
        <v/>
      </c>
      <c r="D537" s="50" t="str">
        <f ca="1">+IF(K537&gt;0,'（运营）采购订单'!D537,"")</f>
        <v/>
      </c>
      <c r="E537" s="50" t="str">
        <f ca="1">+IF(K537&gt;0,'（运营）采购订单'!E537,"")</f>
        <v/>
      </c>
      <c r="F537" s="50">
        <f ca="1">+IF(K537&gt;0,'（运营）采购订单'!J537,0)</f>
        <v>0</v>
      </c>
      <c r="G537" s="50" t="str">
        <f ca="1">+IF(K537&gt;0,'（运营）采购订单'!F537,"")</f>
        <v/>
      </c>
      <c r="H537" s="51" t="str">
        <f ca="1">+IF(K537&gt;0,'（运营）采购订单'!G537,"")</f>
        <v/>
      </c>
      <c r="I537" s="50" t="str">
        <f ca="1">+IF(K537&gt;0,'（运营）采购订单'!H537,"")</f>
        <v/>
      </c>
      <c r="J537" s="50" t="str">
        <f>+IF(K537&gt;0,'（运营）采购订单'!I537,"")</f>
        <v/>
      </c>
      <c r="K537" s="50">
        <f>+IF(AND('（工厂）送货清单汇总'!$K$544&gt;0,'（工厂）送货清单汇总'!$L$544&gt;0,'（工厂）送货清单汇总'!$M$544&gt;0,'（工厂）送货清单汇总'!$N$544&gt;0),'（工厂）送货清单汇总'!N537,IF(AND('（工厂）送货清单汇总'!$K$544&gt;0,'（工厂）送货清单汇总'!$L$544&gt;0,'（工厂）送货清单汇总'!$M$544&gt;0,'（工厂）送货清单汇总'!$N$544=0),'（工厂）送货清单汇总'!M537,IF(AND('（工厂）送货清单汇总'!$K$544&gt;0,'（工厂）送货清单汇总'!$L$544&gt;0,'（工厂）送货清单汇总'!$M$544=0),'（工厂）送货清单汇总'!L537,'（工厂）送货清单汇总'!K537)))</f>
        <v>0</v>
      </c>
      <c r="L537" s="50">
        <f t="shared" si="23"/>
        <v>0</v>
      </c>
      <c r="M537" s="43"/>
      <c r="N537" s="43"/>
      <c r="O537" s="50" t="str">
        <f ca="1">+IF(K537&gt;0,LOOKUP(1,0/FIND(I537,运营生产订单!$A$9:$A$78),运营生产订单!$N$9:$N$78),"")</f>
        <v/>
      </c>
    </row>
    <row r="538" ht="22.5" customHeight="1" spans="1:15">
      <c r="A538" s="48" t="str">
        <f t="shared" si="22"/>
        <v/>
      </c>
      <c r="B538" s="49" t="str">
        <f ca="1">+IF(K538&gt;0,'（运营）采购订单'!B538,"")</f>
        <v/>
      </c>
      <c r="C538" s="50" t="str">
        <f ca="1">+IF(K538&gt;0,'（运营）采购订单'!C538,"")</f>
        <v/>
      </c>
      <c r="D538" s="50" t="str">
        <f ca="1">+IF(K538&gt;0,'（运营）采购订单'!D538,"")</f>
        <v/>
      </c>
      <c r="E538" s="50" t="str">
        <f ca="1">+IF(K538&gt;0,'（运营）采购订单'!E538,"")</f>
        <v/>
      </c>
      <c r="F538" s="50">
        <f ca="1">+IF(K538&gt;0,'（运营）采购订单'!J538,0)</f>
        <v>0</v>
      </c>
      <c r="G538" s="50" t="str">
        <f ca="1">+IF(K538&gt;0,'（运营）采购订单'!F538,"")</f>
        <v/>
      </c>
      <c r="H538" s="51" t="str">
        <f ca="1">+IF(K538&gt;0,'（运营）采购订单'!G538,"")</f>
        <v/>
      </c>
      <c r="I538" s="50" t="str">
        <f ca="1">+IF(K538&gt;0,'（运营）采购订单'!H538,"")</f>
        <v/>
      </c>
      <c r="J538" s="50" t="str">
        <f>+IF(K538&gt;0,'（运营）采购订单'!I538,"")</f>
        <v/>
      </c>
      <c r="K538" s="50">
        <f>+IF(AND('（工厂）送货清单汇总'!$K$544&gt;0,'（工厂）送货清单汇总'!$L$544&gt;0,'（工厂）送货清单汇总'!$M$544&gt;0,'（工厂）送货清单汇总'!$N$544&gt;0),'（工厂）送货清单汇总'!N538,IF(AND('（工厂）送货清单汇总'!$K$544&gt;0,'（工厂）送货清单汇总'!$L$544&gt;0,'（工厂）送货清单汇总'!$M$544&gt;0,'（工厂）送货清单汇总'!$N$544=0),'（工厂）送货清单汇总'!M538,IF(AND('（工厂）送货清单汇总'!$K$544&gt;0,'（工厂）送货清单汇总'!$L$544&gt;0,'（工厂）送货清单汇总'!$M$544=0),'（工厂）送货清单汇总'!L538,'（工厂）送货清单汇总'!K538)))</f>
        <v>0</v>
      </c>
      <c r="L538" s="50">
        <f t="shared" si="23"/>
        <v>0</v>
      </c>
      <c r="M538" s="43"/>
      <c r="N538" s="43"/>
      <c r="O538" s="50" t="str">
        <f ca="1">+IF(K538&gt;0,LOOKUP(1,0/FIND(I538,运营生产订单!$A$9:$A$78),运营生产订单!$N$9:$N$78),"")</f>
        <v/>
      </c>
    </row>
    <row r="539" ht="22.5" customHeight="1" spans="1:15">
      <c r="A539" s="48" t="str">
        <f t="shared" si="22"/>
        <v/>
      </c>
      <c r="B539" s="49" t="str">
        <f ca="1">+IF(K539&gt;0,'（运营）采购订单'!B539,"")</f>
        <v/>
      </c>
      <c r="C539" s="50" t="str">
        <f ca="1">+IF(K539&gt;0,'（运营）采购订单'!C539,"")</f>
        <v/>
      </c>
      <c r="D539" s="50" t="str">
        <f ca="1">+IF(K539&gt;0,'（运营）采购订单'!D539,"")</f>
        <v/>
      </c>
      <c r="E539" s="50" t="str">
        <f ca="1">+IF(K539&gt;0,'（运营）采购订单'!E539,"")</f>
        <v/>
      </c>
      <c r="F539" s="50">
        <f ca="1">+IF(K539&gt;0,'（运营）采购订单'!J539,0)</f>
        <v>0</v>
      </c>
      <c r="G539" s="50" t="str">
        <f ca="1">+IF(K539&gt;0,'（运营）采购订单'!F539,"")</f>
        <v/>
      </c>
      <c r="H539" s="51" t="str">
        <f ca="1">+IF(K539&gt;0,'（运营）采购订单'!G539,"")</f>
        <v/>
      </c>
      <c r="I539" s="50" t="str">
        <f ca="1">+IF(K539&gt;0,'（运营）采购订单'!H539,"")</f>
        <v/>
      </c>
      <c r="J539" s="50" t="str">
        <f>+IF(K539&gt;0,'（运营）采购订单'!I539,"")</f>
        <v/>
      </c>
      <c r="K539" s="50">
        <f>+IF(AND('（工厂）送货清单汇总'!$K$544&gt;0,'（工厂）送货清单汇总'!$L$544&gt;0,'（工厂）送货清单汇总'!$M$544&gt;0,'（工厂）送货清单汇总'!$N$544&gt;0),'（工厂）送货清单汇总'!N539,IF(AND('（工厂）送货清单汇总'!$K$544&gt;0,'（工厂）送货清单汇总'!$L$544&gt;0,'（工厂）送货清单汇总'!$M$544&gt;0,'（工厂）送货清单汇总'!$N$544=0),'（工厂）送货清单汇总'!M539,IF(AND('（工厂）送货清单汇总'!$K$544&gt;0,'（工厂）送货清单汇总'!$L$544&gt;0,'（工厂）送货清单汇总'!$M$544=0),'（工厂）送货清单汇总'!L539,'（工厂）送货清单汇总'!K539)))</f>
        <v>0</v>
      </c>
      <c r="L539" s="50">
        <f t="shared" si="23"/>
        <v>0</v>
      </c>
      <c r="M539" s="43"/>
      <c r="N539" s="43"/>
      <c r="O539" s="50" t="str">
        <f ca="1">+IF(K539&gt;0,LOOKUP(1,0/FIND(I539,运营生产订单!$A$9:$A$78),运营生产订单!$N$9:$N$78),"")</f>
        <v/>
      </c>
    </row>
    <row r="540" ht="22.5" customHeight="1" spans="1:15">
      <c r="A540" s="48" t="str">
        <f t="shared" si="22"/>
        <v/>
      </c>
      <c r="B540" s="49" t="str">
        <f ca="1">+IF(K540&gt;0,'（运营）采购订单'!B540,"")</f>
        <v/>
      </c>
      <c r="C540" s="50" t="str">
        <f ca="1">+IF(K540&gt;0,'（运营）采购订单'!C540,"")</f>
        <v/>
      </c>
      <c r="D540" s="50" t="str">
        <f ca="1">+IF(K540&gt;0,'（运营）采购订单'!D540,"")</f>
        <v/>
      </c>
      <c r="E540" s="50" t="str">
        <f ca="1">+IF(K540&gt;0,'（运营）采购订单'!E540,"")</f>
        <v/>
      </c>
      <c r="F540" s="50">
        <f ca="1">+IF(K540&gt;0,'（运营）采购订单'!J540,0)</f>
        <v>0</v>
      </c>
      <c r="G540" s="50" t="str">
        <f ca="1">+IF(K540&gt;0,'（运营）采购订单'!F540,"")</f>
        <v/>
      </c>
      <c r="H540" s="51" t="str">
        <f ca="1">+IF(K540&gt;0,'（运营）采购订单'!G540,"")</f>
        <v/>
      </c>
      <c r="I540" s="50" t="str">
        <f ca="1">+IF(K540&gt;0,'（运营）采购订单'!H540,"")</f>
        <v/>
      </c>
      <c r="J540" s="50" t="str">
        <f>+IF(K540&gt;0,'（运营）采购订单'!I540,"")</f>
        <v/>
      </c>
      <c r="K540" s="50">
        <f>+IF(AND('（工厂）送货清单汇总'!$K$544&gt;0,'（工厂）送货清单汇总'!$L$544&gt;0,'（工厂）送货清单汇总'!$M$544&gt;0,'（工厂）送货清单汇总'!$N$544&gt;0),'（工厂）送货清单汇总'!N540,IF(AND('（工厂）送货清单汇总'!$K$544&gt;0,'（工厂）送货清单汇总'!$L$544&gt;0,'（工厂）送货清单汇总'!$M$544&gt;0,'（工厂）送货清单汇总'!$N$544=0),'（工厂）送货清单汇总'!M540,IF(AND('（工厂）送货清单汇总'!$K$544&gt;0,'（工厂）送货清单汇总'!$L$544&gt;0,'（工厂）送货清单汇总'!$M$544=0),'（工厂）送货清单汇总'!L540,'（工厂）送货清单汇总'!K540)))</f>
        <v>0</v>
      </c>
      <c r="L540" s="50">
        <f t="shared" si="23"/>
        <v>0</v>
      </c>
      <c r="M540" s="43"/>
      <c r="N540" s="43"/>
      <c r="O540" s="50" t="str">
        <f ca="1">+IF(K540&gt;0,LOOKUP(1,0/FIND(I540,运营生产订单!$A$9:$A$78),运营生产订单!$N$9:$N$78),"")</f>
        <v/>
      </c>
    </row>
    <row r="541" ht="22.5" customHeight="1" spans="1:15">
      <c r="A541" s="48" t="str">
        <f t="shared" si="22"/>
        <v/>
      </c>
      <c r="B541" s="49" t="str">
        <f ca="1">+IF(K541&gt;0,'（运营）采购订单'!B541,"")</f>
        <v/>
      </c>
      <c r="C541" s="50" t="str">
        <f ca="1">+IF(K541&gt;0,'（运营）采购订单'!C541,"")</f>
        <v/>
      </c>
      <c r="D541" s="50" t="str">
        <f ca="1">+IF(K541&gt;0,'（运营）采购订单'!D541,"")</f>
        <v/>
      </c>
      <c r="E541" s="50" t="str">
        <f ca="1">+IF(K541&gt;0,'（运营）采购订单'!E541,"")</f>
        <v/>
      </c>
      <c r="F541" s="50">
        <f ca="1">+IF(K541&gt;0,'（运营）采购订单'!J541,0)</f>
        <v>0</v>
      </c>
      <c r="G541" s="50" t="str">
        <f ca="1">+IF(K541&gt;0,'（运营）采购订单'!F541,"")</f>
        <v/>
      </c>
      <c r="H541" s="51" t="str">
        <f ca="1">+IF(K541&gt;0,'（运营）采购订单'!G541,"")</f>
        <v/>
      </c>
      <c r="I541" s="50" t="str">
        <f ca="1">+IF(K541&gt;0,'（运营）采购订单'!H541,"")</f>
        <v/>
      </c>
      <c r="J541" s="50" t="str">
        <f>+IF(K541&gt;0,'（运营）采购订单'!I541,"")</f>
        <v/>
      </c>
      <c r="K541" s="50">
        <f>+IF(AND('（工厂）送货清单汇总'!$K$544&gt;0,'（工厂）送货清单汇总'!$L$544&gt;0,'（工厂）送货清单汇总'!$M$544&gt;0,'（工厂）送货清单汇总'!$N$544&gt;0),'（工厂）送货清单汇总'!N541,IF(AND('（工厂）送货清单汇总'!$K$544&gt;0,'（工厂）送货清单汇总'!$L$544&gt;0,'（工厂）送货清单汇总'!$M$544&gt;0,'（工厂）送货清单汇总'!$N$544=0),'（工厂）送货清单汇总'!M541,IF(AND('（工厂）送货清单汇总'!$K$544&gt;0,'（工厂）送货清单汇总'!$L$544&gt;0,'（工厂）送货清单汇总'!$M$544=0),'（工厂）送货清单汇总'!L541,'（工厂）送货清单汇总'!K541)))</f>
        <v>0</v>
      </c>
      <c r="L541" s="50">
        <f t="shared" si="23"/>
        <v>0</v>
      </c>
      <c r="M541" s="43"/>
      <c r="N541" s="43"/>
      <c r="O541" s="50" t="str">
        <f ca="1">+IF(K541&gt;0,LOOKUP(1,0/FIND(I541,运营生产订单!$A$9:$A$78),运营生产订单!$N$9:$N$78),"")</f>
        <v/>
      </c>
    </row>
    <row r="542" ht="22.5" customHeight="1" spans="1:15">
      <c r="A542" s="48" t="str">
        <f t="shared" si="22"/>
        <v/>
      </c>
      <c r="B542" s="49" t="str">
        <f ca="1">+IF(K542&gt;0,'（运营）采购订单'!B542,"")</f>
        <v/>
      </c>
      <c r="C542" s="50" t="str">
        <f ca="1">+IF(K542&gt;0,'（运营）采购订单'!C542,"")</f>
        <v/>
      </c>
      <c r="D542" s="50" t="str">
        <f ca="1">+IF(K542&gt;0,'（运营）采购订单'!D542,"")</f>
        <v/>
      </c>
      <c r="E542" s="50" t="str">
        <f ca="1">+IF(K542&gt;0,'（运营）采购订单'!E542,"")</f>
        <v/>
      </c>
      <c r="F542" s="50">
        <f ca="1">+IF(K542&gt;0,'（运营）采购订单'!J542,0)</f>
        <v>0</v>
      </c>
      <c r="G542" s="50" t="str">
        <f ca="1">+IF(K542&gt;0,'（运营）采购订单'!F542,"")</f>
        <v/>
      </c>
      <c r="H542" s="51" t="str">
        <f ca="1">+IF(K542&gt;0,'（运营）采购订单'!G542,"")</f>
        <v/>
      </c>
      <c r="I542" s="50" t="str">
        <f ca="1">+IF(K542&gt;0,'（运营）采购订单'!H542,"")</f>
        <v/>
      </c>
      <c r="J542" s="50" t="str">
        <f>+IF(K542&gt;0,'（运营）采购订单'!I542,"")</f>
        <v/>
      </c>
      <c r="K542" s="50">
        <f>+IF(AND('（工厂）送货清单汇总'!$K$544&gt;0,'（工厂）送货清单汇总'!$L$544&gt;0,'（工厂）送货清单汇总'!$M$544&gt;0,'（工厂）送货清单汇总'!$N$544&gt;0),'（工厂）送货清单汇总'!N542,IF(AND('（工厂）送货清单汇总'!$K$544&gt;0,'（工厂）送货清单汇总'!$L$544&gt;0,'（工厂）送货清单汇总'!$M$544&gt;0,'（工厂）送货清单汇总'!$N$544=0),'（工厂）送货清单汇总'!M542,IF(AND('（工厂）送货清单汇总'!$K$544&gt;0,'（工厂）送货清单汇总'!$L$544&gt;0,'（工厂）送货清单汇总'!$M$544=0),'（工厂）送货清单汇总'!L542,'（工厂）送货清单汇总'!K542)))</f>
        <v>0</v>
      </c>
      <c r="L542" s="50">
        <f t="shared" si="23"/>
        <v>0</v>
      </c>
      <c r="M542" s="43"/>
      <c r="N542" s="43"/>
      <c r="O542" s="50" t="str">
        <f ca="1">+IF(K542&gt;0,LOOKUP(1,0/FIND(I542,运营生产订单!$A$9:$A$78),运营生产订单!$N$9:$N$78),"")</f>
        <v/>
      </c>
    </row>
    <row r="543" ht="22.5" customHeight="1" spans="1:15">
      <c r="A543" s="59" t="str">
        <f t="shared" si="22"/>
        <v/>
      </c>
      <c r="B543" s="50" t="str">
        <f ca="1">+IF(K543&gt;0,'（运营）采购订单'!B543,"")</f>
        <v/>
      </c>
      <c r="C543" s="50" t="str">
        <f ca="1">+IF(K543&gt;0,'（运营）采购订单'!C543,"")</f>
        <v/>
      </c>
      <c r="D543" s="50" t="str">
        <f ca="1">+IF(K543&gt;0,'（运营）采购订单'!D543,"")</f>
        <v/>
      </c>
      <c r="E543" s="50" t="str">
        <f ca="1">+IF(K543&gt;0,'（运营）采购订单'!E543,"")</f>
        <v/>
      </c>
      <c r="F543" s="50">
        <f ca="1">+IF(K543&gt;0,'（运营）采购订单'!J543,0)</f>
        <v>0</v>
      </c>
      <c r="G543" s="50" t="str">
        <f ca="1">+IF(K543&gt;0,'（运营）采购订单'!F543,"")</f>
        <v/>
      </c>
      <c r="H543" s="51" t="str">
        <f ca="1">+IF(K543&gt;0,'（运营）采购订单'!G543,"")</f>
        <v/>
      </c>
      <c r="I543" s="50" t="str">
        <f ca="1">+IF(K543&gt;0,'（运营）采购订单'!H543,"")</f>
        <v/>
      </c>
      <c r="J543" s="50" t="str">
        <f>+IF(K543&gt;0,'（运营）采购订单'!I543,"")</f>
        <v/>
      </c>
      <c r="K543" s="50">
        <f>+IF(AND('（工厂）送货清单汇总'!$K$544&gt;0,'（工厂）送货清单汇总'!$L$544&gt;0,'（工厂）送货清单汇总'!$M$544&gt;0,'（工厂）送货清单汇总'!$N$544&gt;0),'（工厂）送货清单汇总'!N543,IF(AND('（工厂）送货清单汇总'!$K$544&gt;0,'（工厂）送货清单汇总'!$L$544&gt;0,'（工厂）送货清单汇总'!$M$544&gt;0,'（工厂）送货清单汇总'!$N$544=0),'（工厂）送货清单汇总'!M543,IF(AND('（工厂）送货清单汇总'!$K$544&gt;0,'（工厂）送货清单汇总'!$L$544&gt;0,'（工厂）送货清单汇总'!$M$544=0),'（工厂）送货清单汇总'!L543,'（工厂）送货清单汇总'!K543)))</f>
        <v>0</v>
      </c>
      <c r="L543" s="50">
        <f t="shared" si="23"/>
        <v>0</v>
      </c>
      <c r="M543" s="43"/>
      <c r="N543" s="43"/>
      <c r="O543" s="50" t="str">
        <f ca="1">+IF(K543&gt;0,LOOKUP(1,0/FIND(I543,运营生产订单!$A$9:$A$78),运营生产订单!$N$9:$N$78),"")</f>
        <v/>
      </c>
    </row>
    <row r="544" ht="22.5" customHeight="1" spans="1:15">
      <c r="A544" s="59"/>
      <c r="B544" s="50"/>
      <c r="C544" s="50"/>
      <c r="D544" s="50" t="s">
        <v>194</v>
      </c>
      <c r="E544" s="50"/>
      <c r="F544" s="50"/>
      <c r="G544" s="50"/>
      <c r="H544" s="51"/>
      <c r="I544" s="50"/>
      <c r="J544" s="50"/>
      <c r="K544" s="50">
        <f>SUM(K4:K543)</f>
        <v>0</v>
      </c>
      <c r="L544" s="50">
        <f>SUM(L4:L543)</f>
        <v>0</v>
      </c>
      <c r="M544" s="43"/>
      <c r="N544" s="43"/>
      <c r="O544" s="50"/>
    </row>
    <row r="545" ht="22.5" customHeight="1" spans="1:15">
      <c r="A545" s="60"/>
      <c r="B545" s="61" t="s">
        <v>195</v>
      </c>
      <c r="C545" s="61">
        <f>+K544</f>
        <v>0</v>
      </c>
      <c r="D545" s="60"/>
      <c r="E545" s="60"/>
      <c r="F545" s="60"/>
      <c r="G545" s="61" t="s">
        <v>196</v>
      </c>
      <c r="H545" s="61">
        <f>+L544</f>
        <v>0</v>
      </c>
      <c r="I545" s="61"/>
      <c r="J545" s="61"/>
      <c r="K545" s="62"/>
      <c r="L545" s="62"/>
      <c r="M545" s="61" t="s">
        <v>197</v>
      </c>
      <c r="N545" s="63"/>
      <c r="O545" s="64"/>
    </row>
  </sheetData>
  <autoFilter ref="A3:O545">
    <extLst/>
  </autoFilter>
  <conditionalFormatting sqref="L544">
    <cfRule type="cellIs" dxfId="4" priority="1" operator="greaterThan">
      <formula>0</formula>
    </cfRule>
  </conditionalFormatting>
  <conditionalFormatting sqref="F4:F544">
    <cfRule type="cellIs" dxfId="4" priority="2" operator="greaterThan">
      <formula>0</formula>
    </cfRule>
  </conditionalFormatting>
  <conditionalFormatting sqref="K4:K544">
    <cfRule type="cellIs" dxfId="4" priority="5" operator="greaterThan">
      <formula>0</formula>
    </cfRule>
  </conditionalFormatting>
  <conditionalFormatting sqref="L4:L543">
    <cfRule type="cellIs" dxfId="4" priority="8" operator="greaterThan">
      <formula>0</formula>
    </cfRule>
  </conditionalFormatting>
  <printOptions horizontalCentered="1"/>
  <pageMargins left="0.156944444444444" right="0.196527777777778" top="0.196527777777778" bottom="0.196527777777778" header="0.196527777777778" footer="0.196527777777778"/>
  <pageSetup paperSize="9" scale="52" orientation="landscape" horizont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181EFE"/>
  </sheetPr>
  <dimension ref="A1:J544"/>
  <sheetViews>
    <sheetView zoomScale="115" zoomScaleNormal="115" workbookViewId="0">
      <pane ySplit="1" topLeftCell="A2" activePane="bottomLeft" state="frozen"/>
      <selection/>
      <selection pane="bottomLeft" activeCell="I16" sqref="I16"/>
    </sheetView>
  </sheetViews>
  <sheetFormatPr defaultColWidth="12.6666666666667" defaultRowHeight="13.5"/>
  <cols>
    <col min="1" max="1" width="18" style="23" customWidth="1"/>
    <col min="2" max="2" width="34.1083333333333" customWidth="1"/>
    <col min="3" max="3" width="18.775" customWidth="1"/>
    <col min="4" max="4" width="14.4416666666667" style="23" customWidth="1"/>
    <col min="5" max="5" width="17" style="23" customWidth="1"/>
    <col min="6" max="7" width="12.6666666666667" style="23" customWidth="1"/>
    <col min="8" max="16384" width="12.6666666666667" customWidth="1"/>
  </cols>
  <sheetData>
    <row r="1" spans="1:10">
      <c r="A1" s="30" t="s">
        <v>198</v>
      </c>
      <c r="B1" s="30" t="s">
        <v>199</v>
      </c>
      <c r="C1" s="31" t="s">
        <v>200</v>
      </c>
      <c r="D1" s="31" t="s">
        <v>201</v>
      </c>
      <c r="E1" s="32" t="s">
        <v>202</v>
      </c>
      <c r="F1" s="32" t="s">
        <v>203</v>
      </c>
      <c r="G1" s="31" t="s">
        <v>204</v>
      </c>
      <c r="H1" s="31" t="s">
        <v>205</v>
      </c>
      <c r="I1" s="34" t="s">
        <v>206</v>
      </c>
      <c r="J1" s="5" t="s">
        <v>207</v>
      </c>
    </row>
    <row r="2" spans="1:10">
      <c r="A2" s="31" t="e">
        <f ca="1" t="array" ref="A2">+VLOOKUP(B2,IF({0,1},'（工厂打印）送货清单'!B:B,'（工厂打印）送货清单'!D:D),2,0)</f>
        <v>#NUM!</v>
      </c>
      <c r="B2" s="5" t="e">
        <f ca="1" t="array" ref="B2">+INDEX('（工厂打印）送货清单'!$D$1:$D$192,SMALL(IF('（工厂打印）送货清单'!$D$4:$D$192&lt;&gt;"",ROW('（工厂打印）送货清单'!$D$4:$D$192)),ROW('（工厂打印）送货清单'!A1)))</f>
        <v>#NUM!</v>
      </c>
      <c r="C2" s="33" t="e">
        <f ca="1">+IF(B2&lt;&gt;"",'（工厂打印）送货清单'!$G$2,"")</f>
        <v>#NUM!</v>
      </c>
      <c r="D2" s="31" t="e">
        <f ca="1">+VLOOKUP(B2,'（工厂打印）送货清单'!$D:$E,2,0)</f>
        <v>#NUM!</v>
      </c>
      <c r="E2" s="31" t="e">
        <f ca="1">+VLOOKUP(B2,'（工厂打印）送货清单'!$D:$L,9,0)</f>
        <v>#NUM!</v>
      </c>
      <c r="F2" s="31"/>
      <c r="G2" s="31"/>
      <c r="H2" s="5"/>
      <c r="I2" s="5"/>
      <c r="J2" s="5"/>
    </row>
    <row r="3" spans="1:10">
      <c r="A3" s="31" t="e">
        <f ca="1" t="array" ref="A3">+VLOOKUP(B3,IF({0,1},'（工厂打印）送货清单'!B:B,'（工厂打印）送货清单'!D:D),2,0)</f>
        <v>#NUM!</v>
      </c>
      <c r="B3" s="5" t="e">
        <f ca="1" t="array" ref="B3">+INDEX('（工厂打印）送货清单'!$D$1:$D$192,SMALL(IF('（工厂打印）送货清单'!$D$4:$D$192&lt;&gt;"",ROW('（工厂打印）送货清单'!$D$4:$D$192)),ROW('（工厂打印）送货清单'!A2)))</f>
        <v>#NUM!</v>
      </c>
      <c r="C3" s="33" t="e">
        <f ca="1">+IF(B3&lt;&gt;"",'（工厂打印）送货清单'!$G$2,"")</f>
        <v>#NUM!</v>
      </c>
      <c r="D3" s="31" t="e">
        <f ca="1">+VLOOKUP(B3,'（工厂打印）送货清单'!$D:$E,2,0)</f>
        <v>#NUM!</v>
      </c>
      <c r="E3" s="31" t="e">
        <f ca="1">+VLOOKUP(B3,'（工厂打印）送货清单'!$D:$L,9,0)</f>
        <v>#NUM!</v>
      </c>
      <c r="F3" s="31"/>
      <c r="G3" s="31"/>
      <c r="H3" s="5"/>
      <c r="I3" s="5"/>
      <c r="J3" s="5"/>
    </row>
    <row r="4" spans="1:10">
      <c r="A4" s="31" t="e">
        <f ca="1" t="array" ref="A4">+VLOOKUP(B4,IF({0,1},'（工厂打印）送货清单'!B:B,'（工厂打印）送货清单'!D:D),2,0)</f>
        <v>#NUM!</v>
      </c>
      <c r="B4" s="5" t="e">
        <f ca="1" t="array" ref="B4">+INDEX('（工厂打印）送货清单'!$D$1:$D$192,SMALL(IF('（工厂打印）送货清单'!$D$4:$D$192&lt;&gt;"",ROW('（工厂打印）送货清单'!$D$4:$D$192)),ROW('（工厂打印）送货清单'!A3)))</f>
        <v>#NUM!</v>
      </c>
      <c r="C4" s="33" t="e">
        <f ca="1">+IF(B4&lt;&gt;"",'（工厂打印）送货清单'!$G$2,"")</f>
        <v>#NUM!</v>
      </c>
      <c r="D4" s="31" t="e">
        <f ca="1">+VLOOKUP(B4,'（工厂打印）送货清单'!$D:$E,2,0)</f>
        <v>#NUM!</v>
      </c>
      <c r="E4" s="31" t="e">
        <f ca="1">+VLOOKUP(B4,'（工厂打印）送货清单'!$D:$L,9,0)</f>
        <v>#NUM!</v>
      </c>
      <c r="F4" s="31"/>
      <c r="G4" s="31"/>
      <c r="H4" s="5"/>
      <c r="I4" s="5"/>
      <c r="J4" s="5"/>
    </row>
    <row r="5" spans="1:10">
      <c r="A5" s="31" t="e">
        <f ca="1" t="array" ref="A5">+VLOOKUP(B5,IF({0,1},'（工厂打印）送货清单'!B:B,'（工厂打印）送货清单'!D:D),2,0)</f>
        <v>#NUM!</v>
      </c>
      <c r="B5" s="5" t="e">
        <f ca="1" t="array" ref="B5">+INDEX('（工厂打印）送货清单'!$D$1:$D$192,SMALL(IF('（工厂打印）送货清单'!$D$4:$D$192&lt;&gt;"",ROW('（工厂打印）送货清单'!$D$4:$D$192)),ROW('（工厂打印）送货清单'!A4)))</f>
        <v>#NUM!</v>
      </c>
      <c r="C5" s="33" t="e">
        <f ca="1">+IF(B5&lt;&gt;"",'（工厂打印）送货清单'!$G$2,"")</f>
        <v>#NUM!</v>
      </c>
      <c r="D5" s="31" t="e">
        <f ca="1">+VLOOKUP(B5,'（工厂打印）送货清单'!$D:$E,2,0)</f>
        <v>#NUM!</v>
      </c>
      <c r="E5" s="31" t="e">
        <f ca="1">+VLOOKUP(B5,'（工厂打印）送货清单'!$D:$L,9,0)</f>
        <v>#NUM!</v>
      </c>
      <c r="F5" s="31"/>
      <c r="G5" s="31"/>
      <c r="H5" s="5"/>
      <c r="I5" s="5"/>
      <c r="J5" s="5"/>
    </row>
    <row r="6" spans="1:10">
      <c r="A6" s="31" t="e">
        <f ca="1" t="array" ref="A6">+VLOOKUP(B6,IF({0,1},'（工厂打印）送货清单'!B:B,'（工厂打印）送货清单'!D:D),2,0)</f>
        <v>#NUM!</v>
      </c>
      <c r="B6" s="5" t="e">
        <f ca="1" t="array" ref="B6">+INDEX('（工厂打印）送货清单'!$D$1:$D$192,SMALL(IF('（工厂打印）送货清单'!$D$4:$D$192&lt;&gt;"",ROW('（工厂打印）送货清单'!$D$4:$D$192)),ROW('（工厂打印）送货清单'!A5)))</f>
        <v>#NUM!</v>
      </c>
      <c r="C6" s="33" t="e">
        <f ca="1">+IF(B6&lt;&gt;"",'（工厂打印）送货清单'!$G$2,"")</f>
        <v>#NUM!</v>
      </c>
      <c r="D6" s="31" t="e">
        <f ca="1">+VLOOKUP(B6,'（工厂打印）送货清单'!$D:$E,2,0)</f>
        <v>#NUM!</v>
      </c>
      <c r="E6" s="31" t="e">
        <f ca="1">+VLOOKUP(B6,'（工厂打印）送货清单'!$D:$L,9,0)</f>
        <v>#NUM!</v>
      </c>
      <c r="F6" s="31"/>
      <c r="G6" s="31"/>
      <c r="H6" s="5"/>
      <c r="I6" s="5"/>
      <c r="J6" s="5"/>
    </row>
    <row r="7" spans="1:10">
      <c r="A7" s="31" t="e">
        <f ca="1" t="array" ref="A7">+VLOOKUP(B7,IF({0,1},'（工厂打印）送货清单'!B:B,'（工厂打印）送货清单'!D:D),2,0)</f>
        <v>#NUM!</v>
      </c>
      <c r="B7" s="5" t="e">
        <f ca="1" t="array" ref="B7">+INDEX('（工厂打印）送货清单'!$D$1:$D$192,SMALL(IF('（工厂打印）送货清单'!$D$4:$D$192&lt;&gt;"",ROW('（工厂打印）送货清单'!$D$4:$D$192)),ROW('（工厂打印）送货清单'!A6)))</f>
        <v>#NUM!</v>
      </c>
      <c r="C7" s="33" t="e">
        <f ca="1">+IF(B7&lt;&gt;"",'（工厂打印）送货清单'!$G$2,"")</f>
        <v>#NUM!</v>
      </c>
      <c r="D7" s="31" t="e">
        <f ca="1">+VLOOKUP(B7,'（工厂打印）送货清单'!$D:$E,2,0)</f>
        <v>#NUM!</v>
      </c>
      <c r="E7" s="31" t="e">
        <f ca="1">+VLOOKUP(B7,'（工厂打印）送货清单'!$D:$L,9,0)</f>
        <v>#NUM!</v>
      </c>
      <c r="F7" s="31"/>
      <c r="G7" s="31"/>
      <c r="H7" s="5"/>
      <c r="I7" s="5"/>
      <c r="J7" s="5"/>
    </row>
    <row r="8" spans="1:10">
      <c r="A8" s="31" t="e">
        <f ca="1" t="array" ref="A8">+VLOOKUP(B8,IF({0,1},'（工厂打印）送货清单'!B:B,'（工厂打印）送货清单'!D:D),2,0)</f>
        <v>#NUM!</v>
      </c>
      <c r="B8" s="5" t="e">
        <f ca="1" t="array" ref="B8">+INDEX('（工厂打印）送货清单'!$D$1:$D$192,SMALL(IF('（工厂打印）送货清单'!$D$4:$D$192&lt;&gt;"",ROW('（工厂打印）送货清单'!$D$4:$D$192)),ROW('（工厂打印）送货清单'!A7)))</f>
        <v>#NUM!</v>
      </c>
      <c r="C8" s="33" t="e">
        <f ca="1">+IF(B8&lt;&gt;"",'（工厂打印）送货清单'!$G$2,"")</f>
        <v>#NUM!</v>
      </c>
      <c r="D8" s="31" t="e">
        <f ca="1">+VLOOKUP(B8,'（工厂打印）送货清单'!$D:$E,2,0)</f>
        <v>#NUM!</v>
      </c>
      <c r="E8" s="31" t="e">
        <f ca="1">+VLOOKUP(B8,'（工厂打印）送货清单'!$D:$L,9,0)</f>
        <v>#NUM!</v>
      </c>
      <c r="F8" s="31"/>
      <c r="G8" s="31"/>
      <c r="H8" s="5"/>
      <c r="I8" s="5"/>
      <c r="J8" s="5"/>
    </row>
    <row r="9" spans="1:10">
      <c r="A9" s="31" t="e">
        <f ca="1" t="array" ref="A9">+VLOOKUP(B9,IF({0,1},'（工厂打印）送货清单'!B:B,'（工厂打印）送货清单'!D:D),2,0)</f>
        <v>#NUM!</v>
      </c>
      <c r="B9" s="5" t="e">
        <f ca="1" t="array" ref="B9">+INDEX('（工厂打印）送货清单'!$D$1:$D$192,SMALL(IF('（工厂打印）送货清单'!$D$4:$D$192&lt;&gt;"",ROW('（工厂打印）送货清单'!$D$4:$D$192)),ROW('（工厂打印）送货清单'!A8)))</f>
        <v>#NUM!</v>
      </c>
      <c r="C9" s="33" t="e">
        <f ca="1">+IF(B9&lt;&gt;"",'（工厂打印）送货清单'!$G$2,"")</f>
        <v>#NUM!</v>
      </c>
      <c r="D9" s="31" t="e">
        <f ca="1">+VLOOKUP(B9,'（工厂打印）送货清单'!$D:$E,2,0)</f>
        <v>#NUM!</v>
      </c>
      <c r="E9" s="31" t="e">
        <f ca="1">+VLOOKUP(B9,'（工厂打印）送货清单'!$D:$L,9,0)</f>
        <v>#NUM!</v>
      </c>
      <c r="F9" s="31"/>
      <c r="G9" s="31"/>
      <c r="H9" s="5"/>
      <c r="I9" s="5"/>
      <c r="J9" s="5"/>
    </row>
    <row r="10" spans="1:10">
      <c r="A10" s="31" t="e">
        <f ca="1" t="array" ref="A10">+VLOOKUP(B10,IF({0,1},'（工厂打印）送货清单'!B:B,'（工厂打印）送货清单'!D:D),2,0)</f>
        <v>#NUM!</v>
      </c>
      <c r="B10" s="5" t="e">
        <f ca="1" t="array" ref="B10">+INDEX('（工厂打印）送货清单'!$D$1:$D$192,SMALL(IF('（工厂打印）送货清单'!$D$4:$D$192&lt;&gt;"",ROW('（工厂打印）送货清单'!$D$4:$D$192)),ROW('（工厂打印）送货清单'!A9)))</f>
        <v>#NUM!</v>
      </c>
      <c r="C10" s="33" t="e">
        <f ca="1">+IF(B10&lt;&gt;"",'（工厂打印）送货清单'!$G$2,"")</f>
        <v>#NUM!</v>
      </c>
      <c r="D10" s="31" t="e">
        <f ca="1">+VLOOKUP(B10,'（工厂打印）送货清单'!$D:$E,2,0)</f>
        <v>#NUM!</v>
      </c>
      <c r="E10" s="31" t="e">
        <f ca="1">+VLOOKUP(B10,'（工厂打印）送货清单'!$D:$L,9,0)</f>
        <v>#NUM!</v>
      </c>
      <c r="F10" s="31"/>
      <c r="G10" s="31"/>
      <c r="H10" s="5"/>
      <c r="I10" s="5"/>
      <c r="J10" s="5"/>
    </row>
    <row r="11" spans="1:10">
      <c r="A11" s="31" t="e">
        <f ca="1" t="array" ref="A11">+VLOOKUP(B11,IF({0,1},'（工厂打印）送货清单'!B:B,'（工厂打印）送货清单'!D:D),2,0)</f>
        <v>#NUM!</v>
      </c>
      <c r="B11" s="5" t="e">
        <f ca="1" t="array" ref="B11">+INDEX('（工厂打印）送货清单'!$D$1:$D$192,SMALL(IF('（工厂打印）送货清单'!$D$4:$D$192&lt;&gt;"",ROW('（工厂打印）送货清单'!$D$4:$D$192)),ROW('（工厂打印）送货清单'!A10)))</f>
        <v>#NUM!</v>
      </c>
      <c r="C11" s="33" t="e">
        <f ca="1">+IF(B11&lt;&gt;"",'（工厂打印）送货清单'!$G$2,"")</f>
        <v>#NUM!</v>
      </c>
      <c r="D11" s="31" t="e">
        <f ca="1">+VLOOKUP(B11,'（工厂打印）送货清单'!$D:$E,2,0)</f>
        <v>#NUM!</v>
      </c>
      <c r="E11" s="31" t="e">
        <f ca="1">+VLOOKUP(B11,'（工厂打印）送货清单'!$D:$L,9,0)</f>
        <v>#NUM!</v>
      </c>
      <c r="F11" s="31"/>
      <c r="G11" s="31"/>
      <c r="H11" s="5"/>
      <c r="I11" s="5"/>
      <c r="J11" s="5"/>
    </row>
    <row r="12" spans="1:10">
      <c r="A12" s="31" t="e">
        <f ca="1" t="array" ref="A12">+VLOOKUP(B12,IF({0,1},'（工厂打印）送货清单'!B:B,'（工厂打印）送货清单'!D:D),2,0)</f>
        <v>#NUM!</v>
      </c>
      <c r="B12" s="5" t="e">
        <f ca="1" t="array" ref="B12">+INDEX('（工厂打印）送货清单'!$D$1:$D$192,SMALL(IF('（工厂打印）送货清单'!$D$4:$D$192&lt;&gt;"",ROW('（工厂打印）送货清单'!$D$4:$D$192)),ROW('（工厂打印）送货清单'!A11)))</f>
        <v>#NUM!</v>
      </c>
      <c r="C12" s="33" t="e">
        <f ca="1">+IF(B12&lt;&gt;"",'（工厂打印）送货清单'!$G$2,"")</f>
        <v>#NUM!</v>
      </c>
      <c r="D12" s="31" t="e">
        <f ca="1">+VLOOKUP(B12,'（工厂打印）送货清单'!$D:$E,2,0)</f>
        <v>#NUM!</v>
      </c>
      <c r="E12" s="31" t="e">
        <f ca="1">+VLOOKUP(B12,'（工厂打印）送货清单'!$D:$L,9,0)</f>
        <v>#NUM!</v>
      </c>
      <c r="F12" s="31"/>
      <c r="G12" s="31"/>
      <c r="H12" s="5"/>
      <c r="I12" s="5"/>
      <c r="J12" s="5"/>
    </row>
    <row r="13" spans="1:10">
      <c r="A13" s="31" t="e">
        <f ca="1" t="array" ref="A13">+VLOOKUP(B13,IF({0,1},'（工厂打印）送货清单'!B:B,'（工厂打印）送货清单'!D:D),2,0)</f>
        <v>#NUM!</v>
      </c>
      <c r="B13" s="5" t="e">
        <f ca="1" t="array" ref="B13">+INDEX('（工厂打印）送货清单'!$D$1:$D$192,SMALL(IF('（工厂打印）送货清单'!$D$4:$D$192&lt;&gt;"",ROW('（工厂打印）送货清单'!$D$4:$D$192)),ROW('（工厂打印）送货清单'!A12)))</f>
        <v>#NUM!</v>
      </c>
      <c r="C13" s="33" t="e">
        <f ca="1">+IF(B13&lt;&gt;"",'（工厂打印）送货清单'!$G$2,"")</f>
        <v>#NUM!</v>
      </c>
      <c r="D13" s="31" t="e">
        <f ca="1">+VLOOKUP(B13,'（工厂打印）送货清单'!$D:$E,2,0)</f>
        <v>#NUM!</v>
      </c>
      <c r="E13" s="31" t="e">
        <f ca="1">+VLOOKUP(B13,'（工厂打印）送货清单'!$D:$L,9,0)</f>
        <v>#NUM!</v>
      </c>
      <c r="F13" s="31"/>
      <c r="G13" s="31"/>
      <c r="H13" s="5"/>
      <c r="I13" s="5"/>
      <c r="J13" s="5"/>
    </row>
    <row r="14" spans="1:10">
      <c r="A14" s="31" t="e">
        <f ca="1" t="array" ref="A14">+VLOOKUP(B14,IF({0,1},'（工厂打印）送货清单'!B:B,'（工厂打印）送货清单'!D:D),2,0)</f>
        <v>#NUM!</v>
      </c>
      <c r="B14" s="5" t="e">
        <f ca="1" t="array" ref="B14">+INDEX('（工厂打印）送货清单'!$D$1:$D$192,SMALL(IF('（工厂打印）送货清单'!$D$4:$D$192&lt;&gt;"",ROW('（工厂打印）送货清单'!$D$4:$D$192)),ROW('（工厂打印）送货清单'!A13)))</f>
        <v>#NUM!</v>
      </c>
      <c r="C14" s="33" t="e">
        <f ca="1">+IF(B14&lt;&gt;"",'（工厂打印）送货清单'!$G$2,"")</f>
        <v>#NUM!</v>
      </c>
      <c r="D14" s="31" t="e">
        <f ca="1">+VLOOKUP(B14,'（工厂打印）送货清单'!$D:$E,2,0)</f>
        <v>#NUM!</v>
      </c>
      <c r="E14" s="31" t="e">
        <f ca="1">+VLOOKUP(B14,'（工厂打印）送货清单'!$D:$L,9,0)</f>
        <v>#NUM!</v>
      </c>
      <c r="F14" s="31"/>
      <c r="G14" s="31"/>
      <c r="H14" s="5"/>
      <c r="I14" s="5"/>
      <c r="J14" s="5"/>
    </row>
    <row r="15" spans="1:10">
      <c r="A15" s="31" t="e">
        <f ca="1" t="array" ref="A15">+VLOOKUP(B15,IF({0,1},'（工厂打印）送货清单'!B:B,'（工厂打印）送货清单'!D:D),2,0)</f>
        <v>#NUM!</v>
      </c>
      <c r="B15" s="5" t="e">
        <f ca="1" t="array" ref="B15">+INDEX('（工厂打印）送货清单'!$D$1:$D$192,SMALL(IF('（工厂打印）送货清单'!$D$4:$D$192&lt;&gt;"",ROW('（工厂打印）送货清单'!$D$4:$D$192)),ROW('（工厂打印）送货清单'!A14)))</f>
        <v>#NUM!</v>
      </c>
      <c r="C15" s="33" t="e">
        <f ca="1">+IF(B15&lt;&gt;"",'（工厂打印）送货清单'!$G$2,"")</f>
        <v>#NUM!</v>
      </c>
      <c r="D15" s="31" t="e">
        <f ca="1">+VLOOKUP(B15,'（工厂打印）送货清单'!$D:$E,2,0)</f>
        <v>#NUM!</v>
      </c>
      <c r="E15" s="31" t="e">
        <f ca="1">+VLOOKUP(B15,'（工厂打印）送货清单'!$D:$L,9,0)</f>
        <v>#NUM!</v>
      </c>
      <c r="F15" s="31"/>
      <c r="G15" s="31"/>
      <c r="H15" s="5"/>
      <c r="I15" s="5"/>
      <c r="J15" s="5"/>
    </row>
    <row r="16" spans="1:10">
      <c r="A16" s="31" t="e">
        <f ca="1" t="array" ref="A16">+VLOOKUP(B16,IF({0,1},'（工厂打印）送货清单'!B:B,'（工厂打印）送货清单'!D:D),2,0)</f>
        <v>#NUM!</v>
      </c>
      <c r="B16" s="5" t="e">
        <f ca="1" t="array" ref="B16">+INDEX('（工厂打印）送货清单'!$D$1:$D$192,SMALL(IF('（工厂打印）送货清单'!$D$4:$D$192&lt;&gt;"",ROW('（工厂打印）送货清单'!$D$4:$D$192)),ROW('（工厂打印）送货清单'!A15)))</f>
        <v>#NUM!</v>
      </c>
      <c r="C16" s="33" t="e">
        <f ca="1">+IF(B16&lt;&gt;"",'（工厂打印）送货清单'!$G$2,"")</f>
        <v>#NUM!</v>
      </c>
      <c r="D16" s="31" t="e">
        <f ca="1">+VLOOKUP(B16,'（工厂打印）送货清单'!$D:$E,2,0)</f>
        <v>#NUM!</v>
      </c>
      <c r="E16" s="31" t="e">
        <f ca="1">+VLOOKUP(B16,'（工厂打印）送货清单'!$D:$L,9,0)</f>
        <v>#NUM!</v>
      </c>
      <c r="F16" s="31"/>
      <c r="G16" s="31"/>
      <c r="H16" s="5"/>
      <c r="I16" s="5"/>
      <c r="J16" s="5"/>
    </row>
    <row r="17" spans="1:10">
      <c r="A17" s="31" t="e">
        <f ca="1" t="array" ref="A17">+VLOOKUP(B17,IF({0,1},'（工厂打印）送货清单'!B:B,'（工厂打印）送货清单'!D:D),2,0)</f>
        <v>#NUM!</v>
      </c>
      <c r="B17" s="5" t="e">
        <f ca="1" t="array" ref="B17">+INDEX('（工厂打印）送货清单'!$D$1:$D$192,SMALL(IF('（工厂打印）送货清单'!$D$4:$D$192&lt;&gt;"",ROW('（工厂打印）送货清单'!$D$4:$D$192)),ROW('（工厂打印）送货清单'!A16)))</f>
        <v>#NUM!</v>
      </c>
      <c r="C17" s="33" t="e">
        <f ca="1">+IF(B17&lt;&gt;"",'（工厂打印）送货清单'!$G$2,"")</f>
        <v>#NUM!</v>
      </c>
      <c r="D17" s="31" t="e">
        <f ca="1">+VLOOKUP(B17,'（工厂打印）送货清单'!$D:$E,2,0)</f>
        <v>#NUM!</v>
      </c>
      <c r="E17" s="31" t="e">
        <f ca="1">+VLOOKUP(B17,'（工厂打印）送货清单'!$D:$L,9,0)</f>
        <v>#NUM!</v>
      </c>
      <c r="F17" s="31"/>
      <c r="G17" s="31"/>
      <c r="H17" s="5"/>
      <c r="I17" s="5"/>
      <c r="J17" s="5"/>
    </row>
    <row r="18" spans="1:10">
      <c r="A18" s="31" t="e">
        <f ca="1" t="array" ref="A18">+VLOOKUP(B18,IF({0,1},'（工厂打印）送货清单'!B:B,'（工厂打印）送货清单'!D:D),2,0)</f>
        <v>#NUM!</v>
      </c>
      <c r="B18" s="5" t="e">
        <f ca="1" t="array" ref="B18">+INDEX('（工厂打印）送货清单'!$D$1:$D$192,SMALL(IF('（工厂打印）送货清单'!$D$4:$D$192&lt;&gt;"",ROW('（工厂打印）送货清单'!$D$4:$D$192)),ROW('（工厂打印）送货清单'!A17)))</f>
        <v>#NUM!</v>
      </c>
      <c r="C18" s="33" t="e">
        <f ca="1">+IF(B18&lt;&gt;"",'（工厂打印）送货清单'!$G$2,"")</f>
        <v>#NUM!</v>
      </c>
      <c r="D18" s="31" t="e">
        <f ca="1">+VLOOKUP(B18,'（工厂打印）送货清单'!$D:$E,2,0)</f>
        <v>#NUM!</v>
      </c>
      <c r="E18" s="31" t="e">
        <f ca="1">+VLOOKUP(B18,'（工厂打印）送货清单'!$D:$L,9,0)</f>
        <v>#NUM!</v>
      </c>
      <c r="F18" s="31"/>
      <c r="G18" s="31"/>
      <c r="H18" s="5"/>
      <c r="I18" s="5"/>
      <c r="J18" s="5"/>
    </row>
    <row r="19" spans="1:10">
      <c r="A19" s="31" t="e">
        <f ca="1" t="array" ref="A19">+VLOOKUP(B19,IF({0,1},'（工厂打印）送货清单'!B:B,'（工厂打印）送货清单'!D:D),2,0)</f>
        <v>#NUM!</v>
      </c>
      <c r="B19" s="5" t="e">
        <f ca="1" t="array" ref="B19">+INDEX('（工厂打印）送货清单'!$D$1:$D$192,SMALL(IF('（工厂打印）送货清单'!$D$4:$D$192&lt;&gt;"",ROW('（工厂打印）送货清单'!$D$4:$D$192)),ROW('（工厂打印）送货清单'!A18)))</f>
        <v>#NUM!</v>
      </c>
      <c r="C19" s="33" t="e">
        <f ca="1">+IF(B19&lt;&gt;"",'（工厂打印）送货清单'!$G$2,"")</f>
        <v>#NUM!</v>
      </c>
      <c r="D19" s="31" t="e">
        <f ca="1">+VLOOKUP(B19,'（工厂打印）送货清单'!$D:$E,2,0)</f>
        <v>#NUM!</v>
      </c>
      <c r="E19" s="31" t="e">
        <f ca="1">+VLOOKUP(B19,'（工厂打印）送货清单'!$D:$L,9,0)</f>
        <v>#NUM!</v>
      </c>
      <c r="F19" s="31"/>
      <c r="G19" s="31"/>
      <c r="H19" s="5"/>
      <c r="I19" s="5"/>
      <c r="J19" s="5"/>
    </row>
    <row r="20" spans="1:10">
      <c r="A20" s="31" t="e">
        <f ca="1" t="array" ref="A20">+VLOOKUP(B20,IF({0,1},'（工厂打印）送货清单'!B:B,'（工厂打印）送货清单'!D:D),2,0)</f>
        <v>#NUM!</v>
      </c>
      <c r="B20" s="5" t="e">
        <f ca="1" t="array" ref="B20">+INDEX('（工厂打印）送货清单'!$D$1:$D$192,SMALL(IF('（工厂打印）送货清单'!$D$4:$D$192&lt;&gt;"",ROW('（工厂打印）送货清单'!$D$4:$D$192)),ROW('（工厂打印）送货清单'!A19)))</f>
        <v>#NUM!</v>
      </c>
      <c r="C20" s="33" t="e">
        <f ca="1">+IF(B20&lt;&gt;"",'（工厂打印）送货清单'!$G$2,"")</f>
        <v>#NUM!</v>
      </c>
      <c r="D20" s="31" t="e">
        <f ca="1">+VLOOKUP(B20,'（工厂打印）送货清单'!$D:$E,2,0)</f>
        <v>#NUM!</v>
      </c>
      <c r="E20" s="31" t="e">
        <f ca="1">+VLOOKUP(B20,'（工厂打印）送货清单'!$D:$L,9,0)</f>
        <v>#NUM!</v>
      </c>
      <c r="F20" s="31"/>
      <c r="G20" s="31"/>
      <c r="H20" s="5"/>
      <c r="I20" s="5"/>
      <c r="J20" s="5"/>
    </row>
    <row r="21" spans="1:10">
      <c r="A21" s="31" t="e">
        <f ca="1" t="array" ref="A21">+VLOOKUP(B21,IF({0,1},'（工厂打印）送货清单'!B:B,'（工厂打印）送货清单'!D:D),2,0)</f>
        <v>#NUM!</v>
      </c>
      <c r="B21" s="5" t="e">
        <f ca="1" t="array" ref="B21">+INDEX('（工厂打印）送货清单'!$D$1:$D$192,SMALL(IF('（工厂打印）送货清单'!$D$4:$D$192&lt;&gt;"",ROW('（工厂打印）送货清单'!$D$4:$D$192)),ROW('（工厂打印）送货清单'!A20)))</f>
        <v>#NUM!</v>
      </c>
      <c r="C21" s="33" t="e">
        <f ca="1">+IF(B21&lt;&gt;"",'（工厂打印）送货清单'!$G$2,"")</f>
        <v>#NUM!</v>
      </c>
      <c r="D21" s="31" t="e">
        <f ca="1">+VLOOKUP(B21,'（工厂打印）送货清单'!$D:$E,2,0)</f>
        <v>#NUM!</v>
      </c>
      <c r="E21" s="31" t="e">
        <f ca="1">+VLOOKUP(B21,'（工厂打印）送货清单'!$D:$L,9,0)</f>
        <v>#NUM!</v>
      </c>
      <c r="F21" s="31"/>
      <c r="G21" s="31"/>
      <c r="H21" s="5"/>
      <c r="I21" s="5"/>
      <c r="J21" s="5"/>
    </row>
    <row r="22" spans="1:10">
      <c r="A22" s="31" t="e">
        <f ca="1" t="array" ref="A22">+VLOOKUP(B22,IF({0,1},'（工厂打印）送货清单'!B:B,'（工厂打印）送货清单'!D:D),2,0)</f>
        <v>#NUM!</v>
      </c>
      <c r="B22" s="5" t="e">
        <f ca="1" t="array" ref="B22">+INDEX('（工厂打印）送货清单'!$D$1:$D$192,SMALL(IF('（工厂打印）送货清单'!$D$4:$D$192&lt;&gt;"",ROW('（工厂打印）送货清单'!$D$4:$D$192)),ROW('（工厂打印）送货清单'!A21)))</f>
        <v>#NUM!</v>
      </c>
      <c r="C22" s="33" t="e">
        <f ca="1">+IF(B22&lt;&gt;"",'（工厂打印）送货清单'!$G$2,"")</f>
        <v>#NUM!</v>
      </c>
      <c r="D22" s="31" t="e">
        <f ca="1">+VLOOKUP(B22,'（工厂打印）送货清单'!$D:$E,2,0)</f>
        <v>#NUM!</v>
      </c>
      <c r="E22" s="31" t="e">
        <f ca="1">+VLOOKUP(B22,'（工厂打印）送货清单'!$D:$L,9,0)</f>
        <v>#NUM!</v>
      </c>
      <c r="F22" s="31"/>
      <c r="G22" s="31"/>
      <c r="H22" s="5"/>
      <c r="I22" s="5"/>
      <c r="J22" s="5"/>
    </row>
    <row r="23" spans="1:10">
      <c r="A23" s="31" t="e">
        <f ca="1" t="array" ref="A23">+VLOOKUP(B23,IF({0,1},'（工厂打印）送货清单'!B:B,'（工厂打印）送货清单'!D:D),2,0)</f>
        <v>#NUM!</v>
      </c>
      <c r="B23" s="5" t="e">
        <f ca="1" t="array" ref="B23">+INDEX('（工厂打印）送货清单'!$D$1:$D$192,SMALL(IF('（工厂打印）送货清单'!$D$4:$D$192&lt;&gt;"",ROW('（工厂打印）送货清单'!$D$4:$D$192)),ROW('（工厂打印）送货清单'!A22)))</f>
        <v>#NUM!</v>
      </c>
      <c r="C23" s="33" t="e">
        <f ca="1">+IF(B23&lt;&gt;"",'（工厂打印）送货清单'!$G$2,"")</f>
        <v>#NUM!</v>
      </c>
      <c r="D23" s="31" t="e">
        <f ca="1">+VLOOKUP(B23,'（工厂打印）送货清单'!$D:$E,2,0)</f>
        <v>#NUM!</v>
      </c>
      <c r="E23" s="31" t="e">
        <f ca="1">+VLOOKUP(B23,'（工厂打印）送货清单'!$D:$L,9,0)</f>
        <v>#NUM!</v>
      </c>
      <c r="F23" s="31"/>
      <c r="G23" s="31"/>
      <c r="H23" s="5"/>
      <c r="I23" s="5"/>
      <c r="J23" s="5"/>
    </row>
    <row r="24" spans="1:10">
      <c r="A24" s="31" t="e">
        <f ca="1" t="array" ref="A24">+VLOOKUP(B24,IF({0,1},'（工厂打印）送货清单'!B:B,'（工厂打印）送货清单'!D:D),2,0)</f>
        <v>#NUM!</v>
      </c>
      <c r="B24" s="5" t="e">
        <f ca="1" t="array" ref="B24">+INDEX('（工厂打印）送货清单'!$D$1:$D$192,SMALL(IF('（工厂打印）送货清单'!$D$4:$D$192&lt;&gt;"",ROW('（工厂打印）送货清单'!$D$4:$D$192)),ROW('（工厂打印）送货清单'!A23)))</f>
        <v>#NUM!</v>
      </c>
      <c r="C24" s="33" t="e">
        <f ca="1">+IF(B24&lt;&gt;"",'（工厂打印）送货清单'!$G$2,"")</f>
        <v>#NUM!</v>
      </c>
      <c r="D24" s="31" t="e">
        <f ca="1">+VLOOKUP(B24,'（工厂打印）送货清单'!$D:$E,2,0)</f>
        <v>#NUM!</v>
      </c>
      <c r="E24" s="31" t="e">
        <f ca="1">+VLOOKUP(B24,'（工厂打印）送货清单'!$D:$L,9,0)</f>
        <v>#NUM!</v>
      </c>
      <c r="F24" s="31"/>
      <c r="G24" s="31"/>
      <c r="H24" s="5"/>
      <c r="I24" s="5"/>
      <c r="J24" s="5"/>
    </row>
    <row r="25" spans="1:10">
      <c r="A25" s="31" t="e">
        <f ca="1" t="array" ref="A25">+VLOOKUP(B25,IF({0,1},'（工厂打印）送货清单'!B:B,'（工厂打印）送货清单'!D:D),2,0)</f>
        <v>#NUM!</v>
      </c>
      <c r="B25" s="5" t="e">
        <f ca="1" t="array" ref="B25">+INDEX('（工厂打印）送货清单'!$D$1:$D$192,SMALL(IF('（工厂打印）送货清单'!$D$4:$D$192&lt;&gt;"",ROW('（工厂打印）送货清单'!$D$4:$D$192)),ROW('（工厂打印）送货清单'!A24)))</f>
        <v>#NUM!</v>
      </c>
      <c r="C25" s="33" t="e">
        <f ca="1">+IF(B25&lt;&gt;"",'（工厂打印）送货清单'!$G$2,"")</f>
        <v>#NUM!</v>
      </c>
      <c r="D25" s="31" t="e">
        <f ca="1">+VLOOKUP(B25,'（工厂打印）送货清单'!$D:$E,2,0)</f>
        <v>#NUM!</v>
      </c>
      <c r="E25" s="31" t="e">
        <f ca="1">+VLOOKUP(B25,'（工厂打印）送货清单'!$D:$L,9,0)</f>
        <v>#NUM!</v>
      </c>
      <c r="F25" s="31"/>
      <c r="G25" s="31"/>
      <c r="H25" s="5"/>
      <c r="I25" s="5"/>
      <c r="J25" s="5"/>
    </row>
    <row r="26" spans="1:10">
      <c r="A26" s="31" t="e">
        <f ca="1" t="array" ref="A26">+VLOOKUP(B26,IF({0,1},'（工厂打印）送货清单'!B:B,'（工厂打印）送货清单'!D:D),2,0)</f>
        <v>#NUM!</v>
      </c>
      <c r="B26" s="5" t="e">
        <f ca="1" t="array" ref="B26">+INDEX('（工厂打印）送货清单'!$D$1:$D$192,SMALL(IF('（工厂打印）送货清单'!$D$4:$D$192&lt;&gt;"",ROW('（工厂打印）送货清单'!$D$4:$D$192)),ROW('（工厂打印）送货清单'!A25)))</f>
        <v>#NUM!</v>
      </c>
      <c r="C26" s="33" t="e">
        <f ca="1">+IF(B26&lt;&gt;"",'（工厂打印）送货清单'!$G$2,"")</f>
        <v>#NUM!</v>
      </c>
      <c r="D26" s="31" t="e">
        <f ca="1">+VLOOKUP(B26,'（工厂打印）送货清单'!$D:$E,2,0)</f>
        <v>#NUM!</v>
      </c>
      <c r="E26" s="31" t="e">
        <f ca="1">+VLOOKUP(B26,'（工厂打印）送货清单'!$D:$L,9,0)</f>
        <v>#NUM!</v>
      </c>
      <c r="F26" s="31"/>
      <c r="G26" s="31"/>
      <c r="H26" s="5"/>
      <c r="I26" s="5"/>
      <c r="J26" s="5"/>
    </row>
    <row r="27" spans="1:10">
      <c r="A27" s="31" t="e">
        <f ca="1" t="array" ref="A27">+VLOOKUP(B27,IF({0,1},'（工厂打印）送货清单'!B:B,'（工厂打印）送货清单'!D:D),2,0)</f>
        <v>#NUM!</v>
      </c>
      <c r="B27" s="5" t="e">
        <f ca="1" t="array" ref="B27">+INDEX('（工厂打印）送货清单'!$D$1:$D$192,SMALL(IF('（工厂打印）送货清单'!$D$4:$D$192&lt;&gt;"",ROW('（工厂打印）送货清单'!$D$4:$D$192)),ROW('（工厂打印）送货清单'!A26)))</f>
        <v>#NUM!</v>
      </c>
      <c r="C27" s="33" t="e">
        <f ca="1">+IF(B27&lt;&gt;"",'（工厂打印）送货清单'!$G$2,"")</f>
        <v>#NUM!</v>
      </c>
      <c r="D27" s="31" t="e">
        <f ca="1">+VLOOKUP(B27,'（工厂打印）送货清单'!$D:$E,2,0)</f>
        <v>#NUM!</v>
      </c>
      <c r="E27" s="31" t="e">
        <f ca="1">+VLOOKUP(B27,'（工厂打印）送货清单'!$D:$L,9,0)</f>
        <v>#NUM!</v>
      </c>
      <c r="F27" s="31"/>
      <c r="G27" s="31"/>
      <c r="H27" s="5"/>
      <c r="I27" s="5"/>
      <c r="J27" s="5"/>
    </row>
    <row r="28" spans="1:10">
      <c r="A28" s="31" t="e">
        <f ca="1" t="array" ref="A28">+VLOOKUP(B28,IF({0,1},'（工厂打印）送货清单'!B:B,'（工厂打印）送货清单'!D:D),2,0)</f>
        <v>#NUM!</v>
      </c>
      <c r="B28" s="5" t="e">
        <f ca="1" t="array" ref="B28">+INDEX('（工厂打印）送货清单'!$D$1:$D$192,SMALL(IF('（工厂打印）送货清单'!$D$4:$D$192&lt;&gt;"",ROW('（工厂打印）送货清单'!$D$4:$D$192)),ROW('（工厂打印）送货清单'!A27)))</f>
        <v>#NUM!</v>
      </c>
      <c r="C28" s="33" t="e">
        <f ca="1">+IF(B28&lt;&gt;"",'（工厂打印）送货清单'!$G$2,"")</f>
        <v>#NUM!</v>
      </c>
      <c r="D28" s="31" t="e">
        <f ca="1">+VLOOKUP(B28,'（工厂打印）送货清单'!$D:$E,2,0)</f>
        <v>#NUM!</v>
      </c>
      <c r="E28" s="31" t="e">
        <f ca="1">+VLOOKUP(B28,'（工厂打印）送货清单'!$D:$L,9,0)</f>
        <v>#NUM!</v>
      </c>
      <c r="F28" s="31"/>
      <c r="G28" s="31"/>
      <c r="H28" s="5"/>
      <c r="I28" s="5"/>
      <c r="J28" s="5"/>
    </row>
    <row r="29" spans="1:10">
      <c r="A29" s="31" t="e">
        <f ca="1" t="array" ref="A29">+VLOOKUP(B29,IF({0,1},'（工厂打印）送货清单'!B:B,'（工厂打印）送货清单'!D:D),2,0)</f>
        <v>#NUM!</v>
      </c>
      <c r="B29" s="5" t="e">
        <f ca="1" t="array" ref="B29">+INDEX('（工厂打印）送货清单'!$D$1:$D$192,SMALL(IF('（工厂打印）送货清单'!$D$4:$D$192&lt;&gt;"",ROW('（工厂打印）送货清单'!$D$4:$D$192)),ROW('（工厂打印）送货清单'!A28)))</f>
        <v>#NUM!</v>
      </c>
      <c r="C29" s="33" t="e">
        <f ca="1">+IF(B29&lt;&gt;"",'（工厂打印）送货清单'!$G$2,"")</f>
        <v>#NUM!</v>
      </c>
      <c r="D29" s="31" t="e">
        <f ca="1">+VLOOKUP(B29,'（工厂打印）送货清单'!$D:$E,2,0)</f>
        <v>#NUM!</v>
      </c>
      <c r="E29" s="31" t="e">
        <f ca="1">+VLOOKUP(B29,'（工厂打印）送货清单'!$D:$L,9,0)</f>
        <v>#NUM!</v>
      </c>
      <c r="F29" s="31"/>
      <c r="G29" s="31"/>
      <c r="H29" s="5"/>
      <c r="I29" s="5"/>
      <c r="J29" s="5"/>
    </row>
    <row r="30" spans="1:10">
      <c r="A30" s="31" t="e">
        <f ca="1" t="array" ref="A30">+VLOOKUP(B30,IF({0,1},'（工厂打印）送货清单'!B:B,'（工厂打印）送货清单'!D:D),2,0)</f>
        <v>#NUM!</v>
      </c>
      <c r="B30" s="5" t="e">
        <f ca="1" t="array" ref="B30">+INDEX('（工厂打印）送货清单'!$D$1:$D$192,SMALL(IF('（工厂打印）送货清单'!$D$4:$D$192&lt;&gt;"",ROW('（工厂打印）送货清单'!$D$4:$D$192)),ROW('（工厂打印）送货清单'!A29)))</f>
        <v>#NUM!</v>
      </c>
      <c r="C30" s="33" t="e">
        <f ca="1">+IF(B30&lt;&gt;"",'（工厂打印）送货清单'!$G$2,"")</f>
        <v>#NUM!</v>
      </c>
      <c r="D30" s="31" t="e">
        <f ca="1">+VLOOKUP(B30,'（工厂打印）送货清单'!$D:$E,2,0)</f>
        <v>#NUM!</v>
      </c>
      <c r="E30" s="31" t="e">
        <f ca="1">+VLOOKUP(B30,'（工厂打印）送货清单'!$D:$L,9,0)</f>
        <v>#NUM!</v>
      </c>
      <c r="F30" s="31"/>
      <c r="G30" s="31"/>
      <c r="H30" s="5"/>
      <c r="I30" s="5"/>
      <c r="J30" s="5"/>
    </row>
    <row r="31" spans="1:10">
      <c r="A31" s="31" t="e">
        <f ca="1" t="array" ref="A31">+VLOOKUP(B31,IF({0,1},'（工厂打印）送货清单'!B:B,'（工厂打印）送货清单'!D:D),2,0)</f>
        <v>#NUM!</v>
      </c>
      <c r="B31" s="5" t="e">
        <f ca="1" t="array" ref="B31">+INDEX('（工厂打印）送货清单'!$D$1:$D$192,SMALL(IF('（工厂打印）送货清单'!$D$4:$D$192&lt;&gt;"",ROW('（工厂打印）送货清单'!$D$4:$D$192)),ROW('（工厂打印）送货清单'!A30)))</f>
        <v>#NUM!</v>
      </c>
      <c r="C31" s="33" t="e">
        <f ca="1">+IF(B31&lt;&gt;"",'（工厂打印）送货清单'!$G$2,"")</f>
        <v>#NUM!</v>
      </c>
      <c r="D31" s="31" t="e">
        <f ca="1">+VLOOKUP(B31,'（工厂打印）送货清单'!$D:$E,2,0)</f>
        <v>#NUM!</v>
      </c>
      <c r="E31" s="31" t="e">
        <f ca="1">+VLOOKUP(B31,'（工厂打印）送货清单'!$D:$L,9,0)</f>
        <v>#NUM!</v>
      </c>
      <c r="F31" s="31"/>
      <c r="G31" s="31"/>
      <c r="H31" s="5"/>
      <c r="I31" s="5"/>
      <c r="J31" s="5"/>
    </row>
    <row r="32" spans="1:10">
      <c r="A32" s="31" t="e">
        <f ca="1" t="array" ref="A32">+VLOOKUP(B32,IF({0,1},'（工厂打印）送货清单'!B:B,'（工厂打印）送货清单'!D:D),2,0)</f>
        <v>#NUM!</v>
      </c>
      <c r="B32" s="5" t="e">
        <f ca="1" t="array" ref="B32">+INDEX('（工厂打印）送货清单'!$D$1:$D$192,SMALL(IF('（工厂打印）送货清单'!$D$4:$D$192&lt;&gt;"",ROW('（工厂打印）送货清单'!$D$4:$D$192)),ROW('（工厂打印）送货清单'!A31)))</f>
        <v>#NUM!</v>
      </c>
      <c r="C32" s="33" t="e">
        <f ca="1">+IF(B32&lt;&gt;"",'（工厂打印）送货清单'!$G$2,"")</f>
        <v>#NUM!</v>
      </c>
      <c r="D32" s="31" t="e">
        <f ca="1">+VLOOKUP(B32,'（工厂打印）送货清单'!$D:$E,2,0)</f>
        <v>#NUM!</v>
      </c>
      <c r="E32" s="31" t="e">
        <f ca="1">+VLOOKUP(B32,'（工厂打印）送货清单'!$D:$L,9,0)</f>
        <v>#NUM!</v>
      </c>
      <c r="F32" s="31"/>
      <c r="G32" s="31"/>
      <c r="H32" s="5"/>
      <c r="I32" s="5"/>
      <c r="J32" s="5"/>
    </row>
    <row r="33" spans="1:10">
      <c r="A33" s="31" t="e">
        <f ca="1" t="array" ref="A33">+VLOOKUP(B33,IF({0,1},'（工厂打印）送货清单'!B:B,'（工厂打印）送货清单'!D:D),2,0)</f>
        <v>#NUM!</v>
      </c>
      <c r="B33" s="5" t="e">
        <f ca="1" t="array" ref="B33">+INDEX('（工厂打印）送货清单'!$D$1:$D$192,SMALL(IF('（工厂打印）送货清单'!$D$4:$D$192&lt;&gt;"",ROW('（工厂打印）送货清单'!$D$4:$D$192)),ROW('（工厂打印）送货清单'!A32)))</f>
        <v>#NUM!</v>
      </c>
      <c r="C33" s="33" t="e">
        <f ca="1">+IF(B33&lt;&gt;"",'（工厂打印）送货清单'!$G$2,"")</f>
        <v>#NUM!</v>
      </c>
      <c r="D33" s="31" t="e">
        <f ca="1">+VLOOKUP(B33,'（工厂打印）送货清单'!$D:$E,2,0)</f>
        <v>#NUM!</v>
      </c>
      <c r="E33" s="31" t="e">
        <f ca="1">+VLOOKUP(B33,'（工厂打印）送货清单'!$D:$L,9,0)</f>
        <v>#NUM!</v>
      </c>
      <c r="F33" s="31"/>
      <c r="G33" s="31"/>
      <c r="H33" s="5"/>
      <c r="I33" s="5"/>
      <c r="J33" s="5"/>
    </row>
    <row r="34" spans="1:10">
      <c r="A34" s="31" t="e">
        <f ca="1" t="array" ref="A34">+VLOOKUP(B34,IF({0,1},'（工厂打印）送货清单'!B:B,'（工厂打印）送货清单'!D:D),2,0)</f>
        <v>#NUM!</v>
      </c>
      <c r="B34" s="5" t="e">
        <f ca="1" t="array" ref="B34">+INDEX('（工厂打印）送货清单'!$D$1:$D$192,SMALL(IF('（工厂打印）送货清单'!$D$4:$D$192&lt;&gt;"",ROW('（工厂打印）送货清单'!$D$4:$D$192)),ROW('（工厂打印）送货清单'!A33)))</f>
        <v>#NUM!</v>
      </c>
      <c r="C34" s="33" t="e">
        <f ca="1">+IF(B34&lt;&gt;"",'（工厂打印）送货清单'!$G$2,"")</f>
        <v>#NUM!</v>
      </c>
      <c r="D34" s="31" t="e">
        <f ca="1">+VLOOKUP(B34,'（工厂打印）送货清单'!$D:$E,2,0)</f>
        <v>#NUM!</v>
      </c>
      <c r="E34" s="31" t="e">
        <f ca="1">+VLOOKUP(B34,'（工厂打印）送货清单'!$D:$L,9,0)</f>
        <v>#NUM!</v>
      </c>
      <c r="F34" s="31"/>
      <c r="G34" s="31"/>
      <c r="H34" s="5"/>
      <c r="I34" s="5"/>
      <c r="J34" s="5"/>
    </row>
    <row r="35" spans="1:10">
      <c r="A35" s="31" t="e">
        <f ca="1" t="array" ref="A35">+VLOOKUP(B35,IF({0,1},'（工厂打印）送货清单'!B:B,'（工厂打印）送货清单'!D:D),2,0)</f>
        <v>#NUM!</v>
      </c>
      <c r="B35" s="5" t="e">
        <f ca="1" t="array" ref="B35">+INDEX('（工厂打印）送货清单'!$D$1:$D$192,SMALL(IF('（工厂打印）送货清单'!$D$4:$D$192&lt;&gt;"",ROW('（工厂打印）送货清单'!$D$4:$D$192)),ROW('（工厂打印）送货清单'!A34)))</f>
        <v>#NUM!</v>
      </c>
      <c r="C35" s="33" t="e">
        <f ca="1">+IF(B35&lt;&gt;"",'（工厂打印）送货清单'!$G$2,"")</f>
        <v>#NUM!</v>
      </c>
      <c r="D35" s="31" t="e">
        <f ca="1">+VLOOKUP(B35,'（工厂打印）送货清单'!$D:$E,2,0)</f>
        <v>#NUM!</v>
      </c>
      <c r="E35" s="31" t="e">
        <f ca="1">+VLOOKUP(B35,'（工厂打印）送货清单'!$D:$L,9,0)</f>
        <v>#NUM!</v>
      </c>
      <c r="F35" s="31"/>
      <c r="G35" s="31"/>
      <c r="H35" s="5"/>
      <c r="I35" s="5"/>
      <c r="J35" s="5"/>
    </row>
    <row r="36" spans="1:10">
      <c r="A36" s="31" t="e">
        <f ca="1" t="array" ref="A36">+VLOOKUP(B36,IF({0,1},'（工厂打印）送货清单'!B:B,'（工厂打印）送货清单'!D:D),2,0)</f>
        <v>#NUM!</v>
      </c>
      <c r="B36" s="5" t="e">
        <f ca="1" t="array" ref="B36">+INDEX('（工厂打印）送货清单'!$D$1:$D$192,SMALL(IF('（工厂打印）送货清单'!$D$4:$D$192&lt;&gt;"",ROW('（工厂打印）送货清单'!$D$4:$D$192)),ROW('（工厂打印）送货清单'!A35)))</f>
        <v>#NUM!</v>
      </c>
      <c r="C36" s="33" t="e">
        <f ca="1">+IF(B36&lt;&gt;"",'（工厂打印）送货清单'!$G$2,"")</f>
        <v>#NUM!</v>
      </c>
      <c r="D36" s="31" t="e">
        <f ca="1">+VLOOKUP(B36,'（工厂打印）送货清单'!$D:$E,2,0)</f>
        <v>#NUM!</v>
      </c>
      <c r="E36" s="31" t="e">
        <f ca="1">+VLOOKUP(B36,'（工厂打印）送货清单'!$D:$L,9,0)</f>
        <v>#NUM!</v>
      </c>
      <c r="F36" s="31"/>
      <c r="G36" s="31"/>
      <c r="H36" s="5"/>
      <c r="I36" s="5"/>
      <c r="J36" s="5"/>
    </row>
    <row r="37" spans="1:10">
      <c r="A37" s="31" t="e">
        <f ca="1" t="array" ref="A37">+VLOOKUP(B37,IF({0,1},'（工厂打印）送货清单'!B:B,'（工厂打印）送货清单'!D:D),2,0)</f>
        <v>#NUM!</v>
      </c>
      <c r="B37" s="5" t="e">
        <f ca="1" t="array" ref="B37">+INDEX('（工厂打印）送货清单'!$D$1:$D$192,SMALL(IF('（工厂打印）送货清单'!$D$4:$D$192&lt;&gt;"",ROW('（工厂打印）送货清单'!$D$4:$D$192)),ROW('（工厂打印）送货清单'!A36)))</f>
        <v>#NUM!</v>
      </c>
      <c r="C37" s="33" t="e">
        <f ca="1">+IF(B37&lt;&gt;"",'（工厂打印）送货清单'!$G$2,"")</f>
        <v>#NUM!</v>
      </c>
      <c r="D37" s="31" t="e">
        <f ca="1">+VLOOKUP(B37,'（工厂打印）送货清单'!$D:$E,2,0)</f>
        <v>#NUM!</v>
      </c>
      <c r="E37" s="31" t="e">
        <f ca="1">+VLOOKUP(B37,'（工厂打印）送货清单'!$D:$L,9,0)</f>
        <v>#NUM!</v>
      </c>
      <c r="F37" s="31"/>
      <c r="G37" s="31"/>
      <c r="H37" s="5"/>
      <c r="I37" s="5"/>
      <c r="J37" s="5"/>
    </row>
    <row r="38" spans="1:10">
      <c r="A38" s="31" t="e">
        <f ca="1" t="array" ref="A38">+VLOOKUP(B38,IF({0,1},'（工厂打印）送货清单'!B:B,'（工厂打印）送货清单'!D:D),2,0)</f>
        <v>#NUM!</v>
      </c>
      <c r="B38" s="5" t="e">
        <f ca="1" t="array" ref="B38">+INDEX('（工厂打印）送货清单'!$D$1:$D$192,SMALL(IF('（工厂打印）送货清单'!$D$4:$D$192&lt;&gt;"",ROW('（工厂打印）送货清单'!$D$4:$D$192)),ROW('（工厂打印）送货清单'!A37)))</f>
        <v>#NUM!</v>
      </c>
      <c r="C38" s="33" t="e">
        <f ca="1">+IF(B38&lt;&gt;"",'（工厂打印）送货清单'!$G$2,"")</f>
        <v>#NUM!</v>
      </c>
      <c r="D38" s="31" t="e">
        <f ca="1">+VLOOKUP(B38,'（工厂打印）送货清单'!$D:$E,2,0)</f>
        <v>#NUM!</v>
      </c>
      <c r="E38" s="31" t="e">
        <f ca="1">+VLOOKUP(B38,'（工厂打印）送货清单'!$D:$L,9,0)</f>
        <v>#NUM!</v>
      </c>
      <c r="F38" s="31"/>
      <c r="G38" s="31"/>
      <c r="H38" s="5"/>
      <c r="I38" s="5"/>
      <c r="J38" s="5"/>
    </row>
    <row r="39" spans="1:10">
      <c r="A39" s="31" t="e">
        <f ca="1" t="array" ref="A39">+VLOOKUP(B39,IF({0,1},'（工厂打印）送货清单'!B:B,'（工厂打印）送货清单'!D:D),2,0)</f>
        <v>#NUM!</v>
      </c>
      <c r="B39" s="5" t="e">
        <f ca="1" t="array" ref="B39">+INDEX('（工厂打印）送货清单'!$D$1:$D$192,SMALL(IF('（工厂打印）送货清单'!$D$4:$D$192&lt;&gt;"",ROW('（工厂打印）送货清单'!$D$4:$D$192)),ROW('（工厂打印）送货清单'!A38)))</f>
        <v>#NUM!</v>
      </c>
      <c r="C39" s="33" t="e">
        <f ca="1">+IF(B39&lt;&gt;"",'（工厂打印）送货清单'!$G$2,"")</f>
        <v>#NUM!</v>
      </c>
      <c r="D39" s="31" t="e">
        <f ca="1">+VLOOKUP(B39,'（工厂打印）送货清单'!$D:$E,2,0)</f>
        <v>#NUM!</v>
      </c>
      <c r="E39" s="31" t="e">
        <f ca="1">+VLOOKUP(B39,'（工厂打印）送货清单'!$D:$L,9,0)</f>
        <v>#NUM!</v>
      </c>
      <c r="F39" s="31"/>
      <c r="G39" s="31"/>
      <c r="H39" s="5"/>
      <c r="I39" s="5"/>
      <c r="J39" s="5"/>
    </row>
    <row r="40" spans="1:10">
      <c r="A40" s="31" t="e">
        <f ca="1" t="array" ref="A40">+VLOOKUP(B40,IF({0,1},'（工厂打印）送货清单'!B:B,'（工厂打印）送货清单'!D:D),2,0)</f>
        <v>#NUM!</v>
      </c>
      <c r="B40" s="5" t="e">
        <f ca="1" t="array" ref="B40">+INDEX('（工厂打印）送货清单'!$D$1:$D$192,SMALL(IF('（工厂打印）送货清单'!$D$4:$D$192&lt;&gt;"",ROW('（工厂打印）送货清单'!$D$4:$D$192)),ROW('（工厂打印）送货清单'!A39)))</f>
        <v>#NUM!</v>
      </c>
      <c r="C40" s="33" t="e">
        <f ca="1">+IF(B40&lt;&gt;"",'（工厂打印）送货清单'!$G$2,"")</f>
        <v>#NUM!</v>
      </c>
      <c r="D40" s="31" t="e">
        <f ca="1">+VLOOKUP(B40,'（工厂打印）送货清单'!$D:$E,2,0)</f>
        <v>#NUM!</v>
      </c>
      <c r="E40" s="31" t="e">
        <f ca="1">+VLOOKUP(B40,'（工厂打印）送货清单'!$D:$L,9,0)</f>
        <v>#NUM!</v>
      </c>
      <c r="F40" s="31"/>
      <c r="G40" s="31"/>
      <c r="H40" s="5"/>
      <c r="I40" s="5"/>
      <c r="J40" s="5"/>
    </row>
    <row r="41" spans="1:10">
      <c r="A41" s="31" t="e">
        <f ca="1" t="array" ref="A41">+VLOOKUP(B41,IF({0,1},'（工厂打印）送货清单'!B:B,'（工厂打印）送货清单'!D:D),2,0)</f>
        <v>#NUM!</v>
      </c>
      <c r="B41" s="5" t="e">
        <f ca="1" t="array" ref="B41">+INDEX('（工厂打印）送货清单'!$D$1:$D$192,SMALL(IF('（工厂打印）送货清单'!$D$4:$D$192&lt;&gt;"",ROW('（工厂打印）送货清单'!$D$4:$D$192)),ROW('（工厂打印）送货清单'!A40)))</f>
        <v>#NUM!</v>
      </c>
      <c r="C41" s="33" t="e">
        <f ca="1">+IF(B41&lt;&gt;"",'（工厂打印）送货清单'!$G$2,"")</f>
        <v>#NUM!</v>
      </c>
      <c r="D41" s="31" t="e">
        <f ca="1">+VLOOKUP(B41,'（工厂打印）送货清单'!$D:$E,2,0)</f>
        <v>#NUM!</v>
      </c>
      <c r="E41" s="31" t="e">
        <f ca="1">+VLOOKUP(B41,'（工厂打印）送货清单'!$D:$L,9,0)</f>
        <v>#NUM!</v>
      </c>
      <c r="F41" s="31"/>
      <c r="G41" s="31"/>
      <c r="H41" s="5"/>
      <c r="I41" s="5"/>
      <c r="J41" s="5"/>
    </row>
    <row r="42" spans="1:10">
      <c r="A42" s="31" t="e">
        <f ca="1" t="array" ref="A42">+VLOOKUP(B42,IF({0,1},'（工厂打印）送货清单'!B:B,'（工厂打印）送货清单'!D:D),2,0)</f>
        <v>#NUM!</v>
      </c>
      <c r="B42" s="5" t="e">
        <f ca="1" t="array" ref="B42">+INDEX('（工厂打印）送货清单'!$D$1:$D$192,SMALL(IF('（工厂打印）送货清单'!$D$4:$D$192&lt;&gt;"",ROW('（工厂打印）送货清单'!$D$4:$D$192)),ROW('（工厂打印）送货清单'!A41)))</f>
        <v>#NUM!</v>
      </c>
      <c r="C42" s="33" t="e">
        <f ca="1">+IF(B42&lt;&gt;"",'（工厂打印）送货清单'!$G$2,"")</f>
        <v>#NUM!</v>
      </c>
      <c r="D42" s="31" t="e">
        <f ca="1">+VLOOKUP(B42,'（工厂打印）送货清单'!$D:$E,2,0)</f>
        <v>#NUM!</v>
      </c>
      <c r="E42" s="31" t="e">
        <f ca="1">+VLOOKUP(B42,'（工厂打印）送货清单'!$D:$L,9,0)</f>
        <v>#NUM!</v>
      </c>
      <c r="F42" s="31"/>
      <c r="G42" s="31"/>
      <c r="H42" s="5"/>
      <c r="I42" s="5"/>
      <c r="J42" s="5"/>
    </row>
    <row r="43" spans="1:10">
      <c r="A43" s="31" t="e">
        <f ca="1" t="array" ref="A43">+VLOOKUP(B43,IF({0,1},'（工厂打印）送货清单'!B:B,'（工厂打印）送货清单'!D:D),2,0)</f>
        <v>#NUM!</v>
      </c>
      <c r="B43" s="5" t="e">
        <f ca="1" t="array" ref="B43">+INDEX('（工厂打印）送货清单'!$D$1:$D$192,SMALL(IF('（工厂打印）送货清单'!$D$4:$D$192&lt;&gt;"",ROW('（工厂打印）送货清单'!$D$4:$D$192)),ROW('（工厂打印）送货清单'!A42)))</f>
        <v>#NUM!</v>
      </c>
      <c r="C43" s="33" t="e">
        <f ca="1">+IF(B43&lt;&gt;"",'（工厂打印）送货清单'!$G$2,"")</f>
        <v>#NUM!</v>
      </c>
      <c r="D43" s="31" t="e">
        <f ca="1">+VLOOKUP(B43,'（工厂打印）送货清单'!$D:$E,2,0)</f>
        <v>#NUM!</v>
      </c>
      <c r="E43" s="31" t="e">
        <f ca="1">+VLOOKUP(B43,'（工厂打印）送货清单'!$D:$L,9,0)</f>
        <v>#NUM!</v>
      </c>
      <c r="F43" s="31"/>
      <c r="G43" s="31"/>
      <c r="H43" s="5"/>
      <c r="I43" s="5"/>
      <c r="J43" s="5"/>
    </row>
    <row r="44" spans="1:10">
      <c r="A44" s="31" t="e">
        <f ca="1" t="array" ref="A44">+VLOOKUP(B44,IF({0,1},'（工厂打印）送货清单'!B:B,'（工厂打印）送货清单'!D:D),2,0)</f>
        <v>#NUM!</v>
      </c>
      <c r="B44" s="5" t="e">
        <f ca="1" t="array" ref="B44">+INDEX('（工厂打印）送货清单'!$D$1:$D$192,SMALL(IF('（工厂打印）送货清单'!$D$4:$D$192&lt;&gt;"",ROW('（工厂打印）送货清单'!$D$4:$D$192)),ROW('（工厂打印）送货清单'!A43)))</f>
        <v>#NUM!</v>
      </c>
      <c r="C44" s="33" t="e">
        <f ca="1">+IF(B44&lt;&gt;"",'（工厂打印）送货清单'!$G$2,"")</f>
        <v>#NUM!</v>
      </c>
      <c r="D44" s="31" t="e">
        <f ca="1">+VLOOKUP(B44,'（工厂打印）送货清单'!$D:$E,2,0)</f>
        <v>#NUM!</v>
      </c>
      <c r="E44" s="31" t="e">
        <f ca="1">+VLOOKUP(B44,'（工厂打印）送货清单'!$D:$L,9,0)</f>
        <v>#NUM!</v>
      </c>
      <c r="F44" s="31"/>
      <c r="G44" s="31"/>
      <c r="H44" s="5"/>
      <c r="I44" s="5"/>
      <c r="J44" s="5"/>
    </row>
    <row r="45" spans="1:10">
      <c r="A45" s="31" t="e">
        <f ca="1" t="array" ref="A45">+VLOOKUP(B45,IF({0,1},'（工厂打印）送货清单'!B:B,'（工厂打印）送货清单'!D:D),2,0)</f>
        <v>#NUM!</v>
      </c>
      <c r="B45" s="5" t="e">
        <f ca="1" t="array" ref="B45">+INDEX('（工厂打印）送货清单'!$D$1:$D$192,SMALL(IF('（工厂打印）送货清单'!$D$4:$D$192&lt;&gt;"",ROW('（工厂打印）送货清单'!$D$4:$D$192)),ROW('（工厂打印）送货清单'!A44)))</f>
        <v>#NUM!</v>
      </c>
      <c r="C45" s="33" t="e">
        <f ca="1">+IF(B45&lt;&gt;"",'（工厂打印）送货清单'!$G$2,"")</f>
        <v>#NUM!</v>
      </c>
      <c r="D45" s="31" t="e">
        <f ca="1">+VLOOKUP(B45,'（工厂打印）送货清单'!$D:$E,2,0)</f>
        <v>#NUM!</v>
      </c>
      <c r="E45" s="31" t="e">
        <f ca="1">+VLOOKUP(B45,'（工厂打印）送货清单'!$D:$L,9,0)</f>
        <v>#NUM!</v>
      </c>
      <c r="F45" s="31"/>
      <c r="G45" s="31"/>
      <c r="H45" s="5"/>
      <c r="I45" s="5"/>
      <c r="J45" s="5"/>
    </row>
    <row r="46" spans="1:10">
      <c r="A46" s="31" t="e">
        <f ca="1" t="array" ref="A46">+VLOOKUP(B46,IF({0,1},'（工厂打印）送货清单'!B:B,'（工厂打印）送货清单'!D:D),2,0)</f>
        <v>#NUM!</v>
      </c>
      <c r="B46" s="5" t="e">
        <f ca="1" t="array" ref="B46">+INDEX('（工厂打印）送货清单'!$D$1:$D$192,SMALL(IF('（工厂打印）送货清单'!$D$4:$D$192&lt;&gt;"",ROW('（工厂打印）送货清单'!$D$4:$D$192)),ROW('（工厂打印）送货清单'!A45)))</f>
        <v>#NUM!</v>
      </c>
      <c r="C46" s="33" t="e">
        <f ca="1">+IF(B46&lt;&gt;"",'（工厂打印）送货清单'!$G$2,"")</f>
        <v>#NUM!</v>
      </c>
      <c r="D46" s="31" t="e">
        <f ca="1">+VLOOKUP(B46,'（工厂打印）送货清单'!$D:$E,2,0)</f>
        <v>#NUM!</v>
      </c>
      <c r="E46" s="31" t="e">
        <f ca="1">+VLOOKUP(B46,'（工厂打印）送货清单'!$D:$L,9,0)</f>
        <v>#NUM!</v>
      </c>
      <c r="F46" s="31"/>
      <c r="G46" s="31"/>
      <c r="H46" s="5"/>
      <c r="I46" s="5"/>
      <c r="J46" s="5"/>
    </row>
    <row r="47" spans="1:10">
      <c r="A47" s="31" t="e">
        <f ca="1" t="array" ref="A47">+VLOOKUP(B47,IF({0,1},'（工厂打印）送货清单'!B:B,'（工厂打印）送货清单'!D:D),2,0)</f>
        <v>#NUM!</v>
      </c>
      <c r="B47" s="5" t="e">
        <f ca="1" t="array" ref="B47">+INDEX('（工厂打印）送货清单'!$D$1:$D$192,SMALL(IF('（工厂打印）送货清单'!$D$4:$D$192&lt;&gt;"",ROW('（工厂打印）送货清单'!$D$4:$D$192)),ROW('（工厂打印）送货清单'!A46)))</f>
        <v>#NUM!</v>
      </c>
      <c r="C47" s="33" t="e">
        <f ca="1">+IF(B47&lt;&gt;"",'（工厂打印）送货清单'!$G$2,"")</f>
        <v>#NUM!</v>
      </c>
      <c r="D47" s="31" t="e">
        <f ca="1">+VLOOKUP(B47,'（工厂打印）送货清单'!$D:$E,2,0)</f>
        <v>#NUM!</v>
      </c>
      <c r="E47" s="31" t="e">
        <f ca="1">+VLOOKUP(B47,'（工厂打印）送货清单'!$D:$L,9,0)</f>
        <v>#NUM!</v>
      </c>
      <c r="F47" s="31"/>
      <c r="G47" s="31"/>
      <c r="H47" s="5"/>
      <c r="I47" s="5"/>
      <c r="J47" s="5"/>
    </row>
    <row r="48" spans="1:10">
      <c r="A48" s="31" t="e">
        <f ca="1" t="array" ref="A48">+VLOOKUP(B48,IF({0,1},'（工厂打印）送货清单'!B:B,'（工厂打印）送货清单'!D:D),2,0)</f>
        <v>#NUM!</v>
      </c>
      <c r="B48" s="5" t="e">
        <f ca="1" t="array" ref="B48">+INDEX('（工厂打印）送货清单'!$D$1:$D$192,SMALL(IF('（工厂打印）送货清单'!$D$4:$D$192&lt;&gt;"",ROW('（工厂打印）送货清单'!$D$4:$D$192)),ROW('（工厂打印）送货清单'!A47)))</f>
        <v>#NUM!</v>
      </c>
      <c r="C48" s="33" t="e">
        <f ca="1">+IF(B48&lt;&gt;"",'（工厂打印）送货清单'!$G$2,"")</f>
        <v>#NUM!</v>
      </c>
      <c r="D48" s="31" t="e">
        <f ca="1">+VLOOKUP(B48,'（工厂打印）送货清单'!$D:$E,2,0)</f>
        <v>#NUM!</v>
      </c>
      <c r="E48" s="31" t="e">
        <f ca="1">+VLOOKUP(B48,'（工厂打印）送货清单'!$D:$L,9,0)</f>
        <v>#NUM!</v>
      </c>
      <c r="F48" s="31"/>
      <c r="G48" s="31"/>
      <c r="H48" s="5"/>
      <c r="I48" s="5"/>
      <c r="J48" s="5"/>
    </row>
    <row r="49" spans="1:10">
      <c r="A49" s="31" t="e">
        <f ca="1" t="array" ref="A49">+VLOOKUP(B49,IF({0,1},'（工厂打印）送货清单'!B:B,'（工厂打印）送货清单'!D:D),2,0)</f>
        <v>#NUM!</v>
      </c>
      <c r="B49" s="5" t="e">
        <f ca="1" t="array" ref="B49">+INDEX('（工厂打印）送货清单'!$D$1:$D$192,SMALL(IF('（工厂打印）送货清单'!$D$4:$D$192&lt;&gt;"",ROW('（工厂打印）送货清单'!$D$4:$D$192)),ROW('（工厂打印）送货清单'!A48)))</f>
        <v>#NUM!</v>
      </c>
      <c r="C49" s="33" t="e">
        <f ca="1">+IF(B49&lt;&gt;"",'（工厂打印）送货清单'!$G$2,"")</f>
        <v>#NUM!</v>
      </c>
      <c r="D49" s="31" t="e">
        <f ca="1">+VLOOKUP(B49,'（工厂打印）送货清单'!$D:$E,2,0)</f>
        <v>#NUM!</v>
      </c>
      <c r="E49" s="31" t="e">
        <f ca="1">+VLOOKUP(B49,'（工厂打印）送货清单'!$D:$L,9,0)</f>
        <v>#NUM!</v>
      </c>
      <c r="F49" s="31"/>
      <c r="G49" s="31"/>
      <c r="H49" s="5"/>
      <c r="I49" s="5"/>
      <c r="J49" s="5"/>
    </row>
    <row r="50" spans="1:10">
      <c r="A50" s="31" t="e">
        <f ca="1" t="array" ref="A50">+VLOOKUP(B50,IF({0,1},'（工厂打印）送货清单'!B:B,'（工厂打印）送货清单'!D:D),2,0)</f>
        <v>#NUM!</v>
      </c>
      <c r="B50" s="5" t="e">
        <f ca="1" t="array" ref="B50">+INDEX('（工厂打印）送货清单'!$D$1:$D$192,SMALL(IF('（工厂打印）送货清单'!$D$4:$D$192&lt;&gt;"",ROW('（工厂打印）送货清单'!$D$4:$D$192)),ROW('（工厂打印）送货清单'!A49)))</f>
        <v>#NUM!</v>
      </c>
      <c r="C50" s="33" t="e">
        <f ca="1">+IF(B50&lt;&gt;"",'（工厂打印）送货清单'!$G$2,"")</f>
        <v>#NUM!</v>
      </c>
      <c r="D50" s="31" t="e">
        <f ca="1">+VLOOKUP(B50,'（工厂打印）送货清单'!$D:$E,2,0)</f>
        <v>#NUM!</v>
      </c>
      <c r="E50" s="31" t="e">
        <f ca="1">+VLOOKUP(B50,'（工厂打印）送货清单'!$D:$L,9,0)</f>
        <v>#NUM!</v>
      </c>
      <c r="F50" s="31"/>
      <c r="G50" s="31"/>
      <c r="H50" s="5"/>
      <c r="I50" s="5"/>
      <c r="J50" s="5"/>
    </row>
    <row r="51" spans="1:10">
      <c r="A51" s="31" t="e">
        <f ca="1" t="array" ref="A51">+VLOOKUP(B51,IF({0,1},'（工厂打印）送货清单'!B:B,'（工厂打印）送货清单'!D:D),2,0)</f>
        <v>#NUM!</v>
      </c>
      <c r="B51" s="5" t="e">
        <f ca="1" t="array" ref="B51">+INDEX('（工厂打印）送货清单'!$D$1:$D$192,SMALL(IF('（工厂打印）送货清单'!$D$4:$D$192&lt;&gt;"",ROW('（工厂打印）送货清单'!$D$4:$D$192)),ROW('（工厂打印）送货清单'!A50)))</f>
        <v>#NUM!</v>
      </c>
      <c r="C51" s="33" t="e">
        <f ca="1">+IF(B51&lt;&gt;"",'（工厂打印）送货清单'!$G$2,"")</f>
        <v>#NUM!</v>
      </c>
      <c r="D51" s="31" t="e">
        <f ca="1">+VLOOKUP(B51,'（工厂打印）送货清单'!$D:$E,2,0)</f>
        <v>#NUM!</v>
      </c>
      <c r="E51" s="31" t="e">
        <f ca="1">+VLOOKUP(B51,'（工厂打印）送货清单'!$D:$L,9,0)</f>
        <v>#NUM!</v>
      </c>
      <c r="F51" s="31"/>
      <c r="G51" s="31"/>
      <c r="H51" s="5"/>
      <c r="I51" s="5"/>
      <c r="J51" s="5"/>
    </row>
    <row r="52" spans="1:10">
      <c r="A52" s="31" t="e">
        <f ca="1" t="array" ref="A52">+VLOOKUP(B52,IF({0,1},'（工厂打印）送货清单'!B:B,'（工厂打印）送货清单'!D:D),2,0)</f>
        <v>#NUM!</v>
      </c>
      <c r="B52" s="5" t="e">
        <f ca="1" t="array" ref="B52">+INDEX('（工厂打印）送货清单'!$D$1:$D$192,SMALL(IF('（工厂打印）送货清单'!$D$4:$D$192&lt;&gt;"",ROW('（工厂打印）送货清单'!$D$4:$D$192)),ROW('（工厂打印）送货清单'!A51)))</f>
        <v>#NUM!</v>
      </c>
      <c r="C52" s="33" t="e">
        <f ca="1">+IF(B52&lt;&gt;"",'（工厂打印）送货清单'!$G$2,"")</f>
        <v>#NUM!</v>
      </c>
      <c r="D52" s="31" t="e">
        <f ca="1">+VLOOKUP(B52,'（工厂打印）送货清单'!$D:$E,2,0)</f>
        <v>#NUM!</v>
      </c>
      <c r="E52" s="31" t="e">
        <f ca="1">+VLOOKUP(B52,'（工厂打印）送货清单'!$D:$L,9,0)</f>
        <v>#NUM!</v>
      </c>
      <c r="F52" s="31"/>
      <c r="G52" s="31"/>
      <c r="H52" s="5"/>
      <c r="I52" s="5"/>
      <c r="J52" s="5"/>
    </row>
    <row r="53" spans="1:10">
      <c r="A53" s="31" t="e">
        <f ca="1" t="array" ref="A53">+VLOOKUP(B53,IF({0,1},'（工厂打印）送货清单'!B:B,'（工厂打印）送货清单'!D:D),2,0)</f>
        <v>#NUM!</v>
      </c>
      <c r="B53" s="5" t="e">
        <f ca="1" t="array" ref="B53">+INDEX('（工厂打印）送货清单'!$D$1:$D$192,SMALL(IF('（工厂打印）送货清单'!$D$4:$D$192&lt;&gt;"",ROW('（工厂打印）送货清单'!$D$4:$D$192)),ROW('（工厂打印）送货清单'!A52)))</f>
        <v>#NUM!</v>
      </c>
      <c r="C53" s="33" t="e">
        <f ca="1">+IF(B53&lt;&gt;"",'（工厂打印）送货清单'!$G$2,"")</f>
        <v>#NUM!</v>
      </c>
      <c r="D53" s="31" t="e">
        <f ca="1">+VLOOKUP(B53,'（工厂打印）送货清单'!$D:$E,2,0)</f>
        <v>#NUM!</v>
      </c>
      <c r="E53" s="31" t="e">
        <f ca="1">+VLOOKUP(B53,'（工厂打印）送货清单'!$D:$L,9,0)</f>
        <v>#NUM!</v>
      </c>
      <c r="F53" s="31"/>
      <c r="G53" s="31"/>
      <c r="H53" s="5"/>
      <c r="I53" s="5"/>
      <c r="J53" s="5"/>
    </row>
    <row r="54" spans="1:10">
      <c r="A54" s="31" t="e">
        <f ca="1" t="array" ref="A54">+VLOOKUP(B54,IF({0,1},'（工厂打印）送货清单'!B:B,'（工厂打印）送货清单'!D:D),2,0)</f>
        <v>#NUM!</v>
      </c>
      <c r="B54" s="5" t="e">
        <f ca="1" t="array" ref="B54">+INDEX('（工厂打印）送货清单'!$D$1:$D$192,SMALL(IF('（工厂打印）送货清单'!$D$4:$D$192&lt;&gt;"",ROW('（工厂打印）送货清单'!$D$4:$D$192)),ROW('（工厂打印）送货清单'!A53)))</f>
        <v>#NUM!</v>
      </c>
      <c r="C54" s="33" t="e">
        <f ca="1">+IF(B54&lt;&gt;"",'（工厂打印）送货清单'!$G$2,"")</f>
        <v>#NUM!</v>
      </c>
      <c r="D54" s="31" t="e">
        <f ca="1">+VLOOKUP(B54,'（工厂打印）送货清单'!$D:$E,2,0)</f>
        <v>#NUM!</v>
      </c>
      <c r="E54" s="31" t="e">
        <f ca="1">+VLOOKUP(B54,'（工厂打印）送货清单'!$D:$L,9,0)</f>
        <v>#NUM!</v>
      </c>
      <c r="F54" s="31"/>
      <c r="G54" s="31"/>
      <c r="H54" s="5"/>
      <c r="I54" s="5"/>
      <c r="J54" s="5"/>
    </row>
    <row r="55" spans="1:10">
      <c r="A55" s="31" t="e">
        <f ca="1" t="array" ref="A55">+VLOOKUP(B55,IF({0,1},'（工厂打印）送货清单'!B:B,'（工厂打印）送货清单'!D:D),2,0)</f>
        <v>#NUM!</v>
      </c>
      <c r="B55" s="5" t="e">
        <f ca="1" t="array" ref="B55">+INDEX('（工厂打印）送货清单'!$D$1:$D$192,SMALL(IF('（工厂打印）送货清单'!$D$4:$D$192&lt;&gt;"",ROW('（工厂打印）送货清单'!$D$4:$D$192)),ROW('（工厂打印）送货清单'!A54)))</f>
        <v>#NUM!</v>
      </c>
      <c r="C55" s="33" t="e">
        <f ca="1">+IF(B55&lt;&gt;"",'（工厂打印）送货清单'!$G$2,"")</f>
        <v>#NUM!</v>
      </c>
      <c r="D55" s="31" t="e">
        <f ca="1">+VLOOKUP(B55,'（工厂打印）送货清单'!$D:$E,2,0)</f>
        <v>#NUM!</v>
      </c>
      <c r="E55" s="31" t="e">
        <f ca="1">+VLOOKUP(B55,'（工厂打印）送货清单'!$D:$L,9,0)</f>
        <v>#NUM!</v>
      </c>
      <c r="F55" s="31"/>
      <c r="G55" s="31"/>
      <c r="H55" s="5"/>
      <c r="I55" s="5"/>
      <c r="J55" s="5"/>
    </row>
    <row r="56" spans="1:10">
      <c r="A56" s="31" t="e">
        <f ca="1" t="array" ref="A56">+VLOOKUP(B56,IF({0,1},'（工厂打印）送货清单'!B:B,'（工厂打印）送货清单'!D:D),2,0)</f>
        <v>#NUM!</v>
      </c>
      <c r="B56" s="5" t="e">
        <f ca="1" t="array" ref="B56">+INDEX('（工厂打印）送货清单'!$D$1:$D$192,SMALL(IF('（工厂打印）送货清单'!$D$4:$D$192&lt;&gt;"",ROW('（工厂打印）送货清单'!$D$4:$D$192)),ROW('（工厂打印）送货清单'!A55)))</f>
        <v>#NUM!</v>
      </c>
      <c r="C56" s="33" t="e">
        <f ca="1">+IF(B56&lt;&gt;"",'（工厂打印）送货清单'!$G$2,"")</f>
        <v>#NUM!</v>
      </c>
      <c r="D56" s="31" t="e">
        <f ca="1">+VLOOKUP(B56,'（工厂打印）送货清单'!$D:$E,2,0)</f>
        <v>#NUM!</v>
      </c>
      <c r="E56" s="31" t="e">
        <f ca="1">+VLOOKUP(B56,'（工厂打印）送货清单'!$D:$L,9,0)</f>
        <v>#NUM!</v>
      </c>
      <c r="F56" s="31"/>
      <c r="G56" s="31"/>
      <c r="H56" s="5"/>
      <c r="I56" s="5"/>
      <c r="J56" s="5"/>
    </row>
    <row r="57" spans="1:10">
      <c r="A57" s="31" t="e">
        <f ca="1" t="array" ref="A57">+VLOOKUP(B57,IF({0,1},'（工厂打印）送货清单'!B:B,'（工厂打印）送货清单'!D:D),2,0)</f>
        <v>#NUM!</v>
      </c>
      <c r="B57" s="5" t="e">
        <f ca="1" t="array" ref="B57">+INDEX('（工厂打印）送货清单'!$D$1:$D$192,SMALL(IF('（工厂打印）送货清单'!$D$4:$D$192&lt;&gt;"",ROW('（工厂打印）送货清单'!$D$4:$D$192)),ROW('（工厂打印）送货清单'!A56)))</f>
        <v>#NUM!</v>
      </c>
      <c r="C57" s="33" t="e">
        <f ca="1">+IF(B57&lt;&gt;"",'（工厂打印）送货清单'!$G$2,"")</f>
        <v>#NUM!</v>
      </c>
      <c r="D57" s="31" t="e">
        <f ca="1">+VLOOKUP(B57,'（工厂打印）送货清单'!$D:$E,2,0)</f>
        <v>#NUM!</v>
      </c>
      <c r="E57" s="31" t="e">
        <f ca="1">+VLOOKUP(B57,'（工厂打印）送货清单'!$D:$L,9,0)</f>
        <v>#NUM!</v>
      </c>
      <c r="F57" s="31"/>
      <c r="G57" s="31"/>
      <c r="H57" s="5"/>
      <c r="I57" s="5"/>
      <c r="J57" s="5"/>
    </row>
    <row r="58" spans="1:10">
      <c r="A58" s="31" t="e">
        <f ca="1" t="array" ref="A58">+VLOOKUP(B58,IF({0,1},'（工厂打印）送货清单'!B:B,'（工厂打印）送货清单'!D:D),2,0)</f>
        <v>#NUM!</v>
      </c>
      <c r="B58" s="5" t="e">
        <f ca="1" t="array" ref="B58">+INDEX('（工厂打印）送货清单'!$D$1:$D$192,SMALL(IF('（工厂打印）送货清单'!$D$4:$D$192&lt;&gt;"",ROW('（工厂打印）送货清单'!$D$4:$D$192)),ROW('（工厂打印）送货清单'!A57)))</f>
        <v>#NUM!</v>
      </c>
      <c r="C58" s="33" t="e">
        <f ca="1">+IF(B58&lt;&gt;"",'（工厂打印）送货清单'!$G$2,"")</f>
        <v>#NUM!</v>
      </c>
      <c r="D58" s="31" t="e">
        <f ca="1">+VLOOKUP(B58,'（工厂打印）送货清单'!$D:$E,2,0)</f>
        <v>#NUM!</v>
      </c>
      <c r="E58" s="31" t="e">
        <f ca="1">+VLOOKUP(B58,'（工厂打印）送货清单'!$D:$L,9,0)</f>
        <v>#NUM!</v>
      </c>
      <c r="F58" s="31"/>
      <c r="G58" s="31"/>
      <c r="H58" s="5"/>
      <c r="I58" s="5"/>
      <c r="J58" s="5"/>
    </row>
    <row r="59" spans="1:10">
      <c r="A59" s="31" t="e">
        <f ca="1" t="array" ref="A59">+VLOOKUP(B59,IF({0,1},'（工厂打印）送货清单'!B:B,'（工厂打印）送货清单'!D:D),2,0)</f>
        <v>#NUM!</v>
      </c>
      <c r="B59" s="5" t="e">
        <f ca="1" t="array" ref="B59">+INDEX('（工厂打印）送货清单'!$D$1:$D$192,SMALL(IF('（工厂打印）送货清单'!$D$4:$D$192&lt;&gt;"",ROW('（工厂打印）送货清单'!$D$4:$D$192)),ROW('（工厂打印）送货清单'!A58)))</f>
        <v>#NUM!</v>
      </c>
      <c r="C59" s="33" t="e">
        <f ca="1">+IF(B59&lt;&gt;"",'（工厂打印）送货清单'!$G$2,"")</f>
        <v>#NUM!</v>
      </c>
      <c r="D59" s="31" t="e">
        <f ca="1">+VLOOKUP(B59,'（工厂打印）送货清单'!$D:$E,2,0)</f>
        <v>#NUM!</v>
      </c>
      <c r="E59" s="31" t="e">
        <f ca="1">+VLOOKUP(B59,'（工厂打印）送货清单'!$D:$L,9,0)</f>
        <v>#NUM!</v>
      </c>
      <c r="F59" s="31"/>
      <c r="G59" s="31"/>
      <c r="H59" s="5"/>
      <c r="I59" s="5"/>
      <c r="J59" s="5"/>
    </row>
    <row r="60" spans="1:10">
      <c r="A60" s="31" t="e">
        <f ca="1" t="array" ref="A60">+VLOOKUP(B60,IF({0,1},'（工厂打印）送货清单'!B:B,'（工厂打印）送货清单'!D:D),2,0)</f>
        <v>#NUM!</v>
      </c>
      <c r="B60" s="5" t="e">
        <f ca="1" t="array" ref="B60">+INDEX('（工厂打印）送货清单'!$D$1:$D$192,SMALL(IF('（工厂打印）送货清单'!$D$4:$D$192&lt;&gt;"",ROW('（工厂打印）送货清单'!$D$4:$D$192)),ROW('（工厂打印）送货清单'!A59)))</f>
        <v>#NUM!</v>
      </c>
      <c r="C60" s="33" t="e">
        <f ca="1">+IF(B60&lt;&gt;"",'（工厂打印）送货清单'!$G$2,"")</f>
        <v>#NUM!</v>
      </c>
      <c r="D60" s="31" t="e">
        <f ca="1">+VLOOKUP(B60,'（工厂打印）送货清单'!$D:$E,2,0)</f>
        <v>#NUM!</v>
      </c>
      <c r="E60" s="31" t="e">
        <f ca="1">+VLOOKUP(B60,'（工厂打印）送货清单'!$D:$L,9,0)</f>
        <v>#NUM!</v>
      </c>
      <c r="F60" s="31"/>
      <c r="G60" s="31"/>
      <c r="H60" s="5"/>
      <c r="I60" s="5"/>
      <c r="J60" s="5"/>
    </row>
    <row r="61" spans="1:10">
      <c r="A61" s="31" t="e">
        <f ca="1" t="array" ref="A61">+VLOOKUP(B61,IF({0,1},'（工厂打印）送货清单'!B:B,'（工厂打印）送货清单'!D:D),2,0)</f>
        <v>#NUM!</v>
      </c>
      <c r="B61" s="5" t="e">
        <f ca="1" t="array" ref="B61">+INDEX('（工厂打印）送货清单'!$D$1:$D$192,SMALL(IF('（工厂打印）送货清单'!$D$4:$D$192&lt;&gt;"",ROW('（工厂打印）送货清单'!$D$4:$D$192)),ROW('（工厂打印）送货清单'!A60)))</f>
        <v>#NUM!</v>
      </c>
      <c r="C61" s="33" t="e">
        <f ca="1">+IF(B61&lt;&gt;"",'（工厂打印）送货清单'!$G$2,"")</f>
        <v>#NUM!</v>
      </c>
      <c r="D61" s="31" t="e">
        <f ca="1">+VLOOKUP(B61,'（工厂打印）送货清单'!$D:$E,2,0)</f>
        <v>#NUM!</v>
      </c>
      <c r="E61" s="31" t="e">
        <f ca="1">+VLOOKUP(B61,'（工厂打印）送货清单'!$D:$L,9,0)</f>
        <v>#NUM!</v>
      </c>
      <c r="F61" s="31"/>
      <c r="G61" s="31"/>
      <c r="H61" s="5"/>
      <c r="I61" s="5"/>
      <c r="J61" s="5"/>
    </row>
    <row r="62" spans="1:10">
      <c r="A62" s="31" t="e">
        <f ca="1" t="array" ref="A62">+VLOOKUP(B62,IF({0,1},'（工厂打印）送货清单'!B:B,'（工厂打印）送货清单'!D:D),2,0)</f>
        <v>#NUM!</v>
      </c>
      <c r="B62" s="5" t="e">
        <f ca="1" t="array" ref="B62">+INDEX('（工厂打印）送货清单'!$D$1:$D$192,SMALL(IF('（工厂打印）送货清单'!$D$4:$D$192&lt;&gt;"",ROW('（工厂打印）送货清单'!$D$4:$D$192)),ROW('（工厂打印）送货清单'!A61)))</f>
        <v>#NUM!</v>
      </c>
      <c r="C62" s="33" t="e">
        <f ca="1">+IF(B62&lt;&gt;"",'（工厂打印）送货清单'!$G$2,"")</f>
        <v>#NUM!</v>
      </c>
      <c r="D62" s="31" t="e">
        <f ca="1">+VLOOKUP(B62,'（工厂打印）送货清单'!$D:$E,2,0)</f>
        <v>#NUM!</v>
      </c>
      <c r="E62" s="31" t="e">
        <f ca="1">+VLOOKUP(B62,'（工厂打印）送货清单'!$D:$L,9,0)</f>
        <v>#NUM!</v>
      </c>
      <c r="F62" s="31"/>
      <c r="G62" s="31"/>
      <c r="H62" s="5"/>
      <c r="I62" s="5"/>
      <c r="J62" s="5"/>
    </row>
    <row r="63" spans="1:10">
      <c r="A63" s="31" t="e">
        <f ca="1" t="array" ref="A63">+VLOOKUP(B63,IF({0,1},'（工厂打印）送货清单'!B:B,'（工厂打印）送货清单'!D:D),2,0)</f>
        <v>#NUM!</v>
      </c>
      <c r="B63" s="5" t="e">
        <f ca="1" t="array" ref="B63">+INDEX('（工厂打印）送货清单'!$D$1:$D$192,SMALL(IF('（工厂打印）送货清单'!$D$4:$D$192&lt;&gt;"",ROW('（工厂打印）送货清单'!$D$4:$D$192)),ROW('（工厂打印）送货清单'!A62)))</f>
        <v>#NUM!</v>
      </c>
      <c r="C63" s="33" t="e">
        <f ca="1">+IF(B63&lt;&gt;"",'（工厂打印）送货清单'!$G$2,"")</f>
        <v>#NUM!</v>
      </c>
      <c r="D63" s="31" t="e">
        <f ca="1">+VLOOKUP(B63,'（工厂打印）送货清单'!$D:$E,2,0)</f>
        <v>#NUM!</v>
      </c>
      <c r="E63" s="31" t="e">
        <f ca="1">+VLOOKUP(B63,'（工厂打印）送货清单'!$D:$L,9,0)</f>
        <v>#NUM!</v>
      </c>
      <c r="F63" s="31"/>
      <c r="G63" s="31"/>
      <c r="H63" s="5"/>
      <c r="I63" s="5"/>
      <c r="J63" s="5"/>
    </row>
    <row r="64" spans="1:10">
      <c r="A64" s="31" t="e">
        <f ca="1" t="array" ref="A64">+VLOOKUP(B64,IF({0,1},'（工厂打印）送货清单'!B:B,'（工厂打印）送货清单'!D:D),2,0)</f>
        <v>#NUM!</v>
      </c>
      <c r="B64" s="5" t="e">
        <f ca="1" t="array" ref="B64">+INDEX('（工厂打印）送货清单'!$D$1:$D$192,SMALL(IF('（工厂打印）送货清单'!$D$4:$D$192&lt;&gt;"",ROW('（工厂打印）送货清单'!$D$4:$D$192)),ROW('（工厂打印）送货清单'!A63)))</f>
        <v>#NUM!</v>
      </c>
      <c r="C64" s="33" t="e">
        <f ca="1">+IF(B64&lt;&gt;"",'（工厂打印）送货清单'!$G$2,"")</f>
        <v>#NUM!</v>
      </c>
      <c r="D64" s="31" t="e">
        <f ca="1">+VLOOKUP(B64,'（工厂打印）送货清单'!$D:$E,2,0)</f>
        <v>#NUM!</v>
      </c>
      <c r="E64" s="31" t="e">
        <f ca="1">+VLOOKUP(B64,'（工厂打印）送货清单'!$D:$L,9,0)</f>
        <v>#NUM!</v>
      </c>
      <c r="F64" s="31"/>
      <c r="G64" s="31"/>
      <c r="H64" s="5"/>
      <c r="I64" s="5"/>
      <c r="J64" s="5"/>
    </row>
    <row r="65" spans="1:10">
      <c r="A65" s="31" t="e">
        <f ca="1" t="array" ref="A65">+VLOOKUP(B65,IF({0,1},'（工厂打印）送货清单'!B:B,'（工厂打印）送货清单'!D:D),2,0)</f>
        <v>#NUM!</v>
      </c>
      <c r="B65" s="5" t="e">
        <f ca="1" t="array" ref="B65">+INDEX('（工厂打印）送货清单'!$D$1:$D$192,SMALL(IF('（工厂打印）送货清单'!$D$4:$D$192&lt;&gt;"",ROW('（工厂打印）送货清单'!$D$4:$D$192)),ROW('（工厂打印）送货清单'!A64)))</f>
        <v>#NUM!</v>
      </c>
      <c r="C65" s="33" t="e">
        <f ca="1">+IF(B65&lt;&gt;"",'（工厂打印）送货清单'!$G$2,"")</f>
        <v>#NUM!</v>
      </c>
      <c r="D65" s="31" t="e">
        <f ca="1">+VLOOKUP(B65,'（工厂打印）送货清单'!$D:$E,2,0)</f>
        <v>#NUM!</v>
      </c>
      <c r="E65" s="31" t="e">
        <f ca="1">+VLOOKUP(B65,'（工厂打印）送货清单'!$D:$L,9,0)</f>
        <v>#NUM!</v>
      </c>
      <c r="F65" s="31"/>
      <c r="G65" s="31"/>
      <c r="H65" s="5"/>
      <c r="I65" s="5"/>
      <c r="J65" s="5"/>
    </row>
    <row r="66" spans="1:10">
      <c r="A66" s="31" t="e">
        <f ca="1" t="array" ref="A66">+VLOOKUP(B66,IF({0,1},'（工厂打印）送货清单'!B:B,'（工厂打印）送货清单'!D:D),2,0)</f>
        <v>#NUM!</v>
      </c>
      <c r="B66" s="5" t="e">
        <f ca="1" t="array" ref="B66">+INDEX('（工厂打印）送货清单'!$D$1:$D$192,SMALL(IF('（工厂打印）送货清单'!$D$4:$D$192&lt;&gt;"",ROW('（工厂打印）送货清单'!$D$4:$D$192)),ROW('（工厂打印）送货清单'!A65)))</f>
        <v>#NUM!</v>
      </c>
      <c r="C66" s="33" t="e">
        <f ca="1">+IF(B66&lt;&gt;"",'（工厂打印）送货清单'!$G$2,"")</f>
        <v>#NUM!</v>
      </c>
      <c r="D66" s="31" t="e">
        <f ca="1">+VLOOKUP(B66,'（工厂打印）送货清单'!$D:$E,2,0)</f>
        <v>#NUM!</v>
      </c>
      <c r="E66" s="31" t="e">
        <f ca="1">+VLOOKUP(B66,'（工厂打印）送货清单'!$D:$L,9,0)</f>
        <v>#NUM!</v>
      </c>
      <c r="F66" s="31"/>
      <c r="G66" s="31"/>
      <c r="H66" s="5"/>
      <c r="I66" s="5"/>
      <c r="J66" s="5"/>
    </row>
    <row r="67" spans="1:10">
      <c r="A67" s="31" t="e">
        <f ca="1" t="array" ref="A67">+VLOOKUP(B67,IF({0,1},'（工厂打印）送货清单'!B:B,'（工厂打印）送货清单'!D:D),2,0)</f>
        <v>#NUM!</v>
      </c>
      <c r="B67" s="5" t="e">
        <f ca="1" t="array" ref="B67">+INDEX('（工厂打印）送货清单'!$D$1:$D$192,SMALL(IF('（工厂打印）送货清单'!$D$4:$D$192&lt;&gt;"",ROW('（工厂打印）送货清单'!$D$4:$D$192)),ROW('（工厂打印）送货清单'!A66)))</f>
        <v>#NUM!</v>
      </c>
      <c r="C67" s="33" t="e">
        <f ca="1">+IF(B67&lt;&gt;"",'（工厂打印）送货清单'!$G$2,"")</f>
        <v>#NUM!</v>
      </c>
      <c r="D67" s="31" t="e">
        <f ca="1">+VLOOKUP(B67,'（工厂打印）送货清单'!$D:$E,2,0)</f>
        <v>#NUM!</v>
      </c>
      <c r="E67" s="31" t="e">
        <f ca="1">+VLOOKUP(B67,'（工厂打印）送货清单'!$D:$L,9,0)</f>
        <v>#NUM!</v>
      </c>
      <c r="F67" s="31"/>
      <c r="G67" s="31"/>
      <c r="H67" s="5"/>
      <c r="I67" s="5"/>
      <c r="J67" s="5"/>
    </row>
    <row r="68" spans="1:10">
      <c r="A68" s="31" t="e">
        <f ca="1" t="array" ref="A68">+VLOOKUP(B68,IF({0,1},'（工厂打印）送货清单'!B:B,'（工厂打印）送货清单'!D:D),2,0)</f>
        <v>#NUM!</v>
      </c>
      <c r="B68" s="5" t="e">
        <f ca="1" t="array" ref="B68">+INDEX('（工厂打印）送货清单'!$D$1:$D$192,SMALL(IF('（工厂打印）送货清单'!$D$4:$D$192&lt;&gt;"",ROW('（工厂打印）送货清单'!$D$4:$D$192)),ROW('（工厂打印）送货清单'!A67)))</f>
        <v>#NUM!</v>
      </c>
      <c r="C68" s="33" t="e">
        <f ca="1">+IF(B68&lt;&gt;"",'（工厂打印）送货清单'!$G$2,"")</f>
        <v>#NUM!</v>
      </c>
      <c r="D68" s="31" t="e">
        <f ca="1">+VLOOKUP(B68,'（工厂打印）送货清单'!$D:$E,2,0)</f>
        <v>#NUM!</v>
      </c>
      <c r="E68" s="31" t="e">
        <f ca="1">+VLOOKUP(B68,'（工厂打印）送货清单'!$D:$L,9,0)</f>
        <v>#NUM!</v>
      </c>
      <c r="F68" s="31"/>
      <c r="G68" s="31"/>
      <c r="H68" s="5"/>
      <c r="I68" s="5"/>
      <c r="J68" s="5"/>
    </row>
    <row r="69" spans="1:10">
      <c r="A69" s="31" t="e">
        <f ca="1" t="array" ref="A69">+VLOOKUP(B69,IF({0,1},'（工厂打印）送货清单'!B:B,'（工厂打印）送货清单'!D:D),2,0)</f>
        <v>#NUM!</v>
      </c>
      <c r="B69" s="5" t="e">
        <f ca="1" t="array" ref="B69">+INDEX('（工厂打印）送货清单'!$D$1:$D$192,SMALL(IF('（工厂打印）送货清单'!$D$4:$D$192&lt;&gt;"",ROW('（工厂打印）送货清单'!$D$4:$D$192)),ROW('（工厂打印）送货清单'!A68)))</f>
        <v>#NUM!</v>
      </c>
      <c r="C69" s="33" t="e">
        <f ca="1">+IF(B69&lt;&gt;"",'（工厂打印）送货清单'!$G$2,"")</f>
        <v>#NUM!</v>
      </c>
      <c r="D69" s="31" t="e">
        <f ca="1">+VLOOKUP(B69,'（工厂打印）送货清单'!$D:$E,2,0)</f>
        <v>#NUM!</v>
      </c>
      <c r="E69" s="31" t="e">
        <f ca="1">+VLOOKUP(B69,'（工厂打印）送货清单'!$D:$L,9,0)</f>
        <v>#NUM!</v>
      </c>
      <c r="F69" s="31"/>
      <c r="G69" s="31"/>
      <c r="H69" s="5"/>
      <c r="I69" s="5"/>
      <c r="J69" s="5"/>
    </row>
    <row r="70" spans="1:10">
      <c r="A70" s="31" t="e">
        <f ca="1" t="array" ref="A70">+VLOOKUP(B70,IF({0,1},'（工厂打印）送货清单'!B:B,'（工厂打印）送货清单'!D:D),2,0)</f>
        <v>#NUM!</v>
      </c>
      <c r="B70" s="5" t="e">
        <f ca="1" t="array" ref="B70">+INDEX('（工厂打印）送货清单'!$D$1:$D$192,SMALL(IF('（工厂打印）送货清单'!$D$4:$D$192&lt;&gt;"",ROW('（工厂打印）送货清单'!$D$4:$D$192)),ROW('（工厂打印）送货清单'!A69)))</f>
        <v>#NUM!</v>
      </c>
      <c r="C70" s="33" t="e">
        <f ca="1">+IF(B70&lt;&gt;"",'（工厂打印）送货清单'!$G$2,"")</f>
        <v>#NUM!</v>
      </c>
      <c r="D70" s="31" t="e">
        <f ca="1">+VLOOKUP(B70,'（工厂打印）送货清单'!$D:$E,2,0)</f>
        <v>#NUM!</v>
      </c>
      <c r="E70" s="31" t="e">
        <f ca="1">+VLOOKUP(B70,'（工厂打印）送货清单'!$D:$L,9,0)</f>
        <v>#NUM!</v>
      </c>
      <c r="F70" s="31"/>
      <c r="G70" s="31"/>
      <c r="H70" s="5"/>
      <c r="I70" s="5"/>
      <c r="J70" s="5"/>
    </row>
    <row r="71" spans="1:10">
      <c r="A71" s="31" t="e">
        <f ca="1" t="array" ref="A71">+VLOOKUP(B71,IF({0,1},'（工厂打印）送货清单'!B:B,'（工厂打印）送货清单'!D:D),2,0)</f>
        <v>#NUM!</v>
      </c>
      <c r="B71" s="5" t="e">
        <f ca="1" t="array" ref="B71">+INDEX('（工厂打印）送货清单'!$D$1:$D$192,SMALL(IF('（工厂打印）送货清单'!$D$4:$D$192&lt;&gt;"",ROW('（工厂打印）送货清单'!$D$4:$D$192)),ROW('（工厂打印）送货清单'!A70)))</f>
        <v>#NUM!</v>
      </c>
      <c r="C71" s="33" t="e">
        <f ca="1">+IF(B71&lt;&gt;"",'（工厂打印）送货清单'!$G$2,"")</f>
        <v>#NUM!</v>
      </c>
      <c r="D71" s="31" t="e">
        <f ca="1">+VLOOKUP(B71,'（工厂打印）送货清单'!$D:$E,2,0)</f>
        <v>#NUM!</v>
      </c>
      <c r="E71" s="31" t="e">
        <f ca="1">+VLOOKUP(B71,'（工厂打印）送货清单'!$D:$L,9,0)</f>
        <v>#NUM!</v>
      </c>
      <c r="F71" s="31"/>
      <c r="G71" s="31"/>
      <c r="H71" s="5"/>
      <c r="I71" s="5"/>
      <c r="J71" s="5"/>
    </row>
    <row r="72" spans="1:10">
      <c r="A72" s="31" t="e">
        <f ca="1" t="array" ref="A72">+VLOOKUP(B72,IF({0,1},'（工厂打印）送货清单'!B:B,'（工厂打印）送货清单'!D:D),2,0)</f>
        <v>#NUM!</v>
      </c>
      <c r="B72" s="5" t="e">
        <f ca="1" t="array" ref="B72">+INDEX('（工厂打印）送货清单'!$D$1:$D$192,SMALL(IF('（工厂打印）送货清单'!$D$4:$D$192&lt;&gt;"",ROW('（工厂打印）送货清单'!$D$4:$D$192)),ROW('（工厂打印）送货清单'!A71)))</f>
        <v>#NUM!</v>
      </c>
      <c r="C72" s="33" t="e">
        <f ca="1">+IF(B72&lt;&gt;"",'（工厂打印）送货清单'!$G$2,"")</f>
        <v>#NUM!</v>
      </c>
      <c r="D72" s="31" t="e">
        <f ca="1">+VLOOKUP(B72,'（工厂打印）送货清单'!$D:$E,2,0)</f>
        <v>#NUM!</v>
      </c>
      <c r="E72" s="31" t="e">
        <f ca="1">+VLOOKUP(B72,'（工厂打印）送货清单'!$D:$L,9,0)</f>
        <v>#NUM!</v>
      </c>
      <c r="F72" s="31"/>
      <c r="G72" s="31"/>
      <c r="H72" s="5"/>
      <c r="I72" s="5"/>
      <c r="J72" s="5"/>
    </row>
    <row r="73" spans="1:10">
      <c r="A73" s="31" t="e">
        <f ca="1" t="array" ref="A73">+VLOOKUP(B73,IF({0,1},'（工厂打印）送货清单'!B:B,'（工厂打印）送货清单'!D:D),2,0)</f>
        <v>#NUM!</v>
      </c>
      <c r="B73" s="5" t="e">
        <f ca="1" t="array" ref="B73">+INDEX('（工厂打印）送货清单'!$D$1:$D$192,SMALL(IF('（工厂打印）送货清单'!$D$4:$D$192&lt;&gt;"",ROW('（工厂打印）送货清单'!$D$4:$D$192)),ROW('（工厂打印）送货清单'!A72)))</f>
        <v>#NUM!</v>
      </c>
      <c r="C73" s="33" t="e">
        <f ca="1">+IF(B73&lt;&gt;"",'（工厂打印）送货清单'!$G$2,"")</f>
        <v>#NUM!</v>
      </c>
      <c r="D73" s="31" t="e">
        <f ca="1">+VLOOKUP(B73,'（工厂打印）送货清单'!$D:$E,2,0)</f>
        <v>#NUM!</v>
      </c>
      <c r="E73" s="31" t="e">
        <f ca="1">+VLOOKUP(B73,'（工厂打印）送货清单'!$D:$L,9,0)</f>
        <v>#NUM!</v>
      </c>
      <c r="F73" s="31"/>
      <c r="G73" s="31"/>
      <c r="H73" s="5"/>
      <c r="I73" s="5"/>
      <c r="J73" s="5"/>
    </row>
    <row r="74" spans="1:10">
      <c r="A74" s="31" t="e">
        <f ca="1" t="array" ref="A74">+VLOOKUP(B74,IF({0,1},'（工厂打印）送货清单'!B:B,'（工厂打印）送货清单'!D:D),2,0)</f>
        <v>#NUM!</v>
      </c>
      <c r="B74" s="5" t="e">
        <f ca="1" t="array" ref="B74">+INDEX('（工厂打印）送货清单'!$D$1:$D$192,SMALL(IF('（工厂打印）送货清单'!$D$4:$D$192&lt;&gt;"",ROW('（工厂打印）送货清单'!$D$4:$D$192)),ROW('（工厂打印）送货清单'!A73)))</f>
        <v>#NUM!</v>
      </c>
      <c r="C74" s="33" t="e">
        <f ca="1">+IF(B74&lt;&gt;"",'（工厂打印）送货清单'!$G$2,"")</f>
        <v>#NUM!</v>
      </c>
      <c r="D74" s="31" t="e">
        <f ca="1">+VLOOKUP(B74,'（工厂打印）送货清单'!$D:$E,2,0)</f>
        <v>#NUM!</v>
      </c>
      <c r="E74" s="31" t="e">
        <f ca="1">+VLOOKUP(B74,'（工厂打印）送货清单'!$D:$L,9,0)</f>
        <v>#NUM!</v>
      </c>
      <c r="F74" s="31"/>
      <c r="G74" s="31"/>
      <c r="H74" s="5"/>
      <c r="I74" s="5"/>
      <c r="J74" s="5"/>
    </row>
    <row r="75" spans="1:10">
      <c r="A75" s="31" t="e">
        <f ca="1" t="array" ref="A75">+VLOOKUP(B75,IF({0,1},'（工厂打印）送货清单'!B:B,'（工厂打印）送货清单'!D:D),2,0)</f>
        <v>#NUM!</v>
      </c>
      <c r="B75" s="5" t="e">
        <f ca="1" t="array" ref="B75">+INDEX('（工厂打印）送货清单'!$D$1:$D$192,SMALL(IF('（工厂打印）送货清单'!$D$4:$D$192&lt;&gt;"",ROW('（工厂打印）送货清单'!$D$4:$D$192)),ROW('（工厂打印）送货清单'!A74)))</f>
        <v>#NUM!</v>
      </c>
      <c r="C75" s="33" t="e">
        <f ca="1">+IF(B75&lt;&gt;"",'（工厂打印）送货清单'!$G$2,"")</f>
        <v>#NUM!</v>
      </c>
      <c r="D75" s="31" t="e">
        <f ca="1">+VLOOKUP(B75,'（工厂打印）送货清单'!$D:$E,2,0)</f>
        <v>#NUM!</v>
      </c>
      <c r="E75" s="31" t="e">
        <f ca="1">+VLOOKUP(B75,'（工厂打印）送货清单'!$D:$L,9,0)</f>
        <v>#NUM!</v>
      </c>
      <c r="F75" s="31"/>
      <c r="G75" s="31"/>
      <c r="H75" s="5"/>
      <c r="I75" s="5"/>
      <c r="J75" s="5"/>
    </row>
    <row r="76" spans="1:10">
      <c r="A76" s="31" t="e">
        <f ca="1" t="array" ref="A76">+VLOOKUP(B76,IF({0,1},'（工厂打印）送货清单'!B:B,'（工厂打印）送货清单'!D:D),2,0)</f>
        <v>#NUM!</v>
      </c>
      <c r="B76" s="5" t="e">
        <f ca="1" t="array" ref="B76">+INDEX('（工厂打印）送货清单'!$D$1:$D$192,SMALL(IF('（工厂打印）送货清单'!$D$4:$D$192&lt;&gt;"",ROW('（工厂打印）送货清单'!$D$4:$D$192)),ROW('（工厂打印）送货清单'!A75)))</f>
        <v>#NUM!</v>
      </c>
      <c r="C76" s="33" t="e">
        <f ca="1">+IF(B76&lt;&gt;"",'（工厂打印）送货清单'!$G$2,"")</f>
        <v>#NUM!</v>
      </c>
      <c r="D76" s="31" t="e">
        <f ca="1">+VLOOKUP(B76,'（工厂打印）送货清单'!$D:$E,2,0)</f>
        <v>#NUM!</v>
      </c>
      <c r="E76" s="31" t="e">
        <f ca="1">+VLOOKUP(B76,'（工厂打印）送货清单'!$D:$L,9,0)</f>
        <v>#NUM!</v>
      </c>
      <c r="F76" s="31"/>
      <c r="G76" s="31"/>
      <c r="H76" s="5"/>
      <c r="I76" s="5"/>
      <c r="J76" s="5"/>
    </row>
    <row r="77" spans="1:10">
      <c r="A77" s="31" t="e">
        <f ca="1" t="array" ref="A77">+VLOOKUP(B77,IF({0,1},'（工厂打印）送货清单'!B:B,'（工厂打印）送货清单'!D:D),2,0)</f>
        <v>#NUM!</v>
      </c>
      <c r="B77" s="5" t="e">
        <f ca="1" t="array" ref="B77">+INDEX('（工厂打印）送货清单'!$D$1:$D$192,SMALL(IF('（工厂打印）送货清单'!$D$4:$D$192&lt;&gt;"",ROW('（工厂打印）送货清单'!$D$4:$D$192)),ROW('（工厂打印）送货清单'!A76)))</f>
        <v>#NUM!</v>
      </c>
      <c r="C77" s="33" t="e">
        <f ca="1">+IF(B77&lt;&gt;"",'（工厂打印）送货清单'!$G$2,"")</f>
        <v>#NUM!</v>
      </c>
      <c r="D77" s="31" t="e">
        <f ca="1">+VLOOKUP(B77,'（工厂打印）送货清单'!$D:$E,2,0)</f>
        <v>#NUM!</v>
      </c>
      <c r="E77" s="31" t="e">
        <f ca="1">+VLOOKUP(B77,'（工厂打印）送货清单'!$D:$L,9,0)</f>
        <v>#NUM!</v>
      </c>
      <c r="F77" s="31"/>
      <c r="G77" s="31"/>
      <c r="H77" s="5"/>
      <c r="I77" s="5"/>
      <c r="J77" s="5"/>
    </row>
    <row r="78" spans="1:10">
      <c r="A78" s="31" t="e">
        <f ca="1" t="array" ref="A78">+VLOOKUP(B78,IF({0,1},'（工厂打印）送货清单'!B:B,'（工厂打印）送货清单'!D:D),2,0)</f>
        <v>#NUM!</v>
      </c>
      <c r="B78" s="5" t="e">
        <f ca="1" t="array" ref="B78">+INDEX('（工厂打印）送货清单'!$D$1:$D$192,SMALL(IF('（工厂打印）送货清单'!$D$4:$D$192&lt;&gt;"",ROW('（工厂打印）送货清单'!$D$4:$D$192)),ROW('（工厂打印）送货清单'!A77)))</f>
        <v>#NUM!</v>
      </c>
      <c r="C78" s="33" t="e">
        <f ca="1">+IF(B78&lt;&gt;"",'（工厂打印）送货清单'!$G$2,"")</f>
        <v>#NUM!</v>
      </c>
      <c r="D78" s="31" t="e">
        <f ca="1">+VLOOKUP(B78,'（工厂打印）送货清单'!$D:$E,2,0)</f>
        <v>#NUM!</v>
      </c>
      <c r="E78" s="31" t="e">
        <f ca="1">+VLOOKUP(B78,'（工厂打印）送货清单'!$D:$L,9,0)</f>
        <v>#NUM!</v>
      </c>
      <c r="F78" s="31"/>
      <c r="G78" s="31"/>
      <c r="H78" s="5"/>
      <c r="I78" s="5"/>
      <c r="J78" s="5"/>
    </row>
    <row r="79" spans="1:10">
      <c r="A79" s="31" t="e">
        <f ca="1" t="array" ref="A79">+VLOOKUP(B79,IF({0,1},'（工厂打印）送货清单'!B:B,'（工厂打印）送货清单'!D:D),2,0)</f>
        <v>#NUM!</v>
      </c>
      <c r="B79" s="5" t="e">
        <f ca="1" t="array" ref="B79">+INDEX('（工厂打印）送货清单'!$D$1:$D$192,SMALL(IF('（工厂打印）送货清单'!$D$4:$D$192&lt;&gt;"",ROW('（工厂打印）送货清单'!$D$4:$D$192)),ROW('（工厂打印）送货清单'!A78)))</f>
        <v>#NUM!</v>
      </c>
      <c r="C79" s="33" t="e">
        <f ca="1">+IF(B79&lt;&gt;"",'（工厂打印）送货清单'!$G$2,"")</f>
        <v>#NUM!</v>
      </c>
      <c r="D79" s="31" t="e">
        <f ca="1">+VLOOKUP(B79,'（工厂打印）送货清单'!$D:$E,2,0)</f>
        <v>#NUM!</v>
      </c>
      <c r="E79" s="31" t="e">
        <f ca="1">+VLOOKUP(B79,'（工厂打印）送货清单'!$D:$L,9,0)</f>
        <v>#NUM!</v>
      </c>
      <c r="F79" s="31"/>
      <c r="G79" s="31"/>
      <c r="H79" s="5"/>
      <c r="I79" s="5"/>
      <c r="J79" s="5"/>
    </row>
    <row r="80" spans="1:10">
      <c r="A80" s="31" t="e">
        <f ca="1" t="array" ref="A80">+VLOOKUP(B80,IF({0,1},'（工厂打印）送货清单'!B:B,'（工厂打印）送货清单'!D:D),2,0)</f>
        <v>#NUM!</v>
      </c>
      <c r="B80" s="5" t="e">
        <f ca="1" t="array" ref="B80">+INDEX('（工厂打印）送货清单'!$D$1:$D$192,SMALL(IF('（工厂打印）送货清单'!$D$4:$D$192&lt;&gt;"",ROW('（工厂打印）送货清单'!$D$4:$D$192)),ROW('（工厂打印）送货清单'!A79)))</f>
        <v>#NUM!</v>
      </c>
      <c r="C80" s="33" t="e">
        <f ca="1">+IF(B80&lt;&gt;"",'（工厂打印）送货清单'!$G$2,"")</f>
        <v>#NUM!</v>
      </c>
      <c r="D80" s="31" t="e">
        <f ca="1">+VLOOKUP(B80,'（工厂打印）送货清单'!$D:$E,2,0)</f>
        <v>#NUM!</v>
      </c>
      <c r="E80" s="31" t="e">
        <f ca="1">+VLOOKUP(B80,'（工厂打印）送货清单'!$D:$L,9,0)</f>
        <v>#NUM!</v>
      </c>
      <c r="F80" s="31"/>
      <c r="G80" s="31"/>
      <c r="H80" s="5"/>
      <c r="I80" s="5"/>
      <c r="J80" s="5"/>
    </row>
    <row r="81" spans="1:10">
      <c r="A81" s="31" t="e">
        <f ca="1" t="array" ref="A81">+VLOOKUP(B81,IF({0,1},'（工厂打印）送货清单'!B:B,'（工厂打印）送货清单'!D:D),2,0)</f>
        <v>#NUM!</v>
      </c>
      <c r="B81" s="5" t="e">
        <f ca="1" t="array" ref="B81">+INDEX('（工厂打印）送货清单'!$D$1:$D$192,SMALL(IF('（工厂打印）送货清单'!$D$4:$D$192&lt;&gt;"",ROW('（工厂打印）送货清单'!$D$4:$D$192)),ROW('（工厂打印）送货清单'!A80)))</f>
        <v>#NUM!</v>
      </c>
      <c r="C81" s="33" t="e">
        <f ca="1">+IF(B81&lt;&gt;"",'（工厂打印）送货清单'!$G$2,"")</f>
        <v>#NUM!</v>
      </c>
      <c r="D81" s="31" t="e">
        <f ca="1">+VLOOKUP(B81,'（工厂打印）送货清单'!$D:$E,2,0)</f>
        <v>#NUM!</v>
      </c>
      <c r="E81" s="31" t="e">
        <f ca="1">+VLOOKUP(B81,'（工厂打印）送货清单'!$D:$L,9,0)</f>
        <v>#NUM!</v>
      </c>
      <c r="F81" s="31"/>
      <c r="G81" s="31"/>
      <c r="H81" s="5"/>
      <c r="I81" s="5"/>
      <c r="J81" s="5"/>
    </row>
    <row r="82" spans="1:10">
      <c r="A82" s="31" t="e">
        <f ca="1" t="array" ref="A82">+VLOOKUP(B82,IF({0,1},'（工厂打印）送货清单'!B:B,'（工厂打印）送货清单'!D:D),2,0)</f>
        <v>#NUM!</v>
      </c>
      <c r="B82" s="5" t="e">
        <f ca="1" t="array" ref="B82">+INDEX('（工厂打印）送货清单'!$D$1:$D$192,SMALL(IF('（工厂打印）送货清单'!$D$4:$D$192&lt;&gt;"",ROW('（工厂打印）送货清单'!$D$4:$D$192)),ROW('（工厂打印）送货清单'!A81)))</f>
        <v>#NUM!</v>
      </c>
      <c r="C82" s="33" t="e">
        <f ca="1">+IF(B82&lt;&gt;"",'（工厂打印）送货清单'!$G$2,"")</f>
        <v>#NUM!</v>
      </c>
      <c r="D82" s="31" t="e">
        <f ca="1">+VLOOKUP(B82,'（工厂打印）送货清单'!$D:$E,2,0)</f>
        <v>#NUM!</v>
      </c>
      <c r="E82" s="31" t="e">
        <f ca="1">+VLOOKUP(B82,'（工厂打印）送货清单'!$D:$L,9,0)</f>
        <v>#NUM!</v>
      </c>
      <c r="F82" s="31"/>
      <c r="G82" s="31"/>
      <c r="H82" s="5"/>
      <c r="I82" s="5"/>
      <c r="J82" s="5"/>
    </row>
    <row r="83" spans="1:10">
      <c r="A83" s="31" t="e">
        <f ca="1" t="array" ref="A83">+VLOOKUP(B83,IF({0,1},'（工厂打印）送货清单'!B:B,'（工厂打印）送货清单'!D:D),2,0)</f>
        <v>#NUM!</v>
      </c>
      <c r="B83" s="5" t="e">
        <f ca="1" t="array" ref="B83">+INDEX('（工厂打印）送货清单'!$D$1:$D$192,SMALL(IF('（工厂打印）送货清单'!$D$4:$D$192&lt;&gt;"",ROW('（工厂打印）送货清单'!$D$4:$D$192)),ROW('（工厂打印）送货清单'!A82)))</f>
        <v>#NUM!</v>
      </c>
      <c r="C83" s="33" t="e">
        <f ca="1">+IF(B83&lt;&gt;"",'（工厂打印）送货清单'!$G$2,"")</f>
        <v>#NUM!</v>
      </c>
      <c r="D83" s="31" t="e">
        <f ca="1">+VLOOKUP(B83,'（工厂打印）送货清单'!$D:$E,2,0)</f>
        <v>#NUM!</v>
      </c>
      <c r="E83" s="31" t="e">
        <f ca="1">+VLOOKUP(B83,'（工厂打印）送货清单'!$D:$L,9,0)</f>
        <v>#NUM!</v>
      </c>
      <c r="F83" s="31"/>
      <c r="G83" s="31"/>
      <c r="H83" s="5"/>
      <c r="I83" s="5"/>
      <c r="J83" s="5"/>
    </row>
    <row r="84" spans="1:10">
      <c r="A84" s="31" t="e">
        <f ca="1" t="array" ref="A84">+VLOOKUP(B84,IF({0,1},'（工厂打印）送货清单'!B:B,'（工厂打印）送货清单'!D:D),2,0)</f>
        <v>#NUM!</v>
      </c>
      <c r="B84" s="5" t="e">
        <f ca="1" t="array" ref="B84">+INDEX('（工厂打印）送货清单'!$D$1:$D$192,SMALL(IF('（工厂打印）送货清单'!$D$4:$D$192&lt;&gt;"",ROW('（工厂打印）送货清单'!$D$4:$D$192)),ROW('（工厂打印）送货清单'!A83)))</f>
        <v>#NUM!</v>
      </c>
      <c r="C84" s="33" t="e">
        <f ca="1">+IF(B84&lt;&gt;"",'（工厂打印）送货清单'!$G$2,"")</f>
        <v>#NUM!</v>
      </c>
      <c r="D84" s="31" t="e">
        <f ca="1">+VLOOKUP(B84,'（工厂打印）送货清单'!$D:$E,2,0)</f>
        <v>#NUM!</v>
      </c>
      <c r="E84" s="31" t="e">
        <f ca="1">+VLOOKUP(B84,'（工厂打印）送货清单'!$D:$L,9,0)</f>
        <v>#NUM!</v>
      </c>
      <c r="F84" s="31"/>
      <c r="G84" s="31"/>
      <c r="H84" s="5"/>
      <c r="I84" s="5"/>
      <c r="J84" s="5"/>
    </row>
    <row r="85" spans="1:10">
      <c r="A85" s="31" t="e">
        <f ca="1" t="array" ref="A85">+VLOOKUP(B85,IF({0,1},'（工厂打印）送货清单'!B:B,'（工厂打印）送货清单'!D:D),2,0)</f>
        <v>#NUM!</v>
      </c>
      <c r="B85" s="5" t="e">
        <f ca="1" t="array" ref="B85">+INDEX('（工厂打印）送货清单'!$D$1:$D$192,SMALL(IF('（工厂打印）送货清单'!$D$4:$D$192&lt;&gt;"",ROW('（工厂打印）送货清单'!$D$4:$D$192)),ROW('（工厂打印）送货清单'!A84)))</f>
        <v>#NUM!</v>
      </c>
      <c r="C85" s="33" t="e">
        <f ca="1">+IF(B85&lt;&gt;"",'（工厂打印）送货清单'!$G$2,"")</f>
        <v>#NUM!</v>
      </c>
      <c r="D85" s="31" t="e">
        <f ca="1">+VLOOKUP(B85,'（工厂打印）送货清单'!$D:$E,2,0)</f>
        <v>#NUM!</v>
      </c>
      <c r="E85" s="31" t="e">
        <f ca="1">+VLOOKUP(B85,'（工厂打印）送货清单'!$D:$L,9,0)</f>
        <v>#NUM!</v>
      </c>
      <c r="F85" s="31"/>
      <c r="G85" s="31"/>
      <c r="H85" s="5"/>
      <c r="I85" s="5"/>
      <c r="J85" s="5"/>
    </row>
    <row r="86" spans="1:10">
      <c r="A86" s="31" t="e">
        <f ca="1" t="array" ref="A86">+VLOOKUP(B86,IF({0,1},'（工厂打印）送货清单'!B:B,'（工厂打印）送货清单'!D:D),2,0)</f>
        <v>#NUM!</v>
      </c>
      <c r="B86" s="5" t="e">
        <f ca="1" t="array" ref="B86">+INDEX('（工厂打印）送货清单'!$D$1:$D$192,SMALL(IF('（工厂打印）送货清单'!$D$4:$D$192&lt;&gt;"",ROW('（工厂打印）送货清单'!$D$4:$D$192)),ROW('（工厂打印）送货清单'!A85)))</f>
        <v>#NUM!</v>
      </c>
      <c r="C86" s="33" t="e">
        <f ca="1">+IF(B86&lt;&gt;"",'（工厂打印）送货清单'!$G$2,"")</f>
        <v>#NUM!</v>
      </c>
      <c r="D86" s="31" t="e">
        <f ca="1">+VLOOKUP(B86,'（工厂打印）送货清单'!$D:$E,2,0)</f>
        <v>#NUM!</v>
      </c>
      <c r="E86" s="31" t="e">
        <f ca="1">+VLOOKUP(B86,'（工厂打印）送货清单'!$D:$L,9,0)</f>
        <v>#NUM!</v>
      </c>
      <c r="F86" s="31"/>
      <c r="G86" s="31"/>
      <c r="H86" s="5"/>
      <c r="I86" s="5"/>
      <c r="J86" s="5"/>
    </row>
    <row r="87" spans="1:10">
      <c r="A87" s="31" t="e">
        <f ca="1" t="array" ref="A87">+VLOOKUP(B87,IF({0,1},'（工厂打印）送货清单'!B:B,'（工厂打印）送货清单'!D:D),2,0)</f>
        <v>#NUM!</v>
      </c>
      <c r="B87" s="5" t="e">
        <f ca="1" t="array" ref="B87">+INDEX('（工厂打印）送货清单'!$D$1:$D$192,SMALL(IF('（工厂打印）送货清单'!$D$4:$D$192&lt;&gt;"",ROW('（工厂打印）送货清单'!$D$4:$D$192)),ROW('（工厂打印）送货清单'!A86)))</f>
        <v>#NUM!</v>
      </c>
      <c r="C87" s="33" t="e">
        <f ca="1">+IF(B87&lt;&gt;"",'（工厂打印）送货清单'!$G$2,"")</f>
        <v>#NUM!</v>
      </c>
      <c r="D87" s="31" t="e">
        <f ca="1">+VLOOKUP(B87,'（工厂打印）送货清单'!$D:$E,2,0)</f>
        <v>#NUM!</v>
      </c>
      <c r="E87" s="31" t="e">
        <f ca="1">+VLOOKUP(B87,'（工厂打印）送货清单'!$D:$L,9,0)</f>
        <v>#NUM!</v>
      </c>
      <c r="F87" s="31"/>
      <c r="G87" s="31"/>
      <c r="H87" s="5"/>
      <c r="I87" s="5"/>
      <c r="J87" s="5"/>
    </row>
    <row r="88" spans="1:10">
      <c r="A88" s="31" t="e">
        <f ca="1" t="array" ref="A88">+VLOOKUP(B88,IF({0,1},'（工厂打印）送货清单'!B:B,'（工厂打印）送货清单'!D:D),2,0)</f>
        <v>#NUM!</v>
      </c>
      <c r="B88" s="5" t="e">
        <f ca="1" t="array" ref="B88">+INDEX('（工厂打印）送货清单'!$D$1:$D$192,SMALL(IF('（工厂打印）送货清单'!$D$4:$D$192&lt;&gt;"",ROW('（工厂打印）送货清单'!$D$4:$D$192)),ROW('（工厂打印）送货清单'!A87)))</f>
        <v>#NUM!</v>
      </c>
      <c r="C88" s="33" t="e">
        <f ca="1">+IF(B88&lt;&gt;"",'（工厂打印）送货清单'!$G$2,"")</f>
        <v>#NUM!</v>
      </c>
      <c r="D88" s="31" t="e">
        <f ca="1">+VLOOKUP(B88,'（工厂打印）送货清单'!$D:$E,2,0)</f>
        <v>#NUM!</v>
      </c>
      <c r="E88" s="31" t="e">
        <f ca="1">+VLOOKUP(B88,'（工厂打印）送货清单'!$D:$L,9,0)</f>
        <v>#NUM!</v>
      </c>
      <c r="F88" s="31"/>
      <c r="G88" s="31"/>
      <c r="H88" s="5"/>
      <c r="I88" s="5"/>
      <c r="J88" s="5"/>
    </row>
    <row r="89" spans="1:10">
      <c r="A89" s="31" t="e">
        <f ca="1" t="array" ref="A89">+VLOOKUP(B89,IF({0,1},'（工厂打印）送货清单'!B:B,'（工厂打印）送货清单'!D:D),2,0)</f>
        <v>#NUM!</v>
      </c>
      <c r="B89" s="5" t="e">
        <f ca="1" t="array" ref="B89">+INDEX('（工厂打印）送货清单'!$D$1:$D$192,SMALL(IF('（工厂打印）送货清单'!$D$4:$D$192&lt;&gt;"",ROW('（工厂打印）送货清单'!$D$4:$D$192)),ROW('（工厂打印）送货清单'!A88)))</f>
        <v>#NUM!</v>
      </c>
      <c r="C89" s="33" t="e">
        <f ca="1">+IF(B89&lt;&gt;"",'（工厂打印）送货清单'!$G$2,"")</f>
        <v>#NUM!</v>
      </c>
      <c r="D89" s="31" t="e">
        <f ca="1">+VLOOKUP(B89,'（工厂打印）送货清单'!$D:$E,2,0)</f>
        <v>#NUM!</v>
      </c>
      <c r="E89" s="31" t="e">
        <f ca="1">+VLOOKUP(B89,'（工厂打印）送货清单'!$D:$L,9,0)</f>
        <v>#NUM!</v>
      </c>
      <c r="F89" s="31"/>
      <c r="G89" s="31"/>
      <c r="H89" s="5"/>
      <c r="I89" s="5"/>
      <c r="J89" s="5"/>
    </row>
    <row r="90" spans="1:10">
      <c r="A90" s="31" t="e">
        <f ca="1" t="array" ref="A90">+VLOOKUP(B90,IF({0,1},'（工厂打印）送货清单'!B:B,'（工厂打印）送货清单'!D:D),2,0)</f>
        <v>#NUM!</v>
      </c>
      <c r="B90" s="5" t="e">
        <f ca="1" t="array" ref="B90">+INDEX('（工厂打印）送货清单'!$D$1:$D$192,SMALL(IF('（工厂打印）送货清单'!$D$4:$D$192&lt;&gt;"",ROW('（工厂打印）送货清单'!$D$4:$D$192)),ROW('（工厂打印）送货清单'!A89)))</f>
        <v>#NUM!</v>
      </c>
      <c r="C90" s="33" t="e">
        <f ca="1">+IF(B90&lt;&gt;"",'（工厂打印）送货清单'!$G$2,"")</f>
        <v>#NUM!</v>
      </c>
      <c r="D90" s="31" t="e">
        <f ca="1">+VLOOKUP(B90,'（工厂打印）送货清单'!$D:$E,2,0)</f>
        <v>#NUM!</v>
      </c>
      <c r="E90" s="31" t="e">
        <f ca="1">+VLOOKUP(B90,'（工厂打印）送货清单'!$D:$L,9,0)</f>
        <v>#NUM!</v>
      </c>
      <c r="F90" s="31"/>
      <c r="G90" s="31"/>
      <c r="H90" s="5"/>
      <c r="I90" s="5"/>
      <c r="J90" s="5"/>
    </row>
    <row r="91" spans="1:10">
      <c r="A91" s="31" t="e">
        <f ca="1" t="array" ref="A91">+VLOOKUP(B91,IF({0,1},'（工厂打印）送货清单'!B:B,'（工厂打印）送货清单'!D:D),2,0)</f>
        <v>#NUM!</v>
      </c>
      <c r="B91" s="5" t="e">
        <f ca="1" t="array" ref="B91">+INDEX('（工厂打印）送货清单'!$D$1:$D$192,SMALL(IF('（工厂打印）送货清单'!$D$4:$D$192&lt;&gt;"",ROW('（工厂打印）送货清单'!$D$4:$D$192)),ROW('（工厂打印）送货清单'!A90)))</f>
        <v>#NUM!</v>
      </c>
      <c r="C91" s="33" t="e">
        <f ca="1">+IF(B91&lt;&gt;"",'（工厂打印）送货清单'!$G$2,"")</f>
        <v>#NUM!</v>
      </c>
      <c r="D91" s="31" t="e">
        <f ca="1">+VLOOKUP(B91,'（工厂打印）送货清单'!$D:$E,2,0)</f>
        <v>#NUM!</v>
      </c>
      <c r="E91" s="31" t="e">
        <f ca="1">+VLOOKUP(B91,'（工厂打印）送货清单'!$D:$L,9,0)</f>
        <v>#NUM!</v>
      </c>
      <c r="F91" s="31"/>
      <c r="G91" s="31"/>
      <c r="H91" s="5"/>
      <c r="I91" s="5"/>
      <c r="J91" s="5"/>
    </row>
    <row r="92" spans="1:10">
      <c r="A92" s="31" t="e">
        <f ca="1" t="array" ref="A92">+VLOOKUP(B92,IF({0,1},'（工厂打印）送货清单'!B:B,'（工厂打印）送货清单'!D:D),2,0)</f>
        <v>#NUM!</v>
      </c>
      <c r="B92" s="5" t="e">
        <f ca="1" t="array" ref="B92">+INDEX('（工厂打印）送货清单'!$D$1:$D$192,SMALL(IF('（工厂打印）送货清单'!$D$4:$D$192&lt;&gt;"",ROW('（工厂打印）送货清单'!$D$4:$D$192)),ROW('（工厂打印）送货清单'!A91)))</f>
        <v>#NUM!</v>
      </c>
      <c r="C92" s="33" t="e">
        <f ca="1">+IF(B92&lt;&gt;"",'（工厂打印）送货清单'!$G$2,"")</f>
        <v>#NUM!</v>
      </c>
      <c r="D92" s="31" t="e">
        <f ca="1">+VLOOKUP(B92,'（工厂打印）送货清单'!$D:$E,2,0)</f>
        <v>#NUM!</v>
      </c>
      <c r="E92" s="31" t="e">
        <f ca="1">+VLOOKUP(B92,'（工厂打印）送货清单'!$D:$L,9,0)</f>
        <v>#NUM!</v>
      </c>
      <c r="F92" s="31"/>
      <c r="G92" s="31"/>
      <c r="H92" s="5"/>
      <c r="I92" s="5"/>
      <c r="J92" s="5"/>
    </row>
    <row r="93" spans="1:10">
      <c r="A93" s="31" t="e">
        <f ca="1" t="array" ref="A93">+VLOOKUP(B93,IF({0,1},'（工厂打印）送货清单'!B:B,'（工厂打印）送货清单'!D:D),2,0)</f>
        <v>#NUM!</v>
      </c>
      <c r="B93" s="5" t="e">
        <f ca="1" t="array" ref="B93">+INDEX('（工厂打印）送货清单'!$D$1:$D$192,SMALL(IF('（工厂打印）送货清单'!$D$4:$D$192&lt;&gt;"",ROW('（工厂打印）送货清单'!$D$4:$D$192)),ROW('（工厂打印）送货清单'!A92)))</f>
        <v>#NUM!</v>
      </c>
      <c r="C93" s="33" t="e">
        <f ca="1">+IF(B93&lt;&gt;"",'（工厂打印）送货清单'!$G$2,"")</f>
        <v>#NUM!</v>
      </c>
      <c r="D93" s="31" t="e">
        <f ca="1">+VLOOKUP(B93,'（工厂打印）送货清单'!$D:$E,2,0)</f>
        <v>#NUM!</v>
      </c>
      <c r="E93" s="31" t="e">
        <f ca="1">+VLOOKUP(B93,'（工厂打印）送货清单'!$D:$L,9,0)</f>
        <v>#NUM!</v>
      </c>
      <c r="F93" s="31"/>
      <c r="G93" s="31"/>
      <c r="H93" s="5"/>
      <c r="I93" s="5"/>
      <c r="J93" s="5"/>
    </row>
    <row r="94" spans="1:10">
      <c r="A94" s="31" t="e">
        <f ca="1" t="array" ref="A94">+VLOOKUP(B94,IF({0,1},'（工厂打印）送货清单'!B:B,'（工厂打印）送货清单'!D:D),2,0)</f>
        <v>#NUM!</v>
      </c>
      <c r="B94" s="5" t="e">
        <f ca="1" t="array" ref="B94">+INDEX('（工厂打印）送货清单'!$D$1:$D$192,SMALL(IF('（工厂打印）送货清单'!$D$4:$D$192&lt;&gt;"",ROW('（工厂打印）送货清单'!$D$4:$D$192)),ROW('（工厂打印）送货清单'!A93)))</f>
        <v>#NUM!</v>
      </c>
      <c r="C94" s="33" t="e">
        <f ca="1">+IF(B94&lt;&gt;"",'（工厂打印）送货清单'!$G$2,"")</f>
        <v>#NUM!</v>
      </c>
      <c r="D94" s="31" t="e">
        <f ca="1">+VLOOKUP(B94,'（工厂打印）送货清单'!$D:$E,2,0)</f>
        <v>#NUM!</v>
      </c>
      <c r="E94" s="31" t="e">
        <f ca="1">+VLOOKUP(B94,'（工厂打印）送货清单'!$D:$L,9,0)</f>
        <v>#NUM!</v>
      </c>
      <c r="F94" s="31"/>
      <c r="G94" s="31"/>
      <c r="H94" s="5"/>
      <c r="I94" s="5"/>
      <c r="J94" s="5"/>
    </row>
    <row r="95" spans="1:10">
      <c r="A95" s="31" t="e">
        <f ca="1" t="array" ref="A95">+VLOOKUP(B95,IF({0,1},'（工厂打印）送货清单'!B:B,'（工厂打印）送货清单'!D:D),2,0)</f>
        <v>#NUM!</v>
      </c>
      <c r="B95" s="5" t="e">
        <f ca="1" t="array" ref="B95">+INDEX('（工厂打印）送货清单'!$D$1:$D$192,SMALL(IF('（工厂打印）送货清单'!$D$4:$D$192&lt;&gt;"",ROW('（工厂打印）送货清单'!$D$4:$D$192)),ROW('（工厂打印）送货清单'!A94)))</f>
        <v>#NUM!</v>
      </c>
      <c r="C95" s="33" t="e">
        <f ca="1">+IF(B95&lt;&gt;"",'（工厂打印）送货清单'!$G$2,"")</f>
        <v>#NUM!</v>
      </c>
      <c r="D95" s="31" t="e">
        <f ca="1">+VLOOKUP(B95,'（工厂打印）送货清单'!$D:$E,2,0)</f>
        <v>#NUM!</v>
      </c>
      <c r="E95" s="31" t="e">
        <f ca="1">+VLOOKUP(B95,'（工厂打印）送货清单'!$D:$L,9,0)</f>
        <v>#NUM!</v>
      </c>
      <c r="F95" s="31"/>
      <c r="G95" s="31"/>
      <c r="H95" s="5"/>
      <c r="I95" s="5"/>
      <c r="J95" s="5"/>
    </row>
    <row r="96" spans="1:10">
      <c r="A96" s="31" t="e">
        <f ca="1" t="array" ref="A96">+VLOOKUP(B96,IF({0,1},'（工厂打印）送货清单'!B:B,'（工厂打印）送货清单'!D:D),2,0)</f>
        <v>#NUM!</v>
      </c>
      <c r="B96" s="5" t="e">
        <f ca="1" t="array" ref="B96">+INDEX('（工厂打印）送货清单'!$D$1:$D$192,SMALL(IF('（工厂打印）送货清单'!$D$4:$D$192&lt;&gt;"",ROW('（工厂打印）送货清单'!$D$4:$D$192)),ROW('（工厂打印）送货清单'!A95)))</f>
        <v>#NUM!</v>
      </c>
      <c r="C96" s="33" t="e">
        <f ca="1">+IF(B96&lt;&gt;"",'（工厂打印）送货清单'!$G$2,"")</f>
        <v>#NUM!</v>
      </c>
      <c r="D96" s="31" t="e">
        <f ca="1">+VLOOKUP(B96,'（工厂打印）送货清单'!$D:$E,2,0)</f>
        <v>#NUM!</v>
      </c>
      <c r="E96" s="31" t="e">
        <f ca="1">+VLOOKUP(B96,'（工厂打印）送货清单'!$D:$L,9,0)</f>
        <v>#NUM!</v>
      </c>
      <c r="F96" s="31"/>
      <c r="G96" s="31"/>
      <c r="H96" s="5"/>
      <c r="I96" s="5"/>
      <c r="J96" s="5"/>
    </row>
    <row r="97" spans="1:10">
      <c r="A97" s="31" t="e">
        <f ca="1" t="array" ref="A97">+VLOOKUP(B97,IF({0,1},'（工厂打印）送货清单'!B:B,'（工厂打印）送货清单'!D:D),2,0)</f>
        <v>#NUM!</v>
      </c>
      <c r="B97" s="5" t="e">
        <f ca="1" t="array" ref="B97">+INDEX('（工厂打印）送货清单'!$D$1:$D$192,SMALL(IF('（工厂打印）送货清单'!$D$4:$D$192&lt;&gt;"",ROW('（工厂打印）送货清单'!$D$4:$D$192)),ROW('（工厂打印）送货清单'!A96)))</f>
        <v>#NUM!</v>
      </c>
      <c r="C97" s="33" t="e">
        <f ca="1">+IF(B97&lt;&gt;"",'（工厂打印）送货清单'!$G$2,"")</f>
        <v>#NUM!</v>
      </c>
      <c r="D97" s="31" t="e">
        <f ca="1">+VLOOKUP(B97,'（工厂打印）送货清单'!$D:$E,2,0)</f>
        <v>#NUM!</v>
      </c>
      <c r="E97" s="31" t="e">
        <f ca="1">+VLOOKUP(B97,'（工厂打印）送货清单'!$D:$L,9,0)</f>
        <v>#NUM!</v>
      </c>
      <c r="F97" s="31"/>
      <c r="G97" s="31"/>
      <c r="H97" s="5"/>
      <c r="I97" s="5"/>
      <c r="J97" s="5"/>
    </row>
    <row r="98" spans="1:10">
      <c r="A98" s="31" t="e">
        <f ca="1" t="array" ref="A98">+VLOOKUP(B98,IF({0,1},'（工厂打印）送货清单'!B:B,'（工厂打印）送货清单'!D:D),2,0)</f>
        <v>#NUM!</v>
      </c>
      <c r="B98" s="5" t="e">
        <f ca="1" t="array" ref="B98">+INDEX('（工厂打印）送货清单'!$D$1:$D$192,SMALL(IF('（工厂打印）送货清单'!$D$4:$D$192&lt;&gt;"",ROW('（工厂打印）送货清单'!$D$4:$D$192)),ROW('（工厂打印）送货清单'!A97)))</f>
        <v>#NUM!</v>
      </c>
      <c r="C98" s="33" t="e">
        <f ca="1">+IF(B98&lt;&gt;"",'（工厂打印）送货清单'!$G$2,"")</f>
        <v>#NUM!</v>
      </c>
      <c r="D98" s="31" t="e">
        <f ca="1">+VLOOKUP(B98,'（工厂打印）送货清单'!$D:$E,2,0)</f>
        <v>#NUM!</v>
      </c>
      <c r="E98" s="31" t="e">
        <f ca="1">+VLOOKUP(B98,'（工厂打印）送货清单'!$D:$L,9,0)</f>
        <v>#NUM!</v>
      </c>
      <c r="F98" s="31"/>
      <c r="G98" s="31"/>
      <c r="H98" s="5"/>
      <c r="I98" s="5"/>
      <c r="J98" s="5"/>
    </row>
    <row r="99" spans="1:10">
      <c r="A99" s="31" t="e">
        <f ca="1" t="array" ref="A99">+VLOOKUP(B99,IF({0,1},'（工厂打印）送货清单'!B:B,'（工厂打印）送货清单'!D:D),2,0)</f>
        <v>#NUM!</v>
      </c>
      <c r="B99" s="5" t="e">
        <f ca="1" t="array" ref="B99">+INDEX('（工厂打印）送货清单'!$D$1:$D$192,SMALL(IF('（工厂打印）送货清单'!$D$4:$D$192&lt;&gt;"",ROW('（工厂打印）送货清单'!$D$4:$D$192)),ROW('（工厂打印）送货清单'!A98)))</f>
        <v>#NUM!</v>
      </c>
      <c r="C99" s="33" t="e">
        <f ca="1">+IF(B99&lt;&gt;"",'（工厂打印）送货清单'!$G$2,"")</f>
        <v>#NUM!</v>
      </c>
      <c r="D99" s="31" t="e">
        <f ca="1">+VLOOKUP(B99,'（工厂打印）送货清单'!$D:$E,2,0)</f>
        <v>#NUM!</v>
      </c>
      <c r="E99" s="31" t="e">
        <f ca="1">+VLOOKUP(B99,'（工厂打印）送货清单'!$D:$L,9,0)</f>
        <v>#NUM!</v>
      </c>
      <c r="F99" s="31"/>
      <c r="G99" s="31"/>
      <c r="H99" s="5"/>
      <c r="I99" s="5"/>
      <c r="J99" s="5"/>
    </row>
    <row r="100" spans="1:10">
      <c r="A100" s="31" t="e">
        <f ca="1" t="array" ref="A100">+VLOOKUP(B100,IF({0,1},'（工厂打印）送货清单'!B:B,'（工厂打印）送货清单'!D:D),2,0)</f>
        <v>#NUM!</v>
      </c>
      <c r="B100" s="5" t="e">
        <f ca="1" t="array" ref="B100">+INDEX('（工厂打印）送货清单'!$D$1:$D$192,SMALL(IF('（工厂打印）送货清单'!$D$4:$D$192&lt;&gt;"",ROW('（工厂打印）送货清单'!$D$4:$D$192)),ROW('（工厂打印）送货清单'!A99)))</f>
        <v>#NUM!</v>
      </c>
      <c r="C100" s="33" t="e">
        <f ca="1">+IF(B100&lt;&gt;"",'（工厂打印）送货清单'!$G$2,"")</f>
        <v>#NUM!</v>
      </c>
      <c r="D100" s="31" t="e">
        <f ca="1">+VLOOKUP(B100,'（工厂打印）送货清单'!$D:$E,2,0)</f>
        <v>#NUM!</v>
      </c>
      <c r="E100" s="31" t="e">
        <f ca="1">+VLOOKUP(B100,'（工厂打印）送货清单'!$D:$L,9,0)</f>
        <v>#NUM!</v>
      </c>
      <c r="F100" s="31"/>
      <c r="G100" s="31"/>
      <c r="H100" s="5"/>
      <c r="I100" s="5"/>
      <c r="J100" s="5"/>
    </row>
    <row r="101" spans="1:10">
      <c r="A101" s="31" t="e">
        <f ca="1" t="array" ref="A101">+VLOOKUP(B101,IF({0,1},'（工厂打印）送货清单'!B:B,'（工厂打印）送货清单'!D:D),2,0)</f>
        <v>#NUM!</v>
      </c>
      <c r="B101" s="5" t="e">
        <f ca="1" t="array" ref="B101">+INDEX('（工厂打印）送货清单'!$D$1:$D$192,SMALL(IF('（工厂打印）送货清单'!$D$4:$D$192&lt;&gt;"",ROW('（工厂打印）送货清单'!$D$4:$D$192)),ROW('（工厂打印）送货清单'!A100)))</f>
        <v>#NUM!</v>
      </c>
      <c r="C101" s="33" t="e">
        <f ca="1">+IF(B101&lt;&gt;"",'（工厂打印）送货清单'!$G$2,"")</f>
        <v>#NUM!</v>
      </c>
      <c r="D101" s="31" t="e">
        <f ca="1">+VLOOKUP(B101,'（工厂打印）送货清单'!$D:$E,2,0)</f>
        <v>#NUM!</v>
      </c>
      <c r="E101" s="31" t="e">
        <f ca="1">+VLOOKUP(B101,'（工厂打印）送货清单'!$D:$L,9,0)</f>
        <v>#NUM!</v>
      </c>
      <c r="F101" s="31"/>
      <c r="G101" s="31"/>
      <c r="H101" s="5"/>
      <c r="I101" s="5"/>
      <c r="J101" s="5"/>
    </row>
    <row r="102" spans="1:10">
      <c r="A102" s="31" t="e">
        <f ca="1" t="array" ref="A102">+VLOOKUP(B102,IF({0,1},'（工厂打印）送货清单'!B:B,'（工厂打印）送货清单'!D:D),2,0)</f>
        <v>#NUM!</v>
      </c>
      <c r="B102" s="5" t="e">
        <f ca="1" t="array" ref="B102">+INDEX('（工厂打印）送货清单'!$D$1:$D$192,SMALL(IF('（工厂打印）送货清单'!$D$4:$D$192&lt;&gt;"",ROW('（工厂打印）送货清单'!$D$4:$D$192)),ROW('（工厂打印）送货清单'!A101)))</f>
        <v>#NUM!</v>
      </c>
      <c r="C102" s="33" t="e">
        <f ca="1">+IF(B102&lt;&gt;"",'（工厂打印）送货清单'!$G$2,"")</f>
        <v>#NUM!</v>
      </c>
      <c r="D102" s="31" t="e">
        <f ca="1">+VLOOKUP(B102,'（工厂打印）送货清单'!$D:$E,2,0)</f>
        <v>#NUM!</v>
      </c>
      <c r="E102" s="31" t="e">
        <f ca="1">+VLOOKUP(B102,'（工厂打印）送货清单'!$D:$L,9,0)</f>
        <v>#NUM!</v>
      </c>
      <c r="F102" s="31"/>
      <c r="G102" s="31"/>
      <c r="H102" s="5"/>
      <c r="I102" s="5"/>
      <c r="J102" s="5"/>
    </row>
    <row r="103" spans="1:10">
      <c r="A103" s="31" t="e">
        <f ca="1" t="array" ref="A103">+VLOOKUP(B103,IF({0,1},'（工厂打印）送货清单'!B:B,'（工厂打印）送货清单'!D:D),2,0)</f>
        <v>#NUM!</v>
      </c>
      <c r="B103" s="5" t="e">
        <f ca="1" t="array" ref="B103">+INDEX('（工厂打印）送货清单'!$D$1:$D$192,SMALL(IF('（工厂打印）送货清单'!$D$4:$D$192&lt;&gt;"",ROW('（工厂打印）送货清单'!$D$4:$D$192)),ROW('（工厂打印）送货清单'!A102)))</f>
        <v>#NUM!</v>
      </c>
      <c r="C103" s="33" t="e">
        <f ca="1">+IF(B103&lt;&gt;"",'（工厂打印）送货清单'!$G$2,"")</f>
        <v>#NUM!</v>
      </c>
      <c r="D103" s="31" t="e">
        <f ca="1">+VLOOKUP(B103,'（工厂打印）送货清单'!$D:$E,2,0)</f>
        <v>#NUM!</v>
      </c>
      <c r="E103" s="31" t="e">
        <f ca="1">+VLOOKUP(B103,'（工厂打印）送货清单'!$D:$L,9,0)</f>
        <v>#NUM!</v>
      </c>
      <c r="F103" s="31"/>
      <c r="G103" s="31"/>
      <c r="H103" s="5"/>
      <c r="I103" s="5"/>
      <c r="J103" s="5"/>
    </row>
    <row r="104" spans="1:10">
      <c r="A104" s="31" t="e">
        <f ca="1" t="array" ref="A104">+VLOOKUP(B104,IF({0,1},'（工厂打印）送货清单'!B:B,'（工厂打印）送货清单'!D:D),2,0)</f>
        <v>#NUM!</v>
      </c>
      <c r="B104" s="5" t="e">
        <f ca="1" t="array" ref="B104">+INDEX('（工厂打印）送货清单'!$D$1:$D$192,SMALL(IF('（工厂打印）送货清单'!$D$4:$D$192&lt;&gt;"",ROW('（工厂打印）送货清单'!$D$4:$D$192)),ROW('（工厂打印）送货清单'!A103)))</f>
        <v>#NUM!</v>
      </c>
      <c r="C104" s="33" t="e">
        <f ca="1">+IF(B104&lt;&gt;"",'（工厂打印）送货清单'!$G$2,"")</f>
        <v>#NUM!</v>
      </c>
      <c r="D104" s="31" t="e">
        <f ca="1">+VLOOKUP(B104,'（工厂打印）送货清单'!$D:$E,2,0)</f>
        <v>#NUM!</v>
      </c>
      <c r="E104" s="31" t="e">
        <f ca="1">+VLOOKUP(B104,'（工厂打印）送货清单'!$D:$L,9,0)</f>
        <v>#NUM!</v>
      </c>
      <c r="F104" s="31"/>
      <c r="G104" s="31"/>
      <c r="H104" s="5"/>
      <c r="I104" s="5"/>
      <c r="J104" s="5"/>
    </row>
    <row r="105" spans="1:10">
      <c r="A105" s="31" t="e">
        <f ca="1" t="array" ref="A105">+VLOOKUP(B105,IF({0,1},'（工厂打印）送货清单'!B:B,'（工厂打印）送货清单'!D:D),2,0)</f>
        <v>#NUM!</v>
      </c>
      <c r="B105" s="5" t="e">
        <f ca="1" t="array" ref="B105">+INDEX('（工厂打印）送货清单'!$D$1:$D$192,SMALL(IF('（工厂打印）送货清单'!$D$4:$D$192&lt;&gt;"",ROW('（工厂打印）送货清单'!$D$4:$D$192)),ROW('（工厂打印）送货清单'!A104)))</f>
        <v>#NUM!</v>
      </c>
      <c r="C105" s="33" t="e">
        <f ca="1">+IF(B105&lt;&gt;"",'（工厂打印）送货清单'!$G$2,"")</f>
        <v>#NUM!</v>
      </c>
      <c r="D105" s="31" t="e">
        <f ca="1">+VLOOKUP(B105,'（工厂打印）送货清单'!$D:$E,2,0)</f>
        <v>#NUM!</v>
      </c>
      <c r="E105" s="31" t="e">
        <f ca="1">+VLOOKUP(B105,'（工厂打印）送货清单'!$D:$L,9,0)</f>
        <v>#NUM!</v>
      </c>
      <c r="F105" s="31"/>
      <c r="G105" s="31"/>
      <c r="H105" s="5"/>
      <c r="I105" s="5"/>
      <c r="J105" s="5"/>
    </row>
    <row r="106" spans="1:10">
      <c r="A106" s="31" t="e">
        <f ca="1" t="array" ref="A106">+VLOOKUP(B106,IF({0,1},'（工厂打印）送货清单'!B:B,'（工厂打印）送货清单'!D:D),2,0)</f>
        <v>#NUM!</v>
      </c>
      <c r="B106" s="5" t="e">
        <f ca="1" t="array" ref="B106">+INDEX('（工厂打印）送货清单'!$D$1:$D$192,SMALL(IF('（工厂打印）送货清单'!$D$4:$D$192&lt;&gt;"",ROW('（工厂打印）送货清单'!$D$4:$D$192)),ROW('（工厂打印）送货清单'!A105)))</f>
        <v>#NUM!</v>
      </c>
      <c r="C106" s="33" t="e">
        <f ca="1">+IF(B106&lt;&gt;"",'（工厂打印）送货清单'!$G$2,"")</f>
        <v>#NUM!</v>
      </c>
      <c r="D106" s="31" t="e">
        <f ca="1">+VLOOKUP(B106,'（工厂打印）送货清单'!$D:$E,2,0)</f>
        <v>#NUM!</v>
      </c>
      <c r="E106" s="31" t="e">
        <f ca="1">+VLOOKUP(B106,'（工厂打印）送货清单'!$D:$L,9,0)</f>
        <v>#NUM!</v>
      </c>
      <c r="F106" s="31"/>
      <c r="G106" s="31"/>
      <c r="H106" s="5"/>
      <c r="I106" s="5"/>
      <c r="J106" s="5"/>
    </row>
    <row r="107" spans="1:10">
      <c r="A107" s="31" t="e">
        <f ca="1" t="array" ref="A107">+VLOOKUP(B107,IF({0,1},'（工厂打印）送货清单'!B:B,'（工厂打印）送货清单'!D:D),2,0)</f>
        <v>#NUM!</v>
      </c>
      <c r="B107" s="5" t="e">
        <f ca="1" t="array" ref="B107">+INDEX('（工厂打印）送货清单'!$D$1:$D$192,SMALL(IF('（工厂打印）送货清单'!$D$4:$D$192&lt;&gt;"",ROW('（工厂打印）送货清单'!$D$4:$D$192)),ROW('（工厂打印）送货清单'!A106)))</f>
        <v>#NUM!</v>
      </c>
      <c r="C107" s="33" t="e">
        <f ca="1">+IF(B107&lt;&gt;"",'（工厂打印）送货清单'!$G$2,"")</f>
        <v>#NUM!</v>
      </c>
      <c r="D107" s="31" t="e">
        <f ca="1">+VLOOKUP(B107,'（工厂打印）送货清单'!$D:$E,2,0)</f>
        <v>#NUM!</v>
      </c>
      <c r="E107" s="31" t="e">
        <f ca="1">+VLOOKUP(B107,'（工厂打印）送货清单'!$D:$L,9,0)</f>
        <v>#NUM!</v>
      </c>
      <c r="F107" s="31"/>
      <c r="G107" s="31"/>
      <c r="H107" s="5"/>
      <c r="I107" s="5"/>
      <c r="J107" s="5"/>
    </row>
    <row r="108" spans="1:10">
      <c r="A108" s="31" t="e">
        <f ca="1" t="array" ref="A108">+VLOOKUP(B108,IF({0,1},'（工厂打印）送货清单'!B:B,'（工厂打印）送货清单'!D:D),2,0)</f>
        <v>#NUM!</v>
      </c>
      <c r="B108" s="5" t="e">
        <f ca="1" t="array" ref="B108">+INDEX('（工厂打印）送货清单'!$D$1:$D$192,SMALL(IF('（工厂打印）送货清单'!$D$4:$D$192&lt;&gt;"",ROW('（工厂打印）送货清单'!$D$4:$D$192)),ROW('（工厂打印）送货清单'!A107)))</f>
        <v>#NUM!</v>
      </c>
      <c r="C108" s="33" t="e">
        <f ca="1">+IF(B108&lt;&gt;"",'（工厂打印）送货清单'!$G$2,"")</f>
        <v>#NUM!</v>
      </c>
      <c r="D108" s="31" t="e">
        <f ca="1">+VLOOKUP(B108,'（工厂打印）送货清单'!$D:$E,2,0)</f>
        <v>#NUM!</v>
      </c>
      <c r="E108" s="31" t="e">
        <f ca="1">+VLOOKUP(B108,'（工厂打印）送货清单'!$D:$L,9,0)</f>
        <v>#NUM!</v>
      </c>
      <c r="F108" s="31"/>
      <c r="G108" s="31"/>
      <c r="H108" s="5"/>
      <c r="I108" s="5"/>
      <c r="J108" s="5"/>
    </row>
    <row r="109" spans="1:10">
      <c r="A109" s="31" t="e">
        <f ca="1" t="array" ref="A109">+VLOOKUP(B109,IF({0,1},'（工厂打印）送货清单'!B:B,'（工厂打印）送货清单'!D:D),2,0)</f>
        <v>#NUM!</v>
      </c>
      <c r="B109" s="5" t="e">
        <f ca="1" t="array" ref="B109">+INDEX('（工厂打印）送货清单'!$D$1:$D$192,SMALL(IF('（工厂打印）送货清单'!$D$4:$D$192&lt;&gt;"",ROW('（工厂打印）送货清单'!$D$4:$D$192)),ROW('（工厂打印）送货清单'!A108)))</f>
        <v>#NUM!</v>
      </c>
      <c r="C109" s="33" t="e">
        <f ca="1">+IF(B109&lt;&gt;"",'（工厂打印）送货清单'!$G$2,"")</f>
        <v>#NUM!</v>
      </c>
      <c r="D109" s="31" t="e">
        <f ca="1">+VLOOKUP(B109,'（工厂打印）送货清单'!$D:$E,2,0)</f>
        <v>#NUM!</v>
      </c>
      <c r="E109" s="31" t="e">
        <f ca="1">+VLOOKUP(B109,'（工厂打印）送货清单'!$D:$L,9,0)</f>
        <v>#NUM!</v>
      </c>
      <c r="F109" s="31"/>
      <c r="G109" s="31"/>
      <c r="H109" s="5"/>
      <c r="I109" s="5"/>
      <c r="J109" s="5"/>
    </row>
    <row r="110" spans="1:10">
      <c r="A110" s="31" t="e">
        <f ca="1" t="array" ref="A110">+VLOOKUP(B110,IF({0,1},'（工厂打印）送货清单'!B:B,'（工厂打印）送货清单'!D:D),2,0)</f>
        <v>#NUM!</v>
      </c>
      <c r="B110" s="5" t="e">
        <f ca="1" t="array" ref="B110">+INDEX('（工厂打印）送货清单'!$D$1:$D$192,SMALL(IF('（工厂打印）送货清单'!$D$4:$D$192&lt;&gt;"",ROW('（工厂打印）送货清单'!$D$4:$D$192)),ROW('（工厂打印）送货清单'!A109)))</f>
        <v>#NUM!</v>
      </c>
      <c r="C110" s="33" t="e">
        <f ca="1">+IF(B110&lt;&gt;"",'（工厂打印）送货清单'!$G$2,"")</f>
        <v>#NUM!</v>
      </c>
      <c r="D110" s="31" t="e">
        <f ca="1">+VLOOKUP(B110,'（工厂打印）送货清单'!$D:$E,2,0)</f>
        <v>#NUM!</v>
      </c>
      <c r="E110" s="31" t="e">
        <f ca="1">+VLOOKUP(B110,'（工厂打印）送货清单'!$D:$L,9,0)</f>
        <v>#NUM!</v>
      </c>
      <c r="F110" s="31"/>
      <c r="G110" s="31"/>
      <c r="H110" s="5"/>
      <c r="I110" s="5"/>
      <c r="J110" s="5"/>
    </row>
    <row r="111" spans="1:10">
      <c r="A111" s="31" t="e">
        <f ca="1" t="array" ref="A111">+VLOOKUP(B111,IF({0,1},'（工厂打印）送货清单'!B:B,'（工厂打印）送货清单'!D:D),2,0)</f>
        <v>#NUM!</v>
      </c>
      <c r="B111" s="5" t="e">
        <f ca="1" t="array" ref="B111">+INDEX('（工厂打印）送货清单'!$D$1:$D$192,SMALL(IF('（工厂打印）送货清单'!$D$4:$D$192&lt;&gt;"",ROW('（工厂打印）送货清单'!$D$4:$D$192)),ROW('（工厂打印）送货清单'!A110)))</f>
        <v>#NUM!</v>
      </c>
      <c r="C111" s="33" t="e">
        <f ca="1">+IF(B111&lt;&gt;"",'（工厂打印）送货清单'!$G$2,"")</f>
        <v>#NUM!</v>
      </c>
      <c r="D111" s="31" t="e">
        <f ca="1">+VLOOKUP(B111,'（工厂打印）送货清单'!$D:$E,2,0)</f>
        <v>#NUM!</v>
      </c>
      <c r="E111" s="31" t="e">
        <f ca="1">+VLOOKUP(B111,'（工厂打印）送货清单'!$D:$L,9,0)</f>
        <v>#NUM!</v>
      </c>
      <c r="F111" s="31"/>
      <c r="G111" s="31"/>
      <c r="H111" s="5"/>
      <c r="I111" s="5"/>
      <c r="J111" s="5"/>
    </row>
    <row r="112" spans="1:10">
      <c r="A112" s="31" t="e">
        <f ca="1" t="array" ref="A112">+VLOOKUP(B112,IF({0,1},'（工厂打印）送货清单'!B:B,'（工厂打印）送货清单'!D:D),2,0)</f>
        <v>#NUM!</v>
      </c>
      <c r="B112" s="5" t="e">
        <f ca="1" t="array" ref="B112">+INDEX('（工厂打印）送货清单'!$D$1:$D$192,SMALL(IF('（工厂打印）送货清单'!$D$4:$D$192&lt;&gt;"",ROW('（工厂打印）送货清单'!$D$4:$D$192)),ROW('（工厂打印）送货清单'!A111)))</f>
        <v>#NUM!</v>
      </c>
      <c r="C112" s="33" t="e">
        <f ca="1">+IF(B112&lt;&gt;"",'（工厂打印）送货清单'!$G$2,"")</f>
        <v>#NUM!</v>
      </c>
      <c r="D112" s="31" t="e">
        <f ca="1">+VLOOKUP(B112,'（工厂打印）送货清单'!$D:$E,2,0)</f>
        <v>#NUM!</v>
      </c>
      <c r="E112" s="31" t="e">
        <f ca="1">+VLOOKUP(B112,'（工厂打印）送货清单'!$D:$L,9,0)</f>
        <v>#NUM!</v>
      </c>
      <c r="F112" s="31"/>
      <c r="G112" s="31"/>
      <c r="H112" s="5"/>
      <c r="I112" s="5"/>
      <c r="J112" s="5"/>
    </row>
    <row r="113" spans="1:10">
      <c r="A113" s="31" t="e">
        <f ca="1" t="array" ref="A113">+VLOOKUP(B113,IF({0,1},'（工厂打印）送货清单'!B:B,'（工厂打印）送货清单'!D:D),2,0)</f>
        <v>#NUM!</v>
      </c>
      <c r="B113" s="5" t="e">
        <f ca="1" t="array" ref="B113">+INDEX('（工厂打印）送货清单'!$D$1:$D$192,SMALL(IF('（工厂打印）送货清单'!$D$4:$D$192&lt;&gt;"",ROW('（工厂打印）送货清单'!$D$4:$D$192)),ROW('（工厂打印）送货清单'!A112)))</f>
        <v>#NUM!</v>
      </c>
      <c r="C113" s="33" t="e">
        <f ca="1">+IF(B113&lt;&gt;"",'（工厂打印）送货清单'!$G$2,"")</f>
        <v>#NUM!</v>
      </c>
      <c r="D113" s="31" t="e">
        <f ca="1">+VLOOKUP(B113,'（工厂打印）送货清单'!$D:$E,2,0)</f>
        <v>#NUM!</v>
      </c>
      <c r="E113" s="31" t="e">
        <f ca="1">+VLOOKUP(B113,'（工厂打印）送货清单'!$D:$L,9,0)</f>
        <v>#NUM!</v>
      </c>
      <c r="F113" s="31"/>
      <c r="G113" s="31"/>
      <c r="H113" s="5"/>
      <c r="I113" s="5"/>
      <c r="J113" s="5"/>
    </row>
    <row r="114" spans="1:10">
      <c r="A114" s="31" t="e">
        <f ca="1" t="array" ref="A114">+VLOOKUP(B114,IF({0,1},'（工厂打印）送货清单'!B:B,'（工厂打印）送货清单'!D:D),2,0)</f>
        <v>#NUM!</v>
      </c>
      <c r="B114" s="5" t="e">
        <f ca="1" t="array" ref="B114">+INDEX('（工厂打印）送货清单'!$D$1:$D$192,SMALL(IF('（工厂打印）送货清单'!$D$4:$D$192&lt;&gt;"",ROW('（工厂打印）送货清单'!$D$4:$D$192)),ROW('（工厂打印）送货清单'!A113)))</f>
        <v>#NUM!</v>
      </c>
      <c r="C114" s="33" t="e">
        <f ca="1">+IF(B114&lt;&gt;"",'（工厂打印）送货清单'!$G$2,"")</f>
        <v>#NUM!</v>
      </c>
      <c r="D114" s="31" t="e">
        <f ca="1">+VLOOKUP(B114,'（工厂打印）送货清单'!$D:$E,2,0)</f>
        <v>#NUM!</v>
      </c>
      <c r="E114" s="31" t="e">
        <f ca="1">+VLOOKUP(B114,'（工厂打印）送货清单'!$D:$L,9,0)</f>
        <v>#NUM!</v>
      </c>
      <c r="F114" s="31"/>
      <c r="G114" s="31"/>
      <c r="H114" s="5"/>
      <c r="I114" s="5"/>
      <c r="J114" s="5"/>
    </row>
    <row r="115" spans="1:10">
      <c r="A115" s="31" t="e">
        <f ca="1" t="array" ref="A115">+VLOOKUP(B115,IF({0,1},'（工厂打印）送货清单'!B:B,'（工厂打印）送货清单'!D:D),2,0)</f>
        <v>#NUM!</v>
      </c>
      <c r="B115" s="5" t="e">
        <f ca="1" t="array" ref="B115">+INDEX('（工厂打印）送货清单'!$D$1:$D$192,SMALL(IF('（工厂打印）送货清单'!$D$4:$D$192&lt;&gt;"",ROW('（工厂打印）送货清单'!$D$4:$D$192)),ROW('（工厂打印）送货清单'!A114)))</f>
        <v>#NUM!</v>
      </c>
      <c r="C115" s="33" t="e">
        <f ca="1">+IF(B115&lt;&gt;"",'（工厂打印）送货清单'!$G$2,"")</f>
        <v>#NUM!</v>
      </c>
      <c r="D115" s="31" t="e">
        <f ca="1">+VLOOKUP(B115,'（工厂打印）送货清单'!$D:$E,2,0)</f>
        <v>#NUM!</v>
      </c>
      <c r="E115" s="31" t="e">
        <f ca="1">+VLOOKUP(B115,'（工厂打印）送货清单'!$D:$L,9,0)</f>
        <v>#NUM!</v>
      </c>
      <c r="F115" s="31"/>
      <c r="G115" s="31"/>
      <c r="H115" s="5"/>
      <c r="I115" s="5"/>
      <c r="J115" s="5"/>
    </row>
    <row r="116" spans="1:10">
      <c r="A116" s="31" t="e">
        <f ca="1" t="array" ref="A116">+VLOOKUP(B116,IF({0,1},'（工厂打印）送货清单'!B:B,'（工厂打印）送货清单'!D:D),2,0)</f>
        <v>#NUM!</v>
      </c>
      <c r="B116" s="5" t="e">
        <f ca="1" t="array" ref="B116">+INDEX('（工厂打印）送货清单'!$D$1:$D$192,SMALL(IF('（工厂打印）送货清单'!$D$4:$D$192&lt;&gt;"",ROW('（工厂打印）送货清单'!$D$4:$D$192)),ROW('（工厂打印）送货清单'!A115)))</f>
        <v>#NUM!</v>
      </c>
      <c r="C116" s="33" t="e">
        <f ca="1">+IF(B116&lt;&gt;"",'（工厂打印）送货清单'!$G$2,"")</f>
        <v>#NUM!</v>
      </c>
      <c r="D116" s="31" t="e">
        <f ca="1">+VLOOKUP(B116,'（工厂打印）送货清单'!$D:$E,2,0)</f>
        <v>#NUM!</v>
      </c>
      <c r="E116" s="31" t="e">
        <f ca="1">+VLOOKUP(B116,'（工厂打印）送货清单'!$D:$L,9,0)</f>
        <v>#NUM!</v>
      </c>
      <c r="F116" s="31"/>
      <c r="G116" s="31"/>
      <c r="H116" s="5"/>
      <c r="I116" s="5"/>
      <c r="J116" s="5"/>
    </row>
    <row r="117" spans="1:10">
      <c r="A117" s="31" t="e">
        <f ca="1" t="array" ref="A117">+VLOOKUP(B117,IF({0,1},'（工厂打印）送货清单'!B:B,'（工厂打印）送货清单'!D:D),2,0)</f>
        <v>#NUM!</v>
      </c>
      <c r="B117" s="5" t="e">
        <f ca="1" t="array" ref="B117">+INDEX('（工厂打印）送货清单'!$D$1:$D$192,SMALL(IF('（工厂打印）送货清单'!$D$4:$D$192&lt;&gt;"",ROW('（工厂打印）送货清单'!$D$4:$D$192)),ROW('（工厂打印）送货清单'!A116)))</f>
        <v>#NUM!</v>
      </c>
      <c r="C117" s="33" t="e">
        <f ca="1">+IF(B117&lt;&gt;"",'（工厂打印）送货清单'!$G$2,"")</f>
        <v>#NUM!</v>
      </c>
      <c r="D117" s="31" t="e">
        <f ca="1">+VLOOKUP(B117,'（工厂打印）送货清单'!$D:$E,2,0)</f>
        <v>#NUM!</v>
      </c>
      <c r="E117" s="31" t="e">
        <f ca="1">+VLOOKUP(B117,'（工厂打印）送货清单'!$D:$L,9,0)</f>
        <v>#NUM!</v>
      </c>
      <c r="F117" s="31"/>
      <c r="G117" s="31"/>
      <c r="H117" s="5"/>
      <c r="I117" s="5"/>
      <c r="J117" s="5"/>
    </row>
    <row r="118" spans="1:10">
      <c r="A118" s="31" t="e">
        <f ca="1" t="array" ref="A118">+VLOOKUP(B118,IF({0,1},'（工厂打印）送货清单'!B:B,'（工厂打印）送货清单'!D:D),2,0)</f>
        <v>#NUM!</v>
      </c>
      <c r="B118" s="5" t="e">
        <f ca="1" t="array" ref="B118">+INDEX('（工厂打印）送货清单'!$D$1:$D$192,SMALL(IF('（工厂打印）送货清单'!$D$4:$D$192&lt;&gt;"",ROW('（工厂打印）送货清单'!$D$4:$D$192)),ROW('（工厂打印）送货清单'!A117)))</f>
        <v>#NUM!</v>
      </c>
      <c r="C118" s="33" t="e">
        <f ca="1">+IF(B118&lt;&gt;"",'（工厂打印）送货清单'!$G$2,"")</f>
        <v>#NUM!</v>
      </c>
      <c r="D118" s="31" t="e">
        <f ca="1">+VLOOKUP(B118,'（工厂打印）送货清单'!$D:$E,2,0)</f>
        <v>#NUM!</v>
      </c>
      <c r="E118" s="31" t="e">
        <f ca="1">+VLOOKUP(B118,'（工厂打印）送货清单'!$D:$L,9,0)</f>
        <v>#NUM!</v>
      </c>
      <c r="F118" s="31"/>
      <c r="G118" s="31"/>
      <c r="H118" s="5"/>
      <c r="I118" s="5"/>
      <c r="J118" s="5"/>
    </row>
    <row r="119" spans="1:10">
      <c r="A119" s="31" t="e">
        <f ca="1" t="array" ref="A119">+VLOOKUP(B119,IF({0,1},'（工厂打印）送货清单'!B:B,'（工厂打印）送货清单'!D:D),2,0)</f>
        <v>#NUM!</v>
      </c>
      <c r="B119" s="5" t="e">
        <f ca="1" t="array" ref="B119">+INDEX('（工厂打印）送货清单'!$D$1:$D$192,SMALL(IF('（工厂打印）送货清单'!$D$4:$D$192&lt;&gt;"",ROW('（工厂打印）送货清单'!$D$4:$D$192)),ROW('（工厂打印）送货清单'!A118)))</f>
        <v>#NUM!</v>
      </c>
      <c r="C119" s="33" t="e">
        <f ca="1">+IF(B119&lt;&gt;"",'（工厂打印）送货清单'!$G$2,"")</f>
        <v>#NUM!</v>
      </c>
      <c r="D119" s="31" t="e">
        <f ca="1">+VLOOKUP(B119,'（工厂打印）送货清单'!$D:$E,2,0)</f>
        <v>#NUM!</v>
      </c>
      <c r="E119" s="31" t="e">
        <f ca="1">+VLOOKUP(B119,'（工厂打印）送货清单'!$D:$L,9,0)</f>
        <v>#NUM!</v>
      </c>
      <c r="F119" s="31"/>
      <c r="G119" s="31"/>
      <c r="H119" s="5"/>
      <c r="I119" s="5"/>
      <c r="J119" s="5"/>
    </row>
    <row r="120" spans="1:10">
      <c r="A120" s="31" t="e">
        <f ca="1" t="array" ref="A120">+VLOOKUP(B120,IF({0,1},'（工厂打印）送货清单'!B:B,'（工厂打印）送货清单'!D:D),2,0)</f>
        <v>#NUM!</v>
      </c>
      <c r="B120" s="5" t="e">
        <f ca="1" t="array" ref="B120">+INDEX('（工厂打印）送货清单'!$D$1:$D$192,SMALL(IF('（工厂打印）送货清单'!$D$4:$D$192&lt;&gt;"",ROW('（工厂打印）送货清单'!$D$4:$D$192)),ROW('（工厂打印）送货清单'!A119)))</f>
        <v>#NUM!</v>
      </c>
      <c r="C120" s="33" t="e">
        <f ca="1">+IF(B120&lt;&gt;"",'（工厂打印）送货清单'!$G$2,"")</f>
        <v>#NUM!</v>
      </c>
      <c r="D120" s="31" t="e">
        <f ca="1">+VLOOKUP(B120,'（工厂打印）送货清单'!$D:$E,2,0)</f>
        <v>#NUM!</v>
      </c>
      <c r="E120" s="31" t="e">
        <f ca="1">+VLOOKUP(B120,'（工厂打印）送货清单'!$D:$L,9,0)</f>
        <v>#NUM!</v>
      </c>
      <c r="F120" s="31"/>
      <c r="G120" s="31"/>
      <c r="H120" s="5"/>
      <c r="I120" s="5"/>
      <c r="J120" s="5"/>
    </row>
    <row r="121" spans="1:10">
      <c r="A121" s="31" t="e">
        <f ca="1" t="array" ref="A121">+VLOOKUP(B121,IF({0,1},'（工厂打印）送货清单'!B:B,'（工厂打印）送货清单'!D:D),2,0)</f>
        <v>#NUM!</v>
      </c>
      <c r="B121" s="5" t="e">
        <f ca="1" t="array" ref="B121">+INDEX('（工厂打印）送货清单'!$D$1:$D$192,SMALL(IF('（工厂打印）送货清单'!$D$4:$D$192&lt;&gt;"",ROW('（工厂打印）送货清单'!$D$4:$D$192)),ROW('（工厂打印）送货清单'!A120)))</f>
        <v>#NUM!</v>
      </c>
      <c r="C121" s="33" t="e">
        <f ca="1">+IF(B121&lt;&gt;"",'（工厂打印）送货清单'!$G$2,"")</f>
        <v>#NUM!</v>
      </c>
      <c r="D121" s="31" t="e">
        <f ca="1">+VLOOKUP(B121,'（工厂打印）送货清单'!$D:$E,2,0)</f>
        <v>#NUM!</v>
      </c>
      <c r="E121" s="31" t="e">
        <f ca="1">+VLOOKUP(B121,'（工厂打印）送货清单'!$D:$L,9,0)</f>
        <v>#NUM!</v>
      </c>
      <c r="F121" s="31"/>
      <c r="G121" s="31"/>
      <c r="H121" s="5"/>
      <c r="I121" s="5"/>
      <c r="J121" s="5"/>
    </row>
    <row r="122" spans="1:10">
      <c r="A122" s="31" t="e">
        <f ca="1" t="array" ref="A122">+VLOOKUP(B122,IF({0,1},'（工厂打印）送货清单'!B:B,'（工厂打印）送货清单'!D:D),2,0)</f>
        <v>#NUM!</v>
      </c>
      <c r="B122" s="5" t="e">
        <f ca="1" t="array" ref="B122">+INDEX('（工厂打印）送货清单'!$D$1:$D$192,SMALL(IF('（工厂打印）送货清单'!$D$4:$D$192&lt;&gt;"",ROW('（工厂打印）送货清单'!$D$4:$D$192)),ROW('（工厂打印）送货清单'!A121)))</f>
        <v>#NUM!</v>
      </c>
      <c r="C122" s="33" t="e">
        <f ca="1">+IF(B122&lt;&gt;"",'（工厂打印）送货清单'!$G$2,"")</f>
        <v>#NUM!</v>
      </c>
      <c r="D122" s="31" t="e">
        <f ca="1">+VLOOKUP(B122,'（工厂打印）送货清单'!$D:$E,2,0)</f>
        <v>#NUM!</v>
      </c>
      <c r="E122" s="31" t="e">
        <f ca="1">+VLOOKUP(B122,'（工厂打印）送货清单'!$D:$L,9,0)</f>
        <v>#NUM!</v>
      </c>
      <c r="F122" s="31"/>
      <c r="G122" s="31"/>
      <c r="H122" s="5"/>
      <c r="I122" s="5"/>
      <c r="J122" s="5"/>
    </row>
    <row r="123" spans="1:10">
      <c r="A123" s="31" t="e">
        <f ca="1" t="array" ref="A123">+VLOOKUP(B123,IF({0,1},'（工厂打印）送货清单'!B:B,'（工厂打印）送货清单'!D:D),2,0)</f>
        <v>#NUM!</v>
      </c>
      <c r="B123" s="5" t="e">
        <f ca="1" t="array" ref="B123">+INDEX('（工厂打印）送货清单'!$D$1:$D$192,SMALL(IF('（工厂打印）送货清单'!$D$4:$D$192&lt;&gt;"",ROW('（工厂打印）送货清单'!$D$4:$D$192)),ROW('（工厂打印）送货清单'!A122)))</f>
        <v>#NUM!</v>
      </c>
      <c r="C123" s="33" t="e">
        <f ca="1">+IF(B123&lt;&gt;"",'（工厂打印）送货清单'!$G$2,"")</f>
        <v>#NUM!</v>
      </c>
      <c r="D123" s="31" t="e">
        <f ca="1">+VLOOKUP(B123,'（工厂打印）送货清单'!$D:$E,2,0)</f>
        <v>#NUM!</v>
      </c>
      <c r="E123" s="31" t="e">
        <f ca="1">+VLOOKUP(B123,'（工厂打印）送货清单'!$D:$L,9,0)</f>
        <v>#NUM!</v>
      </c>
      <c r="F123" s="31"/>
      <c r="G123" s="31"/>
      <c r="H123" s="5"/>
      <c r="I123" s="5"/>
      <c r="J123" s="5"/>
    </row>
    <row r="124" spans="1:10">
      <c r="A124" s="31" t="e">
        <f ca="1" t="array" ref="A124">+VLOOKUP(B124,IF({0,1},'（工厂打印）送货清单'!B:B,'（工厂打印）送货清单'!D:D),2,0)</f>
        <v>#NUM!</v>
      </c>
      <c r="B124" s="5" t="e">
        <f ca="1" t="array" ref="B124">+INDEX('（工厂打印）送货清单'!$D$1:$D$192,SMALL(IF('（工厂打印）送货清单'!$D$4:$D$192&lt;&gt;"",ROW('（工厂打印）送货清单'!$D$4:$D$192)),ROW('（工厂打印）送货清单'!A123)))</f>
        <v>#NUM!</v>
      </c>
      <c r="C124" s="33" t="e">
        <f ca="1">+IF(B124&lt;&gt;"",'（工厂打印）送货清单'!$G$2,"")</f>
        <v>#NUM!</v>
      </c>
      <c r="D124" s="31" t="e">
        <f ca="1">+VLOOKUP(B124,'（工厂打印）送货清单'!$D:$E,2,0)</f>
        <v>#NUM!</v>
      </c>
      <c r="E124" s="31" t="e">
        <f ca="1">+VLOOKUP(B124,'（工厂打印）送货清单'!$D:$L,9,0)</f>
        <v>#NUM!</v>
      </c>
      <c r="F124" s="31"/>
      <c r="G124" s="31"/>
      <c r="H124" s="5"/>
      <c r="I124" s="5"/>
      <c r="J124" s="5"/>
    </row>
    <row r="125" spans="1:10">
      <c r="A125" s="31" t="e">
        <f ca="1" t="array" ref="A125">+VLOOKUP(B125,IF({0,1},'（工厂打印）送货清单'!B:B,'（工厂打印）送货清单'!D:D),2,0)</f>
        <v>#NUM!</v>
      </c>
      <c r="B125" s="5" t="e">
        <f ca="1" t="array" ref="B125">+INDEX('（工厂打印）送货清单'!$D$1:$D$192,SMALL(IF('（工厂打印）送货清单'!$D$4:$D$192&lt;&gt;"",ROW('（工厂打印）送货清单'!$D$4:$D$192)),ROW('（工厂打印）送货清单'!A124)))</f>
        <v>#NUM!</v>
      </c>
      <c r="C125" s="33" t="e">
        <f ca="1">+IF(B125&lt;&gt;"",'（工厂打印）送货清单'!$G$2,"")</f>
        <v>#NUM!</v>
      </c>
      <c r="D125" s="31" t="e">
        <f ca="1">+VLOOKUP(B125,'（工厂打印）送货清单'!$D:$E,2,0)</f>
        <v>#NUM!</v>
      </c>
      <c r="E125" s="31" t="e">
        <f ca="1">+VLOOKUP(B125,'（工厂打印）送货清单'!$D:$L,9,0)</f>
        <v>#NUM!</v>
      </c>
      <c r="F125" s="31"/>
      <c r="G125" s="31"/>
      <c r="H125" s="5"/>
      <c r="I125" s="5"/>
      <c r="J125" s="5"/>
    </row>
    <row r="126" spans="1:10">
      <c r="A126" s="31" t="e">
        <f ca="1" t="array" ref="A126">+VLOOKUP(B126,IF({0,1},'（工厂打印）送货清单'!B:B,'（工厂打印）送货清单'!D:D),2,0)</f>
        <v>#NUM!</v>
      </c>
      <c r="B126" s="5" t="e">
        <f ca="1" t="array" ref="B126">+INDEX('（工厂打印）送货清单'!$D$1:$D$192,SMALL(IF('（工厂打印）送货清单'!$D$4:$D$192&lt;&gt;"",ROW('（工厂打印）送货清单'!$D$4:$D$192)),ROW('（工厂打印）送货清单'!A125)))</f>
        <v>#NUM!</v>
      </c>
      <c r="C126" s="33" t="e">
        <f ca="1">+IF(B126&lt;&gt;"",'（工厂打印）送货清单'!$G$2,"")</f>
        <v>#NUM!</v>
      </c>
      <c r="D126" s="31" t="e">
        <f ca="1">+VLOOKUP(B126,'（工厂打印）送货清单'!$D:$E,2,0)</f>
        <v>#NUM!</v>
      </c>
      <c r="E126" s="31" t="e">
        <f ca="1">+VLOOKUP(B126,'（工厂打印）送货清单'!$D:$L,9,0)</f>
        <v>#NUM!</v>
      </c>
      <c r="F126" s="31"/>
      <c r="G126" s="31"/>
      <c r="H126" s="5"/>
      <c r="I126" s="5"/>
      <c r="J126" s="5"/>
    </row>
    <row r="127" spans="1:10">
      <c r="A127" s="31" t="e">
        <f ca="1" t="array" ref="A127">+VLOOKUP(B127,IF({0,1},'（工厂打印）送货清单'!B:B,'（工厂打印）送货清单'!D:D),2,0)</f>
        <v>#NUM!</v>
      </c>
      <c r="B127" s="5" t="e">
        <f ca="1" t="array" ref="B127">+INDEX('（工厂打印）送货清单'!$D$1:$D$192,SMALL(IF('（工厂打印）送货清单'!$D$4:$D$192&lt;&gt;"",ROW('（工厂打印）送货清单'!$D$4:$D$192)),ROW('（工厂打印）送货清单'!A126)))</f>
        <v>#NUM!</v>
      </c>
      <c r="C127" s="33" t="e">
        <f ca="1">+IF(B127&lt;&gt;"",'（工厂打印）送货清单'!$G$2,"")</f>
        <v>#NUM!</v>
      </c>
      <c r="D127" s="31" t="e">
        <f ca="1">+VLOOKUP(B127,'（工厂打印）送货清单'!$D:$E,2,0)</f>
        <v>#NUM!</v>
      </c>
      <c r="E127" s="31" t="e">
        <f ca="1">+VLOOKUP(B127,'（工厂打印）送货清单'!$D:$L,9,0)</f>
        <v>#NUM!</v>
      </c>
      <c r="F127" s="31"/>
      <c r="G127" s="31"/>
      <c r="H127" s="5"/>
      <c r="I127" s="5"/>
      <c r="J127" s="5"/>
    </row>
    <row r="128" spans="1:10">
      <c r="A128" s="31" t="e">
        <f ca="1" t="array" ref="A128">+VLOOKUP(B128,IF({0,1},'（工厂打印）送货清单'!B:B,'（工厂打印）送货清单'!D:D),2,0)</f>
        <v>#NUM!</v>
      </c>
      <c r="B128" s="5" t="e">
        <f ca="1" t="array" ref="B128">+INDEX('（工厂打印）送货清单'!$D$1:$D$192,SMALL(IF('（工厂打印）送货清单'!$D$4:$D$192&lt;&gt;"",ROW('（工厂打印）送货清单'!$D$4:$D$192)),ROW('（工厂打印）送货清单'!A127)))</f>
        <v>#NUM!</v>
      </c>
      <c r="C128" s="33" t="e">
        <f ca="1">+IF(B128&lt;&gt;"",'（工厂打印）送货清单'!$G$2,"")</f>
        <v>#NUM!</v>
      </c>
      <c r="D128" s="31" t="e">
        <f ca="1">+VLOOKUP(B128,'（工厂打印）送货清单'!$D:$E,2,0)</f>
        <v>#NUM!</v>
      </c>
      <c r="E128" s="31" t="e">
        <f ca="1">+VLOOKUP(B128,'（工厂打印）送货清单'!$D:$L,9,0)</f>
        <v>#NUM!</v>
      </c>
      <c r="F128" s="31"/>
      <c r="G128" s="31"/>
      <c r="H128" s="5"/>
      <c r="I128" s="5"/>
      <c r="J128" s="5"/>
    </row>
    <row r="129" spans="1:10">
      <c r="A129" s="31" t="e">
        <f ca="1" t="array" ref="A129">+VLOOKUP(B129,IF({0,1},'（工厂打印）送货清单'!B:B,'（工厂打印）送货清单'!D:D),2,0)</f>
        <v>#NUM!</v>
      </c>
      <c r="B129" s="5" t="e">
        <f ca="1" t="array" ref="B129">+INDEX('（工厂打印）送货清单'!$D$1:$D$192,SMALL(IF('（工厂打印）送货清单'!$D$4:$D$192&lt;&gt;"",ROW('（工厂打印）送货清单'!$D$4:$D$192)),ROW('（工厂打印）送货清单'!A128)))</f>
        <v>#NUM!</v>
      </c>
      <c r="C129" s="33" t="e">
        <f ca="1">+IF(B129&lt;&gt;"",'（工厂打印）送货清单'!$G$2,"")</f>
        <v>#NUM!</v>
      </c>
      <c r="D129" s="31" t="e">
        <f ca="1">+VLOOKUP(B129,'（工厂打印）送货清单'!$D:$E,2,0)</f>
        <v>#NUM!</v>
      </c>
      <c r="E129" s="31" t="e">
        <f ca="1">+VLOOKUP(B129,'（工厂打印）送货清单'!$D:$L,9,0)</f>
        <v>#NUM!</v>
      </c>
      <c r="F129" s="31"/>
      <c r="G129" s="31"/>
      <c r="H129" s="5"/>
      <c r="I129" s="5"/>
      <c r="J129" s="5"/>
    </row>
    <row r="130" spans="1:10">
      <c r="A130" s="31" t="e">
        <f ca="1" t="array" ref="A130">+VLOOKUP(B130,IF({0,1},'（工厂打印）送货清单'!B:B,'（工厂打印）送货清单'!D:D),2,0)</f>
        <v>#NUM!</v>
      </c>
      <c r="B130" s="5" t="e">
        <f ca="1" t="array" ref="B130">+INDEX('（工厂打印）送货清单'!$D$1:$D$192,SMALL(IF('（工厂打印）送货清单'!$D$4:$D$192&lt;&gt;"",ROW('（工厂打印）送货清单'!$D$4:$D$192)),ROW('（工厂打印）送货清单'!A129)))</f>
        <v>#NUM!</v>
      </c>
      <c r="C130" s="33" t="e">
        <f ca="1">+IF(B130&lt;&gt;"",'（工厂打印）送货清单'!$G$2,"")</f>
        <v>#NUM!</v>
      </c>
      <c r="D130" s="31" t="e">
        <f ca="1">+VLOOKUP(B130,'（工厂打印）送货清单'!$D:$E,2,0)</f>
        <v>#NUM!</v>
      </c>
      <c r="E130" s="31" t="e">
        <f ca="1">+VLOOKUP(B130,'（工厂打印）送货清单'!$D:$L,9,0)</f>
        <v>#NUM!</v>
      </c>
      <c r="F130" s="31"/>
      <c r="G130" s="31"/>
      <c r="H130" s="5"/>
      <c r="I130" s="5"/>
      <c r="J130" s="5"/>
    </row>
    <row r="131" spans="1:10">
      <c r="A131" s="31" t="e">
        <f ca="1" t="array" ref="A131">+VLOOKUP(B131,IF({0,1},'（工厂打印）送货清单'!B:B,'（工厂打印）送货清单'!D:D),2,0)</f>
        <v>#NUM!</v>
      </c>
      <c r="B131" s="5" t="e">
        <f ca="1" t="array" ref="B131">+INDEX('（工厂打印）送货清单'!$D$1:$D$192,SMALL(IF('（工厂打印）送货清单'!$D$4:$D$192&lt;&gt;"",ROW('（工厂打印）送货清单'!$D$4:$D$192)),ROW('（工厂打印）送货清单'!A130)))</f>
        <v>#NUM!</v>
      </c>
      <c r="C131" s="33" t="e">
        <f ca="1">+IF(B131&lt;&gt;"",'（工厂打印）送货清单'!$G$2,"")</f>
        <v>#NUM!</v>
      </c>
      <c r="D131" s="31" t="e">
        <f ca="1">+VLOOKUP(B131,'（工厂打印）送货清单'!$D:$E,2,0)</f>
        <v>#NUM!</v>
      </c>
      <c r="E131" s="31" t="e">
        <f ca="1">+VLOOKUP(B131,'（工厂打印）送货清单'!$D:$L,9,0)</f>
        <v>#NUM!</v>
      </c>
      <c r="F131" s="31"/>
      <c r="G131" s="31"/>
      <c r="H131" s="5"/>
      <c r="I131" s="5"/>
      <c r="J131" s="5"/>
    </row>
    <row r="132" spans="1:10">
      <c r="A132" s="31" t="e">
        <f ca="1" t="array" ref="A132">+VLOOKUP(B132,IF({0,1},'（工厂打印）送货清单'!B:B,'（工厂打印）送货清单'!D:D),2,0)</f>
        <v>#NUM!</v>
      </c>
      <c r="B132" s="5" t="e">
        <f ca="1" t="array" ref="B132">+INDEX('（工厂打印）送货清单'!$D$1:$D$192,SMALL(IF('（工厂打印）送货清单'!$D$4:$D$192&lt;&gt;"",ROW('（工厂打印）送货清单'!$D$4:$D$192)),ROW('（工厂打印）送货清单'!A131)))</f>
        <v>#NUM!</v>
      </c>
      <c r="C132" s="33" t="e">
        <f ca="1">+IF(B132&lt;&gt;"",'（工厂打印）送货清单'!$G$2,"")</f>
        <v>#NUM!</v>
      </c>
      <c r="D132" s="31" t="e">
        <f ca="1">+VLOOKUP(B132,'（工厂打印）送货清单'!$D:$E,2,0)</f>
        <v>#NUM!</v>
      </c>
      <c r="E132" s="31" t="e">
        <f ca="1">+VLOOKUP(B132,'（工厂打印）送货清单'!$D:$L,9,0)</f>
        <v>#NUM!</v>
      </c>
      <c r="F132" s="31"/>
      <c r="G132" s="31"/>
      <c r="H132" s="5"/>
      <c r="I132" s="5"/>
      <c r="J132" s="5"/>
    </row>
    <row r="133" spans="1:10">
      <c r="A133" s="31" t="e">
        <f ca="1" t="array" ref="A133">+VLOOKUP(B133,IF({0,1},'（工厂打印）送货清单'!B:B,'（工厂打印）送货清单'!D:D),2,0)</f>
        <v>#NUM!</v>
      </c>
      <c r="B133" s="5" t="e">
        <f ca="1" t="array" ref="B133">+INDEX('（工厂打印）送货清单'!$D$1:$D$192,SMALL(IF('（工厂打印）送货清单'!$D$4:$D$192&lt;&gt;"",ROW('（工厂打印）送货清单'!$D$4:$D$192)),ROW('（工厂打印）送货清单'!A132)))</f>
        <v>#NUM!</v>
      </c>
      <c r="C133" s="33" t="e">
        <f ca="1">+IF(B133&lt;&gt;"",'（工厂打印）送货清单'!$G$2,"")</f>
        <v>#NUM!</v>
      </c>
      <c r="D133" s="31" t="e">
        <f ca="1">+VLOOKUP(B133,'（工厂打印）送货清单'!$D:$E,2,0)</f>
        <v>#NUM!</v>
      </c>
      <c r="E133" s="31" t="e">
        <f ca="1">+VLOOKUP(B133,'（工厂打印）送货清单'!$D:$L,9,0)</f>
        <v>#NUM!</v>
      </c>
      <c r="F133" s="31"/>
      <c r="G133" s="31"/>
      <c r="H133" s="5"/>
      <c r="I133" s="5"/>
      <c r="J133" s="5"/>
    </row>
    <row r="134" spans="1:10">
      <c r="A134" s="31" t="e">
        <f ca="1" t="array" ref="A134">+VLOOKUP(B134,IF({0,1},'（工厂打印）送货清单'!B:B,'（工厂打印）送货清单'!D:D),2,0)</f>
        <v>#NUM!</v>
      </c>
      <c r="B134" s="5" t="e">
        <f ca="1" t="array" ref="B134">+INDEX('（工厂打印）送货清单'!$D$1:$D$192,SMALL(IF('（工厂打印）送货清单'!$D$4:$D$192&lt;&gt;"",ROW('（工厂打印）送货清单'!$D$4:$D$192)),ROW('（工厂打印）送货清单'!A133)))</f>
        <v>#NUM!</v>
      </c>
      <c r="C134" s="33" t="e">
        <f ca="1">+IF(B134&lt;&gt;"",'（工厂打印）送货清单'!$G$2,"")</f>
        <v>#NUM!</v>
      </c>
      <c r="D134" s="31" t="e">
        <f ca="1">+VLOOKUP(B134,'（工厂打印）送货清单'!$D:$E,2,0)</f>
        <v>#NUM!</v>
      </c>
      <c r="E134" s="31" t="e">
        <f ca="1">+VLOOKUP(B134,'（工厂打印）送货清单'!$D:$L,9,0)</f>
        <v>#NUM!</v>
      </c>
      <c r="F134" s="31"/>
      <c r="G134" s="31"/>
      <c r="H134" s="5"/>
      <c r="I134" s="5"/>
      <c r="J134" s="5"/>
    </row>
    <row r="135" spans="1:10">
      <c r="A135" s="31" t="e">
        <f ca="1" t="array" ref="A135">+VLOOKUP(B135,IF({0,1},'（工厂打印）送货清单'!B:B,'（工厂打印）送货清单'!D:D),2,0)</f>
        <v>#NUM!</v>
      </c>
      <c r="B135" s="5" t="e">
        <f ca="1" t="array" ref="B135">+INDEX('（工厂打印）送货清单'!$D$1:$D$192,SMALL(IF('（工厂打印）送货清单'!$D$4:$D$192&lt;&gt;"",ROW('（工厂打印）送货清单'!$D$4:$D$192)),ROW('（工厂打印）送货清单'!A134)))</f>
        <v>#NUM!</v>
      </c>
      <c r="C135" s="33" t="e">
        <f ca="1">+IF(B135&lt;&gt;"",'（工厂打印）送货清单'!$G$2,"")</f>
        <v>#NUM!</v>
      </c>
      <c r="D135" s="31" t="e">
        <f ca="1">+VLOOKUP(B135,'（工厂打印）送货清单'!$D:$E,2,0)</f>
        <v>#NUM!</v>
      </c>
      <c r="E135" s="31" t="e">
        <f ca="1">+VLOOKUP(B135,'（工厂打印）送货清单'!$D:$L,9,0)</f>
        <v>#NUM!</v>
      </c>
      <c r="F135" s="31"/>
      <c r="G135" s="31"/>
      <c r="H135" s="5"/>
      <c r="I135" s="5"/>
      <c r="J135" s="5"/>
    </row>
    <row r="136" spans="1:10">
      <c r="A136" s="31" t="e">
        <f ca="1" t="array" ref="A136">+VLOOKUP(B136,IF({0,1},'（工厂打印）送货清单'!B:B,'（工厂打印）送货清单'!D:D),2,0)</f>
        <v>#NUM!</v>
      </c>
      <c r="B136" s="5" t="e">
        <f ca="1" t="array" ref="B136">+INDEX('（工厂打印）送货清单'!$D$1:$D$192,SMALL(IF('（工厂打印）送货清单'!$D$4:$D$192&lt;&gt;"",ROW('（工厂打印）送货清单'!$D$4:$D$192)),ROW('（工厂打印）送货清单'!A135)))</f>
        <v>#NUM!</v>
      </c>
      <c r="C136" s="33" t="e">
        <f ca="1">+IF(B136&lt;&gt;"",'（工厂打印）送货清单'!$G$2,"")</f>
        <v>#NUM!</v>
      </c>
      <c r="D136" s="31" t="e">
        <f ca="1">+VLOOKUP(B136,'（工厂打印）送货清单'!$D:$E,2,0)</f>
        <v>#NUM!</v>
      </c>
      <c r="E136" s="31" t="e">
        <f ca="1">+VLOOKUP(B136,'（工厂打印）送货清单'!$D:$L,9,0)</f>
        <v>#NUM!</v>
      </c>
      <c r="F136" s="31"/>
      <c r="G136" s="31"/>
      <c r="H136" s="5"/>
      <c r="I136" s="5"/>
      <c r="J136" s="5"/>
    </row>
    <row r="137" spans="1:10">
      <c r="A137" s="31" t="e">
        <f ca="1" t="array" ref="A137">+VLOOKUP(B137,IF({0,1},'（工厂打印）送货清单'!B:B,'（工厂打印）送货清单'!D:D),2,0)</f>
        <v>#NUM!</v>
      </c>
      <c r="B137" s="5" t="e">
        <f ca="1" t="array" ref="B137">+INDEX('（工厂打印）送货清单'!$D$1:$D$192,SMALL(IF('（工厂打印）送货清单'!$D$4:$D$192&lt;&gt;"",ROW('（工厂打印）送货清单'!$D$4:$D$192)),ROW('（工厂打印）送货清单'!A136)))</f>
        <v>#NUM!</v>
      </c>
      <c r="C137" s="33" t="e">
        <f ca="1">+IF(B137&lt;&gt;"",'（工厂打印）送货清单'!$G$2,"")</f>
        <v>#NUM!</v>
      </c>
      <c r="D137" s="31" t="e">
        <f ca="1">+VLOOKUP(B137,'（工厂打印）送货清单'!$D:$E,2,0)</f>
        <v>#NUM!</v>
      </c>
      <c r="E137" s="31" t="e">
        <f ca="1">+VLOOKUP(B137,'（工厂打印）送货清单'!$D:$L,9,0)</f>
        <v>#NUM!</v>
      </c>
      <c r="F137" s="31"/>
      <c r="G137" s="31"/>
      <c r="H137" s="5"/>
      <c r="I137" s="5"/>
      <c r="J137" s="5"/>
    </row>
    <row r="138" spans="1:10">
      <c r="A138" s="31" t="e">
        <f ca="1" t="array" ref="A138">+VLOOKUP(B138,IF({0,1},'（工厂打印）送货清单'!B:B,'（工厂打印）送货清单'!D:D),2,0)</f>
        <v>#NUM!</v>
      </c>
      <c r="B138" s="5" t="e">
        <f ca="1" t="array" ref="B138">+INDEX('（工厂打印）送货清单'!$D$1:$D$192,SMALL(IF('（工厂打印）送货清单'!$D$4:$D$192&lt;&gt;"",ROW('（工厂打印）送货清单'!$D$4:$D$192)),ROW('（工厂打印）送货清单'!A137)))</f>
        <v>#NUM!</v>
      </c>
      <c r="C138" s="33" t="e">
        <f ca="1">+IF(B138&lt;&gt;"",'（工厂打印）送货清单'!$G$2,"")</f>
        <v>#NUM!</v>
      </c>
      <c r="D138" s="31" t="e">
        <f ca="1">+VLOOKUP(B138,'（工厂打印）送货清单'!$D:$E,2,0)</f>
        <v>#NUM!</v>
      </c>
      <c r="E138" s="31" t="e">
        <f ca="1">+VLOOKUP(B138,'（工厂打印）送货清单'!$D:$L,9,0)</f>
        <v>#NUM!</v>
      </c>
      <c r="F138" s="31"/>
      <c r="G138" s="31"/>
      <c r="H138" s="5"/>
      <c r="I138" s="5"/>
      <c r="J138" s="5"/>
    </row>
    <row r="139" spans="1:10">
      <c r="A139" s="31" t="e">
        <f ca="1" t="array" ref="A139">+VLOOKUP(B139,IF({0,1},'（工厂打印）送货清单'!B:B,'（工厂打印）送货清单'!D:D),2,0)</f>
        <v>#NUM!</v>
      </c>
      <c r="B139" s="5" t="e">
        <f ca="1" t="array" ref="B139">+INDEX('（工厂打印）送货清单'!$D$1:$D$192,SMALL(IF('（工厂打印）送货清单'!$D$4:$D$192&lt;&gt;"",ROW('（工厂打印）送货清单'!$D$4:$D$192)),ROW('（工厂打印）送货清单'!A138)))</f>
        <v>#NUM!</v>
      </c>
      <c r="C139" s="33" t="e">
        <f ca="1">+IF(B139&lt;&gt;"",'（工厂打印）送货清单'!$G$2,"")</f>
        <v>#NUM!</v>
      </c>
      <c r="D139" s="31" t="e">
        <f ca="1">+VLOOKUP(B139,'（工厂打印）送货清单'!$D:$E,2,0)</f>
        <v>#NUM!</v>
      </c>
      <c r="E139" s="31" t="e">
        <f ca="1">+VLOOKUP(B139,'（工厂打印）送货清单'!$D:$L,9,0)</f>
        <v>#NUM!</v>
      </c>
      <c r="F139" s="31"/>
      <c r="G139" s="31"/>
      <c r="H139" s="5"/>
      <c r="I139" s="5"/>
      <c r="J139" s="5"/>
    </row>
    <row r="140" spans="1:10">
      <c r="A140" s="31" t="e">
        <f ca="1" t="array" ref="A140">+VLOOKUP(B140,IF({0,1},'（工厂打印）送货清单'!B:B,'（工厂打印）送货清单'!D:D),2,0)</f>
        <v>#NUM!</v>
      </c>
      <c r="B140" s="5" t="e">
        <f ca="1" t="array" ref="B140">+INDEX('（工厂打印）送货清单'!$D$1:$D$192,SMALL(IF('（工厂打印）送货清单'!$D$4:$D$192&lt;&gt;"",ROW('（工厂打印）送货清单'!$D$4:$D$192)),ROW('（工厂打印）送货清单'!A139)))</f>
        <v>#NUM!</v>
      </c>
      <c r="C140" s="33" t="e">
        <f ca="1">+IF(B140&lt;&gt;"",'（工厂打印）送货清单'!$G$2,"")</f>
        <v>#NUM!</v>
      </c>
      <c r="D140" s="31" t="e">
        <f ca="1">+VLOOKUP(B140,'（工厂打印）送货清单'!$D:$E,2,0)</f>
        <v>#NUM!</v>
      </c>
      <c r="E140" s="31" t="e">
        <f ca="1">+VLOOKUP(B140,'（工厂打印）送货清单'!$D:$L,9,0)</f>
        <v>#NUM!</v>
      </c>
      <c r="F140" s="31"/>
      <c r="G140" s="31"/>
      <c r="H140" s="5"/>
      <c r="I140" s="5"/>
      <c r="J140" s="5"/>
    </row>
    <row r="141" spans="1:10">
      <c r="A141" s="31" t="e">
        <f ca="1" t="array" ref="A141">+VLOOKUP(B141,IF({0,1},'（工厂打印）送货清单'!B:B,'（工厂打印）送货清单'!D:D),2,0)</f>
        <v>#NUM!</v>
      </c>
      <c r="B141" s="5" t="e">
        <f ca="1" t="array" ref="B141">+INDEX('（工厂打印）送货清单'!$D$1:$D$192,SMALL(IF('（工厂打印）送货清单'!$D$4:$D$192&lt;&gt;"",ROW('（工厂打印）送货清单'!$D$4:$D$192)),ROW('（工厂打印）送货清单'!A140)))</f>
        <v>#NUM!</v>
      </c>
      <c r="C141" s="33" t="e">
        <f ca="1">+IF(B141&lt;&gt;"",'（工厂打印）送货清单'!$G$2,"")</f>
        <v>#NUM!</v>
      </c>
      <c r="D141" s="31" t="e">
        <f ca="1">+VLOOKUP(B141,'（工厂打印）送货清单'!$D:$E,2,0)</f>
        <v>#NUM!</v>
      </c>
      <c r="E141" s="31" t="e">
        <f ca="1">+VLOOKUP(B141,'（工厂打印）送货清单'!$D:$L,9,0)</f>
        <v>#NUM!</v>
      </c>
      <c r="F141" s="31"/>
      <c r="G141" s="31"/>
      <c r="H141" s="5"/>
      <c r="I141" s="5"/>
      <c r="J141" s="5"/>
    </row>
    <row r="142" spans="1:10">
      <c r="A142" s="31" t="e">
        <f ca="1" t="array" ref="A142">+VLOOKUP(B142,IF({0,1},'（工厂打印）送货清单'!B:B,'（工厂打印）送货清单'!D:D),2,0)</f>
        <v>#NUM!</v>
      </c>
      <c r="B142" s="5" t="e">
        <f ca="1" t="array" ref="B142">+INDEX('（工厂打印）送货清单'!$D$1:$D$192,SMALL(IF('（工厂打印）送货清单'!$D$4:$D$192&lt;&gt;"",ROW('（工厂打印）送货清单'!$D$4:$D$192)),ROW('（工厂打印）送货清单'!A141)))</f>
        <v>#NUM!</v>
      </c>
      <c r="C142" s="33" t="e">
        <f ca="1">+IF(B142&lt;&gt;"",'（工厂打印）送货清单'!$G$2,"")</f>
        <v>#NUM!</v>
      </c>
      <c r="D142" s="31" t="e">
        <f ca="1">+VLOOKUP(B142,'（工厂打印）送货清单'!$D:$E,2,0)</f>
        <v>#NUM!</v>
      </c>
      <c r="E142" s="31" t="e">
        <f ca="1">+VLOOKUP(B142,'（工厂打印）送货清单'!$D:$L,9,0)</f>
        <v>#NUM!</v>
      </c>
      <c r="F142" s="31"/>
      <c r="G142" s="31"/>
      <c r="H142" s="5"/>
      <c r="I142" s="5"/>
      <c r="J142" s="5"/>
    </row>
    <row r="143" spans="1:10">
      <c r="A143" s="31" t="e">
        <f ca="1" t="array" ref="A143">+VLOOKUP(B143,IF({0,1},'（工厂打印）送货清单'!B:B,'（工厂打印）送货清单'!D:D),2,0)</f>
        <v>#NUM!</v>
      </c>
      <c r="B143" s="5" t="e">
        <f ca="1" t="array" ref="B143">+INDEX('（工厂打印）送货清单'!$D$1:$D$192,SMALL(IF('（工厂打印）送货清单'!$D$4:$D$192&lt;&gt;"",ROW('（工厂打印）送货清单'!$D$4:$D$192)),ROW('（工厂打印）送货清单'!A142)))</f>
        <v>#NUM!</v>
      </c>
      <c r="C143" s="33" t="e">
        <f ca="1">+IF(B143&lt;&gt;"",'（工厂打印）送货清单'!$G$2,"")</f>
        <v>#NUM!</v>
      </c>
      <c r="D143" s="31" t="e">
        <f ca="1">+VLOOKUP(B143,'（工厂打印）送货清单'!$D:$E,2,0)</f>
        <v>#NUM!</v>
      </c>
      <c r="E143" s="31" t="e">
        <f ca="1">+VLOOKUP(B143,'（工厂打印）送货清单'!$D:$L,9,0)</f>
        <v>#NUM!</v>
      </c>
      <c r="F143" s="31"/>
      <c r="G143" s="31"/>
      <c r="H143" s="5"/>
      <c r="I143" s="5"/>
      <c r="J143" s="5"/>
    </row>
    <row r="144" spans="1:10">
      <c r="A144" s="31" t="e">
        <f ca="1" t="array" ref="A144">+VLOOKUP(B144,IF({0,1},'（工厂打印）送货清单'!B:B,'（工厂打印）送货清单'!D:D),2,0)</f>
        <v>#NUM!</v>
      </c>
      <c r="B144" s="5" t="e">
        <f ca="1" t="array" ref="B144">+INDEX('（工厂打印）送货清单'!$D$1:$D$192,SMALL(IF('（工厂打印）送货清单'!$D$4:$D$192&lt;&gt;"",ROW('（工厂打印）送货清单'!$D$4:$D$192)),ROW('（工厂打印）送货清单'!A143)))</f>
        <v>#NUM!</v>
      </c>
      <c r="C144" s="33" t="e">
        <f ca="1">+IF(B144&lt;&gt;"",'（工厂打印）送货清单'!$G$2,"")</f>
        <v>#NUM!</v>
      </c>
      <c r="D144" s="31" t="e">
        <f ca="1">+VLOOKUP(B144,'（工厂打印）送货清单'!$D:$E,2,0)</f>
        <v>#NUM!</v>
      </c>
      <c r="E144" s="31" t="e">
        <f ca="1">+VLOOKUP(B144,'（工厂打印）送货清单'!$D:$L,9,0)</f>
        <v>#NUM!</v>
      </c>
      <c r="F144" s="31"/>
      <c r="G144" s="31"/>
      <c r="H144" s="5"/>
      <c r="I144" s="5"/>
      <c r="J144" s="5"/>
    </row>
    <row r="145" spans="1:10">
      <c r="A145" s="31" t="e">
        <f ca="1" t="array" ref="A145">+VLOOKUP(B145,IF({0,1},'（工厂打印）送货清单'!B:B,'（工厂打印）送货清单'!D:D),2,0)</f>
        <v>#NUM!</v>
      </c>
      <c r="B145" s="5" t="e">
        <f ca="1" t="array" ref="B145">+INDEX('（工厂打印）送货清单'!$D$1:$D$192,SMALL(IF('（工厂打印）送货清单'!$D$4:$D$192&lt;&gt;"",ROW('（工厂打印）送货清单'!$D$4:$D$192)),ROW('（工厂打印）送货清单'!A144)))</f>
        <v>#NUM!</v>
      </c>
      <c r="C145" s="33" t="e">
        <f ca="1">+IF(B145&lt;&gt;"",'（工厂打印）送货清单'!$G$2,"")</f>
        <v>#NUM!</v>
      </c>
      <c r="D145" s="31" t="e">
        <f ca="1">+VLOOKUP(B145,'（工厂打印）送货清单'!$D:$E,2,0)</f>
        <v>#NUM!</v>
      </c>
      <c r="E145" s="31" t="e">
        <f ca="1">+VLOOKUP(B145,'（工厂打印）送货清单'!$D:$L,9,0)</f>
        <v>#NUM!</v>
      </c>
      <c r="F145" s="31"/>
      <c r="G145" s="31"/>
      <c r="H145" s="5"/>
      <c r="I145" s="5"/>
      <c r="J145" s="5"/>
    </row>
    <row r="146" spans="1:10">
      <c r="A146" s="31" t="e">
        <f ca="1" t="array" ref="A146">+VLOOKUP(B146,IF({0,1},'（工厂打印）送货清单'!B:B,'（工厂打印）送货清单'!D:D),2,0)</f>
        <v>#NUM!</v>
      </c>
      <c r="B146" s="5" t="e">
        <f ca="1" t="array" ref="B146">+INDEX('（工厂打印）送货清单'!$D$1:$D$192,SMALL(IF('（工厂打印）送货清单'!$D$4:$D$192&lt;&gt;"",ROW('（工厂打印）送货清单'!$D$4:$D$192)),ROW('（工厂打印）送货清单'!A145)))</f>
        <v>#NUM!</v>
      </c>
      <c r="C146" s="33" t="e">
        <f ca="1">+IF(B146&lt;&gt;"",'（工厂打印）送货清单'!$G$2,"")</f>
        <v>#NUM!</v>
      </c>
      <c r="D146" s="31" t="e">
        <f ca="1">+VLOOKUP(B146,'（工厂打印）送货清单'!$D:$E,2,0)</f>
        <v>#NUM!</v>
      </c>
      <c r="E146" s="31" t="e">
        <f ca="1">+VLOOKUP(B146,'（工厂打印）送货清单'!$D:$L,9,0)</f>
        <v>#NUM!</v>
      </c>
      <c r="F146" s="31"/>
      <c r="G146" s="31"/>
      <c r="H146" s="5"/>
      <c r="I146" s="5"/>
      <c r="J146" s="5"/>
    </row>
    <row r="147" spans="1:10">
      <c r="A147" s="31" t="e">
        <f ca="1" t="array" ref="A147">+VLOOKUP(B147,IF({0,1},'（工厂打印）送货清单'!B:B,'（工厂打印）送货清单'!D:D),2,0)</f>
        <v>#NUM!</v>
      </c>
      <c r="B147" s="5" t="e">
        <f ca="1" t="array" ref="B147">+INDEX('（工厂打印）送货清单'!$D$1:$D$192,SMALL(IF('（工厂打印）送货清单'!$D$4:$D$192&lt;&gt;"",ROW('（工厂打印）送货清单'!$D$4:$D$192)),ROW('（工厂打印）送货清单'!A146)))</f>
        <v>#NUM!</v>
      </c>
      <c r="C147" s="33" t="e">
        <f ca="1">+IF(B147&lt;&gt;"",'（工厂打印）送货清单'!$G$2,"")</f>
        <v>#NUM!</v>
      </c>
      <c r="D147" s="31" t="e">
        <f ca="1">+VLOOKUP(B147,'（工厂打印）送货清单'!$D:$E,2,0)</f>
        <v>#NUM!</v>
      </c>
      <c r="E147" s="31" t="e">
        <f ca="1">+VLOOKUP(B147,'（工厂打印）送货清单'!$D:$L,9,0)</f>
        <v>#NUM!</v>
      </c>
      <c r="F147" s="31"/>
      <c r="G147" s="31"/>
      <c r="H147" s="5"/>
      <c r="I147" s="5"/>
      <c r="J147" s="5"/>
    </row>
    <row r="148" spans="1:10">
      <c r="A148" s="31" t="e">
        <f ca="1" t="array" ref="A148">+VLOOKUP(B148,IF({0,1},'（工厂打印）送货清单'!B:B,'（工厂打印）送货清单'!D:D),2,0)</f>
        <v>#NUM!</v>
      </c>
      <c r="B148" s="5" t="e">
        <f ca="1" t="array" ref="B148">+INDEX('（工厂打印）送货清单'!$D$1:$D$192,SMALL(IF('（工厂打印）送货清单'!$D$4:$D$192&lt;&gt;"",ROW('（工厂打印）送货清单'!$D$4:$D$192)),ROW('（工厂打印）送货清单'!A147)))</f>
        <v>#NUM!</v>
      </c>
      <c r="C148" s="33" t="e">
        <f ca="1">+IF(B148&lt;&gt;"",'（工厂打印）送货清单'!$G$2,"")</f>
        <v>#NUM!</v>
      </c>
      <c r="D148" s="31" t="e">
        <f ca="1">+VLOOKUP(B148,'（工厂打印）送货清单'!$D:$E,2,0)</f>
        <v>#NUM!</v>
      </c>
      <c r="E148" s="31" t="e">
        <f ca="1">+VLOOKUP(B148,'（工厂打印）送货清单'!$D:$L,9,0)</f>
        <v>#NUM!</v>
      </c>
      <c r="F148" s="31"/>
      <c r="G148" s="31"/>
      <c r="H148" s="5"/>
      <c r="I148" s="5"/>
      <c r="J148" s="5"/>
    </row>
    <row r="149" spans="1:10">
      <c r="A149" s="31" t="e">
        <f ca="1" t="array" ref="A149">+VLOOKUP(B149,IF({0,1},'（工厂打印）送货清单'!B:B,'（工厂打印）送货清单'!D:D),2,0)</f>
        <v>#NUM!</v>
      </c>
      <c r="B149" s="5" t="e">
        <f ca="1" t="array" ref="B149">+INDEX('（工厂打印）送货清单'!$D$1:$D$192,SMALL(IF('（工厂打印）送货清单'!$D$4:$D$192&lt;&gt;"",ROW('（工厂打印）送货清单'!$D$4:$D$192)),ROW('（工厂打印）送货清单'!A148)))</f>
        <v>#NUM!</v>
      </c>
      <c r="C149" s="33" t="e">
        <f ca="1">+IF(B149&lt;&gt;"",'（工厂打印）送货清单'!$G$2,"")</f>
        <v>#NUM!</v>
      </c>
      <c r="D149" s="31" t="e">
        <f ca="1">+VLOOKUP(B149,'（工厂打印）送货清单'!$D:$E,2,0)</f>
        <v>#NUM!</v>
      </c>
      <c r="E149" s="31" t="e">
        <f ca="1">+VLOOKUP(B149,'（工厂打印）送货清单'!$D:$L,9,0)</f>
        <v>#NUM!</v>
      </c>
      <c r="F149" s="31"/>
      <c r="G149" s="31"/>
      <c r="H149" s="5"/>
      <c r="I149" s="5"/>
      <c r="J149" s="5"/>
    </row>
    <row r="150" spans="1:10">
      <c r="A150" s="31" t="e">
        <f ca="1" t="array" ref="A150">+VLOOKUP(B150,IF({0,1},'（工厂打印）送货清单'!B:B,'（工厂打印）送货清单'!D:D),2,0)</f>
        <v>#NUM!</v>
      </c>
      <c r="B150" s="5" t="e">
        <f ca="1" t="array" ref="B150">+INDEX('（工厂打印）送货清单'!$D$1:$D$192,SMALL(IF('（工厂打印）送货清单'!$D$4:$D$192&lt;&gt;"",ROW('（工厂打印）送货清单'!$D$4:$D$192)),ROW('（工厂打印）送货清单'!A149)))</f>
        <v>#NUM!</v>
      </c>
      <c r="C150" s="33" t="e">
        <f ca="1">+IF(B150&lt;&gt;"",'（工厂打印）送货清单'!$G$2,"")</f>
        <v>#NUM!</v>
      </c>
      <c r="D150" s="31" t="e">
        <f ca="1">+VLOOKUP(B150,'（工厂打印）送货清单'!$D:$E,2,0)</f>
        <v>#NUM!</v>
      </c>
      <c r="E150" s="31" t="e">
        <f ca="1">+VLOOKUP(B150,'（工厂打印）送货清单'!$D:$L,9,0)</f>
        <v>#NUM!</v>
      </c>
      <c r="F150" s="31"/>
      <c r="G150" s="31"/>
      <c r="H150" s="5"/>
      <c r="I150" s="5"/>
      <c r="J150" s="5"/>
    </row>
    <row r="151" spans="1:10">
      <c r="A151" s="31" t="e">
        <f ca="1" t="array" ref="A151">+VLOOKUP(B151,IF({0,1},'（工厂打印）送货清单'!B:B,'（工厂打印）送货清单'!D:D),2,0)</f>
        <v>#NUM!</v>
      </c>
      <c r="B151" s="5" t="e">
        <f ca="1" t="array" ref="B151">+INDEX('（工厂打印）送货清单'!$D$1:$D$192,SMALL(IF('（工厂打印）送货清单'!$D$4:$D$192&lt;&gt;"",ROW('（工厂打印）送货清单'!$D$4:$D$192)),ROW('（工厂打印）送货清单'!A150)))</f>
        <v>#NUM!</v>
      </c>
      <c r="C151" s="33" t="e">
        <f ca="1">+IF(B151&lt;&gt;"",'（工厂打印）送货清单'!$G$2,"")</f>
        <v>#NUM!</v>
      </c>
      <c r="D151" s="31" t="e">
        <f ca="1">+VLOOKUP(B151,'（工厂打印）送货清单'!$D:$E,2,0)</f>
        <v>#NUM!</v>
      </c>
      <c r="E151" s="31" t="e">
        <f ca="1">+VLOOKUP(B151,'（工厂打印）送货清单'!$D:$L,9,0)</f>
        <v>#NUM!</v>
      </c>
      <c r="F151" s="31"/>
      <c r="G151" s="31"/>
      <c r="H151" s="5"/>
      <c r="I151" s="5"/>
      <c r="J151" s="5"/>
    </row>
    <row r="152" spans="1:10">
      <c r="A152" s="31" t="e">
        <f ca="1" t="array" ref="A152">+VLOOKUP(B152,IF({0,1},'（工厂打印）送货清单'!B:B,'（工厂打印）送货清单'!D:D),2,0)</f>
        <v>#NUM!</v>
      </c>
      <c r="B152" s="5" t="e">
        <f ca="1" t="array" ref="B152">+INDEX('（工厂打印）送货清单'!$D$1:$D$192,SMALL(IF('（工厂打印）送货清单'!$D$4:$D$192&lt;&gt;"",ROW('（工厂打印）送货清单'!$D$4:$D$192)),ROW('（工厂打印）送货清单'!A151)))</f>
        <v>#NUM!</v>
      </c>
      <c r="C152" s="33" t="e">
        <f ca="1">+IF(B152&lt;&gt;"",'（工厂打印）送货清单'!$G$2,"")</f>
        <v>#NUM!</v>
      </c>
      <c r="D152" s="31" t="e">
        <f ca="1">+VLOOKUP(B152,'（工厂打印）送货清单'!$D:$E,2,0)</f>
        <v>#NUM!</v>
      </c>
      <c r="E152" s="31" t="e">
        <f ca="1">+VLOOKUP(B152,'（工厂打印）送货清单'!$D:$L,9,0)</f>
        <v>#NUM!</v>
      </c>
      <c r="F152" s="31"/>
      <c r="G152" s="31"/>
      <c r="H152" s="5"/>
      <c r="I152" s="5"/>
      <c r="J152" s="5"/>
    </row>
    <row r="153" spans="1:10">
      <c r="A153" s="31" t="e">
        <f ca="1" t="array" ref="A153">+VLOOKUP(B153,IF({0,1},'（工厂打印）送货清单'!B:B,'（工厂打印）送货清单'!D:D),2,0)</f>
        <v>#NUM!</v>
      </c>
      <c r="B153" s="5" t="e">
        <f ca="1" t="array" ref="B153">+INDEX('（工厂打印）送货清单'!$D$1:$D$192,SMALL(IF('（工厂打印）送货清单'!$D$4:$D$192&lt;&gt;"",ROW('（工厂打印）送货清单'!$D$4:$D$192)),ROW('（工厂打印）送货清单'!A152)))</f>
        <v>#NUM!</v>
      </c>
      <c r="C153" s="33" t="e">
        <f ca="1">+IF(B153&lt;&gt;"",'（工厂打印）送货清单'!$G$2,"")</f>
        <v>#NUM!</v>
      </c>
      <c r="D153" s="31" t="e">
        <f ca="1">+VLOOKUP(B153,'（工厂打印）送货清单'!$D:$E,2,0)</f>
        <v>#NUM!</v>
      </c>
      <c r="E153" s="31" t="e">
        <f ca="1">+VLOOKUP(B153,'（工厂打印）送货清单'!$D:$L,9,0)</f>
        <v>#NUM!</v>
      </c>
      <c r="F153" s="31"/>
      <c r="G153" s="31"/>
      <c r="H153" s="5"/>
      <c r="I153" s="5"/>
      <c r="J153" s="5"/>
    </row>
    <row r="154" spans="1:10">
      <c r="A154" s="31" t="e">
        <f ca="1" t="array" ref="A154">+VLOOKUP(B154,IF({0,1},'（工厂打印）送货清单'!B:B,'（工厂打印）送货清单'!D:D),2,0)</f>
        <v>#NUM!</v>
      </c>
      <c r="B154" s="5" t="e">
        <f ca="1" t="array" ref="B154">+INDEX('（工厂打印）送货清单'!$D$1:$D$192,SMALL(IF('（工厂打印）送货清单'!$D$4:$D$192&lt;&gt;"",ROW('（工厂打印）送货清单'!$D$4:$D$192)),ROW('（工厂打印）送货清单'!A153)))</f>
        <v>#NUM!</v>
      </c>
      <c r="C154" s="33" t="e">
        <f ca="1">+IF(B154&lt;&gt;"",'（工厂打印）送货清单'!$G$2,"")</f>
        <v>#NUM!</v>
      </c>
      <c r="D154" s="31" t="e">
        <f ca="1">+VLOOKUP(B154,'（工厂打印）送货清单'!$D:$E,2,0)</f>
        <v>#NUM!</v>
      </c>
      <c r="E154" s="31" t="e">
        <f ca="1">+VLOOKUP(B154,'（工厂打印）送货清单'!$D:$L,9,0)</f>
        <v>#NUM!</v>
      </c>
      <c r="F154" s="31"/>
      <c r="G154" s="31"/>
      <c r="H154" s="5"/>
      <c r="I154" s="5"/>
      <c r="J154" s="5"/>
    </row>
    <row r="155" spans="1:10">
      <c r="A155" s="31" t="e">
        <f ca="1" t="array" ref="A155">+VLOOKUP(B155,IF({0,1},'（工厂打印）送货清单'!B:B,'（工厂打印）送货清单'!D:D),2,0)</f>
        <v>#NUM!</v>
      </c>
      <c r="B155" s="5" t="e">
        <f ca="1" t="array" ref="B155">+INDEX('（工厂打印）送货清单'!$D$1:$D$192,SMALL(IF('（工厂打印）送货清单'!$D$4:$D$192&lt;&gt;"",ROW('（工厂打印）送货清单'!$D$4:$D$192)),ROW('（工厂打印）送货清单'!A154)))</f>
        <v>#NUM!</v>
      </c>
      <c r="C155" s="33" t="e">
        <f ca="1">+IF(B155&lt;&gt;"",'（工厂打印）送货清单'!$G$2,"")</f>
        <v>#NUM!</v>
      </c>
      <c r="D155" s="31" t="e">
        <f ca="1">+VLOOKUP(B155,'（工厂打印）送货清单'!$D:$E,2,0)</f>
        <v>#NUM!</v>
      </c>
      <c r="E155" s="31" t="e">
        <f ca="1">+VLOOKUP(B155,'（工厂打印）送货清单'!$D:$L,9,0)</f>
        <v>#NUM!</v>
      </c>
      <c r="F155" s="31"/>
      <c r="G155" s="31"/>
      <c r="H155" s="5"/>
      <c r="I155" s="5"/>
      <c r="J155" s="5"/>
    </row>
    <row r="156" spans="1:10">
      <c r="A156" s="31" t="e">
        <f ca="1" t="array" ref="A156">+VLOOKUP(B156,IF({0,1},'（工厂打印）送货清单'!B:B,'（工厂打印）送货清单'!D:D),2,0)</f>
        <v>#NUM!</v>
      </c>
      <c r="B156" s="5" t="e">
        <f ca="1" t="array" ref="B156">+INDEX('（工厂打印）送货清单'!$D$1:$D$192,SMALL(IF('（工厂打印）送货清单'!$D$4:$D$192&lt;&gt;"",ROW('（工厂打印）送货清单'!$D$4:$D$192)),ROW('（工厂打印）送货清单'!A155)))</f>
        <v>#NUM!</v>
      </c>
      <c r="C156" s="33" t="e">
        <f ca="1">+IF(B156&lt;&gt;"",'（工厂打印）送货清单'!$G$2,"")</f>
        <v>#NUM!</v>
      </c>
      <c r="D156" s="31" t="e">
        <f ca="1">+VLOOKUP(B156,'（工厂打印）送货清单'!$D:$E,2,0)</f>
        <v>#NUM!</v>
      </c>
      <c r="E156" s="31" t="e">
        <f ca="1">+VLOOKUP(B156,'（工厂打印）送货清单'!$D:$L,9,0)</f>
        <v>#NUM!</v>
      </c>
      <c r="F156" s="31"/>
      <c r="G156" s="31"/>
      <c r="H156" s="5"/>
      <c r="I156" s="5"/>
      <c r="J156" s="5"/>
    </row>
    <row r="157" spans="1:10">
      <c r="A157" s="31" t="e">
        <f ca="1" t="array" ref="A157">+VLOOKUP(B157,IF({0,1},'（工厂打印）送货清单'!B:B,'（工厂打印）送货清单'!D:D),2,0)</f>
        <v>#NUM!</v>
      </c>
      <c r="B157" s="5" t="e">
        <f ca="1" t="array" ref="B157">+INDEX('（工厂打印）送货清单'!$D$1:$D$192,SMALL(IF('（工厂打印）送货清单'!$D$4:$D$192&lt;&gt;"",ROW('（工厂打印）送货清单'!$D$4:$D$192)),ROW('（工厂打印）送货清单'!A156)))</f>
        <v>#NUM!</v>
      </c>
      <c r="C157" s="33" t="e">
        <f ca="1">+IF(B157&lt;&gt;"",'（工厂打印）送货清单'!$G$2,"")</f>
        <v>#NUM!</v>
      </c>
      <c r="D157" s="31" t="e">
        <f ca="1">+VLOOKUP(B157,'（工厂打印）送货清单'!$D:$E,2,0)</f>
        <v>#NUM!</v>
      </c>
      <c r="E157" s="31" t="e">
        <f ca="1">+VLOOKUP(B157,'（工厂打印）送货清单'!$D:$L,9,0)</f>
        <v>#NUM!</v>
      </c>
      <c r="F157" s="31"/>
      <c r="G157" s="31"/>
      <c r="H157" s="5"/>
      <c r="I157" s="5"/>
      <c r="J157" s="5"/>
    </row>
    <row r="158" spans="1:10">
      <c r="A158" s="31" t="e">
        <f ca="1" t="array" ref="A158">+VLOOKUP(B158,IF({0,1},'（工厂打印）送货清单'!B:B,'（工厂打印）送货清单'!D:D),2,0)</f>
        <v>#NUM!</v>
      </c>
      <c r="B158" s="5" t="e">
        <f ca="1" t="array" ref="B158">+INDEX('（工厂打印）送货清单'!$D$1:$D$192,SMALL(IF('（工厂打印）送货清单'!$D$4:$D$192&lt;&gt;"",ROW('（工厂打印）送货清单'!$D$4:$D$192)),ROW('（工厂打印）送货清单'!A157)))</f>
        <v>#NUM!</v>
      </c>
      <c r="C158" s="33" t="e">
        <f ca="1">+IF(B158&lt;&gt;"",'（工厂打印）送货清单'!$G$2,"")</f>
        <v>#NUM!</v>
      </c>
      <c r="D158" s="31" t="e">
        <f ca="1">+VLOOKUP(B158,'（工厂打印）送货清单'!$D:$E,2,0)</f>
        <v>#NUM!</v>
      </c>
      <c r="E158" s="31" t="e">
        <f ca="1">+VLOOKUP(B158,'（工厂打印）送货清单'!$D:$L,9,0)</f>
        <v>#NUM!</v>
      </c>
      <c r="F158" s="31"/>
      <c r="G158" s="31"/>
      <c r="H158" s="5"/>
      <c r="I158" s="5"/>
      <c r="J158" s="5"/>
    </row>
    <row r="159" spans="1:10">
      <c r="A159" s="31" t="e">
        <f ca="1" t="array" ref="A159">+VLOOKUP(B159,IF({0,1},'（工厂打印）送货清单'!B:B,'（工厂打印）送货清单'!D:D),2,0)</f>
        <v>#NUM!</v>
      </c>
      <c r="B159" s="5" t="e">
        <f ca="1" t="array" ref="B159">+INDEX('（工厂打印）送货清单'!$D$1:$D$192,SMALL(IF('（工厂打印）送货清单'!$D$4:$D$192&lt;&gt;"",ROW('（工厂打印）送货清单'!$D$4:$D$192)),ROW('（工厂打印）送货清单'!A158)))</f>
        <v>#NUM!</v>
      </c>
      <c r="C159" s="33" t="e">
        <f ca="1">+IF(B159&lt;&gt;"",'（工厂打印）送货清单'!$G$2,"")</f>
        <v>#NUM!</v>
      </c>
      <c r="D159" s="31" t="e">
        <f ca="1">+VLOOKUP(B159,'（工厂打印）送货清单'!$D:$E,2,0)</f>
        <v>#NUM!</v>
      </c>
      <c r="E159" s="31" t="e">
        <f ca="1">+VLOOKUP(B159,'（工厂打印）送货清单'!$D:$L,9,0)</f>
        <v>#NUM!</v>
      </c>
      <c r="F159" s="31"/>
      <c r="G159" s="31"/>
      <c r="H159" s="5"/>
      <c r="I159" s="5"/>
      <c r="J159" s="5"/>
    </row>
    <row r="160" spans="1:10">
      <c r="A160" s="31" t="e">
        <f ca="1" t="array" ref="A160">+VLOOKUP(B160,IF({0,1},'（工厂打印）送货清单'!B:B,'（工厂打印）送货清单'!D:D),2,0)</f>
        <v>#NUM!</v>
      </c>
      <c r="B160" s="5" t="e">
        <f ca="1" t="array" ref="B160">+INDEX('（工厂打印）送货清单'!$D$1:$D$192,SMALL(IF('（工厂打印）送货清单'!$D$4:$D$192&lt;&gt;"",ROW('（工厂打印）送货清单'!$D$4:$D$192)),ROW('（工厂打印）送货清单'!A159)))</f>
        <v>#NUM!</v>
      </c>
      <c r="C160" s="33" t="e">
        <f ca="1">+IF(B160&lt;&gt;"",'（工厂打印）送货清单'!$G$2,"")</f>
        <v>#NUM!</v>
      </c>
      <c r="D160" s="31" t="e">
        <f ca="1">+VLOOKUP(B160,'（工厂打印）送货清单'!$D:$E,2,0)</f>
        <v>#NUM!</v>
      </c>
      <c r="E160" s="31" t="e">
        <f ca="1">+VLOOKUP(B160,'（工厂打印）送货清单'!$D:$L,9,0)</f>
        <v>#NUM!</v>
      </c>
      <c r="F160" s="31"/>
      <c r="G160" s="31"/>
      <c r="H160" s="5"/>
      <c r="I160" s="5"/>
      <c r="J160" s="5"/>
    </row>
    <row r="161" spans="1:10">
      <c r="A161" s="31" t="e">
        <f ca="1" t="array" ref="A161">+VLOOKUP(B161,IF({0,1},'（工厂打印）送货清单'!B:B,'（工厂打印）送货清单'!D:D),2,0)</f>
        <v>#NUM!</v>
      </c>
      <c r="B161" s="5" t="e">
        <f ca="1" t="array" ref="B161">+INDEX('（工厂打印）送货清单'!$D$1:$D$192,SMALL(IF('（工厂打印）送货清单'!$D$4:$D$192&lt;&gt;"",ROW('（工厂打印）送货清单'!$D$4:$D$192)),ROW('（工厂打印）送货清单'!A160)))</f>
        <v>#NUM!</v>
      </c>
      <c r="C161" s="33" t="e">
        <f ca="1">+IF(B161&lt;&gt;"",'（工厂打印）送货清单'!$G$2,"")</f>
        <v>#NUM!</v>
      </c>
      <c r="D161" s="31" t="e">
        <f ca="1">+VLOOKUP(B161,'（工厂打印）送货清单'!$D:$E,2,0)</f>
        <v>#NUM!</v>
      </c>
      <c r="E161" s="31" t="e">
        <f ca="1">+VLOOKUP(B161,'（工厂打印）送货清单'!$D:$L,9,0)</f>
        <v>#NUM!</v>
      </c>
      <c r="F161" s="31"/>
      <c r="G161" s="31"/>
      <c r="H161" s="5"/>
      <c r="I161" s="5"/>
      <c r="J161" s="5"/>
    </row>
    <row r="162" spans="1:10">
      <c r="A162" s="31" t="e">
        <f ca="1" t="array" ref="A162">+VLOOKUP(B162,IF({0,1},'（工厂打印）送货清单'!B:B,'（工厂打印）送货清单'!D:D),2,0)</f>
        <v>#NUM!</v>
      </c>
      <c r="B162" s="5" t="e">
        <f ca="1" t="array" ref="B162">+INDEX('（工厂打印）送货清单'!$D$1:$D$192,SMALL(IF('（工厂打印）送货清单'!$D$4:$D$192&lt;&gt;"",ROW('（工厂打印）送货清单'!$D$4:$D$192)),ROW('（工厂打印）送货清单'!A161)))</f>
        <v>#NUM!</v>
      </c>
      <c r="C162" s="33" t="e">
        <f ca="1">+IF(B162&lt;&gt;"",'（工厂打印）送货清单'!$G$2,"")</f>
        <v>#NUM!</v>
      </c>
      <c r="D162" s="31" t="e">
        <f ca="1">+VLOOKUP(B162,'（工厂打印）送货清单'!$D:$E,2,0)</f>
        <v>#NUM!</v>
      </c>
      <c r="E162" s="31" t="e">
        <f ca="1">+VLOOKUP(B162,'（工厂打印）送货清单'!$D:$L,9,0)</f>
        <v>#NUM!</v>
      </c>
      <c r="F162" s="31"/>
      <c r="G162" s="31"/>
      <c r="H162" s="5"/>
      <c r="I162" s="5"/>
      <c r="J162" s="5"/>
    </row>
    <row r="163" spans="1:10">
      <c r="A163" s="31" t="e">
        <f ca="1" t="array" ref="A163">+VLOOKUP(B163,IF({0,1},'（工厂打印）送货清单'!B:B,'（工厂打印）送货清单'!D:D),2,0)</f>
        <v>#NUM!</v>
      </c>
      <c r="B163" s="5" t="e">
        <f ca="1" t="array" ref="B163">+INDEX('（工厂打印）送货清单'!$D$1:$D$192,SMALL(IF('（工厂打印）送货清单'!$D$4:$D$192&lt;&gt;"",ROW('（工厂打印）送货清单'!$D$4:$D$192)),ROW('（工厂打印）送货清单'!A162)))</f>
        <v>#NUM!</v>
      </c>
      <c r="C163" s="33" t="e">
        <f ca="1">+IF(B163&lt;&gt;"",'（工厂打印）送货清单'!$G$2,"")</f>
        <v>#NUM!</v>
      </c>
      <c r="D163" s="31" t="e">
        <f ca="1">+VLOOKUP(B163,'（工厂打印）送货清单'!$D:$E,2,0)</f>
        <v>#NUM!</v>
      </c>
      <c r="E163" s="31" t="e">
        <f ca="1">+VLOOKUP(B163,'（工厂打印）送货清单'!$D:$L,9,0)</f>
        <v>#NUM!</v>
      </c>
      <c r="F163" s="31"/>
      <c r="G163" s="31"/>
      <c r="H163" s="5"/>
      <c r="I163" s="5"/>
      <c r="J163" s="5"/>
    </row>
    <row r="164" spans="1:10">
      <c r="A164" s="31" t="e">
        <f ca="1" t="array" ref="A164">+VLOOKUP(B164,IF({0,1},'（工厂打印）送货清单'!B:B,'（工厂打印）送货清单'!D:D),2,0)</f>
        <v>#NUM!</v>
      </c>
      <c r="B164" s="5" t="e">
        <f ca="1" t="array" ref="B164">+INDEX('（工厂打印）送货清单'!$D$1:$D$192,SMALL(IF('（工厂打印）送货清单'!$D$4:$D$192&lt;&gt;"",ROW('（工厂打印）送货清单'!$D$4:$D$192)),ROW('（工厂打印）送货清单'!A163)))</f>
        <v>#NUM!</v>
      </c>
      <c r="C164" s="33" t="e">
        <f ca="1">+IF(B164&lt;&gt;"",'（工厂打印）送货清单'!$G$2,"")</f>
        <v>#NUM!</v>
      </c>
      <c r="D164" s="31" t="e">
        <f ca="1">+VLOOKUP(B164,'（工厂打印）送货清单'!$D:$E,2,0)</f>
        <v>#NUM!</v>
      </c>
      <c r="E164" s="31" t="e">
        <f ca="1">+VLOOKUP(B164,'（工厂打印）送货清单'!$D:$L,9,0)</f>
        <v>#NUM!</v>
      </c>
      <c r="F164" s="31"/>
      <c r="G164" s="31"/>
      <c r="H164" s="5"/>
      <c r="I164" s="5"/>
      <c r="J164" s="5"/>
    </row>
    <row r="165" spans="1:10">
      <c r="A165" s="31" t="e">
        <f ca="1" t="array" ref="A165">+VLOOKUP(B165,IF({0,1},'（工厂打印）送货清单'!B:B,'（工厂打印）送货清单'!D:D),2,0)</f>
        <v>#NUM!</v>
      </c>
      <c r="B165" s="5" t="e">
        <f ca="1" t="array" ref="B165">+INDEX('（工厂打印）送货清单'!$D$1:$D$192,SMALL(IF('（工厂打印）送货清单'!$D$4:$D$192&lt;&gt;"",ROW('（工厂打印）送货清单'!$D$4:$D$192)),ROW('（工厂打印）送货清单'!A164)))</f>
        <v>#NUM!</v>
      </c>
      <c r="C165" s="33" t="e">
        <f ca="1">+IF(B165&lt;&gt;"",'（工厂打印）送货清单'!$G$2,"")</f>
        <v>#NUM!</v>
      </c>
      <c r="D165" s="31" t="e">
        <f ca="1">+VLOOKUP(B165,'（工厂打印）送货清单'!$D:$E,2,0)</f>
        <v>#NUM!</v>
      </c>
      <c r="E165" s="31" t="e">
        <f ca="1">+VLOOKUP(B165,'（工厂打印）送货清单'!$D:$L,9,0)</f>
        <v>#NUM!</v>
      </c>
      <c r="F165" s="31"/>
      <c r="G165" s="31"/>
      <c r="H165" s="5"/>
      <c r="I165" s="5"/>
      <c r="J165" s="5"/>
    </row>
    <row r="166" spans="1:10">
      <c r="A166" s="31" t="e">
        <f ca="1" t="array" ref="A166">+VLOOKUP(B166,IF({0,1},'（工厂打印）送货清单'!B:B,'（工厂打印）送货清单'!D:D),2,0)</f>
        <v>#NUM!</v>
      </c>
      <c r="B166" s="5" t="e">
        <f ca="1" t="array" ref="B166">+INDEX('（工厂打印）送货清单'!$D$1:$D$192,SMALL(IF('（工厂打印）送货清单'!$D$4:$D$192&lt;&gt;"",ROW('（工厂打印）送货清单'!$D$4:$D$192)),ROW('（工厂打印）送货清单'!A165)))</f>
        <v>#NUM!</v>
      </c>
      <c r="C166" s="33" t="e">
        <f ca="1">+IF(B166&lt;&gt;"",'（工厂打印）送货清单'!$G$2,"")</f>
        <v>#NUM!</v>
      </c>
      <c r="D166" s="31" t="e">
        <f ca="1">+VLOOKUP(B166,'（工厂打印）送货清单'!$D:$E,2,0)</f>
        <v>#NUM!</v>
      </c>
      <c r="E166" s="31" t="e">
        <f ca="1">+VLOOKUP(B166,'（工厂打印）送货清单'!$D:$L,9,0)</f>
        <v>#NUM!</v>
      </c>
      <c r="F166" s="31"/>
      <c r="G166" s="31"/>
      <c r="H166" s="5"/>
      <c r="I166" s="5"/>
      <c r="J166" s="5"/>
    </row>
    <row r="167" spans="1:10">
      <c r="A167" s="31" t="e">
        <f ca="1" t="array" ref="A167">+VLOOKUP(B167,IF({0,1},'（工厂打印）送货清单'!B:B,'（工厂打印）送货清单'!D:D),2,0)</f>
        <v>#NUM!</v>
      </c>
      <c r="B167" s="5" t="e">
        <f ca="1" t="array" ref="B167">+INDEX('（工厂打印）送货清单'!$D$1:$D$192,SMALL(IF('（工厂打印）送货清单'!$D$4:$D$192&lt;&gt;"",ROW('（工厂打印）送货清单'!$D$4:$D$192)),ROW('（工厂打印）送货清单'!A166)))</f>
        <v>#NUM!</v>
      </c>
      <c r="C167" s="33" t="e">
        <f ca="1">+IF(B167&lt;&gt;"",'（工厂打印）送货清单'!$G$2,"")</f>
        <v>#NUM!</v>
      </c>
      <c r="D167" s="31" t="e">
        <f ca="1">+VLOOKUP(B167,'（工厂打印）送货清单'!$D:$E,2,0)</f>
        <v>#NUM!</v>
      </c>
      <c r="E167" s="31" t="e">
        <f ca="1">+VLOOKUP(B167,'（工厂打印）送货清单'!$D:$L,9,0)</f>
        <v>#NUM!</v>
      </c>
      <c r="F167" s="31"/>
      <c r="G167" s="31"/>
      <c r="H167" s="5"/>
      <c r="I167" s="5"/>
      <c r="J167" s="5"/>
    </row>
    <row r="168" spans="1:10">
      <c r="A168" s="31" t="e">
        <f ca="1" t="array" ref="A168">+VLOOKUP(B168,IF({0,1},'（工厂打印）送货清单'!B:B,'（工厂打印）送货清单'!D:D),2,0)</f>
        <v>#NUM!</v>
      </c>
      <c r="B168" s="5" t="e">
        <f ca="1" t="array" ref="B168">+INDEX('（工厂打印）送货清单'!$D$1:$D$192,SMALL(IF('（工厂打印）送货清单'!$D$4:$D$192&lt;&gt;"",ROW('（工厂打印）送货清单'!$D$4:$D$192)),ROW('（工厂打印）送货清单'!A167)))</f>
        <v>#NUM!</v>
      </c>
      <c r="C168" s="33" t="e">
        <f ca="1">+IF(B168&lt;&gt;"",'（工厂打印）送货清单'!$G$2,"")</f>
        <v>#NUM!</v>
      </c>
      <c r="D168" s="31" t="e">
        <f ca="1">+VLOOKUP(B168,'（工厂打印）送货清单'!$D:$E,2,0)</f>
        <v>#NUM!</v>
      </c>
      <c r="E168" s="31" t="e">
        <f ca="1">+VLOOKUP(B168,'（工厂打印）送货清单'!$D:$L,9,0)</f>
        <v>#NUM!</v>
      </c>
      <c r="F168" s="31"/>
      <c r="G168" s="31"/>
      <c r="H168" s="5"/>
      <c r="I168" s="5"/>
      <c r="J168" s="5"/>
    </row>
    <row r="169" spans="1:10">
      <c r="A169" s="31" t="e">
        <f ca="1" t="array" ref="A169">+VLOOKUP(B169,IF({0,1},'（工厂打印）送货清单'!B:B,'（工厂打印）送货清单'!D:D),2,0)</f>
        <v>#NUM!</v>
      </c>
      <c r="B169" s="5" t="e">
        <f ca="1" t="array" ref="B169">+INDEX('（工厂打印）送货清单'!$D$1:$D$192,SMALL(IF('（工厂打印）送货清单'!$D$4:$D$192&lt;&gt;"",ROW('（工厂打印）送货清单'!$D$4:$D$192)),ROW('（工厂打印）送货清单'!A168)))</f>
        <v>#NUM!</v>
      </c>
      <c r="C169" s="33" t="e">
        <f ca="1">+IF(B169&lt;&gt;"",'（工厂打印）送货清单'!$G$2,"")</f>
        <v>#NUM!</v>
      </c>
      <c r="D169" s="31" t="e">
        <f ca="1">+VLOOKUP(B169,'（工厂打印）送货清单'!$D:$E,2,0)</f>
        <v>#NUM!</v>
      </c>
      <c r="E169" s="31" t="e">
        <f ca="1">+VLOOKUP(B169,'（工厂打印）送货清单'!$D:$L,9,0)</f>
        <v>#NUM!</v>
      </c>
      <c r="F169" s="31"/>
      <c r="G169" s="31"/>
      <c r="H169" s="5"/>
      <c r="I169" s="5"/>
      <c r="J169" s="5"/>
    </row>
    <row r="170" spans="1:10">
      <c r="A170" s="31" t="e">
        <f ca="1" t="array" ref="A170">+VLOOKUP(B170,IF({0,1},'（工厂打印）送货清单'!B:B,'（工厂打印）送货清单'!D:D),2,0)</f>
        <v>#NUM!</v>
      </c>
      <c r="B170" s="5" t="e">
        <f ca="1" t="array" ref="B170">+INDEX('（工厂打印）送货清单'!$D$1:$D$192,SMALL(IF('（工厂打印）送货清单'!$D$4:$D$192&lt;&gt;"",ROW('（工厂打印）送货清单'!$D$4:$D$192)),ROW('（工厂打印）送货清单'!A169)))</f>
        <v>#NUM!</v>
      </c>
      <c r="C170" s="33" t="e">
        <f ca="1">+IF(B170&lt;&gt;"",'（工厂打印）送货清单'!$G$2,"")</f>
        <v>#NUM!</v>
      </c>
      <c r="D170" s="31" t="e">
        <f ca="1">+VLOOKUP(B170,'（工厂打印）送货清单'!$D:$E,2,0)</f>
        <v>#NUM!</v>
      </c>
      <c r="E170" s="31" t="e">
        <f ca="1">+VLOOKUP(B170,'（工厂打印）送货清单'!$D:$L,9,0)</f>
        <v>#NUM!</v>
      </c>
      <c r="F170" s="31"/>
      <c r="G170" s="31"/>
      <c r="H170" s="5"/>
      <c r="I170" s="5"/>
      <c r="J170" s="5"/>
    </row>
    <row r="171" spans="1:10">
      <c r="A171" s="31" t="e">
        <f ca="1" t="array" ref="A171">+VLOOKUP(B171,IF({0,1},'（工厂打印）送货清单'!B:B,'（工厂打印）送货清单'!D:D),2,0)</f>
        <v>#NUM!</v>
      </c>
      <c r="B171" s="5" t="e">
        <f ca="1" t="array" ref="B171">+INDEX('（工厂打印）送货清单'!$D$1:$D$192,SMALL(IF('（工厂打印）送货清单'!$D$4:$D$192&lt;&gt;"",ROW('（工厂打印）送货清单'!$D$4:$D$192)),ROW('（工厂打印）送货清单'!A170)))</f>
        <v>#NUM!</v>
      </c>
      <c r="C171" s="33" t="e">
        <f ca="1">+IF(B171&lt;&gt;"",'（工厂打印）送货清单'!$G$2,"")</f>
        <v>#NUM!</v>
      </c>
      <c r="D171" s="31" t="e">
        <f ca="1">+VLOOKUP(B171,'（工厂打印）送货清单'!$D:$E,2,0)</f>
        <v>#NUM!</v>
      </c>
      <c r="E171" s="31" t="e">
        <f ca="1">+VLOOKUP(B171,'（工厂打印）送货清单'!$D:$L,9,0)</f>
        <v>#NUM!</v>
      </c>
      <c r="F171" s="31"/>
      <c r="G171" s="31"/>
      <c r="H171" s="5"/>
      <c r="I171" s="5"/>
      <c r="J171" s="5"/>
    </row>
    <row r="172" spans="1:10">
      <c r="A172" s="31" t="e">
        <f ca="1" t="array" ref="A172">+VLOOKUP(B172,IF({0,1},'（工厂打印）送货清单'!B:B,'（工厂打印）送货清单'!D:D),2,0)</f>
        <v>#NUM!</v>
      </c>
      <c r="B172" s="5" t="e">
        <f ca="1" t="array" ref="B172">+INDEX('（工厂打印）送货清单'!$D$1:$D$192,SMALL(IF('（工厂打印）送货清单'!$D$4:$D$192&lt;&gt;"",ROW('（工厂打印）送货清单'!$D$4:$D$192)),ROW('（工厂打印）送货清单'!A171)))</f>
        <v>#NUM!</v>
      </c>
      <c r="C172" s="33" t="e">
        <f ca="1">+IF(B172&lt;&gt;"",'（工厂打印）送货清单'!$G$2,"")</f>
        <v>#NUM!</v>
      </c>
      <c r="D172" s="31" t="e">
        <f ca="1">+VLOOKUP(B172,'（工厂打印）送货清单'!$D:$E,2,0)</f>
        <v>#NUM!</v>
      </c>
      <c r="E172" s="31" t="e">
        <f ca="1">+VLOOKUP(B172,'（工厂打印）送货清单'!$D:$L,9,0)</f>
        <v>#NUM!</v>
      </c>
      <c r="F172" s="31"/>
      <c r="G172" s="31"/>
      <c r="H172" s="5"/>
      <c r="I172" s="5"/>
      <c r="J172" s="5"/>
    </row>
    <row r="173" spans="1:10">
      <c r="A173" s="31" t="e">
        <f ca="1" t="array" ref="A173">+VLOOKUP(B173,IF({0,1},'（工厂打印）送货清单'!B:B,'（工厂打印）送货清单'!D:D),2,0)</f>
        <v>#NUM!</v>
      </c>
      <c r="B173" s="5" t="e">
        <f ca="1" t="array" ref="B173">+INDEX('（工厂打印）送货清单'!$D$1:$D$192,SMALL(IF('（工厂打印）送货清单'!$D$4:$D$192&lt;&gt;"",ROW('（工厂打印）送货清单'!$D$4:$D$192)),ROW('（工厂打印）送货清单'!A172)))</f>
        <v>#NUM!</v>
      </c>
      <c r="C173" s="33" t="e">
        <f ca="1">+IF(B173&lt;&gt;"",'（工厂打印）送货清单'!$G$2,"")</f>
        <v>#NUM!</v>
      </c>
      <c r="D173" s="31" t="e">
        <f ca="1">+VLOOKUP(B173,'（工厂打印）送货清单'!$D:$E,2,0)</f>
        <v>#NUM!</v>
      </c>
      <c r="E173" s="31" t="e">
        <f ca="1">+VLOOKUP(B173,'（工厂打印）送货清单'!$D:$L,9,0)</f>
        <v>#NUM!</v>
      </c>
      <c r="F173" s="31"/>
      <c r="G173" s="31"/>
      <c r="H173" s="5"/>
      <c r="I173" s="5"/>
      <c r="J173" s="5"/>
    </row>
    <row r="174" spans="1:10">
      <c r="A174" s="31" t="e">
        <f ca="1" t="array" ref="A174">+VLOOKUP(B174,IF({0,1},'（工厂打印）送货清单'!B:B,'（工厂打印）送货清单'!D:D),2,0)</f>
        <v>#NUM!</v>
      </c>
      <c r="B174" s="5" t="e">
        <f ca="1" t="array" ref="B174">+INDEX('（工厂打印）送货清单'!$D$1:$D$192,SMALL(IF('（工厂打印）送货清单'!$D$4:$D$192&lt;&gt;"",ROW('（工厂打印）送货清单'!$D$4:$D$192)),ROW('（工厂打印）送货清单'!A173)))</f>
        <v>#NUM!</v>
      </c>
      <c r="C174" s="33" t="e">
        <f ca="1">+IF(B174&lt;&gt;"",'（工厂打印）送货清单'!$G$2,"")</f>
        <v>#NUM!</v>
      </c>
      <c r="D174" s="31" t="e">
        <f ca="1">+VLOOKUP(B174,'（工厂打印）送货清单'!$D:$E,2,0)</f>
        <v>#NUM!</v>
      </c>
      <c r="E174" s="31" t="e">
        <f ca="1">+VLOOKUP(B174,'（工厂打印）送货清单'!$D:$L,9,0)</f>
        <v>#NUM!</v>
      </c>
      <c r="F174" s="31"/>
      <c r="G174" s="31"/>
      <c r="H174" s="5"/>
      <c r="I174" s="5"/>
      <c r="J174" s="5"/>
    </row>
    <row r="175" spans="1:10">
      <c r="A175" s="31" t="e">
        <f ca="1" t="array" ref="A175">+VLOOKUP(B175,IF({0,1},'（工厂打印）送货清单'!B:B,'（工厂打印）送货清单'!D:D),2,0)</f>
        <v>#NUM!</v>
      </c>
      <c r="B175" s="5" t="e">
        <f ca="1" t="array" ref="B175">+INDEX('（工厂打印）送货清单'!$D$1:$D$192,SMALL(IF('（工厂打印）送货清单'!$D$4:$D$192&lt;&gt;"",ROW('（工厂打印）送货清单'!$D$4:$D$192)),ROW('（工厂打印）送货清单'!A174)))</f>
        <v>#NUM!</v>
      </c>
      <c r="C175" s="33" t="e">
        <f ca="1">+IF(B175&lt;&gt;"",'（工厂打印）送货清单'!$G$2,"")</f>
        <v>#NUM!</v>
      </c>
      <c r="D175" s="31" t="e">
        <f ca="1">+VLOOKUP(B175,'（工厂打印）送货清单'!$D:$E,2,0)</f>
        <v>#NUM!</v>
      </c>
      <c r="E175" s="31" t="e">
        <f ca="1">+VLOOKUP(B175,'（工厂打印）送货清单'!$D:$L,9,0)</f>
        <v>#NUM!</v>
      </c>
      <c r="F175" s="31"/>
      <c r="G175" s="31"/>
      <c r="H175" s="5"/>
      <c r="I175" s="5"/>
      <c r="J175" s="5"/>
    </row>
    <row r="176" spans="1:10">
      <c r="A176" s="31" t="e">
        <f ca="1" t="array" ref="A176">+VLOOKUP(B176,IF({0,1},'（工厂打印）送货清单'!B:B,'（工厂打印）送货清单'!D:D),2,0)</f>
        <v>#NUM!</v>
      </c>
      <c r="B176" s="5" t="e">
        <f ca="1" t="array" ref="B176">+INDEX('（工厂打印）送货清单'!$D$1:$D$192,SMALL(IF('（工厂打印）送货清单'!$D$4:$D$192&lt;&gt;"",ROW('（工厂打印）送货清单'!$D$4:$D$192)),ROW('（工厂打印）送货清单'!A175)))</f>
        <v>#NUM!</v>
      </c>
      <c r="C176" s="33" t="e">
        <f ca="1">+IF(B176&lt;&gt;"",'（工厂打印）送货清单'!$G$2,"")</f>
        <v>#NUM!</v>
      </c>
      <c r="D176" s="31" t="e">
        <f ca="1">+VLOOKUP(B176,'（工厂打印）送货清单'!$D:$E,2,0)</f>
        <v>#NUM!</v>
      </c>
      <c r="E176" s="31" t="e">
        <f ca="1">+VLOOKUP(B176,'（工厂打印）送货清单'!$D:$L,9,0)</f>
        <v>#NUM!</v>
      </c>
      <c r="F176" s="31"/>
      <c r="G176" s="31"/>
      <c r="H176" s="5"/>
      <c r="I176" s="5"/>
      <c r="J176" s="5"/>
    </row>
    <row r="177" spans="1:10">
      <c r="A177" s="31" t="e">
        <f ca="1" t="array" ref="A177">+VLOOKUP(B177,IF({0,1},'（工厂打印）送货清单'!B:B,'（工厂打印）送货清单'!D:D),2,0)</f>
        <v>#NUM!</v>
      </c>
      <c r="B177" s="5" t="e">
        <f ca="1" t="array" ref="B177">+INDEX('（工厂打印）送货清单'!$D$1:$D$192,SMALL(IF('（工厂打印）送货清单'!$D$4:$D$192&lt;&gt;"",ROW('（工厂打印）送货清单'!$D$4:$D$192)),ROW('（工厂打印）送货清单'!A176)))</f>
        <v>#NUM!</v>
      </c>
      <c r="C177" s="33" t="e">
        <f ca="1">+IF(B177&lt;&gt;"",'（工厂打印）送货清单'!$G$2,"")</f>
        <v>#NUM!</v>
      </c>
      <c r="D177" s="31" t="e">
        <f ca="1">+VLOOKUP(B177,'（工厂打印）送货清单'!$D:$E,2,0)</f>
        <v>#NUM!</v>
      </c>
      <c r="E177" s="31" t="e">
        <f ca="1">+VLOOKUP(B177,'（工厂打印）送货清单'!$D:$L,9,0)</f>
        <v>#NUM!</v>
      </c>
      <c r="F177" s="31"/>
      <c r="G177" s="31"/>
      <c r="H177" s="5"/>
      <c r="I177" s="5"/>
      <c r="J177" s="5"/>
    </row>
    <row r="178" spans="1:10">
      <c r="A178" s="31" t="e">
        <f ca="1" t="array" ref="A178">+VLOOKUP(B178,IF({0,1},'（工厂打印）送货清单'!B:B,'（工厂打印）送货清单'!D:D),2,0)</f>
        <v>#NUM!</v>
      </c>
      <c r="B178" s="5" t="e">
        <f ca="1" t="array" ref="B178">+INDEX('（工厂打印）送货清单'!$D$1:$D$192,SMALL(IF('（工厂打印）送货清单'!$D$4:$D$192&lt;&gt;"",ROW('（工厂打印）送货清单'!$D$4:$D$192)),ROW('（工厂打印）送货清单'!A177)))</f>
        <v>#NUM!</v>
      </c>
      <c r="C178" s="33" t="e">
        <f ca="1">+IF(B178&lt;&gt;"",'（工厂打印）送货清单'!$G$2,"")</f>
        <v>#NUM!</v>
      </c>
      <c r="D178" s="31" t="e">
        <f ca="1">+VLOOKUP(B178,'（工厂打印）送货清单'!$D:$E,2,0)</f>
        <v>#NUM!</v>
      </c>
      <c r="E178" s="31" t="e">
        <f ca="1">+VLOOKUP(B178,'（工厂打印）送货清单'!$D:$L,9,0)</f>
        <v>#NUM!</v>
      </c>
      <c r="F178" s="31"/>
      <c r="G178" s="31"/>
      <c r="H178" s="5"/>
      <c r="I178" s="5"/>
      <c r="J178" s="5"/>
    </row>
    <row r="179" spans="1:10">
      <c r="A179" s="31" t="e">
        <f ca="1" t="array" ref="A179">+VLOOKUP(B179,IF({0,1},'（工厂打印）送货清单'!B:B,'（工厂打印）送货清单'!D:D),2,0)</f>
        <v>#NUM!</v>
      </c>
      <c r="B179" s="5" t="e">
        <f ca="1" t="array" ref="B179">+INDEX('（工厂打印）送货清单'!$D$1:$D$192,SMALL(IF('（工厂打印）送货清单'!$D$4:$D$192&lt;&gt;"",ROW('（工厂打印）送货清单'!$D$4:$D$192)),ROW('（工厂打印）送货清单'!A178)))</f>
        <v>#NUM!</v>
      </c>
      <c r="C179" s="33" t="e">
        <f ca="1">+IF(B179&lt;&gt;"",'（工厂打印）送货清单'!$G$2,"")</f>
        <v>#NUM!</v>
      </c>
      <c r="D179" s="31" t="e">
        <f ca="1">+VLOOKUP(B179,'（工厂打印）送货清单'!$D:$E,2,0)</f>
        <v>#NUM!</v>
      </c>
      <c r="E179" s="31" t="e">
        <f ca="1">+VLOOKUP(B179,'（工厂打印）送货清单'!$D:$L,9,0)</f>
        <v>#NUM!</v>
      </c>
      <c r="F179" s="31"/>
      <c r="G179" s="31"/>
      <c r="H179" s="5"/>
      <c r="I179" s="5"/>
      <c r="J179" s="5"/>
    </row>
    <row r="180" spans="1:10">
      <c r="A180" s="31" t="e">
        <f ca="1" t="array" ref="A180">+VLOOKUP(B180,IF({0,1},'（工厂打印）送货清单'!B:B,'（工厂打印）送货清单'!D:D),2,0)</f>
        <v>#NUM!</v>
      </c>
      <c r="B180" s="5" t="e">
        <f ca="1" t="array" ref="B180">+INDEX('（工厂打印）送货清单'!$D$1:$D$192,SMALL(IF('（工厂打印）送货清单'!$D$4:$D$192&lt;&gt;"",ROW('（工厂打印）送货清单'!$D$4:$D$192)),ROW('（工厂打印）送货清单'!A179)))</f>
        <v>#NUM!</v>
      </c>
      <c r="C180" s="33" t="e">
        <f ca="1">+IF(B180&lt;&gt;"",'（工厂打印）送货清单'!$G$2,"")</f>
        <v>#NUM!</v>
      </c>
      <c r="D180" s="31" t="e">
        <f ca="1">+VLOOKUP(B180,'（工厂打印）送货清单'!$D:$E,2,0)</f>
        <v>#NUM!</v>
      </c>
      <c r="E180" s="31" t="e">
        <f ca="1">+VLOOKUP(B180,'（工厂打印）送货清单'!$D:$L,9,0)</f>
        <v>#NUM!</v>
      </c>
      <c r="F180" s="31"/>
      <c r="G180" s="31"/>
      <c r="H180" s="5"/>
      <c r="I180" s="5"/>
      <c r="J180" s="5"/>
    </row>
    <row r="181" spans="1:10">
      <c r="A181" s="31" t="e">
        <f ca="1" t="array" ref="A181">+VLOOKUP(B181,IF({0,1},'（工厂打印）送货清单'!B:B,'（工厂打印）送货清单'!D:D),2,0)</f>
        <v>#NUM!</v>
      </c>
      <c r="B181" s="5" t="e">
        <f ca="1" t="array" ref="B181">+INDEX('（工厂打印）送货清单'!$D$1:$D$192,SMALL(IF('（工厂打印）送货清单'!$D$4:$D$192&lt;&gt;"",ROW('（工厂打印）送货清单'!$D$4:$D$192)),ROW('（工厂打印）送货清单'!A180)))</f>
        <v>#NUM!</v>
      </c>
      <c r="C181" s="33" t="e">
        <f ca="1">+IF(B181&lt;&gt;"",'（工厂打印）送货清单'!$G$2,"")</f>
        <v>#NUM!</v>
      </c>
      <c r="D181" s="31" t="e">
        <f ca="1">+VLOOKUP(B181,'（工厂打印）送货清单'!$D:$E,2,0)</f>
        <v>#NUM!</v>
      </c>
      <c r="E181" s="31" t="e">
        <f ca="1">+VLOOKUP(B181,'（工厂打印）送货清单'!$D:$L,9,0)</f>
        <v>#NUM!</v>
      </c>
      <c r="F181" s="31"/>
      <c r="G181" s="31"/>
      <c r="H181" s="5"/>
      <c r="I181" s="5"/>
      <c r="J181" s="5"/>
    </row>
    <row r="182" spans="1:10">
      <c r="A182" s="31" t="e">
        <f ca="1" t="array" ref="A182">+VLOOKUP(B182,IF({0,1},'（工厂打印）送货清单'!B:B,'（工厂打印）送货清单'!D:D),2,0)</f>
        <v>#NUM!</v>
      </c>
      <c r="B182" s="5" t="e">
        <f ca="1" t="array" ref="B182">+INDEX('（工厂打印）送货清单'!$D$1:$D$192,SMALL(IF('（工厂打印）送货清单'!$D$4:$D$192&lt;&gt;"",ROW('（工厂打印）送货清单'!$D$4:$D$192)),ROW('（工厂打印）送货清单'!A181)))</f>
        <v>#NUM!</v>
      </c>
      <c r="C182" s="33" t="e">
        <f ca="1">+IF(B182&lt;&gt;"",'（工厂打印）送货清单'!$G$2,"")</f>
        <v>#NUM!</v>
      </c>
      <c r="D182" s="31" t="e">
        <f ca="1">+VLOOKUP(B182,'（工厂打印）送货清单'!$D:$E,2,0)</f>
        <v>#NUM!</v>
      </c>
      <c r="E182" s="31" t="e">
        <f ca="1">+VLOOKUP(B182,'（工厂打印）送货清单'!$D:$L,9,0)</f>
        <v>#NUM!</v>
      </c>
      <c r="F182" s="31"/>
      <c r="G182" s="31"/>
      <c r="H182" s="5"/>
      <c r="I182" s="5"/>
      <c r="J182" s="5"/>
    </row>
    <row r="183" spans="1:10">
      <c r="A183" s="31" t="e">
        <f ca="1" t="array" ref="A183">+VLOOKUP(B183,IF({0,1},'（工厂打印）送货清单'!B:B,'（工厂打印）送货清单'!D:D),2,0)</f>
        <v>#NUM!</v>
      </c>
      <c r="B183" s="5" t="e">
        <f ca="1" t="array" ref="B183">+INDEX('（工厂打印）送货清单'!$D$1:$D$192,SMALL(IF('（工厂打印）送货清单'!$D$4:$D$192&lt;&gt;"",ROW('（工厂打印）送货清单'!$D$4:$D$192)),ROW('（工厂打印）送货清单'!A182)))</f>
        <v>#NUM!</v>
      </c>
      <c r="C183" s="33" t="e">
        <f ca="1">+IF(B183&lt;&gt;"",'（工厂打印）送货清单'!$G$2,"")</f>
        <v>#NUM!</v>
      </c>
      <c r="D183" s="31" t="e">
        <f ca="1">+VLOOKUP(B183,'（工厂打印）送货清单'!$D:$E,2,0)</f>
        <v>#NUM!</v>
      </c>
      <c r="E183" s="31" t="e">
        <f ca="1">+VLOOKUP(B183,'（工厂打印）送货清单'!$D:$L,9,0)</f>
        <v>#NUM!</v>
      </c>
      <c r="F183" s="31"/>
      <c r="G183" s="31"/>
      <c r="H183" s="5"/>
      <c r="I183" s="5"/>
      <c r="J183" s="5"/>
    </row>
    <row r="184" spans="1:10">
      <c r="A184" s="31" t="e">
        <f ca="1" t="array" ref="A184">+VLOOKUP(B184,IF({0,1},'（工厂打印）送货清单'!B:B,'（工厂打印）送货清单'!D:D),2,0)</f>
        <v>#NUM!</v>
      </c>
      <c r="B184" s="5" t="e">
        <f ca="1" t="array" ref="B184">+INDEX('（工厂打印）送货清单'!$D$1:$D$192,SMALL(IF('（工厂打印）送货清单'!$D$4:$D$192&lt;&gt;"",ROW('（工厂打印）送货清单'!$D$4:$D$192)),ROW('（工厂打印）送货清单'!A183)))</f>
        <v>#NUM!</v>
      </c>
      <c r="C184" s="33" t="e">
        <f ca="1">+IF(B184&lt;&gt;"",'（工厂打印）送货清单'!$G$2,"")</f>
        <v>#NUM!</v>
      </c>
      <c r="D184" s="31" t="e">
        <f ca="1">+VLOOKUP(B184,'（工厂打印）送货清单'!$D:$E,2,0)</f>
        <v>#NUM!</v>
      </c>
      <c r="E184" s="31" t="e">
        <f ca="1">+VLOOKUP(B184,'（工厂打印）送货清单'!$D:$L,9,0)</f>
        <v>#NUM!</v>
      </c>
      <c r="F184" s="31"/>
      <c r="G184" s="31"/>
      <c r="H184" s="5"/>
      <c r="I184" s="5"/>
      <c r="J184" s="5"/>
    </row>
    <row r="185" spans="1:10">
      <c r="A185" s="31" t="e">
        <f ca="1" t="array" ref="A185">+VLOOKUP(B185,IF({0,1},'（工厂打印）送货清单'!B:B,'（工厂打印）送货清单'!D:D),2,0)</f>
        <v>#NUM!</v>
      </c>
      <c r="B185" s="5" t="e">
        <f ca="1" t="array" ref="B185">+INDEX('（工厂打印）送货清单'!$D$1:$D$192,SMALL(IF('（工厂打印）送货清单'!$D$4:$D$192&lt;&gt;"",ROW('（工厂打印）送货清单'!$D$4:$D$192)),ROW('（工厂打印）送货清单'!A184)))</f>
        <v>#NUM!</v>
      </c>
      <c r="C185" s="33" t="e">
        <f ca="1">+IF(B185&lt;&gt;"",'（工厂打印）送货清单'!$G$2,"")</f>
        <v>#NUM!</v>
      </c>
      <c r="D185" s="31" t="e">
        <f ca="1">+VLOOKUP(B185,'（工厂打印）送货清单'!$D:$E,2,0)</f>
        <v>#NUM!</v>
      </c>
      <c r="E185" s="31" t="e">
        <f ca="1">+VLOOKUP(B185,'（工厂打印）送货清单'!$D:$L,9,0)</f>
        <v>#NUM!</v>
      </c>
      <c r="F185" s="31"/>
      <c r="G185" s="31"/>
      <c r="H185" s="5"/>
      <c r="I185" s="5"/>
      <c r="J185" s="5"/>
    </row>
    <row r="186" spans="1:10">
      <c r="A186" s="31" t="e">
        <f ca="1" t="array" ref="A186">+VLOOKUP(B186,IF({0,1},'（工厂打印）送货清单'!B:B,'（工厂打印）送货清单'!D:D),2,0)</f>
        <v>#NUM!</v>
      </c>
      <c r="B186" s="5" t="e">
        <f ca="1" t="array" ref="B186">+INDEX('（工厂打印）送货清单'!$D$1:$D$192,SMALL(IF('（工厂打印）送货清单'!$D$4:$D$192&lt;&gt;"",ROW('（工厂打印）送货清单'!$D$4:$D$192)),ROW('（工厂打印）送货清单'!A185)))</f>
        <v>#NUM!</v>
      </c>
      <c r="C186" s="33" t="e">
        <f ca="1">+IF(B186&lt;&gt;"",'（工厂打印）送货清单'!$G$2,"")</f>
        <v>#NUM!</v>
      </c>
      <c r="D186" s="31" t="e">
        <f ca="1">+VLOOKUP(B186,'（工厂打印）送货清单'!$D:$E,2,0)</f>
        <v>#NUM!</v>
      </c>
      <c r="E186" s="31" t="e">
        <f ca="1">+VLOOKUP(B186,'（工厂打印）送货清单'!$D:$L,9,0)</f>
        <v>#NUM!</v>
      </c>
      <c r="F186" s="31"/>
      <c r="G186" s="31"/>
      <c r="H186" s="5"/>
      <c r="I186" s="5"/>
      <c r="J186" s="5"/>
    </row>
    <row r="187" spans="1:10">
      <c r="A187" s="31" t="e">
        <f ca="1" t="array" ref="A187">+VLOOKUP(B187,IF({0,1},'（工厂打印）送货清单'!B:B,'（工厂打印）送货清单'!D:D),2,0)</f>
        <v>#NUM!</v>
      </c>
      <c r="B187" s="5" t="e">
        <f ca="1" t="array" ref="B187">+INDEX('（工厂打印）送货清单'!$D$1:$D$192,SMALL(IF('（工厂打印）送货清单'!$D$4:$D$192&lt;&gt;"",ROW('（工厂打印）送货清单'!$D$4:$D$192)),ROW('（工厂打印）送货清单'!A186)))</f>
        <v>#NUM!</v>
      </c>
      <c r="C187" s="33" t="e">
        <f ca="1">+IF(B187&lt;&gt;"",'（工厂打印）送货清单'!$G$2,"")</f>
        <v>#NUM!</v>
      </c>
      <c r="D187" s="31" t="e">
        <f ca="1">+VLOOKUP(B187,'（工厂打印）送货清单'!$D:$E,2,0)</f>
        <v>#NUM!</v>
      </c>
      <c r="E187" s="31" t="e">
        <f ca="1">+VLOOKUP(B187,'（工厂打印）送货清单'!$D:$L,9,0)</f>
        <v>#NUM!</v>
      </c>
      <c r="F187" s="31"/>
      <c r="G187" s="31"/>
      <c r="H187" s="5"/>
      <c r="I187" s="5"/>
      <c r="J187" s="5"/>
    </row>
    <row r="188" spans="1:10">
      <c r="A188" s="31" t="e">
        <f ca="1" t="array" ref="A188">+VLOOKUP(B188,IF({0,1},'（工厂打印）送货清单'!B:B,'（工厂打印）送货清单'!D:D),2,0)</f>
        <v>#NUM!</v>
      </c>
      <c r="B188" s="5" t="e">
        <f ca="1" t="array" ref="B188">+INDEX('（工厂打印）送货清单'!$D$1:$D$192,SMALL(IF('（工厂打印）送货清单'!$D$4:$D$192&lt;&gt;"",ROW('（工厂打印）送货清单'!$D$4:$D$192)),ROW('（工厂打印）送货清单'!A187)))</f>
        <v>#NUM!</v>
      </c>
      <c r="C188" s="33" t="e">
        <f ca="1">+IF(B188&lt;&gt;"",'（工厂打印）送货清单'!$G$2,"")</f>
        <v>#NUM!</v>
      </c>
      <c r="D188" s="31" t="e">
        <f ca="1">+VLOOKUP(B188,'（工厂打印）送货清单'!$D:$E,2,0)</f>
        <v>#NUM!</v>
      </c>
      <c r="E188" s="31" t="e">
        <f ca="1">+VLOOKUP(B188,'（工厂打印）送货清单'!$D:$L,9,0)</f>
        <v>#NUM!</v>
      </c>
      <c r="F188" s="31"/>
      <c r="G188" s="31"/>
      <c r="H188" s="5"/>
      <c r="I188" s="5"/>
      <c r="J188" s="5"/>
    </row>
    <row r="189" spans="1:10">
      <c r="A189" s="31" t="e">
        <f ca="1" t="array" ref="A189">+VLOOKUP(B189,IF({0,1},'（工厂打印）送货清单'!B:B,'（工厂打印）送货清单'!D:D),2,0)</f>
        <v>#NUM!</v>
      </c>
      <c r="B189" s="5" t="e">
        <f ca="1" t="array" ref="B189">+INDEX('（工厂打印）送货清单'!$D$1:$D$192,SMALL(IF('（工厂打印）送货清单'!$D$4:$D$192&lt;&gt;"",ROW('（工厂打印）送货清单'!$D$4:$D$192)),ROW('（工厂打印）送货清单'!A188)))</f>
        <v>#NUM!</v>
      </c>
      <c r="C189" s="33" t="e">
        <f ca="1">+IF(B189&lt;&gt;"",'（工厂打印）送货清单'!$G$2,"")</f>
        <v>#NUM!</v>
      </c>
      <c r="D189" s="31" t="e">
        <f ca="1">+VLOOKUP(B189,'（工厂打印）送货清单'!$D:$E,2,0)</f>
        <v>#NUM!</v>
      </c>
      <c r="E189" s="31" t="e">
        <f ca="1">+VLOOKUP(B189,'（工厂打印）送货清单'!$D:$L,9,0)</f>
        <v>#NUM!</v>
      </c>
      <c r="F189" s="31"/>
      <c r="G189" s="31"/>
      <c r="H189" s="5"/>
      <c r="I189" s="5"/>
      <c r="J189" s="5"/>
    </row>
    <row r="190" spans="1:10">
      <c r="A190" s="31" t="e">
        <f ca="1" t="array" ref="A190">+VLOOKUP(B190,IF({0,1},'（工厂打印）送货清单'!B:B,'（工厂打印）送货清单'!D:D),2,0)</f>
        <v>#NUM!</v>
      </c>
      <c r="B190" s="5" t="e">
        <f ca="1" t="array" ref="B190">+INDEX('（工厂打印）送货清单'!$D$1:$D$192,SMALL(IF('（工厂打印）送货清单'!$D$4:$D$192&lt;&gt;"",ROW('（工厂打印）送货清单'!$D$4:$D$192)),ROW('（工厂打印）送货清单'!A189)))</f>
        <v>#NUM!</v>
      </c>
      <c r="C190" s="33" t="e">
        <f ca="1">+IF(B190&lt;&gt;"",'（工厂打印）送货清单'!$G$2,"")</f>
        <v>#NUM!</v>
      </c>
      <c r="D190" s="31" t="e">
        <f ca="1">+VLOOKUP(B190,'（工厂打印）送货清单'!$D:$E,2,0)</f>
        <v>#NUM!</v>
      </c>
      <c r="E190" s="31" t="e">
        <f ca="1">+VLOOKUP(B190,'（工厂打印）送货清单'!$D:$L,9,0)</f>
        <v>#NUM!</v>
      </c>
      <c r="F190" s="31"/>
      <c r="G190" s="31"/>
      <c r="H190" s="5"/>
      <c r="I190" s="5"/>
      <c r="J190" s="5"/>
    </row>
    <row r="191" spans="1:10">
      <c r="A191" s="31" t="e">
        <f ca="1" t="array" ref="A191">+VLOOKUP(B191,IF({0,1},'（工厂打印）送货清单'!B:B,'（工厂打印）送货清单'!D:D),2,0)</f>
        <v>#NUM!</v>
      </c>
      <c r="B191" s="5" t="e">
        <f ca="1" t="array" ref="B191">+INDEX('（工厂打印）送货清单'!$D$1:$D$192,SMALL(IF('（工厂打印）送货清单'!$D$4:$D$192&lt;&gt;"",ROW('（工厂打印）送货清单'!$D$4:$D$192)),ROW('（工厂打印）送货清单'!A190)))</f>
        <v>#NUM!</v>
      </c>
      <c r="C191" s="33" t="e">
        <f ca="1">+IF(B191&lt;&gt;"",'（工厂打印）送货清单'!$G$2,"")</f>
        <v>#NUM!</v>
      </c>
      <c r="D191" s="31" t="e">
        <f ca="1">+VLOOKUP(B191,'（工厂打印）送货清单'!$D:$E,2,0)</f>
        <v>#NUM!</v>
      </c>
      <c r="E191" s="31" t="e">
        <f ca="1">+VLOOKUP(B191,'（工厂打印）送货清单'!$D:$L,9,0)</f>
        <v>#NUM!</v>
      </c>
      <c r="F191" s="31"/>
      <c r="G191" s="31"/>
      <c r="H191" s="5"/>
      <c r="I191" s="5"/>
      <c r="J191" s="5"/>
    </row>
    <row r="192" spans="1:10">
      <c r="A192" s="31" t="e">
        <f ca="1" t="array" ref="A192">+VLOOKUP(B192,IF({0,1},'（工厂打印）送货清单'!B:B,'（工厂打印）送货清单'!D:D),2,0)</f>
        <v>#NUM!</v>
      </c>
      <c r="B192" s="5" t="e">
        <f ca="1" t="array" ref="B192">+INDEX('（工厂打印）送货清单'!$D$1:$D$192,SMALL(IF('（工厂打印）送货清单'!$D$4:$D$192&lt;&gt;"",ROW('（工厂打印）送货清单'!$D$4:$D$192)),ROW('（工厂打印）送货清单'!A191)))</f>
        <v>#NUM!</v>
      </c>
      <c r="C192" s="33" t="e">
        <f ca="1">+IF(B192&lt;&gt;"",'（工厂打印）送货清单'!$G$2,"")</f>
        <v>#NUM!</v>
      </c>
      <c r="D192" s="31" t="e">
        <f ca="1">+VLOOKUP(B192,'（工厂打印）送货清单'!$D:$E,2,0)</f>
        <v>#NUM!</v>
      </c>
      <c r="E192" s="31" t="e">
        <f ca="1">+VLOOKUP(B192,'（工厂打印）送货清单'!$D:$L,9,0)</f>
        <v>#NUM!</v>
      </c>
      <c r="F192" s="31"/>
      <c r="G192" s="31"/>
      <c r="H192" s="5"/>
      <c r="I192" s="5"/>
      <c r="J192" s="5"/>
    </row>
    <row r="193" customFormat="1" spans="1:10">
      <c r="A193" s="31" t="e">
        <f ca="1" t="array" ref="A193">+VLOOKUP(B193,IF({0,1},'（工厂打印）送货清单'!B:B,'（工厂打印）送货清单'!D:D),2,0)</f>
        <v>#NUM!</v>
      </c>
      <c r="B193" s="5" t="e">
        <f ca="1" t="array" ref="B193">+INDEX('（工厂打印）送货清单'!$D$1:$D$192,SMALL(IF('（工厂打印）送货清单'!$D$4:$D$192&lt;&gt;"",ROW('（工厂打印）送货清单'!$D$4:$D$192)),ROW('（工厂打印）送货清单'!A192)))</f>
        <v>#NUM!</v>
      </c>
      <c r="C193" s="33" t="e">
        <f ca="1">+IF(B193&lt;&gt;"",'（工厂打印）送货清单'!$G$2,"")</f>
        <v>#NUM!</v>
      </c>
      <c r="D193" s="31" t="e">
        <f ca="1">+VLOOKUP(B193,'（工厂打印）送货清单'!$D:$E,2,0)</f>
        <v>#NUM!</v>
      </c>
      <c r="E193" s="31" t="e">
        <f ca="1">+VLOOKUP(B193,'（工厂打印）送货清单'!$D:$L,9,0)</f>
        <v>#NUM!</v>
      </c>
      <c r="F193" s="31"/>
      <c r="G193" s="31"/>
      <c r="H193" s="5"/>
      <c r="I193" s="5"/>
      <c r="J193" s="5"/>
    </row>
    <row r="194" customFormat="1" spans="1:10">
      <c r="A194" s="31" t="e">
        <f ca="1" t="array" ref="A194">+VLOOKUP(B194,IF({0,1},'（工厂打印）送货清单'!B:B,'（工厂打印）送货清单'!D:D),2,0)</f>
        <v>#NUM!</v>
      </c>
      <c r="B194" s="5" t="e">
        <f ca="1" t="array" ref="B194">+INDEX('（工厂打印）送货清单'!$D$1:$D$192,SMALL(IF('（工厂打印）送货清单'!$D$4:$D$192&lt;&gt;"",ROW('（工厂打印）送货清单'!$D$4:$D$192)),ROW('（工厂打印）送货清单'!A193)))</f>
        <v>#NUM!</v>
      </c>
      <c r="C194" s="33" t="e">
        <f ca="1">+IF(B194&lt;&gt;"",'（工厂打印）送货清单'!$G$2,"")</f>
        <v>#NUM!</v>
      </c>
      <c r="D194" s="31" t="e">
        <f ca="1">+VLOOKUP(B194,'（工厂打印）送货清单'!$D:$E,2,0)</f>
        <v>#NUM!</v>
      </c>
      <c r="E194" s="31" t="e">
        <f ca="1">+VLOOKUP(B194,'（工厂打印）送货清单'!$D:$L,9,0)</f>
        <v>#NUM!</v>
      </c>
      <c r="F194" s="31"/>
      <c r="G194" s="31"/>
      <c r="H194" s="5"/>
      <c r="I194" s="5"/>
      <c r="J194" s="5"/>
    </row>
    <row r="195" customFormat="1" spans="1:10">
      <c r="A195" s="31" t="e">
        <f ca="1" t="array" ref="A195">+VLOOKUP(B195,IF({0,1},'（工厂打印）送货清单'!B:B,'（工厂打印）送货清单'!D:D),2,0)</f>
        <v>#NUM!</v>
      </c>
      <c r="B195" s="5" t="e">
        <f ca="1" t="array" ref="B195">+INDEX('（工厂打印）送货清单'!$D$1:$D$192,SMALL(IF('（工厂打印）送货清单'!$D$4:$D$192&lt;&gt;"",ROW('（工厂打印）送货清单'!$D$4:$D$192)),ROW('（工厂打印）送货清单'!A194)))</f>
        <v>#NUM!</v>
      </c>
      <c r="C195" s="33" t="e">
        <f ca="1">+IF(B195&lt;&gt;"",'（工厂打印）送货清单'!$G$2,"")</f>
        <v>#NUM!</v>
      </c>
      <c r="D195" s="31" t="e">
        <f ca="1">+VLOOKUP(B195,'（工厂打印）送货清单'!$D:$E,2,0)</f>
        <v>#NUM!</v>
      </c>
      <c r="E195" s="31" t="e">
        <f ca="1">+VLOOKUP(B195,'（工厂打印）送货清单'!$D:$L,9,0)</f>
        <v>#NUM!</v>
      </c>
      <c r="F195" s="31"/>
      <c r="G195" s="31"/>
      <c r="H195" s="5"/>
      <c r="I195" s="5"/>
      <c r="J195" s="5"/>
    </row>
    <row r="196" customFormat="1" spans="1:10">
      <c r="A196" s="31" t="e">
        <f ca="1" t="array" ref="A196">+VLOOKUP(B196,IF({0,1},'（工厂打印）送货清单'!B:B,'（工厂打印）送货清单'!D:D),2,0)</f>
        <v>#NUM!</v>
      </c>
      <c r="B196" s="5" t="e">
        <f ca="1" t="array" ref="B196">+INDEX('（工厂打印）送货清单'!$D$1:$D$192,SMALL(IF('（工厂打印）送货清单'!$D$4:$D$192&lt;&gt;"",ROW('（工厂打印）送货清单'!$D$4:$D$192)),ROW('（工厂打印）送货清单'!A195)))</f>
        <v>#NUM!</v>
      </c>
      <c r="C196" s="33" t="e">
        <f ca="1">+IF(B196&lt;&gt;"",'（工厂打印）送货清单'!$G$2,"")</f>
        <v>#NUM!</v>
      </c>
      <c r="D196" s="31" t="e">
        <f ca="1">+VLOOKUP(B196,'（工厂打印）送货清单'!$D:$E,2,0)</f>
        <v>#NUM!</v>
      </c>
      <c r="E196" s="31" t="e">
        <f ca="1">+VLOOKUP(B196,'（工厂打印）送货清单'!$D:$L,9,0)</f>
        <v>#NUM!</v>
      </c>
      <c r="F196" s="31"/>
      <c r="G196" s="31"/>
      <c r="H196" s="5"/>
      <c r="I196" s="5"/>
      <c r="J196" s="5"/>
    </row>
    <row r="197" customFormat="1" spans="1:10">
      <c r="A197" s="31" t="e">
        <f ca="1" t="array" ref="A197">+VLOOKUP(B197,IF({0,1},'（工厂打印）送货清单'!B:B,'（工厂打印）送货清单'!D:D),2,0)</f>
        <v>#NUM!</v>
      </c>
      <c r="B197" s="5" t="e">
        <f ca="1" t="array" ref="B197">+INDEX('（工厂打印）送货清单'!$D$1:$D$192,SMALL(IF('（工厂打印）送货清单'!$D$4:$D$192&lt;&gt;"",ROW('（工厂打印）送货清单'!$D$4:$D$192)),ROW('（工厂打印）送货清单'!A196)))</f>
        <v>#NUM!</v>
      </c>
      <c r="C197" s="33" t="e">
        <f ca="1">+IF(B197&lt;&gt;"",'（工厂打印）送货清单'!$G$2,"")</f>
        <v>#NUM!</v>
      </c>
      <c r="D197" s="31" t="e">
        <f ca="1">+VLOOKUP(B197,'（工厂打印）送货清单'!$D:$E,2,0)</f>
        <v>#NUM!</v>
      </c>
      <c r="E197" s="31" t="e">
        <f ca="1">+VLOOKUP(B197,'（工厂打印）送货清单'!$D:$L,9,0)</f>
        <v>#NUM!</v>
      </c>
      <c r="F197" s="31"/>
      <c r="G197" s="31"/>
      <c r="H197" s="5"/>
      <c r="I197" s="5"/>
      <c r="J197" s="5"/>
    </row>
    <row r="198" customFormat="1" spans="1:10">
      <c r="A198" s="31" t="e">
        <f ca="1" t="array" ref="A198">+VLOOKUP(B198,IF({0,1},'（工厂打印）送货清单'!B:B,'（工厂打印）送货清单'!D:D),2,0)</f>
        <v>#NUM!</v>
      </c>
      <c r="B198" s="5" t="e">
        <f ca="1" t="array" ref="B198">+INDEX('（工厂打印）送货清单'!$D$1:$D$192,SMALL(IF('（工厂打印）送货清单'!$D$4:$D$192&lt;&gt;"",ROW('（工厂打印）送货清单'!$D$4:$D$192)),ROW('（工厂打印）送货清单'!A197)))</f>
        <v>#NUM!</v>
      </c>
      <c r="C198" s="33" t="e">
        <f ca="1">+IF(B198&lt;&gt;"",'（工厂打印）送货清单'!$G$2,"")</f>
        <v>#NUM!</v>
      </c>
      <c r="D198" s="31" t="e">
        <f ca="1">+VLOOKUP(B198,'（工厂打印）送货清单'!$D:$E,2,0)</f>
        <v>#NUM!</v>
      </c>
      <c r="E198" s="31" t="e">
        <f ca="1">+VLOOKUP(B198,'（工厂打印）送货清单'!$D:$L,9,0)</f>
        <v>#NUM!</v>
      </c>
      <c r="F198" s="31"/>
      <c r="G198" s="31"/>
      <c r="H198" s="5"/>
      <c r="I198" s="5"/>
      <c r="J198" s="5"/>
    </row>
    <row r="199" customFormat="1" spans="1:10">
      <c r="A199" s="31" t="e">
        <f ca="1" t="array" ref="A199">+VLOOKUP(B199,IF({0,1},'（工厂打印）送货清单'!B:B,'（工厂打印）送货清单'!D:D),2,0)</f>
        <v>#NUM!</v>
      </c>
      <c r="B199" s="5" t="e">
        <f ca="1" t="array" ref="B199">+INDEX('（工厂打印）送货清单'!$D$1:$D$192,SMALL(IF('（工厂打印）送货清单'!$D$4:$D$192&lt;&gt;"",ROW('（工厂打印）送货清单'!$D$4:$D$192)),ROW('（工厂打印）送货清单'!A198)))</f>
        <v>#NUM!</v>
      </c>
      <c r="C199" s="33" t="e">
        <f ca="1">+IF(B199&lt;&gt;"",'（工厂打印）送货清单'!$G$2,"")</f>
        <v>#NUM!</v>
      </c>
      <c r="D199" s="31" t="e">
        <f ca="1">+VLOOKUP(B199,'（工厂打印）送货清单'!$D:$E,2,0)</f>
        <v>#NUM!</v>
      </c>
      <c r="E199" s="31" t="e">
        <f ca="1">+VLOOKUP(B199,'（工厂打印）送货清单'!$D:$L,9,0)</f>
        <v>#NUM!</v>
      </c>
      <c r="F199" s="31"/>
      <c r="G199" s="31"/>
      <c r="H199" s="5"/>
      <c r="I199" s="5"/>
      <c r="J199" s="5"/>
    </row>
    <row r="200" customFormat="1" spans="1:10">
      <c r="A200" s="31" t="e">
        <f ca="1" t="array" ref="A200">+VLOOKUP(B200,IF({0,1},'（工厂打印）送货清单'!B:B,'（工厂打印）送货清单'!D:D),2,0)</f>
        <v>#NUM!</v>
      </c>
      <c r="B200" s="5" t="e">
        <f ca="1" t="array" ref="B200">+INDEX('（工厂打印）送货清单'!$D$1:$D$192,SMALL(IF('（工厂打印）送货清单'!$D$4:$D$192&lt;&gt;"",ROW('（工厂打印）送货清单'!$D$4:$D$192)),ROW('（工厂打印）送货清单'!A199)))</f>
        <v>#NUM!</v>
      </c>
      <c r="C200" s="33" t="e">
        <f ca="1">+IF(B200&lt;&gt;"",'（工厂打印）送货清单'!$G$2,"")</f>
        <v>#NUM!</v>
      </c>
      <c r="D200" s="31" t="e">
        <f ca="1">+VLOOKUP(B200,'（工厂打印）送货清单'!$D:$E,2,0)</f>
        <v>#NUM!</v>
      </c>
      <c r="E200" s="31" t="e">
        <f ca="1">+VLOOKUP(B200,'（工厂打印）送货清单'!$D:$L,9,0)</f>
        <v>#NUM!</v>
      </c>
      <c r="F200" s="31"/>
      <c r="G200" s="31"/>
      <c r="H200" s="5"/>
      <c r="I200" s="5"/>
      <c r="J200" s="5"/>
    </row>
    <row r="201" customFormat="1" spans="1:10">
      <c r="A201" s="31" t="e">
        <f ca="1" t="array" ref="A201">+VLOOKUP(B201,IF({0,1},'（工厂打印）送货清单'!B:B,'（工厂打印）送货清单'!D:D),2,0)</f>
        <v>#NUM!</v>
      </c>
      <c r="B201" s="5" t="e">
        <f ca="1" t="array" ref="B201">+INDEX('（工厂打印）送货清单'!$D$1:$D$192,SMALL(IF('（工厂打印）送货清单'!$D$4:$D$192&lt;&gt;"",ROW('（工厂打印）送货清单'!$D$4:$D$192)),ROW('（工厂打印）送货清单'!A200)))</f>
        <v>#NUM!</v>
      </c>
      <c r="C201" s="33" t="e">
        <f ca="1">+IF(B201&lt;&gt;"",'（工厂打印）送货清单'!$G$2,"")</f>
        <v>#NUM!</v>
      </c>
      <c r="D201" s="31" t="e">
        <f ca="1">+VLOOKUP(B201,'（工厂打印）送货清单'!$D:$E,2,0)</f>
        <v>#NUM!</v>
      </c>
      <c r="E201" s="31" t="e">
        <f ca="1">+VLOOKUP(B201,'（工厂打印）送货清单'!$D:$L,9,0)</f>
        <v>#NUM!</v>
      </c>
      <c r="F201" s="31"/>
      <c r="G201" s="31"/>
      <c r="H201" s="5"/>
      <c r="I201" s="5"/>
      <c r="J201" s="5"/>
    </row>
    <row r="202" customFormat="1" spans="1:10">
      <c r="A202" s="31" t="e">
        <f ca="1" t="array" ref="A202">+VLOOKUP(B202,IF({0,1},'（工厂打印）送货清单'!B:B,'（工厂打印）送货清单'!D:D),2,0)</f>
        <v>#NUM!</v>
      </c>
      <c r="B202" s="5" t="e">
        <f ca="1" t="array" ref="B202">+INDEX('（工厂打印）送货清单'!$D$1:$D$192,SMALL(IF('（工厂打印）送货清单'!$D$4:$D$192&lt;&gt;"",ROW('（工厂打印）送货清单'!$D$4:$D$192)),ROW('（工厂打印）送货清单'!A201)))</f>
        <v>#NUM!</v>
      </c>
      <c r="C202" s="33" t="e">
        <f ca="1">+IF(B202&lt;&gt;"",'（工厂打印）送货清单'!$G$2,"")</f>
        <v>#NUM!</v>
      </c>
      <c r="D202" s="31" t="e">
        <f ca="1">+VLOOKUP(B202,'（工厂打印）送货清单'!$D:$E,2,0)</f>
        <v>#NUM!</v>
      </c>
      <c r="E202" s="31" t="e">
        <f ca="1">+VLOOKUP(B202,'（工厂打印）送货清单'!$D:$L,9,0)</f>
        <v>#NUM!</v>
      </c>
      <c r="F202" s="31"/>
      <c r="G202" s="31"/>
      <c r="H202" s="5"/>
      <c r="I202" s="5"/>
      <c r="J202" s="5"/>
    </row>
    <row r="203" customFormat="1" spans="1:10">
      <c r="A203" s="31" t="e">
        <f ca="1" t="array" ref="A203">+VLOOKUP(B203,IF({0,1},'（工厂打印）送货清单'!B:B,'（工厂打印）送货清单'!D:D),2,0)</f>
        <v>#NUM!</v>
      </c>
      <c r="B203" s="5" t="e">
        <f ca="1" t="array" ref="B203">+INDEX('（工厂打印）送货清单'!$D$1:$D$192,SMALL(IF('（工厂打印）送货清单'!$D$4:$D$192&lt;&gt;"",ROW('（工厂打印）送货清单'!$D$4:$D$192)),ROW('（工厂打印）送货清单'!A202)))</f>
        <v>#NUM!</v>
      </c>
      <c r="C203" s="33" t="e">
        <f ca="1">+IF(B203&lt;&gt;"",'（工厂打印）送货清单'!$G$2,"")</f>
        <v>#NUM!</v>
      </c>
      <c r="D203" s="31" t="e">
        <f ca="1">+VLOOKUP(B203,'（工厂打印）送货清单'!$D:$E,2,0)</f>
        <v>#NUM!</v>
      </c>
      <c r="E203" s="31" t="e">
        <f ca="1">+VLOOKUP(B203,'（工厂打印）送货清单'!$D:$L,9,0)</f>
        <v>#NUM!</v>
      </c>
      <c r="F203" s="31"/>
      <c r="G203" s="31"/>
      <c r="H203" s="5"/>
      <c r="I203" s="5"/>
      <c r="J203" s="5"/>
    </row>
    <row r="204" customFormat="1" spans="1:10">
      <c r="A204" s="31" t="e">
        <f ca="1" t="array" ref="A204">+VLOOKUP(B204,IF({0,1},'（工厂打印）送货清单'!B:B,'（工厂打印）送货清单'!D:D),2,0)</f>
        <v>#NUM!</v>
      </c>
      <c r="B204" s="5" t="e">
        <f ca="1" t="array" ref="B204">+INDEX('（工厂打印）送货清单'!$D$1:$D$192,SMALL(IF('（工厂打印）送货清单'!$D$4:$D$192&lt;&gt;"",ROW('（工厂打印）送货清单'!$D$4:$D$192)),ROW('（工厂打印）送货清单'!A203)))</f>
        <v>#NUM!</v>
      </c>
      <c r="C204" s="33" t="e">
        <f ca="1">+IF(B204&lt;&gt;"",'（工厂打印）送货清单'!$G$2,"")</f>
        <v>#NUM!</v>
      </c>
      <c r="D204" s="31" t="e">
        <f ca="1">+VLOOKUP(B204,'（工厂打印）送货清单'!$D:$E,2,0)</f>
        <v>#NUM!</v>
      </c>
      <c r="E204" s="31" t="e">
        <f ca="1">+VLOOKUP(B204,'（工厂打印）送货清单'!$D:$L,9,0)</f>
        <v>#NUM!</v>
      </c>
      <c r="F204" s="31"/>
      <c r="G204" s="31"/>
      <c r="H204" s="5"/>
      <c r="I204" s="5"/>
      <c r="J204" s="5"/>
    </row>
    <row r="205" customFormat="1" spans="1:10">
      <c r="A205" s="31" t="e">
        <f ca="1" t="array" ref="A205">+VLOOKUP(B205,IF({0,1},'（工厂打印）送货清单'!B:B,'（工厂打印）送货清单'!D:D),2,0)</f>
        <v>#NUM!</v>
      </c>
      <c r="B205" s="5" t="e">
        <f ca="1" t="array" ref="B205">+INDEX('（工厂打印）送货清单'!$D$1:$D$192,SMALL(IF('（工厂打印）送货清单'!$D$4:$D$192&lt;&gt;"",ROW('（工厂打印）送货清单'!$D$4:$D$192)),ROW('（工厂打印）送货清单'!A204)))</f>
        <v>#NUM!</v>
      </c>
      <c r="C205" s="33" t="e">
        <f ca="1">+IF(B205&lt;&gt;"",'（工厂打印）送货清单'!$G$2,"")</f>
        <v>#NUM!</v>
      </c>
      <c r="D205" s="31" t="e">
        <f ca="1">+VLOOKUP(B205,'（工厂打印）送货清单'!$D:$E,2,0)</f>
        <v>#NUM!</v>
      </c>
      <c r="E205" s="31" t="e">
        <f ca="1">+VLOOKUP(B205,'（工厂打印）送货清单'!$D:$L,9,0)</f>
        <v>#NUM!</v>
      </c>
      <c r="F205" s="31"/>
      <c r="G205" s="31"/>
      <c r="H205" s="5"/>
      <c r="I205" s="5"/>
      <c r="J205" s="5"/>
    </row>
    <row r="206" customFormat="1" spans="1:10">
      <c r="A206" s="31" t="e">
        <f ca="1" t="array" ref="A206">+VLOOKUP(B206,IF({0,1},'（工厂打印）送货清单'!B:B,'（工厂打印）送货清单'!D:D),2,0)</f>
        <v>#NUM!</v>
      </c>
      <c r="B206" s="5" t="e">
        <f ca="1" t="array" ref="B206">+INDEX('（工厂打印）送货清单'!$D$1:$D$192,SMALL(IF('（工厂打印）送货清单'!$D$4:$D$192&lt;&gt;"",ROW('（工厂打印）送货清单'!$D$4:$D$192)),ROW('（工厂打印）送货清单'!A205)))</f>
        <v>#NUM!</v>
      </c>
      <c r="C206" s="33" t="e">
        <f ca="1">+IF(B206&lt;&gt;"",'（工厂打印）送货清单'!$G$2,"")</f>
        <v>#NUM!</v>
      </c>
      <c r="D206" s="31" t="e">
        <f ca="1">+VLOOKUP(B206,'（工厂打印）送货清单'!$D:$E,2,0)</f>
        <v>#NUM!</v>
      </c>
      <c r="E206" s="31" t="e">
        <f ca="1">+VLOOKUP(B206,'（工厂打印）送货清单'!$D:$L,9,0)</f>
        <v>#NUM!</v>
      </c>
      <c r="F206" s="31"/>
      <c r="G206" s="31"/>
      <c r="H206" s="5"/>
      <c r="I206" s="5"/>
      <c r="J206" s="5"/>
    </row>
    <row r="207" customFormat="1" spans="1:10">
      <c r="A207" s="31" t="e">
        <f ca="1" t="array" ref="A207">+VLOOKUP(B207,IF({0,1},'（工厂打印）送货清单'!B:B,'（工厂打印）送货清单'!D:D),2,0)</f>
        <v>#NUM!</v>
      </c>
      <c r="B207" s="5" t="e">
        <f ca="1" t="array" ref="B207">+INDEX('（工厂打印）送货清单'!$D$1:$D$192,SMALL(IF('（工厂打印）送货清单'!$D$4:$D$192&lt;&gt;"",ROW('（工厂打印）送货清单'!$D$4:$D$192)),ROW('（工厂打印）送货清单'!A206)))</f>
        <v>#NUM!</v>
      </c>
      <c r="C207" s="33" t="e">
        <f ca="1">+IF(B207&lt;&gt;"",'（工厂打印）送货清单'!$G$2,"")</f>
        <v>#NUM!</v>
      </c>
      <c r="D207" s="31" t="e">
        <f ca="1">+VLOOKUP(B207,'（工厂打印）送货清单'!$D:$E,2,0)</f>
        <v>#NUM!</v>
      </c>
      <c r="E207" s="31" t="e">
        <f ca="1">+VLOOKUP(B207,'（工厂打印）送货清单'!$D:$L,9,0)</f>
        <v>#NUM!</v>
      </c>
      <c r="F207" s="31"/>
      <c r="G207" s="31"/>
      <c r="H207" s="5"/>
      <c r="I207" s="5"/>
      <c r="J207" s="5"/>
    </row>
    <row r="208" customFormat="1" spans="1:10">
      <c r="A208" s="31" t="e">
        <f ca="1" t="array" ref="A208">+VLOOKUP(B208,IF({0,1},'（工厂打印）送货清单'!B:B,'（工厂打印）送货清单'!D:D),2,0)</f>
        <v>#NUM!</v>
      </c>
      <c r="B208" s="5" t="e">
        <f ca="1" t="array" ref="B208">+INDEX('（工厂打印）送货清单'!$D$1:$D$192,SMALL(IF('（工厂打印）送货清单'!$D$4:$D$192&lt;&gt;"",ROW('（工厂打印）送货清单'!$D$4:$D$192)),ROW('（工厂打印）送货清单'!A207)))</f>
        <v>#NUM!</v>
      </c>
      <c r="C208" s="33" t="e">
        <f ca="1">+IF(B208&lt;&gt;"",'（工厂打印）送货清单'!$G$2,"")</f>
        <v>#NUM!</v>
      </c>
      <c r="D208" s="31" t="e">
        <f ca="1">+VLOOKUP(B208,'（工厂打印）送货清单'!$D:$E,2,0)</f>
        <v>#NUM!</v>
      </c>
      <c r="E208" s="31" t="e">
        <f ca="1">+VLOOKUP(B208,'（工厂打印）送货清单'!$D:$L,9,0)</f>
        <v>#NUM!</v>
      </c>
      <c r="F208" s="31"/>
      <c r="G208" s="31"/>
      <c r="H208" s="5"/>
      <c r="I208" s="5"/>
      <c r="J208" s="5"/>
    </row>
    <row r="209" customFormat="1" spans="1:10">
      <c r="A209" s="31" t="e">
        <f ca="1" t="array" ref="A209">+VLOOKUP(B209,IF({0,1},'（工厂打印）送货清单'!B:B,'（工厂打印）送货清单'!D:D),2,0)</f>
        <v>#NUM!</v>
      </c>
      <c r="B209" s="5" t="e">
        <f ca="1" t="array" ref="B209">+INDEX('（工厂打印）送货清单'!$D$1:$D$192,SMALL(IF('（工厂打印）送货清单'!$D$4:$D$192&lt;&gt;"",ROW('（工厂打印）送货清单'!$D$4:$D$192)),ROW('（工厂打印）送货清单'!A208)))</f>
        <v>#NUM!</v>
      </c>
      <c r="C209" s="33" t="e">
        <f ca="1">+IF(B209&lt;&gt;"",'（工厂打印）送货清单'!$G$2,"")</f>
        <v>#NUM!</v>
      </c>
      <c r="D209" s="31" t="e">
        <f ca="1">+VLOOKUP(B209,'（工厂打印）送货清单'!$D:$E,2,0)</f>
        <v>#NUM!</v>
      </c>
      <c r="E209" s="31" t="e">
        <f ca="1">+VLOOKUP(B209,'（工厂打印）送货清单'!$D:$L,9,0)</f>
        <v>#NUM!</v>
      </c>
      <c r="F209" s="31"/>
      <c r="G209" s="31"/>
      <c r="H209" s="5"/>
      <c r="I209" s="5"/>
      <c r="J209" s="5"/>
    </row>
    <row r="210" customFormat="1" spans="1:10">
      <c r="A210" s="31" t="e">
        <f ca="1" t="array" ref="A210">+VLOOKUP(B210,IF({0,1},'（工厂打印）送货清单'!B:B,'（工厂打印）送货清单'!D:D),2,0)</f>
        <v>#NUM!</v>
      </c>
      <c r="B210" s="5" t="e">
        <f ca="1" t="array" ref="B210">+INDEX('（工厂打印）送货清单'!$D$1:$D$192,SMALL(IF('（工厂打印）送货清单'!$D$4:$D$192&lt;&gt;"",ROW('（工厂打印）送货清单'!$D$4:$D$192)),ROW('（工厂打印）送货清单'!A209)))</f>
        <v>#NUM!</v>
      </c>
      <c r="C210" s="33" t="e">
        <f ca="1">+IF(B210&lt;&gt;"",'（工厂打印）送货清单'!$G$2,"")</f>
        <v>#NUM!</v>
      </c>
      <c r="D210" s="31" t="e">
        <f ca="1">+VLOOKUP(B210,'（工厂打印）送货清单'!$D:$E,2,0)</f>
        <v>#NUM!</v>
      </c>
      <c r="E210" s="31" t="e">
        <f ca="1">+VLOOKUP(B210,'（工厂打印）送货清单'!$D:$L,9,0)</f>
        <v>#NUM!</v>
      </c>
      <c r="F210" s="31"/>
      <c r="G210" s="31"/>
      <c r="H210" s="5"/>
      <c r="I210" s="5"/>
      <c r="J210" s="5"/>
    </row>
    <row r="211" customFormat="1" spans="1:10">
      <c r="A211" s="31" t="e">
        <f ca="1" t="array" ref="A211">+VLOOKUP(B211,IF({0,1},'（工厂打印）送货清单'!B:B,'（工厂打印）送货清单'!D:D),2,0)</f>
        <v>#NUM!</v>
      </c>
      <c r="B211" s="5" t="e">
        <f ca="1" t="array" ref="B211">+INDEX('（工厂打印）送货清单'!$D$1:$D$192,SMALL(IF('（工厂打印）送货清单'!$D$4:$D$192&lt;&gt;"",ROW('（工厂打印）送货清单'!$D$4:$D$192)),ROW('（工厂打印）送货清单'!A210)))</f>
        <v>#NUM!</v>
      </c>
      <c r="C211" s="33" t="e">
        <f ca="1">+IF(B211&lt;&gt;"",'（工厂打印）送货清单'!$G$2,"")</f>
        <v>#NUM!</v>
      </c>
      <c r="D211" s="31" t="e">
        <f ca="1">+VLOOKUP(B211,'（工厂打印）送货清单'!$D:$E,2,0)</f>
        <v>#NUM!</v>
      </c>
      <c r="E211" s="31" t="e">
        <f ca="1">+VLOOKUP(B211,'（工厂打印）送货清单'!$D:$L,9,0)</f>
        <v>#NUM!</v>
      </c>
      <c r="F211" s="31"/>
      <c r="G211" s="31"/>
      <c r="H211" s="5"/>
      <c r="I211" s="5"/>
      <c r="J211" s="5"/>
    </row>
    <row r="212" customFormat="1" spans="1:10">
      <c r="A212" s="31" t="e">
        <f ca="1" t="array" ref="A212">+VLOOKUP(B212,IF({0,1},'（工厂打印）送货清单'!B:B,'（工厂打印）送货清单'!D:D),2,0)</f>
        <v>#NUM!</v>
      </c>
      <c r="B212" s="5" t="e">
        <f ca="1" t="array" ref="B212">+INDEX('（工厂打印）送货清单'!$D$1:$D$192,SMALL(IF('（工厂打印）送货清单'!$D$4:$D$192&lt;&gt;"",ROW('（工厂打印）送货清单'!$D$4:$D$192)),ROW('（工厂打印）送货清单'!A211)))</f>
        <v>#NUM!</v>
      </c>
      <c r="C212" s="33" t="e">
        <f ca="1">+IF(B212&lt;&gt;"",'（工厂打印）送货清单'!$G$2,"")</f>
        <v>#NUM!</v>
      </c>
      <c r="D212" s="31" t="e">
        <f ca="1">+VLOOKUP(B212,'（工厂打印）送货清单'!$D:$E,2,0)</f>
        <v>#NUM!</v>
      </c>
      <c r="E212" s="31" t="e">
        <f ca="1">+VLOOKUP(B212,'（工厂打印）送货清单'!$D:$L,9,0)</f>
        <v>#NUM!</v>
      </c>
      <c r="F212" s="31"/>
      <c r="G212" s="31"/>
      <c r="H212" s="5"/>
      <c r="I212" s="5"/>
      <c r="J212" s="5"/>
    </row>
    <row r="213" customFormat="1" spans="1:10">
      <c r="A213" s="31" t="e">
        <f ca="1" t="array" ref="A213">+VLOOKUP(B213,IF({0,1},'（工厂打印）送货清单'!B:B,'（工厂打印）送货清单'!D:D),2,0)</f>
        <v>#NUM!</v>
      </c>
      <c r="B213" s="5" t="e">
        <f ca="1" t="array" ref="B213">+INDEX('（工厂打印）送货清单'!$D$1:$D$192,SMALL(IF('（工厂打印）送货清单'!$D$4:$D$192&lt;&gt;"",ROW('（工厂打印）送货清单'!$D$4:$D$192)),ROW('（工厂打印）送货清单'!A212)))</f>
        <v>#NUM!</v>
      </c>
      <c r="C213" s="33" t="e">
        <f ca="1">+IF(B213&lt;&gt;"",'（工厂打印）送货清单'!$G$2,"")</f>
        <v>#NUM!</v>
      </c>
      <c r="D213" s="31" t="e">
        <f ca="1">+VLOOKUP(B213,'（工厂打印）送货清单'!$D:$E,2,0)</f>
        <v>#NUM!</v>
      </c>
      <c r="E213" s="31" t="e">
        <f ca="1">+VLOOKUP(B213,'（工厂打印）送货清单'!$D:$L,9,0)</f>
        <v>#NUM!</v>
      </c>
      <c r="F213" s="31"/>
      <c r="G213" s="31"/>
      <c r="H213" s="5"/>
      <c r="I213" s="5"/>
      <c r="J213" s="5"/>
    </row>
    <row r="214" customFormat="1" spans="1:10">
      <c r="A214" s="31" t="e">
        <f ca="1" t="array" ref="A214">+VLOOKUP(B214,IF({0,1},'（工厂打印）送货清单'!B:B,'（工厂打印）送货清单'!D:D),2,0)</f>
        <v>#NUM!</v>
      </c>
      <c r="B214" s="5" t="e">
        <f ca="1" t="array" ref="B214">+INDEX('（工厂打印）送货清单'!$D$1:$D$192,SMALL(IF('（工厂打印）送货清单'!$D$4:$D$192&lt;&gt;"",ROW('（工厂打印）送货清单'!$D$4:$D$192)),ROW('（工厂打印）送货清单'!A213)))</f>
        <v>#NUM!</v>
      </c>
      <c r="C214" s="33" t="e">
        <f ca="1">+IF(B214&lt;&gt;"",'（工厂打印）送货清单'!$G$2,"")</f>
        <v>#NUM!</v>
      </c>
      <c r="D214" s="31" t="e">
        <f ca="1">+VLOOKUP(B214,'（工厂打印）送货清单'!$D:$E,2,0)</f>
        <v>#NUM!</v>
      </c>
      <c r="E214" s="31" t="e">
        <f ca="1">+VLOOKUP(B214,'（工厂打印）送货清单'!$D:$L,9,0)</f>
        <v>#NUM!</v>
      </c>
      <c r="F214" s="31"/>
      <c r="G214" s="31"/>
      <c r="H214" s="5"/>
      <c r="I214" s="5"/>
      <c r="J214" s="5"/>
    </row>
    <row r="215" customFormat="1" spans="1:10">
      <c r="A215" s="31" t="e">
        <f ca="1" t="array" ref="A215">+VLOOKUP(B215,IF({0,1},'（工厂打印）送货清单'!B:B,'（工厂打印）送货清单'!D:D),2,0)</f>
        <v>#NUM!</v>
      </c>
      <c r="B215" s="5" t="e">
        <f ca="1" t="array" ref="B215">+INDEX('（工厂打印）送货清单'!$D$1:$D$192,SMALL(IF('（工厂打印）送货清单'!$D$4:$D$192&lt;&gt;"",ROW('（工厂打印）送货清单'!$D$4:$D$192)),ROW('（工厂打印）送货清单'!A214)))</f>
        <v>#NUM!</v>
      </c>
      <c r="C215" s="33" t="e">
        <f ca="1">+IF(B215&lt;&gt;"",'（工厂打印）送货清单'!$G$2,"")</f>
        <v>#NUM!</v>
      </c>
      <c r="D215" s="31" t="e">
        <f ca="1">+VLOOKUP(B215,'（工厂打印）送货清单'!$D:$E,2,0)</f>
        <v>#NUM!</v>
      </c>
      <c r="E215" s="31" t="e">
        <f ca="1">+VLOOKUP(B215,'（工厂打印）送货清单'!$D:$L,9,0)</f>
        <v>#NUM!</v>
      </c>
      <c r="F215" s="31"/>
      <c r="G215" s="31"/>
      <c r="H215" s="5"/>
      <c r="I215" s="5"/>
      <c r="J215" s="5"/>
    </row>
    <row r="216" customFormat="1" spans="1:10">
      <c r="A216" s="31" t="e">
        <f ca="1" t="array" ref="A216">+VLOOKUP(B216,IF({0,1},'（工厂打印）送货清单'!B:B,'（工厂打印）送货清单'!D:D),2,0)</f>
        <v>#NUM!</v>
      </c>
      <c r="B216" s="5" t="e">
        <f ca="1" t="array" ref="B216">+INDEX('（工厂打印）送货清单'!$D$1:$D$192,SMALL(IF('（工厂打印）送货清单'!$D$4:$D$192&lt;&gt;"",ROW('（工厂打印）送货清单'!$D$4:$D$192)),ROW('（工厂打印）送货清单'!A215)))</f>
        <v>#NUM!</v>
      </c>
      <c r="C216" s="33" t="e">
        <f ca="1">+IF(B216&lt;&gt;"",'（工厂打印）送货清单'!$G$2,"")</f>
        <v>#NUM!</v>
      </c>
      <c r="D216" s="31" t="e">
        <f ca="1">+VLOOKUP(B216,'（工厂打印）送货清单'!$D:$E,2,0)</f>
        <v>#NUM!</v>
      </c>
      <c r="E216" s="31" t="e">
        <f ca="1">+VLOOKUP(B216,'（工厂打印）送货清单'!$D:$L,9,0)</f>
        <v>#NUM!</v>
      </c>
      <c r="F216" s="31"/>
      <c r="G216" s="31"/>
      <c r="H216" s="5"/>
      <c r="I216" s="5"/>
      <c r="J216" s="5"/>
    </row>
    <row r="217" customFormat="1" spans="1:10">
      <c r="A217" s="31" t="e">
        <f ca="1" t="array" ref="A217">+VLOOKUP(B217,IF({0,1},'（工厂打印）送货清单'!B:B,'（工厂打印）送货清单'!D:D),2,0)</f>
        <v>#NUM!</v>
      </c>
      <c r="B217" s="5" t="e">
        <f ca="1" t="array" ref="B217">+INDEX('（工厂打印）送货清单'!$D$1:$D$192,SMALL(IF('（工厂打印）送货清单'!$D$4:$D$192&lt;&gt;"",ROW('（工厂打印）送货清单'!$D$4:$D$192)),ROW('（工厂打印）送货清单'!A216)))</f>
        <v>#NUM!</v>
      </c>
      <c r="C217" s="33" t="e">
        <f ca="1">+IF(B217&lt;&gt;"",'（工厂打印）送货清单'!$G$2,"")</f>
        <v>#NUM!</v>
      </c>
      <c r="D217" s="31" t="e">
        <f ca="1">+VLOOKUP(B217,'（工厂打印）送货清单'!$D:$E,2,0)</f>
        <v>#NUM!</v>
      </c>
      <c r="E217" s="31" t="e">
        <f ca="1">+VLOOKUP(B217,'（工厂打印）送货清单'!$D:$L,9,0)</f>
        <v>#NUM!</v>
      </c>
      <c r="F217" s="31"/>
      <c r="G217" s="31"/>
      <c r="H217" s="5"/>
      <c r="I217" s="5"/>
      <c r="J217" s="5"/>
    </row>
    <row r="218" customFormat="1" spans="1:10">
      <c r="A218" s="31" t="e">
        <f ca="1" t="array" ref="A218">+VLOOKUP(B218,IF({0,1},'（工厂打印）送货清单'!B:B,'（工厂打印）送货清单'!D:D),2,0)</f>
        <v>#NUM!</v>
      </c>
      <c r="B218" s="5" t="e">
        <f ca="1" t="array" ref="B218">+INDEX('（工厂打印）送货清单'!$D$1:$D$192,SMALL(IF('（工厂打印）送货清单'!$D$4:$D$192&lt;&gt;"",ROW('（工厂打印）送货清单'!$D$4:$D$192)),ROW('（工厂打印）送货清单'!A217)))</f>
        <v>#NUM!</v>
      </c>
      <c r="C218" s="33" t="e">
        <f ca="1">+IF(B218&lt;&gt;"",'（工厂打印）送货清单'!$G$2,"")</f>
        <v>#NUM!</v>
      </c>
      <c r="D218" s="31" t="e">
        <f ca="1">+VLOOKUP(B218,'（工厂打印）送货清单'!$D:$E,2,0)</f>
        <v>#NUM!</v>
      </c>
      <c r="E218" s="31" t="e">
        <f ca="1">+VLOOKUP(B218,'（工厂打印）送货清单'!$D:$L,9,0)</f>
        <v>#NUM!</v>
      </c>
      <c r="F218" s="31"/>
      <c r="G218" s="31"/>
      <c r="H218" s="5"/>
      <c r="I218" s="5"/>
      <c r="J218" s="5"/>
    </row>
    <row r="219" customFormat="1" spans="1:10">
      <c r="A219" s="31" t="e">
        <f ca="1" t="array" ref="A219">+VLOOKUP(B219,IF({0,1},'（工厂打印）送货清单'!B:B,'（工厂打印）送货清单'!D:D),2,0)</f>
        <v>#NUM!</v>
      </c>
      <c r="B219" s="5" t="e">
        <f ca="1" t="array" ref="B219">+INDEX('（工厂打印）送货清单'!$D$1:$D$192,SMALL(IF('（工厂打印）送货清单'!$D$4:$D$192&lt;&gt;"",ROW('（工厂打印）送货清单'!$D$4:$D$192)),ROW('（工厂打印）送货清单'!A218)))</f>
        <v>#NUM!</v>
      </c>
      <c r="C219" s="33" t="e">
        <f ca="1">+IF(B219&lt;&gt;"",'（工厂打印）送货清单'!$G$2,"")</f>
        <v>#NUM!</v>
      </c>
      <c r="D219" s="31" t="e">
        <f ca="1">+VLOOKUP(B219,'（工厂打印）送货清单'!$D:$E,2,0)</f>
        <v>#NUM!</v>
      </c>
      <c r="E219" s="31" t="e">
        <f ca="1">+VLOOKUP(B219,'（工厂打印）送货清单'!$D:$L,9,0)</f>
        <v>#NUM!</v>
      </c>
      <c r="F219" s="31"/>
      <c r="G219" s="31"/>
      <c r="H219" s="5"/>
      <c r="I219" s="5"/>
      <c r="J219" s="5"/>
    </row>
    <row r="220" customFormat="1" spans="1:10">
      <c r="A220" s="31" t="e">
        <f ca="1" t="array" ref="A220">+VLOOKUP(B220,IF({0,1},'（工厂打印）送货清单'!B:B,'（工厂打印）送货清单'!D:D),2,0)</f>
        <v>#NUM!</v>
      </c>
      <c r="B220" s="5" t="e">
        <f ca="1" t="array" ref="B220">+INDEX('（工厂打印）送货清单'!$D$1:$D$192,SMALL(IF('（工厂打印）送货清单'!$D$4:$D$192&lt;&gt;"",ROW('（工厂打印）送货清单'!$D$4:$D$192)),ROW('（工厂打印）送货清单'!A219)))</f>
        <v>#NUM!</v>
      </c>
      <c r="C220" s="33" t="e">
        <f ca="1">+IF(B220&lt;&gt;"",'（工厂打印）送货清单'!$G$2,"")</f>
        <v>#NUM!</v>
      </c>
      <c r="D220" s="31" t="e">
        <f ca="1">+VLOOKUP(B220,'（工厂打印）送货清单'!$D:$E,2,0)</f>
        <v>#NUM!</v>
      </c>
      <c r="E220" s="31" t="e">
        <f ca="1">+VLOOKUP(B220,'（工厂打印）送货清单'!$D:$L,9,0)</f>
        <v>#NUM!</v>
      </c>
      <c r="F220" s="31"/>
      <c r="G220" s="31"/>
      <c r="H220" s="5"/>
      <c r="I220" s="5"/>
      <c r="J220" s="5"/>
    </row>
    <row r="221" customFormat="1" spans="1:10">
      <c r="A221" s="31" t="e">
        <f ca="1" t="array" ref="A221">+VLOOKUP(B221,IF({0,1},'（工厂打印）送货清单'!B:B,'（工厂打印）送货清单'!D:D),2,0)</f>
        <v>#NUM!</v>
      </c>
      <c r="B221" s="5" t="e">
        <f ca="1" t="array" ref="B221">+INDEX('（工厂打印）送货清单'!$D$1:$D$192,SMALL(IF('（工厂打印）送货清单'!$D$4:$D$192&lt;&gt;"",ROW('（工厂打印）送货清单'!$D$4:$D$192)),ROW('（工厂打印）送货清单'!A220)))</f>
        <v>#NUM!</v>
      </c>
      <c r="C221" s="33" t="e">
        <f ca="1">+IF(B221&lt;&gt;"",'（工厂打印）送货清单'!$G$2,"")</f>
        <v>#NUM!</v>
      </c>
      <c r="D221" s="31" t="e">
        <f ca="1">+VLOOKUP(B221,'（工厂打印）送货清单'!$D:$E,2,0)</f>
        <v>#NUM!</v>
      </c>
      <c r="E221" s="31" t="e">
        <f ca="1">+VLOOKUP(B221,'（工厂打印）送货清单'!$D:$L,9,0)</f>
        <v>#NUM!</v>
      </c>
      <c r="F221" s="31"/>
      <c r="G221" s="31"/>
      <c r="H221" s="5"/>
      <c r="I221" s="5"/>
      <c r="J221" s="5"/>
    </row>
    <row r="222" customFormat="1" spans="1:10">
      <c r="A222" s="31" t="e">
        <f ca="1" t="array" ref="A222">+VLOOKUP(B222,IF({0,1},'（工厂打印）送货清单'!B:B,'（工厂打印）送货清单'!D:D),2,0)</f>
        <v>#NUM!</v>
      </c>
      <c r="B222" s="5" t="e">
        <f ca="1" t="array" ref="B222">+INDEX('（工厂打印）送货清单'!$D$1:$D$192,SMALL(IF('（工厂打印）送货清单'!$D$4:$D$192&lt;&gt;"",ROW('（工厂打印）送货清单'!$D$4:$D$192)),ROW('（工厂打印）送货清单'!A221)))</f>
        <v>#NUM!</v>
      </c>
      <c r="C222" s="33" t="e">
        <f ca="1">+IF(B222&lt;&gt;"",'（工厂打印）送货清单'!$G$2,"")</f>
        <v>#NUM!</v>
      </c>
      <c r="D222" s="31" t="e">
        <f ca="1">+VLOOKUP(B222,'（工厂打印）送货清单'!$D:$E,2,0)</f>
        <v>#NUM!</v>
      </c>
      <c r="E222" s="31" t="e">
        <f ca="1">+VLOOKUP(B222,'（工厂打印）送货清单'!$D:$L,9,0)</f>
        <v>#NUM!</v>
      </c>
      <c r="F222" s="31"/>
      <c r="G222" s="31"/>
      <c r="H222" s="5"/>
      <c r="I222" s="5"/>
      <c r="J222" s="5"/>
    </row>
    <row r="223" customFormat="1" spans="1:10">
      <c r="A223" s="31" t="e">
        <f ca="1" t="array" ref="A223">+VLOOKUP(B223,IF({0,1},'（工厂打印）送货清单'!B:B,'（工厂打印）送货清单'!D:D),2,0)</f>
        <v>#NUM!</v>
      </c>
      <c r="B223" s="5" t="e">
        <f ca="1" t="array" ref="B223">+INDEX('（工厂打印）送货清单'!$D$1:$D$192,SMALL(IF('（工厂打印）送货清单'!$D$4:$D$192&lt;&gt;"",ROW('（工厂打印）送货清单'!$D$4:$D$192)),ROW('（工厂打印）送货清单'!A222)))</f>
        <v>#NUM!</v>
      </c>
      <c r="C223" s="33" t="e">
        <f ca="1">+IF(B223&lt;&gt;"",'（工厂打印）送货清单'!$G$2,"")</f>
        <v>#NUM!</v>
      </c>
      <c r="D223" s="31" t="e">
        <f ca="1">+VLOOKUP(B223,'（工厂打印）送货清单'!$D:$E,2,0)</f>
        <v>#NUM!</v>
      </c>
      <c r="E223" s="31" t="e">
        <f ca="1">+VLOOKUP(B223,'（工厂打印）送货清单'!$D:$L,9,0)</f>
        <v>#NUM!</v>
      </c>
      <c r="F223" s="31"/>
      <c r="G223" s="31"/>
      <c r="H223" s="5"/>
      <c r="I223" s="5"/>
      <c r="J223" s="5"/>
    </row>
    <row r="224" customFormat="1" spans="1:10">
      <c r="A224" s="31" t="e">
        <f ca="1" t="array" ref="A224">+VLOOKUP(B224,IF({0,1},'（工厂打印）送货清单'!B:B,'（工厂打印）送货清单'!D:D),2,0)</f>
        <v>#NUM!</v>
      </c>
      <c r="B224" s="5" t="e">
        <f ca="1" t="array" ref="B224">+INDEX('（工厂打印）送货清单'!$D$1:$D$192,SMALL(IF('（工厂打印）送货清单'!$D$4:$D$192&lt;&gt;"",ROW('（工厂打印）送货清单'!$D$4:$D$192)),ROW('（工厂打印）送货清单'!A223)))</f>
        <v>#NUM!</v>
      </c>
      <c r="C224" s="33" t="e">
        <f ca="1">+IF(B224&lt;&gt;"",'（工厂打印）送货清单'!$G$2,"")</f>
        <v>#NUM!</v>
      </c>
      <c r="D224" s="31" t="e">
        <f ca="1">+VLOOKUP(B224,'（工厂打印）送货清单'!$D:$E,2,0)</f>
        <v>#NUM!</v>
      </c>
      <c r="E224" s="31" t="e">
        <f ca="1">+VLOOKUP(B224,'（工厂打印）送货清单'!$D:$L,9,0)</f>
        <v>#NUM!</v>
      </c>
      <c r="F224" s="31"/>
      <c r="G224" s="31"/>
      <c r="H224" s="5"/>
      <c r="I224" s="5"/>
      <c r="J224" s="5"/>
    </row>
    <row r="225" customFormat="1" spans="1:10">
      <c r="A225" s="31" t="e">
        <f ca="1" t="array" ref="A225">+VLOOKUP(B225,IF({0,1},'（工厂打印）送货清单'!B:B,'（工厂打印）送货清单'!D:D),2,0)</f>
        <v>#NUM!</v>
      </c>
      <c r="B225" s="5" t="e">
        <f ca="1" t="array" ref="B225">+INDEX('（工厂打印）送货清单'!$D$1:$D$192,SMALL(IF('（工厂打印）送货清单'!$D$4:$D$192&lt;&gt;"",ROW('（工厂打印）送货清单'!$D$4:$D$192)),ROW('（工厂打印）送货清单'!A224)))</f>
        <v>#NUM!</v>
      </c>
      <c r="C225" s="33" t="e">
        <f ca="1">+IF(B225&lt;&gt;"",'（工厂打印）送货清单'!$G$2,"")</f>
        <v>#NUM!</v>
      </c>
      <c r="D225" s="31" t="e">
        <f ca="1">+VLOOKUP(B225,'（工厂打印）送货清单'!$D:$E,2,0)</f>
        <v>#NUM!</v>
      </c>
      <c r="E225" s="31" t="e">
        <f ca="1">+VLOOKUP(B225,'（工厂打印）送货清单'!$D:$L,9,0)</f>
        <v>#NUM!</v>
      </c>
      <c r="F225" s="31"/>
      <c r="G225" s="31"/>
      <c r="H225" s="5"/>
      <c r="I225" s="5"/>
      <c r="J225" s="5"/>
    </row>
    <row r="226" customFormat="1" spans="1:10">
      <c r="A226" s="31" t="e">
        <f ca="1" t="array" ref="A226">+VLOOKUP(B226,IF({0,1},'（工厂打印）送货清单'!B:B,'（工厂打印）送货清单'!D:D),2,0)</f>
        <v>#NUM!</v>
      </c>
      <c r="B226" s="5" t="e">
        <f ca="1" t="array" ref="B226">+INDEX('（工厂打印）送货清单'!$D$1:$D$192,SMALL(IF('（工厂打印）送货清单'!$D$4:$D$192&lt;&gt;"",ROW('（工厂打印）送货清单'!$D$4:$D$192)),ROW('（工厂打印）送货清单'!A225)))</f>
        <v>#NUM!</v>
      </c>
      <c r="C226" s="33" t="e">
        <f ca="1">+IF(B226&lt;&gt;"",'（工厂打印）送货清单'!$G$2,"")</f>
        <v>#NUM!</v>
      </c>
      <c r="D226" s="31" t="e">
        <f ca="1">+VLOOKUP(B226,'（工厂打印）送货清单'!$D:$E,2,0)</f>
        <v>#NUM!</v>
      </c>
      <c r="E226" s="31" t="e">
        <f ca="1">+VLOOKUP(B226,'（工厂打印）送货清单'!$D:$L,9,0)</f>
        <v>#NUM!</v>
      </c>
      <c r="F226" s="31"/>
      <c r="G226" s="31"/>
      <c r="H226" s="5"/>
      <c r="I226" s="5"/>
      <c r="J226" s="5"/>
    </row>
    <row r="227" customFormat="1" spans="1:10">
      <c r="A227" s="31" t="e">
        <f ca="1" t="array" ref="A227">+VLOOKUP(B227,IF({0,1},'（工厂打印）送货清单'!B:B,'（工厂打印）送货清单'!D:D),2,0)</f>
        <v>#NUM!</v>
      </c>
      <c r="B227" s="5" t="e">
        <f ca="1" t="array" ref="B227">+INDEX('（工厂打印）送货清单'!$D$1:$D$192,SMALL(IF('（工厂打印）送货清单'!$D$4:$D$192&lt;&gt;"",ROW('（工厂打印）送货清单'!$D$4:$D$192)),ROW('（工厂打印）送货清单'!A226)))</f>
        <v>#NUM!</v>
      </c>
      <c r="C227" s="33" t="e">
        <f ca="1">+IF(B227&lt;&gt;"",'（工厂打印）送货清单'!$G$2,"")</f>
        <v>#NUM!</v>
      </c>
      <c r="D227" s="31" t="e">
        <f ca="1">+VLOOKUP(B227,'（工厂打印）送货清单'!$D:$E,2,0)</f>
        <v>#NUM!</v>
      </c>
      <c r="E227" s="31" t="e">
        <f ca="1">+VLOOKUP(B227,'（工厂打印）送货清单'!$D:$L,9,0)</f>
        <v>#NUM!</v>
      </c>
      <c r="F227" s="31"/>
      <c r="G227" s="31"/>
      <c r="H227" s="5"/>
      <c r="I227" s="5"/>
      <c r="J227" s="5"/>
    </row>
    <row r="228" customFormat="1" spans="1:10">
      <c r="A228" s="31" t="e">
        <f ca="1" t="array" ref="A228">+VLOOKUP(B228,IF({0,1},'（工厂打印）送货清单'!B:B,'（工厂打印）送货清单'!D:D),2,0)</f>
        <v>#NUM!</v>
      </c>
      <c r="B228" s="5" t="e">
        <f ca="1" t="array" ref="B228">+INDEX('（工厂打印）送货清单'!$D$1:$D$192,SMALL(IF('（工厂打印）送货清单'!$D$4:$D$192&lt;&gt;"",ROW('（工厂打印）送货清单'!$D$4:$D$192)),ROW('（工厂打印）送货清单'!A227)))</f>
        <v>#NUM!</v>
      </c>
      <c r="C228" s="33" t="e">
        <f ca="1">+IF(B228&lt;&gt;"",'（工厂打印）送货清单'!$G$2,"")</f>
        <v>#NUM!</v>
      </c>
      <c r="D228" s="31" t="e">
        <f ca="1">+VLOOKUP(B228,'（工厂打印）送货清单'!$D:$E,2,0)</f>
        <v>#NUM!</v>
      </c>
      <c r="E228" s="31" t="e">
        <f ca="1">+VLOOKUP(B228,'（工厂打印）送货清单'!$D:$L,9,0)</f>
        <v>#NUM!</v>
      </c>
      <c r="F228" s="31"/>
      <c r="G228" s="31"/>
      <c r="H228" s="5"/>
      <c r="I228" s="5"/>
      <c r="J228" s="5"/>
    </row>
    <row r="229" customFormat="1" spans="1:10">
      <c r="A229" s="31" t="e">
        <f ca="1" t="array" ref="A229">+VLOOKUP(B229,IF({0,1},'（工厂打印）送货清单'!B:B,'（工厂打印）送货清单'!D:D),2,0)</f>
        <v>#NUM!</v>
      </c>
      <c r="B229" s="5" t="e">
        <f ca="1" t="array" ref="B229">+INDEX('（工厂打印）送货清单'!$D$1:$D$192,SMALL(IF('（工厂打印）送货清单'!$D$4:$D$192&lt;&gt;"",ROW('（工厂打印）送货清单'!$D$4:$D$192)),ROW('（工厂打印）送货清单'!A228)))</f>
        <v>#NUM!</v>
      </c>
      <c r="C229" s="33" t="e">
        <f ca="1">+IF(B229&lt;&gt;"",'（工厂打印）送货清单'!$G$2,"")</f>
        <v>#NUM!</v>
      </c>
      <c r="D229" s="31" t="e">
        <f ca="1">+VLOOKUP(B229,'（工厂打印）送货清单'!$D:$E,2,0)</f>
        <v>#NUM!</v>
      </c>
      <c r="E229" s="31" t="e">
        <f ca="1">+VLOOKUP(B229,'（工厂打印）送货清单'!$D:$L,9,0)</f>
        <v>#NUM!</v>
      </c>
      <c r="F229" s="31"/>
      <c r="G229" s="31"/>
      <c r="H229" s="5"/>
      <c r="I229" s="5"/>
      <c r="J229" s="5"/>
    </row>
    <row r="230" customFormat="1" spans="1:10">
      <c r="A230" s="31" t="e">
        <f ca="1" t="array" ref="A230">+VLOOKUP(B230,IF({0,1},'（工厂打印）送货清单'!B:B,'（工厂打印）送货清单'!D:D),2,0)</f>
        <v>#NUM!</v>
      </c>
      <c r="B230" s="5" t="e">
        <f ca="1" t="array" ref="B230">+INDEX('（工厂打印）送货清单'!$D$1:$D$192,SMALL(IF('（工厂打印）送货清单'!$D$4:$D$192&lt;&gt;"",ROW('（工厂打印）送货清单'!$D$4:$D$192)),ROW('（工厂打印）送货清单'!A229)))</f>
        <v>#NUM!</v>
      </c>
      <c r="C230" s="33" t="e">
        <f ca="1">+IF(B230&lt;&gt;"",'（工厂打印）送货清单'!$G$2,"")</f>
        <v>#NUM!</v>
      </c>
      <c r="D230" s="31" t="e">
        <f ca="1">+VLOOKUP(B230,'（工厂打印）送货清单'!$D:$E,2,0)</f>
        <v>#NUM!</v>
      </c>
      <c r="E230" s="31" t="e">
        <f ca="1">+VLOOKUP(B230,'（工厂打印）送货清单'!$D:$L,9,0)</f>
        <v>#NUM!</v>
      </c>
      <c r="F230" s="31"/>
      <c r="G230" s="31"/>
      <c r="H230" s="5"/>
      <c r="I230" s="5"/>
      <c r="J230" s="5"/>
    </row>
    <row r="231" customFormat="1" spans="1:10">
      <c r="A231" s="31" t="e">
        <f ca="1" t="array" ref="A231">+VLOOKUP(B231,IF({0,1},'（工厂打印）送货清单'!B:B,'（工厂打印）送货清单'!D:D),2,0)</f>
        <v>#NUM!</v>
      </c>
      <c r="B231" s="5" t="e">
        <f ca="1" t="array" ref="B231">+INDEX('（工厂打印）送货清单'!$D$1:$D$192,SMALL(IF('（工厂打印）送货清单'!$D$4:$D$192&lt;&gt;"",ROW('（工厂打印）送货清单'!$D$4:$D$192)),ROW('（工厂打印）送货清单'!A230)))</f>
        <v>#NUM!</v>
      </c>
      <c r="C231" s="33" t="e">
        <f ca="1">+IF(B231&lt;&gt;"",'（工厂打印）送货清单'!$G$2,"")</f>
        <v>#NUM!</v>
      </c>
      <c r="D231" s="31" t="e">
        <f ca="1">+VLOOKUP(B231,'（工厂打印）送货清单'!$D:$E,2,0)</f>
        <v>#NUM!</v>
      </c>
      <c r="E231" s="31" t="e">
        <f ca="1">+VLOOKUP(B231,'（工厂打印）送货清单'!$D:$L,9,0)</f>
        <v>#NUM!</v>
      </c>
      <c r="F231" s="31"/>
      <c r="G231" s="31"/>
      <c r="H231" s="5"/>
      <c r="I231" s="5"/>
      <c r="J231" s="5"/>
    </row>
    <row r="232" customFormat="1" spans="1:10">
      <c r="A232" s="31" t="e">
        <f ca="1" t="array" ref="A232">+VLOOKUP(B232,IF({0,1},'（工厂打印）送货清单'!B:B,'（工厂打印）送货清单'!D:D),2,0)</f>
        <v>#NUM!</v>
      </c>
      <c r="B232" s="5" t="e">
        <f ca="1" t="array" ref="B232">+INDEX('（工厂打印）送货清单'!$D$1:$D$192,SMALL(IF('（工厂打印）送货清单'!$D$4:$D$192&lt;&gt;"",ROW('（工厂打印）送货清单'!$D$4:$D$192)),ROW('（工厂打印）送货清单'!A231)))</f>
        <v>#NUM!</v>
      </c>
      <c r="C232" s="33" t="e">
        <f ca="1">+IF(B232&lt;&gt;"",'（工厂打印）送货清单'!$G$2,"")</f>
        <v>#NUM!</v>
      </c>
      <c r="D232" s="31" t="e">
        <f ca="1">+VLOOKUP(B232,'（工厂打印）送货清单'!$D:$E,2,0)</f>
        <v>#NUM!</v>
      </c>
      <c r="E232" s="31" t="e">
        <f ca="1">+VLOOKUP(B232,'（工厂打印）送货清单'!$D:$L,9,0)</f>
        <v>#NUM!</v>
      </c>
      <c r="F232" s="31"/>
      <c r="G232" s="31"/>
      <c r="H232" s="5"/>
      <c r="I232" s="5"/>
      <c r="J232" s="5"/>
    </row>
    <row r="233" customFormat="1" spans="1:10">
      <c r="A233" s="31" t="e">
        <f ca="1" t="array" ref="A233">+VLOOKUP(B233,IF({0,1},'（工厂打印）送货清单'!B:B,'（工厂打印）送货清单'!D:D),2,0)</f>
        <v>#NUM!</v>
      </c>
      <c r="B233" s="5" t="e">
        <f ca="1" t="array" ref="B233">+INDEX('（工厂打印）送货清单'!$D$1:$D$192,SMALL(IF('（工厂打印）送货清单'!$D$4:$D$192&lt;&gt;"",ROW('（工厂打印）送货清单'!$D$4:$D$192)),ROW('（工厂打印）送货清单'!A232)))</f>
        <v>#NUM!</v>
      </c>
      <c r="C233" s="33" t="e">
        <f ca="1">+IF(B233&lt;&gt;"",'（工厂打印）送货清单'!$G$2,"")</f>
        <v>#NUM!</v>
      </c>
      <c r="D233" s="31" t="e">
        <f ca="1">+VLOOKUP(B233,'（工厂打印）送货清单'!$D:$E,2,0)</f>
        <v>#NUM!</v>
      </c>
      <c r="E233" s="31" t="e">
        <f ca="1">+VLOOKUP(B233,'（工厂打印）送货清单'!$D:$L,9,0)</f>
        <v>#NUM!</v>
      </c>
      <c r="F233" s="31"/>
      <c r="G233" s="31"/>
      <c r="H233" s="5"/>
      <c r="I233" s="5"/>
      <c r="J233" s="5"/>
    </row>
    <row r="234" customFormat="1" spans="1:10">
      <c r="A234" s="31" t="e">
        <f ca="1" t="array" ref="A234">+VLOOKUP(B234,IF({0,1},'（工厂打印）送货清单'!B:B,'（工厂打印）送货清单'!D:D),2,0)</f>
        <v>#NUM!</v>
      </c>
      <c r="B234" s="5" t="e">
        <f ca="1" t="array" ref="B234">+INDEX('（工厂打印）送货清单'!$D$1:$D$192,SMALL(IF('（工厂打印）送货清单'!$D$4:$D$192&lt;&gt;"",ROW('（工厂打印）送货清单'!$D$4:$D$192)),ROW('（工厂打印）送货清单'!A233)))</f>
        <v>#NUM!</v>
      </c>
      <c r="C234" s="33" t="e">
        <f ca="1">+IF(B234&lt;&gt;"",'（工厂打印）送货清单'!$G$2,"")</f>
        <v>#NUM!</v>
      </c>
      <c r="D234" s="31" t="e">
        <f ca="1">+VLOOKUP(B234,'（工厂打印）送货清单'!$D:$E,2,0)</f>
        <v>#NUM!</v>
      </c>
      <c r="E234" s="31" t="e">
        <f ca="1">+VLOOKUP(B234,'（工厂打印）送货清单'!$D:$L,9,0)</f>
        <v>#NUM!</v>
      </c>
      <c r="F234" s="31"/>
      <c r="G234" s="31"/>
      <c r="H234" s="5"/>
      <c r="I234" s="5"/>
      <c r="J234" s="5"/>
    </row>
    <row r="235" customFormat="1" spans="1:10">
      <c r="A235" s="31" t="e">
        <f ca="1" t="array" ref="A235">+VLOOKUP(B235,IF({0,1},'（工厂打印）送货清单'!B:B,'（工厂打印）送货清单'!D:D),2,0)</f>
        <v>#NUM!</v>
      </c>
      <c r="B235" s="5" t="e">
        <f ca="1" t="array" ref="B235">+INDEX('（工厂打印）送货清单'!$D$1:$D$192,SMALL(IF('（工厂打印）送货清单'!$D$4:$D$192&lt;&gt;"",ROW('（工厂打印）送货清单'!$D$4:$D$192)),ROW('（工厂打印）送货清单'!A234)))</f>
        <v>#NUM!</v>
      </c>
      <c r="C235" s="33" t="e">
        <f ca="1">+IF(B235&lt;&gt;"",'（工厂打印）送货清单'!$G$2,"")</f>
        <v>#NUM!</v>
      </c>
      <c r="D235" s="31" t="e">
        <f ca="1">+VLOOKUP(B235,'（工厂打印）送货清单'!$D:$E,2,0)</f>
        <v>#NUM!</v>
      </c>
      <c r="E235" s="31" t="e">
        <f ca="1">+VLOOKUP(B235,'（工厂打印）送货清单'!$D:$L,9,0)</f>
        <v>#NUM!</v>
      </c>
      <c r="F235" s="31"/>
      <c r="G235" s="31"/>
      <c r="H235" s="5"/>
      <c r="I235" s="5"/>
      <c r="J235" s="5"/>
    </row>
    <row r="236" customFormat="1" spans="1:10">
      <c r="A236" s="31" t="e">
        <f ca="1" t="array" ref="A236">+VLOOKUP(B236,IF({0,1},'（工厂打印）送货清单'!B:B,'（工厂打印）送货清单'!D:D),2,0)</f>
        <v>#NUM!</v>
      </c>
      <c r="B236" s="5" t="e">
        <f ca="1" t="array" ref="B236">+INDEX('（工厂打印）送货清单'!$D$1:$D$192,SMALL(IF('（工厂打印）送货清单'!$D$4:$D$192&lt;&gt;"",ROW('（工厂打印）送货清单'!$D$4:$D$192)),ROW('（工厂打印）送货清单'!A235)))</f>
        <v>#NUM!</v>
      </c>
      <c r="C236" s="33" t="e">
        <f ca="1">+IF(B236&lt;&gt;"",'（工厂打印）送货清单'!$G$2,"")</f>
        <v>#NUM!</v>
      </c>
      <c r="D236" s="31" t="e">
        <f ca="1">+VLOOKUP(B236,'（工厂打印）送货清单'!$D:$E,2,0)</f>
        <v>#NUM!</v>
      </c>
      <c r="E236" s="31" t="e">
        <f ca="1">+VLOOKUP(B236,'（工厂打印）送货清单'!$D:$L,9,0)</f>
        <v>#NUM!</v>
      </c>
      <c r="F236" s="31"/>
      <c r="G236" s="31"/>
      <c r="H236" s="5"/>
      <c r="I236" s="5"/>
      <c r="J236" s="5"/>
    </row>
    <row r="237" customFormat="1" spans="1:10">
      <c r="A237" s="31" t="e">
        <f ca="1" t="array" ref="A237">+VLOOKUP(B237,IF({0,1},'（工厂打印）送货清单'!B:B,'（工厂打印）送货清单'!D:D),2,0)</f>
        <v>#NUM!</v>
      </c>
      <c r="B237" s="5" t="e">
        <f ca="1" t="array" ref="B237">+INDEX('（工厂打印）送货清单'!$D$1:$D$192,SMALL(IF('（工厂打印）送货清单'!$D$4:$D$192&lt;&gt;"",ROW('（工厂打印）送货清单'!$D$4:$D$192)),ROW('（工厂打印）送货清单'!A236)))</f>
        <v>#NUM!</v>
      </c>
      <c r="C237" s="33" t="e">
        <f ca="1">+IF(B237&lt;&gt;"",'（工厂打印）送货清单'!$G$2,"")</f>
        <v>#NUM!</v>
      </c>
      <c r="D237" s="31" t="e">
        <f ca="1">+VLOOKUP(B237,'（工厂打印）送货清单'!$D:$E,2,0)</f>
        <v>#NUM!</v>
      </c>
      <c r="E237" s="31" t="e">
        <f ca="1">+VLOOKUP(B237,'（工厂打印）送货清单'!$D:$L,9,0)</f>
        <v>#NUM!</v>
      </c>
      <c r="F237" s="31"/>
      <c r="G237" s="31"/>
      <c r="H237" s="5"/>
      <c r="I237" s="5"/>
      <c r="J237" s="5"/>
    </row>
    <row r="238" customFormat="1" spans="1:10">
      <c r="A238" s="31" t="e">
        <f ca="1" t="array" ref="A238">+VLOOKUP(B238,IF({0,1},'（工厂打印）送货清单'!B:B,'（工厂打印）送货清单'!D:D),2,0)</f>
        <v>#NUM!</v>
      </c>
      <c r="B238" s="5" t="e">
        <f ca="1" t="array" ref="B238">+INDEX('（工厂打印）送货清单'!$D$1:$D$192,SMALL(IF('（工厂打印）送货清单'!$D$4:$D$192&lt;&gt;"",ROW('（工厂打印）送货清单'!$D$4:$D$192)),ROW('（工厂打印）送货清单'!A237)))</f>
        <v>#NUM!</v>
      </c>
      <c r="C238" s="33" t="e">
        <f ca="1">+IF(B238&lt;&gt;"",'（工厂打印）送货清单'!$G$2,"")</f>
        <v>#NUM!</v>
      </c>
      <c r="D238" s="31" t="e">
        <f ca="1">+VLOOKUP(B238,'（工厂打印）送货清单'!$D:$E,2,0)</f>
        <v>#NUM!</v>
      </c>
      <c r="E238" s="31" t="e">
        <f ca="1">+VLOOKUP(B238,'（工厂打印）送货清单'!$D:$L,9,0)</f>
        <v>#NUM!</v>
      </c>
      <c r="F238" s="31"/>
      <c r="G238" s="31"/>
      <c r="H238" s="5"/>
      <c r="I238" s="5"/>
      <c r="J238" s="5"/>
    </row>
    <row r="239" customFormat="1" spans="1:10">
      <c r="A239" s="31" t="e">
        <f ca="1" t="array" ref="A239">+VLOOKUP(B239,IF({0,1},'（工厂打印）送货清单'!B:B,'（工厂打印）送货清单'!D:D),2,0)</f>
        <v>#NUM!</v>
      </c>
      <c r="B239" s="5" t="e">
        <f ca="1" t="array" ref="B239">+INDEX('（工厂打印）送货清单'!$D$1:$D$192,SMALL(IF('（工厂打印）送货清单'!$D$4:$D$192&lt;&gt;"",ROW('（工厂打印）送货清单'!$D$4:$D$192)),ROW('（工厂打印）送货清单'!A238)))</f>
        <v>#NUM!</v>
      </c>
      <c r="C239" s="33" t="e">
        <f ca="1">+IF(B239&lt;&gt;"",'（工厂打印）送货清单'!$G$2,"")</f>
        <v>#NUM!</v>
      </c>
      <c r="D239" s="31" t="e">
        <f ca="1">+VLOOKUP(B239,'（工厂打印）送货清单'!$D:$E,2,0)</f>
        <v>#NUM!</v>
      </c>
      <c r="E239" s="31" t="e">
        <f ca="1">+VLOOKUP(B239,'（工厂打印）送货清单'!$D:$L,9,0)</f>
        <v>#NUM!</v>
      </c>
      <c r="F239" s="31"/>
      <c r="G239" s="31"/>
      <c r="H239" s="5"/>
      <c r="I239" s="5"/>
      <c r="J239" s="5"/>
    </row>
    <row r="240" customFormat="1" spans="1:10">
      <c r="A240" s="31" t="e">
        <f ca="1" t="array" ref="A240">+VLOOKUP(B240,IF({0,1},'（工厂打印）送货清单'!B:B,'（工厂打印）送货清单'!D:D),2,0)</f>
        <v>#NUM!</v>
      </c>
      <c r="B240" s="5" t="e">
        <f ca="1" t="array" ref="B240">+INDEX('（工厂打印）送货清单'!$D$1:$D$192,SMALL(IF('（工厂打印）送货清单'!$D$4:$D$192&lt;&gt;"",ROW('（工厂打印）送货清单'!$D$4:$D$192)),ROW('（工厂打印）送货清单'!A239)))</f>
        <v>#NUM!</v>
      </c>
      <c r="C240" s="33" t="e">
        <f ca="1">+IF(B240&lt;&gt;"",'（工厂打印）送货清单'!$G$2,"")</f>
        <v>#NUM!</v>
      </c>
      <c r="D240" s="31" t="e">
        <f ca="1">+VLOOKUP(B240,'（工厂打印）送货清单'!$D:$E,2,0)</f>
        <v>#NUM!</v>
      </c>
      <c r="E240" s="31" t="e">
        <f ca="1">+VLOOKUP(B240,'（工厂打印）送货清单'!$D:$L,9,0)</f>
        <v>#NUM!</v>
      </c>
      <c r="F240" s="31"/>
      <c r="G240" s="31"/>
      <c r="H240" s="5"/>
      <c r="I240" s="5"/>
      <c r="J240" s="5"/>
    </row>
    <row r="241" customFormat="1" spans="1:10">
      <c r="A241" s="31" t="e">
        <f ca="1" t="array" ref="A241">+VLOOKUP(B241,IF({0,1},'（工厂打印）送货清单'!B:B,'（工厂打印）送货清单'!D:D),2,0)</f>
        <v>#NUM!</v>
      </c>
      <c r="B241" s="5" t="e">
        <f ca="1" t="array" ref="B241">+INDEX('（工厂打印）送货清单'!$D$1:$D$192,SMALL(IF('（工厂打印）送货清单'!$D$4:$D$192&lt;&gt;"",ROW('（工厂打印）送货清单'!$D$4:$D$192)),ROW('（工厂打印）送货清单'!A240)))</f>
        <v>#NUM!</v>
      </c>
      <c r="C241" s="33" t="e">
        <f ca="1">+IF(B241&lt;&gt;"",'（工厂打印）送货清单'!$G$2,"")</f>
        <v>#NUM!</v>
      </c>
      <c r="D241" s="31" t="e">
        <f ca="1">+VLOOKUP(B241,'（工厂打印）送货清单'!$D:$E,2,0)</f>
        <v>#NUM!</v>
      </c>
      <c r="E241" s="31" t="e">
        <f ca="1">+VLOOKUP(B241,'（工厂打印）送货清单'!$D:$L,9,0)</f>
        <v>#NUM!</v>
      </c>
      <c r="F241" s="31"/>
      <c r="G241" s="31"/>
      <c r="H241" s="5"/>
      <c r="I241" s="5"/>
      <c r="J241" s="5"/>
    </row>
    <row r="242" customFormat="1" spans="1:10">
      <c r="A242" s="31" t="e">
        <f ca="1" t="array" ref="A242">+VLOOKUP(B242,IF({0,1},'（工厂打印）送货清单'!B:B,'（工厂打印）送货清单'!D:D),2,0)</f>
        <v>#NUM!</v>
      </c>
      <c r="B242" s="5" t="e">
        <f ca="1" t="array" ref="B242">+INDEX('（工厂打印）送货清单'!$D$1:$D$192,SMALL(IF('（工厂打印）送货清单'!$D$4:$D$192&lt;&gt;"",ROW('（工厂打印）送货清单'!$D$4:$D$192)),ROW('（工厂打印）送货清单'!A241)))</f>
        <v>#NUM!</v>
      </c>
      <c r="C242" s="33" t="e">
        <f ca="1">+IF(B242&lt;&gt;"",'（工厂打印）送货清单'!$G$2,"")</f>
        <v>#NUM!</v>
      </c>
      <c r="D242" s="31" t="e">
        <f ca="1">+VLOOKUP(B242,'（工厂打印）送货清单'!$D:$E,2,0)</f>
        <v>#NUM!</v>
      </c>
      <c r="E242" s="31" t="e">
        <f ca="1">+VLOOKUP(B242,'（工厂打印）送货清单'!$D:$L,9,0)</f>
        <v>#NUM!</v>
      </c>
      <c r="F242" s="31"/>
      <c r="G242" s="31"/>
      <c r="H242" s="5"/>
      <c r="I242" s="5"/>
      <c r="J242" s="5"/>
    </row>
    <row r="243" customFormat="1" spans="1:10">
      <c r="A243" s="31" t="e">
        <f ca="1" t="array" ref="A243">+VLOOKUP(B243,IF({0,1},'（工厂打印）送货清单'!B:B,'（工厂打印）送货清单'!D:D),2,0)</f>
        <v>#NUM!</v>
      </c>
      <c r="B243" s="5" t="e">
        <f ca="1" t="array" ref="B243">+INDEX('（工厂打印）送货清单'!$D$1:$D$192,SMALL(IF('（工厂打印）送货清单'!$D$4:$D$192&lt;&gt;"",ROW('（工厂打印）送货清单'!$D$4:$D$192)),ROW('（工厂打印）送货清单'!A242)))</f>
        <v>#NUM!</v>
      </c>
      <c r="C243" s="33" t="e">
        <f ca="1">+IF(B243&lt;&gt;"",'（工厂打印）送货清单'!$G$2,"")</f>
        <v>#NUM!</v>
      </c>
      <c r="D243" s="31" t="e">
        <f ca="1">+VLOOKUP(B243,'（工厂打印）送货清单'!$D:$E,2,0)</f>
        <v>#NUM!</v>
      </c>
      <c r="E243" s="31" t="e">
        <f ca="1">+VLOOKUP(B243,'（工厂打印）送货清单'!$D:$L,9,0)</f>
        <v>#NUM!</v>
      </c>
      <c r="F243" s="31"/>
      <c r="G243" s="31"/>
      <c r="H243" s="5"/>
      <c r="I243" s="5"/>
      <c r="J243" s="5"/>
    </row>
    <row r="244" customFormat="1" spans="1:10">
      <c r="A244" s="31" t="e">
        <f ca="1" t="array" ref="A244">+VLOOKUP(B244,IF({0,1},'（工厂打印）送货清单'!B:B,'（工厂打印）送货清单'!D:D),2,0)</f>
        <v>#NUM!</v>
      </c>
      <c r="B244" s="5" t="e">
        <f ca="1" t="array" ref="B244">+INDEX('（工厂打印）送货清单'!$D$1:$D$192,SMALL(IF('（工厂打印）送货清单'!$D$4:$D$192&lt;&gt;"",ROW('（工厂打印）送货清单'!$D$4:$D$192)),ROW('（工厂打印）送货清单'!A243)))</f>
        <v>#NUM!</v>
      </c>
      <c r="C244" s="33" t="e">
        <f ca="1">+IF(B244&lt;&gt;"",'（工厂打印）送货清单'!$G$2,"")</f>
        <v>#NUM!</v>
      </c>
      <c r="D244" s="31" t="e">
        <f ca="1">+VLOOKUP(B244,'（工厂打印）送货清单'!$D:$E,2,0)</f>
        <v>#NUM!</v>
      </c>
      <c r="E244" s="31" t="e">
        <f ca="1">+VLOOKUP(B244,'（工厂打印）送货清单'!$D:$L,9,0)</f>
        <v>#NUM!</v>
      </c>
      <c r="F244" s="31"/>
      <c r="G244" s="31"/>
      <c r="H244" s="5"/>
      <c r="I244" s="5"/>
      <c r="J244" s="5"/>
    </row>
    <row r="245" customFormat="1" spans="1:10">
      <c r="A245" s="31" t="e">
        <f ca="1" t="array" ref="A245">+VLOOKUP(B245,IF({0,1},'（工厂打印）送货清单'!B:B,'（工厂打印）送货清单'!D:D),2,0)</f>
        <v>#NUM!</v>
      </c>
      <c r="B245" s="5" t="e">
        <f ca="1" t="array" ref="B245">+INDEX('（工厂打印）送货清单'!$D$1:$D$192,SMALL(IF('（工厂打印）送货清单'!$D$4:$D$192&lt;&gt;"",ROW('（工厂打印）送货清单'!$D$4:$D$192)),ROW('（工厂打印）送货清单'!A244)))</f>
        <v>#NUM!</v>
      </c>
      <c r="C245" s="33" t="e">
        <f ca="1">+IF(B245&lt;&gt;"",'（工厂打印）送货清单'!$G$2,"")</f>
        <v>#NUM!</v>
      </c>
      <c r="D245" s="31" t="e">
        <f ca="1">+VLOOKUP(B245,'（工厂打印）送货清单'!$D:$E,2,0)</f>
        <v>#NUM!</v>
      </c>
      <c r="E245" s="31" t="e">
        <f ca="1">+VLOOKUP(B245,'（工厂打印）送货清单'!$D:$L,9,0)</f>
        <v>#NUM!</v>
      </c>
      <c r="F245" s="31"/>
      <c r="G245" s="31"/>
      <c r="H245" s="5"/>
      <c r="I245" s="5"/>
      <c r="J245" s="5"/>
    </row>
    <row r="246" customFormat="1" spans="1:10">
      <c r="A246" s="31" t="e">
        <f ca="1" t="array" ref="A246">+VLOOKUP(B246,IF({0,1},'（工厂打印）送货清单'!B:B,'（工厂打印）送货清单'!D:D),2,0)</f>
        <v>#NUM!</v>
      </c>
      <c r="B246" s="5" t="e">
        <f ca="1" t="array" ref="B246">+INDEX('（工厂打印）送货清单'!$D$1:$D$192,SMALL(IF('（工厂打印）送货清单'!$D$4:$D$192&lt;&gt;"",ROW('（工厂打印）送货清单'!$D$4:$D$192)),ROW('（工厂打印）送货清单'!A245)))</f>
        <v>#NUM!</v>
      </c>
      <c r="C246" s="33" t="e">
        <f ca="1">+IF(B246&lt;&gt;"",'（工厂打印）送货清单'!$G$2,"")</f>
        <v>#NUM!</v>
      </c>
      <c r="D246" s="31" t="e">
        <f ca="1">+VLOOKUP(B246,'（工厂打印）送货清单'!$D:$E,2,0)</f>
        <v>#NUM!</v>
      </c>
      <c r="E246" s="31" t="e">
        <f ca="1">+VLOOKUP(B246,'（工厂打印）送货清单'!$D:$L,9,0)</f>
        <v>#NUM!</v>
      </c>
      <c r="F246" s="31"/>
      <c r="G246" s="31"/>
      <c r="H246" s="5"/>
      <c r="I246" s="5"/>
      <c r="J246" s="5"/>
    </row>
    <row r="247" customFormat="1" spans="1:10">
      <c r="A247" s="31" t="e">
        <f ca="1" t="array" ref="A247">+VLOOKUP(B247,IF({0,1},'（工厂打印）送货清单'!B:B,'（工厂打印）送货清单'!D:D),2,0)</f>
        <v>#NUM!</v>
      </c>
      <c r="B247" s="5" t="e">
        <f ca="1" t="array" ref="B247">+INDEX('（工厂打印）送货清单'!$D$1:$D$192,SMALL(IF('（工厂打印）送货清单'!$D$4:$D$192&lt;&gt;"",ROW('（工厂打印）送货清单'!$D$4:$D$192)),ROW('（工厂打印）送货清单'!A246)))</f>
        <v>#NUM!</v>
      </c>
      <c r="C247" s="33" t="e">
        <f ca="1">+IF(B247&lt;&gt;"",'（工厂打印）送货清单'!$G$2,"")</f>
        <v>#NUM!</v>
      </c>
      <c r="D247" s="31" t="e">
        <f ca="1">+VLOOKUP(B247,'（工厂打印）送货清单'!$D:$E,2,0)</f>
        <v>#NUM!</v>
      </c>
      <c r="E247" s="31" t="e">
        <f ca="1">+VLOOKUP(B247,'（工厂打印）送货清单'!$D:$L,9,0)</f>
        <v>#NUM!</v>
      </c>
      <c r="F247" s="31"/>
      <c r="G247" s="31"/>
      <c r="H247" s="5"/>
      <c r="I247" s="5"/>
      <c r="J247" s="5"/>
    </row>
    <row r="248" customFormat="1" spans="1:10">
      <c r="A248" s="31" t="e">
        <f ca="1" t="array" ref="A248">+VLOOKUP(B248,IF({0,1},'（工厂打印）送货清单'!B:B,'（工厂打印）送货清单'!D:D),2,0)</f>
        <v>#NUM!</v>
      </c>
      <c r="B248" s="5" t="e">
        <f ca="1" t="array" ref="B248">+INDEX('（工厂打印）送货清单'!$D$1:$D$192,SMALL(IF('（工厂打印）送货清单'!$D$4:$D$192&lt;&gt;"",ROW('（工厂打印）送货清单'!$D$4:$D$192)),ROW('（工厂打印）送货清单'!A247)))</f>
        <v>#NUM!</v>
      </c>
      <c r="C248" s="33" t="e">
        <f ca="1">+IF(B248&lt;&gt;"",'（工厂打印）送货清单'!$G$2,"")</f>
        <v>#NUM!</v>
      </c>
      <c r="D248" s="31" t="e">
        <f ca="1">+VLOOKUP(B248,'（工厂打印）送货清单'!$D:$E,2,0)</f>
        <v>#NUM!</v>
      </c>
      <c r="E248" s="31" t="e">
        <f ca="1">+VLOOKUP(B248,'（工厂打印）送货清单'!$D:$L,9,0)</f>
        <v>#NUM!</v>
      </c>
      <c r="F248" s="31"/>
      <c r="G248" s="31"/>
      <c r="H248" s="5"/>
      <c r="I248" s="5"/>
      <c r="J248" s="5"/>
    </row>
    <row r="249" customFormat="1" spans="1:10">
      <c r="A249" s="31" t="e">
        <f ca="1" t="array" ref="A249">+VLOOKUP(B249,IF({0,1},'（工厂打印）送货清单'!B:B,'（工厂打印）送货清单'!D:D),2,0)</f>
        <v>#NUM!</v>
      </c>
      <c r="B249" s="5" t="e">
        <f ca="1" t="array" ref="B249">+INDEX('（工厂打印）送货清单'!$D$1:$D$192,SMALL(IF('（工厂打印）送货清单'!$D$4:$D$192&lt;&gt;"",ROW('（工厂打印）送货清单'!$D$4:$D$192)),ROW('（工厂打印）送货清单'!A248)))</f>
        <v>#NUM!</v>
      </c>
      <c r="C249" s="33" t="e">
        <f ca="1">+IF(B249&lt;&gt;"",'（工厂打印）送货清单'!$G$2,"")</f>
        <v>#NUM!</v>
      </c>
      <c r="D249" s="31" t="e">
        <f ca="1">+VLOOKUP(B249,'（工厂打印）送货清单'!$D:$E,2,0)</f>
        <v>#NUM!</v>
      </c>
      <c r="E249" s="31" t="e">
        <f ca="1">+VLOOKUP(B249,'（工厂打印）送货清单'!$D:$L,9,0)</f>
        <v>#NUM!</v>
      </c>
      <c r="F249" s="31"/>
      <c r="G249" s="31"/>
      <c r="H249" s="5"/>
      <c r="I249" s="5"/>
      <c r="J249" s="5"/>
    </row>
    <row r="250" customFormat="1" spans="1:10">
      <c r="A250" s="31" t="e">
        <f ca="1" t="array" ref="A250">+VLOOKUP(B250,IF({0,1},'（工厂打印）送货清单'!B:B,'（工厂打印）送货清单'!D:D),2,0)</f>
        <v>#NUM!</v>
      </c>
      <c r="B250" s="5" t="e">
        <f ca="1" t="array" ref="B250">+INDEX('（工厂打印）送货清单'!$D$1:$D$192,SMALL(IF('（工厂打印）送货清单'!$D$4:$D$192&lt;&gt;"",ROW('（工厂打印）送货清单'!$D$4:$D$192)),ROW('（工厂打印）送货清单'!A249)))</f>
        <v>#NUM!</v>
      </c>
      <c r="C250" s="33" t="e">
        <f ca="1">+IF(B250&lt;&gt;"",'（工厂打印）送货清单'!$G$2,"")</f>
        <v>#NUM!</v>
      </c>
      <c r="D250" s="31" t="e">
        <f ca="1">+VLOOKUP(B250,'（工厂打印）送货清单'!$D:$E,2,0)</f>
        <v>#NUM!</v>
      </c>
      <c r="E250" s="31" t="e">
        <f ca="1">+VLOOKUP(B250,'（工厂打印）送货清单'!$D:$L,9,0)</f>
        <v>#NUM!</v>
      </c>
      <c r="F250" s="31"/>
      <c r="G250" s="31"/>
      <c r="H250" s="5"/>
      <c r="I250" s="5"/>
      <c r="J250" s="5"/>
    </row>
    <row r="251" customFormat="1" spans="1:10">
      <c r="A251" s="31" t="e">
        <f ca="1" t="array" ref="A251">+VLOOKUP(B251,IF({0,1},'（工厂打印）送货清单'!B:B,'（工厂打印）送货清单'!D:D),2,0)</f>
        <v>#NUM!</v>
      </c>
      <c r="B251" s="5" t="e">
        <f ca="1" t="array" ref="B251">+INDEX('（工厂打印）送货清单'!$D$1:$D$192,SMALL(IF('（工厂打印）送货清单'!$D$4:$D$192&lt;&gt;"",ROW('（工厂打印）送货清单'!$D$4:$D$192)),ROW('（工厂打印）送货清单'!A250)))</f>
        <v>#NUM!</v>
      </c>
      <c r="C251" s="33" t="e">
        <f ca="1">+IF(B251&lt;&gt;"",'（工厂打印）送货清单'!$G$2,"")</f>
        <v>#NUM!</v>
      </c>
      <c r="D251" s="31" t="e">
        <f ca="1">+VLOOKUP(B251,'（工厂打印）送货清单'!$D:$E,2,0)</f>
        <v>#NUM!</v>
      </c>
      <c r="E251" s="31" t="e">
        <f ca="1">+VLOOKUP(B251,'（工厂打印）送货清单'!$D:$L,9,0)</f>
        <v>#NUM!</v>
      </c>
      <c r="F251" s="31"/>
      <c r="G251" s="31"/>
      <c r="H251" s="5"/>
      <c r="I251" s="5"/>
      <c r="J251" s="5"/>
    </row>
    <row r="252" customFormat="1" spans="1:10">
      <c r="A252" s="31" t="e">
        <f ca="1" t="array" ref="A252">+VLOOKUP(B252,IF({0,1},'（工厂打印）送货清单'!B:B,'（工厂打印）送货清单'!D:D),2,0)</f>
        <v>#NUM!</v>
      </c>
      <c r="B252" s="5" t="e">
        <f ca="1" t="array" ref="B252">+INDEX('（工厂打印）送货清单'!$D$1:$D$192,SMALL(IF('（工厂打印）送货清单'!$D$4:$D$192&lt;&gt;"",ROW('（工厂打印）送货清单'!$D$4:$D$192)),ROW('（工厂打印）送货清单'!A251)))</f>
        <v>#NUM!</v>
      </c>
      <c r="C252" s="33" t="e">
        <f ca="1">+IF(B252&lt;&gt;"",'（工厂打印）送货清单'!$G$2,"")</f>
        <v>#NUM!</v>
      </c>
      <c r="D252" s="31" t="e">
        <f ca="1">+VLOOKUP(B252,'（工厂打印）送货清单'!$D:$E,2,0)</f>
        <v>#NUM!</v>
      </c>
      <c r="E252" s="31" t="e">
        <f ca="1">+VLOOKUP(B252,'（工厂打印）送货清单'!$D:$L,9,0)</f>
        <v>#NUM!</v>
      </c>
      <c r="F252" s="31"/>
      <c r="G252" s="31"/>
      <c r="H252" s="5"/>
      <c r="I252" s="5"/>
      <c r="J252" s="5"/>
    </row>
    <row r="253" customFormat="1" spans="1:10">
      <c r="A253" s="31" t="e">
        <f ca="1" t="array" ref="A253">+VLOOKUP(B253,IF({0,1},'（工厂打印）送货清单'!B:B,'（工厂打印）送货清单'!D:D),2,0)</f>
        <v>#NUM!</v>
      </c>
      <c r="B253" s="5" t="e">
        <f ca="1" t="array" ref="B253">+INDEX('（工厂打印）送货清单'!$D$1:$D$192,SMALL(IF('（工厂打印）送货清单'!$D$4:$D$192&lt;&gt;"",ROW('（工厂打印）送货清单'!$D$4:$D$192)),ROW('（工厂打印）送货清单'!A252)))</f>
        <v>#NUM!</v>
      </c>
      <c r="C253" s="33" t="e">
        <f ca="1">+IF(B253&lt;&gt;"",'（工厂打印）送货清单'!$G$2,"")</f>
        <v>#NUM!</v>
      </c>
      <c r="D253" s="31" t="e">
        <f ca="1">+VLOOKUP(B253,'（工厂打印）送货清单'!$D:$E,2,0)</f>
        <v>#NUM!</v>
      </c>
      <c r="E253" s="31" t="e">
        <f ca="1">+VLOOKUP(B253,'（工厂打印）送货清单'!$D:$L,9,0)</f>
        <v>#NUM!</v>
      </c>
      <c r="F253" s="31"/>
      <c r="G253" s="31"/>
      <c r="H253" s="5"/>
      <c r="I253" s="5"/>
      <c r="J253" s="5"/>
    </row>
    <row r="254" customFormat="1" spans="1:10">
      <c r="A254" s="31" t="e">
        <f ca="1" t="array" ref="A254">+VLOOKUP(B254,IF({0,1},'（工厂打印）送货清单'!B:B,'（工厂打印）送货清单'!D:D),2,0)</f>
        <v>#NUM!</v>
      </c>
      <c r="B254" s="5" t="e">
        <f ca="1" t="array" ref="B254">+INDEX('（工厂打印）送货清单'!$D$1:$D$192,SMALL(IF('（工厂打印）送货清单'!$D$4:$D$192&lt;&gt;"",ROW('（工厂打印）送货清单'!$D$4:$D$192)),ROW('（工厂打印）送货清单'!A253)))</f>
        <v>#NUM!</v>
      </c>
      <c r="C254" s="33" t="e">
        <f ca="1">+IF(B254&lt;&gt;"",'（工厂打印）送货清单'!$G$2,"")</f>
        <v>#NUM!</v>
      </c>
      <c r="D254" s="31" t="e">
        <f ca="1">+VLOOKUP(B254,'（工厂打印）送货清单'!$D:$E,2,0)</f>
        <v>#NUM!</v>
      </c>
      <c r="E254" s="31" t="e">
        <f ca="1">+VLOOKUP(B254,'（工厂打印）送货清单'!$D:$L,9,0)</f>
        <v>#NUM!</v>
      </c>
      <c r="F254" s="31"/>
      <c r="G254" s="31"/>
      <c r="H254" s="5"/>
      <c r="I254" s="5"/>
      <c r="J254" s="5"/>
    </row>
    <row r="255" customFormat="1" spans="1:10">
      <c r="A255" s="31" t="e">
        <f ca="1" t="array" ref="A255">+VLOOKUP(B255,IF({0,1},'（工厂打印）送货清单'!B:B,'（工厂打印）送货清单'!D:D),2,0)</f>
        <v>#NUM!</v>
      </c>
      <c r="B255" s="5" t="e">
        <f ca="1" t="array" ref="B255">+INDEX('（工厂打印）送货清单'!$D$1:$D$192,SMALL(IF('（工厂打印）送货清单'!$D$4:$D$192&lt;&gt;"",ROW('（工厂打印）送货清单'!$D$4:$D$192)),ROW('（工厂打印）送货清单'!A254)))</f>
        <v>#NUM!</v>
      </c>
      <c r="C255" s="33" t="e">
        <f ca="1">+IF(B255&lt;&gt;"",'（工厂打印）送货清单'!$G$2,"")</f>
        <v>#NUM!</v>
      </c>
      <c r="D255" s="31" t="e">
        <f ca="1">+VLOOKUP(B255,'（工厂打印）送货清单'!$D:$E,2,0)</f>
        <v>#NUM!</v>
      </c>
      <c r="E255" s="31" t="e">
        <f ca="1">+VLOOKUP(B255,'（工厂打印）送货清单'!$D:$L,9,0)</f>
        <v>#NUM!</v>
      </c>
      <c r="F255" s="31"/>
      <c r="G255" s="31"/>
      <c r="H255" s="5"/>
      <c r="I255" s="5"/>
      <c r="J255" s="5"/>
    </row>
    <row r="256" customFormat="1" spans="1:10">
      <c r="A256" s="31" t="e">
        <f ca="1" t="array" ref="A256">+VLOOKUP(B256,IF({0,1},'（工厂打印）送货清单'!B:B,'（工厂打印）送货清单'!D:D),2,0)</f>
        <v>#NUM!</v>
      </c>
      <c r="B256" s="5" t="e">
        <f ca="1" t="array" ref="B256">+INDEX('（工厂打印）送货清单'!$D$1:$D$192,SMALL(IF('（工厂打印）送货清单'!$D$4:$D$192&lt;&gt;"",ROW('（工厂打印）送货清单'!$D$4:$D$192)),ROW('（工厂打印）送货清单'!A255)))</f>
        <v>#NUM!</v>
      </c>
      <c r="C256" s="33" t="e">
        <f ca="1">+IF(B256&lt;&gt;"",'（工厂打印）送货清单'!$G$2,"")</f>
        <v>#NUM!</v>
      </c>
      <c r="D256" s="31" t="e">
        <f ca="1">+VLOOKUP(B256,'（工厂打印）送货清单'!$D:$E,2,0)</f>
        <v>#NUM!</v>
      </c>
      <c r="E256" s="31" t="e">
        <f ca="1">+VLOOKUP(B256,'（工厂打印）送货清单'!$D:$L,9,0)</f>
        <v>#NUM!</v>
      </c>
      <c r="F256" s="31"/>
      <c r="G256" s="31"/>
      <c r="H256" s="5"/>
      <c r="I256" s="5"/>
      <c r="J256" s="5"/>
    </row>
    <row r="257" customFormat="1" spans="1:10">
      <c r="A257" s="31" t="e">
        <f ca="1" t="array" ref="A257">+VLOOKUP(B257,IF({0,1},'（工厂打印）送货清单'!B:B,'（工厂打印）送货清单'!D:D),2,0)</f>
        <v>#NUM!</v>
      </c>
      <c r="B257" s="5" t="e">
        <f ca="1" t="array" ref="B257">+INDEX('（工厂打印）送货清单'!$D$1:$D$192,SMALL(IF('（工厂打印）送货清单'!$D$4:$D$192&lt;&gt;"",ROW('（工厂打印）送货清单'!$D$4:$D$192)),ROW('（工厂打印）送货清单'!A256)))</f>
        <v>#NUM!</v>
      </c>
      <c r="C257" s="33" t="e">
        <f ca="1">+IF(B257&lt;&gt;"",'（工厂打印）送货清单'!$G$2,"")</f>
        <v>#NUM!</v>
      </c>
      <c r="D257" s="31" t="e">
        <f ca="1">+VLOOKUP(B257,'（工厂打印）送货清单'!$D:$E,2,0)</f>
        <v>#NUM!</v>
      </c>
      <c r="E257" s="31" t="e">
        <f ca="1">+VLOOKUP(B257,'（工厂打印）送货清单'!$D:$L,9,0)</f>
        <v>#NUM!</v>
      </c>
      <c r="F257" s="31"/>
      <c r="G257" s="31"/>
      <c r="H257" s="5"/>
      <c r="I257" s="5"/>
      <c r="J257" s="5"/>
    </row>
    <row r="258" customFormat="1" spans="1:10">
      <c r="A258" s="31" t="e">
        <f ca="1" t="array" ref="A258">+VLOOKUP(B258,IF({0,1},'（工厂打印）送货清单'!B:B,'（工厂打印）送货清单'!D:D),2,0)</f>
        <v>#NUM!</v>
      </c>
      <c r="B258" s="5" t="e">
        <f ca="1" t="array" ref="B258">+INDEX('（工厂打印）送货清单'!$D$1:$D$192,SMALL(IF('（工厂打印）送货清单'!$D$4:$D$192&lt;&gt;"",ROW('（工厂打印）送货清单'!$D$4:$D$192)),ROW('（工厂打印）送货清单'!A257)))</f>
        <v>#NUM!</v>
      </c>
      <c r="C258" s="33" t="e">
        <f ca="1">+IF(B258&lt;&gt;"",'（工厂打印）送货清单'!$G$2,"")</f>
        <v>#NUM!</v>
      </c>
      <c r="D258" s="31" t="e">
        <f ca="1">+VLOOKUP(B258,'（工厂打印）送货清单'!$D:$E,2,0)</f>
        <v>#NUM!</v>
      </c>
      <c r="E258" s="31" t="e">
        <f ca="1">+VLOOKUP(B258,'（工厂打印）送货清单'!$D:$L,9,0)</f>
        <v>#NUM!</v>
      </c>
      <c r="F258" s="31"/>
      <c r="G258" s="31"/>
      <c r="H258" s="5"/>
      <c r="I258" s="5"/>
      <c r="J258" s="5"/>
    </row>
    <row r="259" customFormat="1" spans="1:10">
      <c r="A259" s="31" t="e">
        <f ca="1" t="array" ref="A259">+VLOOKUP(B259,IF({0,1},'（工厂打印）送货清单'!B:B,'（工厂打印）送货清单'!D:D),2,0)</f>
        <v>#NUM!</v>
      </c>
      <c r="B259" s="5" t="e">
        <f ca="1" t="array" ref="B259">+INDEX('（工厂打印）送货清单'!$D$1:$D$192,SMALL(IF('（工厂打印）送货清单'!$D$4:$D$192&lt;&gt;"",ROW('（工厂打印）送货清单'!$D$4:$D$192)),ROW('（工厂打印）送货清单'!A258)))</f>
        <v>#NUM!</v>
      </c>
      <c r="C259" s="33" t="e">
        <f ca="1">+IF(B259&lt;&gt;"",'（工厂打印）送货清单'!$G$2,"")</f>
        <v>#NUM!</v>
      </c>
      <c r="D259" s="31" t="e">
        <f ca="1">+VLOOKUP(B259,'（工厂打印）送货清单'!$D:$E,2,0)</f>
        <v>#NUM!</v>
      </c>
      <c r="E259" s="31" t="e">
        <f ca="1">+VLOOKUP(B259,'（工厂打印）送货清单'!$D:$L,9,0)</f>
        <v>#NUM!</v>
      </c>
      <c r="F259" s="31"/>
      <c r="G259" s="31"/>
      <c r="H259" s="5"/>
      <c r="I259" s="5"/>
      <c r="J259" s="5"/>
    </row>
    <row r="260" customFormat="1" spans="1:10">
      <c r="A260" s="31" t="e">
        <f ca="1" t="array" ref="A260">+VLOOKUP(B260,IF({0,1},'（工厂打印）送货清单'!B:B,'（工厂打印）送货清单'!D:D),2,0)</f>
        <v>#NUM!</v>
      </c>
      <c r="B260" s="5" t="e">
        <f ca="1" t="array" ref="B260">+INDEX('（工厂打印）送货清单'!$D$1:$D$192,SMALL(IF('（工厂打印）送货清单'!$D$4:$D$192&lt;&gt;"",ROW('（工厂打印）送货清单'!$D$4:$D$192)),ROW('（工厂打印）送货清单'!A259)))</f>
        <v>#NUM!</v>
      </c>
      <c r="C260" s="33" t="e">
        <f ca="1">+IF(B260&lt;&gt;"",'（工厂打印）送货清单'!$G$2,"")</f>
        <v>#NUM!</v>
      </c>
      <c r="D260" s="31" t="e">
        <f ca="1">+VLOOKUP(B260,'（工厂打印）送货清单'!$D:$E,2,0)</f>
        <v>#NUM!</v>
      </c>
      <c r="E260" s="31" t="e">
        <f ca="1">+VLOOKUP(B260,'（工厂打印）送货清单'!$D:$L,9,0)</f>
        <v>#NUM!</v>
      </c>
      <c r="F260" s="31"/>
      <c r="G260" s="31"/>
      <c r="H260" s="5"/>
      <c r="I260" s="5"/>
      <c r="J260" s="5"/>
    </row>
    <row r="261" customFormat="1" spans="1:10">
      <c r="A261" s="31" t="e">
        <f ca="1" t="array" ref="A261">+VLOOKUP(B261,IF({0,1},'（工厂打印）送货清单'!B:B,'（工厂打印）送货清单'!D:D),2,0)</f>
        <v>#NUM!</v>
      </c>
      <c r="B261" s="5" t="e">
        <f ca="1" t="array" ref="B261">+INDEX('（工厂打印）送货清单'!$D$1:$D$192,SMALL(IF('（工厂打印）送货清单'!$D$4:$D$192&lt;&gt;"",ROW('（工厂打印）送货清单'!$D$4:$D$192)),ROW('（工厂打印）送货清单'!A260)))</f>
        <v>#NUM!</v>
      </c>
      <c r="C261" s="33" t="e">
        <f ca="1">+IF(B261&lt;&gt;"",'（工厂打印）送货清单'!$G$2,"")</f>
        <v>#NUM!</v>
      </c>
      <c r="D261" s="31" t="e">
        <f ca="1">+VLOOKUP(B261,'（工厂打印）送货清单'!$D:$E,2,0)</f>
        <v>#NUM!</v>
      </c>
      <c r="E261" s="31" t="e">
        <f ca="1">+VLOOKUP(B261,'（工厂打印）送货清单'!$D:$L,9,0)</f>
        <v>#NUM!</v>
      </c>
      <c r="F261" s="31"/>
      <c r="G261" s="31"/>
      <c r="H261" s="5"/>
      <c r="I261" s="5"/>
      <c r="J261" s="5"/>
    </row>
    <row r="262" customFormat="1" spans="1:10">
      <c r="A262" s="31" t="e">
        <f ca="1" t="array" ref="A262">+VLOOKUP(B262,IF({0,1},'（工厂打印）送货清单'!B:B,'（工厂打印）送货清单'!D:D),2,0)</f>
        <v>#NUM!</v>
      </c>
      <c r="B262" s="5" t="e">
        <f ca="1" t="array" ref="B262">+INDEX('（工厂打印）送货清单'!$D$1:$D$192,SMALL(IF('（工厂打印）送货清单'!$D$4:$D$192&lt;&gt;"",ROW('（工厂打印）送货清单'!$D$4:$D$192)),ROW('（工厂打印）送货清单'!A261)))</f>
        <v>#NUM!</v>
      </c>
      <c r="C262" s="33" t="e">
        <f ca="1">+IF(B262&lt;&gt;"",'（工厂打印）送货清单'!$G$2,"")</f>
        <v>#NUM!</v>
      </c>
      <c r="D262" s="31" t="e">
        <f ca="1">+VLOOKUP(B262,'（工厂打印）送货清单'!$D:$E,2,0)</f>
        <v>#NUM!</v>
      </c>
      <c r="E262" s="31" t="e">
        <f ca="1">+VLOOKUP(B262,'（工厂打印）送货清单'!$D:$L,9,0)</f>
        <v>#NUM!</v>
      </c>
      <c r="F262" s="31"/>
      <c r="G262" s="31"/>
      <c r="H262" s="5"/>
      <c r="I262" s="5"/>
      <c r="J262" s="5"/>
    </row>
    <row r="263" customFormat="1" spans="1:10">
      <c r="A263" s="31" t="e">
        <f ca="1" t="array" ref="A263">+VLOOKUP(B263,IF({0,1},'（工厂打印）送货清单'!B:B,'（工厂打印）送货清单'!D:D),2,0)</f>
        <v>#NUM!</v>
      </c>
      <c r="B263" s="5" t="e">
        <f ca="1" t="array" ref="B263">+INDEX('（工厂打印）送货清单'!$D$1:$D$192,SMALL(IF('（工厂打印）送货清单'!$D$4:$D$192&lt;&gt;"",ROW('（工厂打印）送货清单'!$D$4:$D$192)),ROW('（工厂打印）送货清单'!A262)))</f>
        <v>#NUM!</v>
      </c>
      <c r="C263" s="33" t="e">
        <f ca="1">+IF(B263&lt;&gt;"",'（工厂打印）送货清单'!$G$2,"")</f>
        <v>#NUM!</v>
      </c>
      <c r="D263" s="31" t="e">
        <f ca="1">+VLOOKUP(B263,'（工厂打印）送货清单'!$D:$E,2,0)</f>
        <v>#NUM!</v>
      </c>
      <c r="E263" s="31" t="e">
        <f ca="1">+VLOOKUP(B263,'（工厂打印）送货清单'!$D:$L,9,0)</f>
        <v>#NUM!</v>
      </c>
      <c r="F263" s="31"/>
      <c r="G263" s="31"/>
      <c r="H263" s="5"/>
      <c r="I263" s="5"/>
      <c r="J263" s="5"/>
    </row>
    <row r="264" customFormat="1" spans="1:10">
      <c r="A264" s="31" t="e">
        <f ca="1" t="array" ref="A264">+VLOOKUP(B264,IF({0,1},'（工厂打印）送货清单'!B:B,'（工厂打印）送货清单'!D:D),2,0)</f>
        <v>#NUM!</v>
      </c>
      <c r="B264" s="5" t="e">
        <f ca="1" t="array" ref="B264">+INDEX('（工厂打印）送货清单'!$D$1:$D$192,SMALL(IF('（工厂打印）送货清单'!$D$4:$D$192&lt;&gt;"",ROW('（工厂打印）送货清单'!$D$4:$D$192)),ROW('（工厂打印）送货清单'!A263)))</f>
        <v>#NUM!</v>
      </c>
      <c r="C264" s="33" t="e">
        <f ca="1">+IF(B264&lt;&gt;"",'（工厂打印）送货清单'!$G$2,"")</f>
        <v>#NUM!</v>
      </c>
      <c r="D264" s="31" t="e">
        <f ca="1">+VLOOKUP(B264,'（工厂打印）送货清单'!$D:$E,2,0)</f>
        <v>#NUM!</v>
      </c>
      <c r="E264" s="31" t="e">
        <f ca="1">+VLOOKUP(B264,'（工厂打印）送货清单'!$D:$L,9,0)</f>
        <v>#NUM!</v>
      </c>
      <c r="F264" s="31"/>
      <c r="G264" s="31"/>
      <c r="H264" s="5"/>
      <c r="I264" s="5"/>
      <c r="J264" s="5"/>
    </row>
    <row r="265" customFormat="1" spans="1:10">
      <c r="A265" s="31" t="e">
        <f ca="1" t="array" ref="A265">+VLOOKUP(B265,IF({0,1},'（工厂打印）送货清单'!B:B,'（工厂打印）送货清单'!D:D),2,0)</f>
        <v>#NUM!</v>
      </c>
      <c r="B265" s="5" t="e">
        <f ca="1" t="array" ref="B265">+INDEX('（工厂打印）送货清单'!$D$1:$D$192,SMALL(IF('（工厂打印）送货清单'!$D$4:$D$192&lt;&gt;"",ROW('（工厂打印）送货清单'!$D$4:$D$192)),ROW('（工厂打印）送货清单'!A264)))</f>
        <v>#NUM!</v>
      </c>
      <c r="C265" s="33" t="e">
        <f ca="1">+IF(B265&lt;&gt;"",'（工厂打印）送货清单'!$G$2,"")</f>
        <v>#NUM!</v>
      </c>
      <c r="D265" s="31" t="e">
        <f ca="1">+VLOOKUP(B265,'（工厂打印）送货清单'!$D:$E,2,0)</f>
        <v>#NUM!</v>
      </c>
      <c r="E265" s="31" t="e">
        <f ca="1">+VLOOKUP(B265,'（工厂打印）送货清单'!$D:$L,9,0)</f>
        <v>#NUM!</v>
      </c>
      <c r="F265" s="31"/>
      <c r="G265" s="31"/>
      <c r="H265" s="5"/>
      <c r="I265" s="5"/>
      <c r="J265" s="5"/>
    </row>
    <row r="266" customFormat="1" spans="1:10">
      <c r="A266" s="31" t="e">
        <f ca="1" t="array" ref="A266">+VLOOKUP(B266,IF({0,1},'（工厂打印）送货清单'!B:B,'（工厂打印）送货清单'!D:D),2,0)</f>
        <v>#NUM!</v>
      </c>
      <c r="B266" s="5" t="e">
        <f ca="1" t="array" ref="B266">+INDEX('（工厂打印）送货清单'!$D$1:$D$192,SMALL(IF('（工厂打印）送货清单'!$D$4:$D$192&lt;&gt;"",ROW('（工厂打印）送货清单'!$D$4:$D$192)),ROW('（工厂打印）送货清单'!A265)))</f>
        <v>#NUM!</v>
      </c>
      <c r="C266" s="33" t="e">
        <f ca="1">+IF(B266&lt;&gt;"",'（工厂打印）送货清单'!$G$2,"")</f>
        <v>#NUM!</v>
      </c>
      <c r="D266" s="31" t="e">
        <f ca="1">+VLOOKUP(B266,'（工厂打印）送货清单'!$D:$E,2,0)</f>
        <v>#NUM!</v>
      </c>
      <c r="E266" s="31" t="e">
        <f ca="1">+VLOOKUP(B266,'（工厂打印）送货清单'!$D:$L,9,0)</f>
        <v>#NUM!</v>
      </c>
      <c r="F266" s="31"/>
      <c r="G266" s="31"/>
      <c r="H266" s="5"/>
      <c r="I266" s="5"/>
      <c r="J266" s="5"/>
    </row>
    <row r="267" customFormat="1" spans="1:10">
      <c r="A267" s="31" t="e">
        <f ca="1" t="array" ref="A267">+VLOOKUP(B267,IF({0,1},'（工厂打印）送货清单'!B:B,'（工厂打印）送货清单'!D:D),2,0)</f>
        <v>#NUM!</v>
      </c>
      <c r="B267" s="5" t="e">
        <f ca="1" t="array" ref="B267">+INDEX('（工厂打印）送货清单'!$D$1:$D$192,SMALL(IF('（工厂打印）送货清单'!$D$4:$D$192&lt;&gt;"",ROW('（工厂打印）送货清单'!$D$4:$D$192)),ROW('（工厂打印）送货清单'!A266)))</f>
        <v>#NUM!</v>
      </c>
      <c r="C267" s="33" t="e">
        <f ca="1">+IF(B267&lt;&gt;"",'（工厂打印）送货清单'!$G$2,"")</f>
        <v>#NUM!</v>
      </c>
      <c r="D267" s="31" t="e">
        <f ca="1">+VLOOKUP(B267,'（工厂打印）送货清单'!$D:$E,2,0)</f>
        <v>#NUM!</v>
      </c>
      <c r="E267" s="31" t="e">
        <f ca="1">+VLOOKUP(B267,'（工厂打印）送货清单'!$D:$L,9,0)</f>
        <v>#NUM!</v>
      </c>
      <c r="F267" s="31"/>
      <c r="G267" s="31"/>
      <c r="H267" s="5"/>
      <c r="I267" s="5"/>
      <c r="J267" s="5"/>
    </row>
    <row r="268" customFormat="1" spans="1:10">
      <c r="A268" s="31" t="e">
        <f ca="1" t="array" ref="A268">+VLOOKUP(B268,IF({0,1},'（工厂打印）送货清单'!B:B,'（工厂打印）送货清单'!D:D),2,0)</f>
        <v>#NUM!</v>
      </c>
      <c r="B268" s="5" t="e">
        <f ca="1" t="array" ref="B268">+INDEX('（工厂打印）送货清单'!$D$1:$D$192,SMALL(IF('（工厂打印）送货清单'!$D$4:$D$192&lt;&gt;"",ROW('（工厂打印）送货清单'!$D$4:$D$192)),ROW('（工厂打印）送货清单'!A267)))</f>
        <v>#NUM!</v>
      </c>
      <c r="C268" s="33" t="e">
        <f ca="1">+IF(B268&lt;&gt;"",'（工厂打印）送货清单'!$G$2,"")</f>
        <v>#NUM!</v>
      </c>
      <c r="D268" s="31" t="e">
        <f ca="1">+VLOOKUP(B268,'（工厂打印）送货清单'!$D:$E,2,0)</f>
        <v>#NUM!</v>
      </c>
      <c r="E268" s="31" t="e">
        <f ca="1">+VLOOKUP(B268,'（工厂打印）送货清单'!$D:$L,9,0)</f>
        <v>#NUM!</v>
      </c>
      <c r="F268" s="31"/>
      <c r="G268" s="31"/>
      <c r="H268" s="5"/>
      <c r="I268" s="5"/>
      <c r="J268" s="5"/>
    </row>
    <row r="269" customFormat="1" spans="1:10">
      <c r="A269" s="31" t="e">
        <f ca="1" t="array" ref="A269">+VLOOKUP(B269,IF({0,1},'（工厂打印）送货清单'!B:B,'（工厂打印）送货清单'!D:D),2,0)</f>
        <v>#NUM!</v>
      </c>
      <c r="B269" s="5" t="e">
        <f ca="1" t="array" ref="B269">+INDEX('（工厂打印）送货清单'!$D$1:$D$192,SMALL(IF('（工厂打印）送货清单'!$D$4:$D$192&lt;&gt;"",ROW('（工厂打印）送货清单'!$D$4:$D$192)),ROW('（工厂打印）送货清单'!A268)))</f>
        <v>#NUM!</v>
      </c>
      <c r="C269" s="33" t="e">
        <f ca="1">+IF(B269&lt;&gt;"",'（工厂打印）送货清单'!$G$2,"")</f>
        <v>#NUM!</v>
      </c>
      <c r="D269" s="31" t="e">
        <f ca="1">+VLOOKUP(B269,'（工厂打印）送货清单'!$D:$E,2,0)</f>
        <v>#NUM!</v>
      </c>
      <c r="E269" s="31" t="e">
        <f ca="1">+VLOOKUP(B269,'（工厂打印）送货清单'!$D:$L,9,0)</f>
        <v>#NUM!</v>
      </c>
      <c r="F269" s="31"/>
      <c r="G269" s="31"/>
      <c r="H269" s="5"/>
      <c r="I269" s="5"/>
      <c r="J269" s="5"/>
    </row>
    <row r="270" customFormat="1" spans="1:10">
      <c r="A270" s="31" t="e">
        <f ca="1" t="array" ref="A270">+VLOOKUP(B270,IF({0,1},'（工厂打印）送货清单'!B:B,'（工厂打印）送货清单'!D:D),2,0)</f>
        <v>#NUM!</v>
      </c>
      <c r="B270" s="5" t="e">
        <f ca="1" t="array" ref="B270">+INDEX('（工厂打印）送货清单'!$D$1:$D$192,SMALL(IF('（工厂打印）送货清单'!$D$4:$D$192&lt;&gt;"",ROW('（工厂打印）送货清单'!$D$4:$D$192)),ROW('（工厂打印）送货清单'!A269)))</f>
        <v>#NUM!</v>
      </c>
      <c r="C270" s="33" t="e">
        <f ca="1">+IF(B270&lt;&gt;"",'（工厂打印）送货清单'!$G$2,"")</f>
        <v>#NUM!</v>
      </c>
      <c r="D270" s="31" t="e">
        <f ca="1">+VLOOKUP(B270,'（工厂打印）送货清单'!$D:$E,2,0)</f>
        <v>#NUM!</v>
      </c>
      <c r="E270" s="31" t="e">
        <f ca="1">+VLOOKUP(B270,'（工厂打印）送货清单'!$D:$L,9,0)</f>
        <v>#NUM!</v>
      </c>
      <c r="F270" s="31"/>
      <c r="G270" s="31"/>
      <c r="H270" s="5"/>
      <c r="I270" s="5"/>
      <c r="J270" s="5"/>
    </row>
    <row r="271" customFormat="1" spans="1:10">
      <c r="A271" s="31" t="e">
        <f ca="1" t="array" ref="A271">+VLOOKUP(B271,IF({0,1},'（工厂打印）送货清单'!B:B,'（工厂打印）送货清单'!D:D),2,0)</f>
        <v>#NUM!</v>
      </c>
      <c r="B271" s="5" t="e">
        <f ca="1" t="array" ref="B271">+INDEX('（工厂打印）送货清单'!$D$1:$D$192,SMALL(IF('（工厂打印）送货清单'!$D$4:$D$192&lt;&gt;"",ROW('（工厂打印）送货清单'!$D$4:$D$192)),ROW('（工厂打印）送货清单'!A270)))</f>
        <v>#NUM!</v>
      </c>
      <c r="C271" s="33" t="e">
        <f ca="1">+IF(B271&lt;&gt;"",'（工厂打印）送货清单'!$G$2,"")</f>
        <v>#NUM!</v>
      </c>
      <c r="D271" s="31" t="e">
        <f ca="1">+VLOOKUP(B271,'（工厂打印）送货清单'!$D:$E,2,0)</f>
        <v>#NUM!</v>
      </c>
      <c r="E271" s="31" t="e">
        <f ca="1">+VLOOKUP(B271,'（工厂打印）送货清单'!$D:$L,9,0)</f>
        <v>#NUM!</v>
      </c>
      <c r="F271" s="31"/>
      <c r="G271" s="31"/>
      <c r="H271" s="5"/>
      <c r="I271" s="5"/>
      <c r="J271" s="5"/>
    </row>
    <row r="272" customFormat="1" spans="1:10">
      <c r="A272" s="31" t="e">
        <f ca="1" t="array" ref="A272">+VLOOKUP(B272,IF({0,1},'（工厂打印）送货清单'!B:B,'（工厂打印）送货清单'!D:D),2,0)</f>
        <v>#NUM!</v>
      </c>
      <c r="B272" s="5" t="e">
        <f ca="1" t="array" ref="B272">+INDEX('（工厂打印）送货清单'!$D$1:$D$192,SMALL(IF('（工厂打印）送货清单'!$D$4:$D$192&lt;&gt;"",ROW('（工厂打印）送货清单'!$D$4:$D$192)),ROW('（工厂打印）送货清单'!A271)))</f>
        <v>#NUM!</v>
      </c>
      <c r="C272" s="33" t="e">
        <f ca="1">+IF(B272&lt;&gt;"",'（工厂打印）送货清单'!$G$2,"")</f>
        <v>#NUM!</v>
      </c>
      <c r="D272" s="31" t="e">
        <f ca="1">+VLOOKUP(B272,'（工厂打印）送货清单'!$D:$E,2,0)</f>
        <v>#NUM!</v>
      </c>
      <c r="E272" s="31" t="e">
        <f ca="1">+VLOOKUP(B272,'（工厂打印）送货清单'!$D:$L,9,0)</f>
        <v>#NUM!</v>
      </c>
      <c r="F272" s="31"/>
      <c r="G272" s="31"/>
      <c r="H272" s="5"/>
      <c r="I272" s="5"/>
      <c r="J272" s="5"/>
    </row>
    <row r="273" customFormat="1" spans="1:10">
      <c r="A273" s="31" t="e">
        <f ca="1" t="array" ref="A273">+VLOOKUP(B273,IF({0,1},'（工厂打印）送货清单'!B:B,'（工厂打印）送货清单'!D:D),2,0)</f>
        <v>#NUM!</v>
      </c>
      <c r="B273" s="5" t="e">
        <f ca="1" t="array" ref="B273">+INDEX('（工厂打印）送货清单'!$D$1:$D$192,SMALL(IF('（工厂打印）送货清单'!$D$4:$D$192&lt;&gt;"",ROW('（工厂打印）送货清单'!$D$4:$D$192)),ROW('（工厂打印）送货清单'!A272)))</f>
        <v>#NUM!</v>
      </c>
      <c r="C273" s="33" t="e">
        <f ca="1">+IF(B273&lt;&gt;"",'（工厂打印）送货清单'!$G$2,"")</f>
        <v>#NUM!</v>
      </c>
      <c r="D273" s="31" t="e">
        <f ca="1">+VLOOKUP(B273,'（工厂打印）送货清单'!$D:$E,2,0)</f>
        <v>#NUM!</v>
      </c>
      <c r="E273" s="31" t="e">
        <f ca="1">+VLOOKUP(B273,'（工厂打印）送货清单'!$D:$L,9,0)</f>
        <v>#NUM!</v>
      </c>
      <c r="F273" s="31"/>
      <c r="G273" s="31"/>
      <c r="H273" s="5"/>
      <c r="I273" s="5"/>
      <c r="J273" s="5"/>
    </row>
    <row r="274" customFormat="1" spans="1:10">
      <c r="A274" s="31" t="e">
        <f ca="1" t="array" ref="A274">+VLOOKUP(B274,IF({0,1},'（工厂打印）送货清单'!B:B,'（工厂打印）送货清单'!D:D),2,0)</f>
        <v>#NUM!</v>
      </c>
      <c r="B274" s="5" t="e">
        <f ca="1" t="array" ref="B274">+INDEX('（工厂打印）送货清单'!$D$1:$D$192,SMALL(IF('（工厂打印）送货清单'!$D$4:$D$192&lt;&gt;"",ROW('（工厂打印）送货清单'!$D$4:$D$192)),ROW('（工厂打印）送货清单'!A273)))</f>
        <v>#NUM!</v>
      </c>
      <c r="C274" s="33" t="e">
        <f ca="1">+IF(B274&lt;&gt;"",'（工厂打印）送货清单'!$G$2,"")</f>
        <v>#NUM!</v>
      </c>
      <c r="D274" s="31" t="e">
        <f ca="1">+VLOOKUP(B274,'（工厂打印）送货清单'!$D:$E,2,0)</f>
        <v>#NUM!</v>
      </c>
      <c r="E274" s="31" t="e">
        <f ca="1">+VLOOKUP(B274,'（工厂打印）送货清单'!$D:$L,9,0)</f>
        <v>#NUM!</v>
      </c>
      <c r="F274" s="31"/>
      <c r="G274" s="31"/>
      <c r="H274" s="5"/>
      <c r="I274" s="5"/>
      <c r="J274" s="5"/>
    </row>
    <row r="275" customFormat="1" spans="1:10">
      <c r="A275" s="31" t="e">
        <f ca="1" t="array" ref="A275">+VLOOKUP(B275,IF({0,1},'（工厂打印）送货清单'!B:B,'（工厂打印）送货清单'!D:D),2,0)</f>
        <v>#NUM!</v>
      </c>
      <c r="B275" s="5" t="e">
        <f ca="1" t="array" ref="B275">+INDEX('（工厂打印）送货清单'!$D$1:$D$192,SMALL(IF('（工厂打印）送货清单'!$D$4:$D$192&lt;&gt;"",ROW('（工厂打印）送货清单'!$D$4:$D$192)),ROW('（工厂打印）送货清单'!A274)))</f>
        <v>#NUM!</v>
      </c>
      <c r="C275" s="33" t="e">
        <f ca="1">+IF(B275&lt;&gt;"",'（工厂打印）送货清单'!$G$2,"")</f>
        <v>#NUM!</v>
      </c>
      <c r="D275" s="31" t="e">
        <f ca="1">+VLOOKUP(B275,'（工厂打印）送货清单'!$D:$E,2,0)</f>
        <v>#NUM!</v>
      </c>
      <c r="E275" s="31" t="e">
        <f ca="1">+VLOOKUP(B275,'（工厂打印）送货清单'!$D:$L,9,0)</f>
        <v>#NUM!</v>
      </c>
      <c r="F275" s="31"/>
      <c r="G275" s="31"/>
      <c r="H275" s="5"/>
      <c r="I275" s="5"/>
      <c r="J275" s="5"/>
    </row>
    <row r="276" customFormat="1" spans="1:10">
      <c r="A276" s="31" t="e">
        <f ca="1" t="array" ref="A276">+VLOOKUP(B276,IF({0,1},'（工厂打印）送货清单'!B:B,'（工厂打印）送货清单'!D:D),2,0)</f>
        <v>#NUM!</v>
      </c>
      <c r="B276" s="5" t="e">
        <f ca="1" t="array" ref="B276">+INDEX('（工厂打印）送货清单'!$D$1:$D$192,SMALL(IF('（工厂打印）送货清单'!$D$4:$D$192&lt;&gt;"",ROW('（工厂打印）送货清单'!$D$4:$D$192)),ROW('（工厂打印）送货清单'!A275)))</f>
        <v>#NUM!</v>
      </c>
      <c r="C276" s="33" t="e">
        <f ca="1">+IF(B276&lt;&gt;"",'（工厂打印）送货清单'!$G$2,"")</f>
        <v>#NUM!</v>
      </c>
      <c r="D276" s="31" t="e">
        <f ca="1">+VLOOKUP(B276,'（工厂打印）送货清单'!$D:$E,2,0)</f>
        <v>#NUM!</v>
      </c>
      <c r="E276" s="31" t="e">
        <f ca="1">+VLOOKUP(B276,'（工厂打印）送货清单'!$D:$L,9,0)</f>
        <v>#NUM!</v>
      </c>
      <c r="F276" s="31"/>
      <c r="G276" s="31"/>
      <c r="H276" s="5"/>
      <c r="I276" s="5"/>
      <c r="J276" s="5"/>
    </row>
    <row r="277" customFormat="1" spans="1:10">
      <c r="A277" s="31" t="e">
        <f ca="1" t="array" ref="A277">+VLOOKUP(B277,IF({0,1},'（工厂打印）送货清单'!B:B,'（工厂打印）送货清单'!D:D),2,0)</f>
        <v>#NUM!</v>
      </c>
      <c r="B277" s="5" t="e">
        <f ca="1" t="array" ref="B277">+INDEX('（工厂打印）送货清单'!$D$1:$D$192,SMALL(IF('（工厂打印）送货清单'!$D$4:$D$192&lt;&gt;"",ROW('（工厂打印）送货清单'!$D$4:$D$192)),ROW('（工厂打印）送货清单'!A276)))</f>
        <v>#NUM!</v>
      </c>
      <c r="C277" s="33" t="e">
        <f ca="1">+IF(B277&lt;&gt;"",'（工厂打印）送货清单'!$G$2,"")</f>
        <v>#NUM!</v>
      </c>
      <c r="D277" s="31" t="e">
        <f ca="1">+VLOOKUP(B277,'（工厂打印）送货清单'!$D:$E,2,0)</f>
        <v>#NUM!</v>
      </c>
      <c r="E277" s="31" t="e">
        <f ca="1">+VLOOKUP(B277,'（工厂打印）送货清单'!$D:$L,9,0)</f>
        <v>#NUM!</v>
      </c>
      <c r="F277" s="31"/>
      <c r="G277" s="31"/>
      <c r="H277" s="5"/>
      <c r="I277" s="5"/>
      <c r="J277" s="5"/>
    </row>
    <row r="278" customFormat="1" spans="1:10">
      <c r="A278" s="31" t="e">
        <f ca="1" t="array" ref="A278">+VLOOKUP(B278,IF({0,1},'（工厂打印）送货清单'!B:B,'（工厂打印）送货清单'!D:D),2,0)</f>
        <v>#NUM!</v>
      </c>
      <c r="B278" s="5" t="e">
        <f ca="1" t="array" ref="B278">+INDEX('（工厂打印）送货清单'!$D$1:$D$192,SMALL(IF('（工厂打印）送货清单'!$D$4:$D$192&lt;&gt;"",ROW('（工厂打印）送货清单'!$D$4:$D$192)),ROW('（工厂打印）送货清单'!A277)))</f>
        <v>#NUM!</v>
      </c>
      <c r="C278" s="33" t="e">
        <f ca="1">+IF(B278&lt;&gt;"",'（工厂打印）送货清单'!$G$2,"")</f>
        <v>#NUM!</v>
      </c>
      <c r="D278" s="31" t="e">
        <f ca="1">+VLOOKUP(B278,'（工厂打印）送货清单'!$D:$E,2,0)</f>
        <v>#NUM!</v>
      </c>
      <c r="E278" s="31" t="e">
        <f ca="1">+VLOOKUP(B278,'（工厂打印）送货清单'!$D:$L,9,0)</f>
        <v>#NUM!</v>
      </c>
      <c r="F278" s="31"/>
      <c r="G278" s="31"/>
      <c r="H278" s="5"/>
      <c r="I278" s="5"/>
      <c r="J278" s="5"/>
    </row>
    <row r="279" customFormat="1" spans="1:10">
      <c r="A279" s="31" t="e">
        <f ca="1" t="array" ref="A279">+VLOOKUP(B279,IF({0,1},'（工厂打印）送货清单'!B:B,'（工厂打印）送货清单'!D:D),2,0)</f>
        <v>#NUM!</v>
      </c>
      <c r="B279" s="5" t="e">
        <f ca="1" t="array" ref="B279">+INDEX('（工厂打印）送货清单'!$D$1:$D$192,SMALL(IF('（工厂打印）送货清单'!$D$4:$D$192&lt;&gt;"",ROW('（工厂打印）送货清单'!$D$4:$D$192)),ROW('（工厂打印）送货清单'!A278)))</f>
        <v>#NUM!</v>
      </c>
      <c r="C279" s="33" t="e">
        <f ca="1">+IF(B279&lt;&gt;"",'（工厂打印）送货清单'!$G$2,"")</f>
        <v>#NUM!</v>
      </c>
      <c r="D279" s="31" t="e">
        <f ca="1">+VLOOKUP(B279,'（工厂打印）送货清单'!$D:$E,2,0)</f>
        <v>#NUM!</v>
      </c>
      <c r="E279" s="31" t="e">
        <f ca="1">+VLOOKUP(B279,'（工厂打印）送货清单'!$D:$L,9,0)</f>
        <v>#NUM!</v>
      </c>
      <c r="F279" s="31"/>
      <c r="G279" s="31"/>
      <c r="H279" s="5"/>
      <c r="I279" s="5"/>
      <c r="J279" s="5"/>
    </row>
    <row r="280" customFormat="1" spans="1:10">
      <c r="A280" s="31" t="e">
        <f ca="1" t="array" ref="A280">+VLOOKUP(B280,IF({0,1},'（工厂打印）送货清单'!B:B,'（工厂打印）送货清单'!D:D),2,0)</f>
        <v>#NUM!</v>
      </c>
      <c r="B280" s="5" t="e">
        <f ca="1" t="array" ref="B280">+INDEX('（工厂打印）送货清单'!$D$1:$D$192,SMALL(IF('（工厂打印）送货清单'!$D$4:$D$192&lt;&gt;"",ROW('（工厂打印）送货清单'!$D$4:$D$192)),ROW('（工厂打印）送货清单'!A279)))</f>
        <v>#NUM!</v>
      </c>
      <c r="C280" s="33" t="e">
        <f ca="1">+IF(B280&lt;&gt;"",'（工厂打印）送货清单'!$G$2,"")</f>
        <v>#NUM!</v>
      </c>
      <c r="D280" s="31" t="e">
        <f ca="1">+VLOOKUP(B280,'（工厂打印）送货清单'!$D:$E,2,0)</f>
        <v>#NUM!</v>
      </c>
      <c r="E280" s="31" t="e">
        <f ca="1">+VLOOKUP(B280,'（工厂打印）送货清单'!$D:$L,9,0)</f>
        <v>#NUM!</v>
      </c>
      <c r="F280" s="31"/>
      <c r="G280" s="31"/>
      <c r="H280" s="5"/>
      <c r="I280" s="5"/>
      <c r="J280" s="5"/>
    </row>
    <row r="281" customFormat="1" spans="1:10">
      <c r="A281" s="31" t="e">
        <f ca="1" t="array" ref="A281">+VLOOKUP(B281,IF({0,1},'（工厂打印）送货清单'!B:B,'（工厂打印）送货清单'!D:D),2,0)</f>
        <v>#NUM!</v>
      </c>
      <c r="B281" s="5" t="e">
        <f ca="1" t="array" ref="B281">+INDEX('（工厂打印）送货清单'!$D$1:$D$192,SMALL(IF('（工厂打印）送货清单'!$D$4:$D$192&lt;&gt;"",ROW('（工厂打印）送货清单'!$D$4:$D$192)),ROW('（工厂打印）送货清单'!A280)))</f>
        <v>#NUM!</v>
      </c>
      <c r="C281" s="33" t="e">
        <f ca="1">+IF(B281&lt;&gt;"",'（工厂打印）送货清单'!$G$2,"")</f>
        <v>#NUM!</v>
      </c>
      <c r="D281" s="31" t="e">
        <f ca="1">+VLOOKUP(B281,'（工厂打印）送货清单'!$D:$E,2,0)</f>
        <v>#NUM!</v>
      </c>
      <c r="E281" s="31" t="e">
        <f ca="1">+VLOOKUP(B281,'（工厂打印）送货清单'!$D:$L,9,0)</f>
        <v>#NUM!</v>
      </c>
      <c r="F281" s="31"/>
      <c r="G281" s="31"/>
      <c r="H281" s="5"/>
      <c r="I281" s="5"/>
      <c r="J281" s="5"/>
    </row>
    <row r="282" customFormat="1" spans="1:10">
      <c r="A282" s="31" t="e">
        <f ca="1" t="array" ref="A282">+VLOOKUP(B282,IF({0,1},'（工厂打印）送货清单'!B:B,'（工厂打印）送货清单'!D:D),2,0)</f>
        <v>#NUM!</v>
      </c>
      <c r="B282" s="5" t="e">
        <f ca="1" t="array" ref="B282">+INDEX('（工厂打印）送货清单'!$D$1:$D$192,SMALL(IF('（工厂打印）送货清单'!$D$4:$D$192&lt;&gt;"",ROW('（工厂打印）送货清单'!$D$4:$D$192)),ROW('（工厂打印）送货清单'!A281)))</f>
        <v>#NUM!</v>
      </c>
      <c r="C282" s="33" t="e">
        <f ca="1">+IF(B282&lt;&gt;"",'（工厂打印）送货清单'!$G$2,"")</f>
        <v>#NUM!</v>
      </c>
      <c r="D282" s="31" t="e">
        <f ca="1">+VLOOKUP(B282,'（工厂打印）送货清单'!$D:$E,2,0)</f>
        <v>#NUM!</v>
      </c>
      <c r="E282" s="31" t="e">
        <f ca="1">+VLOOKUP(B282,'（工厂打印）送货清单'!$D:$L,9,0)</f>
        <v>#NUM!</v>
      </c>
      <c r="F282" s="31"/>
      <c r="G282" s="31"/>
      <c r="H282" s="5"/>
      <c r="I282" s="5"/>
      <c r="J282" s="5"/>
    </row>
    <row r="283" customFormat="1" spans="1:10">
      <c r="A283" s="31" t="e">
        <f ca="1" t="array" ref="A283">+VLOOKUP(B283,IF({0,1},'（工厂打印）送货清单'!B:B,'（工厂打印）送货清单'!D:D),2,0)</f>
        <v>#NUM!</v>
      </c>
      <c r="B283" s="5" t="e">
        <f ca="1" t="array" ref="B283">+INDEX('（工厂打印）送货清单'!$D$1:$D$192,SMALL(IF('（工厂打印）送货清单'!$D$4:$D$192&lt;&gt;"",ROW('（工厂打印）送货清单'!$D$4:$D$192)),ROW('（工厂打印）送货清单'!A282)))</f>
        <v>#NUM!</v>
      </c>
      <c r="C283" s="33" t="e">
        <f ca="1">+IF(B283&lt;&gt;"",'（工厂打印）送货清单'!$G$2,"")</f>
        <v>#NUM!</v>
      </c>
      <c r="D283" s="31" t="e">
        <f ca="1">+VLOOKUP(B283,'（工厂打印）送货清单'!$D:$E,2,0)</f>
        <v>#NUM!</v>
      </c>
      <c r="E283" s="31" t="e">
        <f ca="1">+VLOOKUP(B283,'（工厂打印）送货清单'!$D:$L,9,0)</f>
        <v>#NUM!</v>
      </c>
      <c r="F283" s="31"/>
      <c r="G283" s="31"/>
      <c r="H283" s="5"/>
      <c r="I283" s="5"/>
      <c r="J283" s="5"/>
    </row>
    <row r="284" customFormat="1" spans="1:10">
      <c r="A284" s="31" t="e">
        <f ca="1" t="array" ref="A284">+VLOOKUP(B284,IF({0,1},'（工厂打印）送货清单'!B:B,'（工厂打印）送货清单'!D:D),2,0)</f>
        <v>#NUM!</v>
      </c>
      <c r="B284" s="5" t="e">
        <f ca="1" t="array" ref="B284">+INDEX('（工厂打印）送货清单'!$D$1:$D$192,SMALL(IF('（工厂打印）送货清单'!$D$4:$D$192&lt;&gt;"",ROW('（工厂打印）送货清单'!$D$4:$D$192)),ROW('（工厂打印）送货清单'!A283)))</f>
        <v>#NUM!</v>
      </c>
      <c r="C284" s="33" t="e">
        <f ca="1">+IF(B284&lt;&gt;"",'（工厂打印）送货清单'!$G$2,"")</f>
        <v>#NUM!</v>
      </c>
      <c r="D284" s="31" t="e">
        <f ca="1">+VLOOKUP(B284,'（工厂打印）送货清单'!$D:$E,2,0)</f>
        <v>#NUM!</v>
      </c>
      <c r="E284" s="31" t="e">
        <f ca="1">+VLOOKUP(B284,'（工厂打印）送货清单'!$D:$L,9,0)</f>
        <v>#NUM!</v>
      </c>
      <c r="F284" s="31"/>
      <c r="G284" s="31"/>
      <c r="H284" s="5"/>
      <c r="I284" s="5"/>
      <c r="J284" s="5"/>
    </row>
    <row r="285" customFormat="1" spans="1:10">
      <c r="A285" s="31" t="e">
        <f ca="1" t="array" ref="A285">+VLOOKUP(B285,IF({0,1},'（工厂打印）送货清单'!B:B,'（工厂打印）送货清单'!D:D),2,0)</f>
        <v>#NUM!</v>
      </c>
      <c r="B285" s="5" t="e">
        <f ca="1" t="array" ref="B285">+INDEX('（工厂打印）送货清单'!$D$1:$D$192,SMALL(IF('（工厂打印）送货清单'!$D$4:$D$192&lt;&gt;"",ROW('（工厂打印）送货清单'!$D$4:$D$192)),ROW('（工厂打印）送货清单'!A284)))</f>
        <v>#NUM!</v>
      </c>
      <c r="C285" s="33" t="e">
        <f ca="1">+IF(B285&lt;&gt;"",'（工厂打印）送货清单'!$G$2,"")</f>
        <v>#NUM!</v>
      </c>
      <c r="D285" s="31" t="e">
        <f ca="1">+VLOOKUP(B285,'（工厂打印）送货清单'!$D:$E,2,0)</f>
        <v>#NUM!</v>
      </c>
      <c r="E285" s="31" t="e">
        <f ca="1">+VLOOKUP(B285,'（工厂打印）送货清单'!$D:$L,9,0)</f>
        <v>#NUM!</v>
      </c>
      <c r="F285" s="31"/>
      <c r="G285" s="31"/>
      <c r="H285" s="5"/>
      <c r="I285" s="5"/>
      <c r="J285" s="5"/>
    </row>
    <row r="286" customFormat="1" spans="1:10">
      <c r="A286" s="31" t="e">
        <f ca="1" t="array" ref="A286">+VLOOKUP(B286,IF({0,1},'（工厂打印）送货清单'!B:B,'（工厂打印）送货清单'!D:D),2,0)</f>
        <v>#NUM!</v>
      </c>
      <c r="B286" s="5" t="e">
        <f ca="1" t="array" ref="B286">+INDEX('（工厂打印）送货清单'!$D$1:$D$192,SMALL(IF('（工厂打印）送货清单'!$D$4:$D$192&lt;&gt;"",ROW('（工厂打印）送货清单'!$D$4:$D$192)),ROW('（工厂打印）送货清单'!A285)))</f>
        <v>#NUM!</v>
      </c>
      <c r="C286" s="33" t="e">
        <f ca="1">+IF(B286&lt;&gt;"",'（工厂打印）送货清单'!$G$2,"")</f>
        <v>#NUM!</v>
      </c>
      <c r="D286" s="31" t="e">
        <f ca="1">+VLOOKUP(B286,'（工厂打印）送货清单'!$D:$E,2,0)</f>
        <v>#NUM!</v>
      </c>
      <c r="E286" s="31" t="e">
        <f ca="1">+VLOOKUP(B286,'（工厂打印）送货清单'!$D:$L,9,0)</f>
        <v>#NUM!</v>
      </c>
      <c r="F286" s="31"/>
      <c r="G286" s="31"/>
      <c r="H286" s="5"/>
      <c r="I286" s="5"/>
      <c r="J286" s="5"/>
    </row>
    <row r="287" customFormat="1" spans="1:10">
      <c r="A287" s="31" t="e">
        <f ca="1" t="array" ref="A287">+VLOOKUP(B287,IF({0,1},'（工厂打印）送货清单'!B:B,'（工厂打印）送货清单'!D:D),2,0)</f>
        <v>#NUM!</v>
      </c>
      <c r="B287" s="5" t="e">
        <f ca="1" t="array" ref="B287">+INDEX('（工厂打印）送货清单'!$D$1:$D$192,SMALL(IF('（工厂打印）送货清单'!$D$4:$D$192&lt;&gt;"",ROW('（工厂打印）送货清单'!$D$4:$D$192)),ROW('（工厂打印）送货清单'!A286)))</f>
        <v>#NUM!</v>
      </c>
      <c r="C287" s="33" t="e">
        <f ca="1">+IF(B287&lt;&gt;"",'（工厂打印）送货清单'!$G$2,"")</f>
        <v>#NUM!</v>
      </c>
      <c r="D287" s="31" t="e">
        <f ca="1">+VLOOKUP(B287,'（工厂打印）送货清单'!$D:$E,2,0)</f>
        <v>#NUM!</v>
      </c>
      <c r="E287" s="31" t="e">
        <f ca="1">+VLOOKUP(B287,'（工厂打印）送货清单'!$D:$L,9,0)</f>
        <v>#NUM!</v>
      </c>
      <c r="F287" s="31"/>
      <c r="G287" s="31"/>
      <c r="H287" s="5"/>
      <c r="I287" s="5"/>
      <c r="J287" s="5"/>
    </row>
    <row r="288" customFormat="1" spans="1:10">
      <c r="A288" s="31" t="e">
        <f ca="1" t="array" ref="A288">+VLOOKUP(B288,IF({0,1},'（工厂打印）送货清单'!B:B,'（工厂打印）送货清单'!D:D),2,0)</f>
        <v>#NUM!</v>
      </c>
      <c r="B288" s="5" t="e">
        <f ca="1" t="array" ref="B288">+INDEX('（工厂打印）送货清单'!$D$1:$D$192,SMALL(IF('（工厂打印）送货清单'!$D$4:$D$192&lt;&gt;"",ROW('（工厂打印）送货清单'!$D$4:$D$192)),ROW('（工厂打印）送货清单'!A287)))</f>
        <v>#NUM!</v>
      </c>
      <c r="C288" s="33" t="e">
        <f ca="1">+IF(B288&lt;&gt;"",'（工厂打印）送货清单'!$G$2,"")</f>
        <v>#NUM!</v>
      </c>
      <c r="D288" s="31" t="e">
        <f ca="1">+VLOOKUP(B288,'（工厂打印）送货清单'!$D:$E,2,0)</f>
        <v>#NUM!</v>
      </c>
      <c r="E288" s="31" t="e">
        <f ca="1">+VLOOKUP(B288,'（工厂打印）送货清单'!$D:$L,9,0)</f>
        <v>#NUM!</v>
      </c>
      <c r="F288" s="31"/>
      <c r="G288" s="31"/>
      <c r="H288" s="5"/>
      <c r="I288" s="5"/>
      <c r="J288" s="5"/>
    </row>
    <row r="289" customFormat="1" spans="1:10">
      <c r="A289" s="31" t="e">
        <f ca="1" t="array" ref="A289">+VLOOKUP(B289,IF({0,1},'（工厂打印）送货清单'!B:B,'（工厂打印）送货清单'!D:D),2,0)</f>
        <v>#NUM!</v>
      </c>
      <c r="B289" s="5" t="e">
        <f ca="1" t="array" ref="B289">+INDEX('（工厂打印）送货清单'!$D$1:$D$192,SMALL(IF('（工厂打印）送货清单'!$D$4:$D$192&lt;&gt;"",ROW('（工厂打印）送货清单'!$D$4:$D$192)),ROW('（工厂打印）送货清单'!A288)))</f>
        <v>#NUM!</v>
      </c>
      <c r="C289" s="33" t="e">
        <f ca="1">+IF(B289&lt;&gt;"",'（工厂打印）送货清单'!$G$2,"")</f>
        <v>#NUM!</v>
      </c>
      <c r="D289" s="31" t="e">
        <f ca="1">+VLOOKUP(B289,'（工厂打印）送货清单'!$D:$E,2,0)</f>
        <v>#NUM!</v>
      </c>
      <c r="E289" s="31" t="e">
        <f ca="1">+VLOOKUP(B289,'（工厂打印）送货清单'!$D:$L,9,0)</f>
        <v>#NUM!</v>
      </c>
      <c r="F289" s="31"/>
      <c r="G289" s="31"/>
      <c r="H289" s="5"/>
      <c r="I289" s="5"/>
      <c r="J289" s="5"/>
    </row>
    <row r="290" customFormat="1" spans="1:10">
      <c r="A290" s="31" t="e">
        <f ca="1" t="array" ref="A290">+VLOOKUP(B290,IF({0,1},'（工厂打印）送货清单'!B:B,'（工厂打印）送货清单'!D:D),2,0)</f>
        <v>#NUM!</v>
      </c>
      <c r="B290" s="5" t="e">
        <f ca="1" t="array" ref="B290">+INDEX('（工厂打印）送货清单'!$D$1:$D$192,SMALL(IF('（工厂打印）送货清单'!$D$4:$D$192&lt;&gt;"",ROW('（工厂打印）送货清单'!$D$4:$D$192)),ROW('（工厂打印）送货清单'!A289)))</f>
        <v>#NUM!</v>
      </c>
      <c r="C290" s="33" t="e">
        <f ca="1">+IF(B290&lt;&gt;"",'（工厂打印）送货清单'!$G$2,"")</f>
        <v>#NUM!</v>
      </c>
      <c r="D290" s="31" t="e">
        <f ca="1">+VLOOKUP(B290,'（工厂打印）送货清单'!$D:$E,2,0)</f>
        <v>#NUM!</v>
      </c>
      <c r="E290" s="31" t="e">
        <f ca="1">+VLOOKUP(B290,'（工厂打印）送货清单'!$D:$L,9,0)</f>
        <v>#NUM!</v>
      </c>
      <c r="F290" s="31"/>
      <c r="G290" s="31"/>
      <c r="H290" s="5"/>
      <c r="I290" s="5"/>
      <c r="J290" s="5"/>
    </row>
    <row r="291" customFormat="1" spans="1:10">
      <c r="A291" s="31" t="e">
        <f ca="1" t="array" ref="A291">+VLOOKUP(B291,IF({0,1},'（工厂打印）送货清单'!B:B,'（工厂打印）送货清单'!D:D),2,0)</f>
        <v>#NUM!</v>
      </c>
      <c r="B291" s="5" t="e">
        <f ca="1" t="array" ref="B291">+INDEX('（工厂打印）送货清单'!$D$1:$D$192,SMALL(IF('（工厂打印）送货清单'!$D$4:$D$192&lt;&gt;"",ROW('（工厂打印）送货清单'!$D$4:$D$192)),ROW('（工厂打印）送货清单'!A290)))</f>
        <v>#NUM!</v>
      </c>
      <c r="C291" s="33" t="e">
        <f ca="1">+IF(B291&lt;&gt;"",'（工厂打印）送货清单'!$G$2,"")</f>
        <v>#NUM!</v>
      </c>
      <c r="D291" s="31" t="e">
        <f ca="1">+VLOOKUP(B291,'（工厂打印）送货清单'!$D:$E,2,0)</f>
        <v>#NUM!</v>
      </c>
      <c r="E291" s="31" t="e">
        <f ca="1">+VLOOKUP(B291,'（工厂打印）送货清单'!$D:$L,9,0)</f>
        <v>#NUM!</v>
      </c>
      <c r="F291" s="31"/>
      <c r="G291" s="31"/>
      <c r="H291" s="5"/>
      <c r="I291" s="5"/>
      <c r="J291" s="5"/>
    </row>
    <row r="292" customFormat="1" spans="1:10">
      <c r="A292" s="31" t="e">
        <f ca="1" t="array" ref="A292">+VLOOKUP(B292,IF({0,1},'（工厂打印）送货清单'!B:B,'（工厂打印）送货清单'!D:D),2,0)</f>
        <v>#NUM!</v>
      </c>
      <c r="B292" s="5" t="e">
        <f ca="1" t="array" ref="B292">+INDEX('（工厂打印）送货清单'!$D$1:$D$192,SMALL(IF('（工厂打印）送货清单'!$D$4:$D$192&lt;&gt;"",ROW('（工厂打印）送货清单'!$D$4:$D$192)),ROW('（工厂打印）送货清单'!A291)))</f>
        <v>#NUM!</v>
      </c>
      <c r="C292" s="33" t="e">
        <f ca="1">+IF(B292&lt;&gt;"",'（工厂打印）送货清单'!$G$2,"")</f>
        <v>#NUM!</v>
      </c>
      <c r="D292" s="31" t="e">
        <f ca="1">+VLOOKUP(B292,'（工厂打印）送货清单'!$D:$E,2,0)</f>
        <v>#NUM!</v>
      </c>
      <c r="E292" s="31" t="e">
        <f ca="1">+VLOOKUP(B292,'（工厂打印）送货清单'!$D:$L,9,0)</f>
        <v>#NUM!</v>
      </c>
      <c r="F292" s="31"/>
      <c r="G292" s="31"/>
      <c r="H292" s="5"/>
      <c r="I292" s="5"/>
      <c r="J292" s="5"/>
    </row>
    <row r="293" customFormat="1" spans="1:10">
      <c r="A293" s="31" t="e">
        <f ca="1" t="array" ref="A293">+VLOOKUP(B293,IF({0,1},'（工厂打印）送货清单'!B:B,'（工厂打印）送货清单'!D:D),2,0)</f>
        <v>#NUM!</v>
      </c>
      <c r="B293" s="5" t="e">
        <f ca="1" t="array" ref="B293">+INDEX('（工厂打印）送货清单'!$D$1:$D$192,SMALL(IF('（工厂打印）送货清单'!$D$4:$D$192&lt;&gt;"",ROW('（工厂打印）送货清单'!$D$4:$D$192)),ROW('（工厂打印）送货清单'!A292)))</f>
        <v>#NUM!</v>
      </c>
      <c r="C293" s="33" t="e">
        <f ca="1">+IF(B293&lt;&gt;"",'（工厂打印）送货清单'!$G$2,"")</f>
        <v>#NUM!</v>
      </c>
      <c r="D293" s="31" t="e">
        <f ca="1">+VLOOKUP(B293,'（工厂打印）送货清单'!$D:$E,2,0)</f>
        <v>#NUM!</v>
      </c>
      <c r="E293" s="31" t="e">
        <f ca="1">+VLOOKUP(B293,'（工厂打印）送货清单'!$D:$L,9,0)</f>
        <v>#NUM!</v>
      </c>
      <c r="F293" s="31"/>
      <c r="G293" s="31"/>
      <c r="H293" s="5"/>
      <c r="I293" s="5"/>
      <c r="J293" s="5"/>
    </row>
    <row r="294" customFormat="1" spans="1:10">
      <c r="A294" s="31" t="e">
        <f ca="1" t="array" ref="A294">+VLOOKUP(B294,IF({0,1},'（工厂打印）送货清单'!B:B,'（工厂打印）送货清单'!D:D),2,0)</f>
        <v>#NUM!</v>
      </c>
      <c r="B294" s="5" t="e">
        <f ca="1" t="array" ref="B294">+INDEX('（工厂打印）送货清单'!$D$1:$D$192,SMALL(IF('（工厂打印）送货清单'!$D$4:$D$192&lt;&gt;"",ROW('（工厂打印）送货清单'!$D$4:$D$192)),ROW('（工厂打印）送货清单'!A293)))</f>
        <v>#NUM!</v>
      </c>
      <c r="C294" s="33" t="e">
        <f ca="1">+IF(B294&lt;&gt;"",'（工厂打印）送货清单'!$G$2,"")</f>
        <v>#NUM!</v>
      </c>
      <c r="D294" s="31" t="e">
        <f ca="1">+VLOOKUP(B294,'（工厂打印）送货清单'!$D:$E,2,0)</f>
        <v>#NUM!</v>
      </c>
      <c r="E294" s="31" t="e">
        <f ca="1">+VLOOKUP(B294,'（工厂打印）送货清单'!$D:$L,9,0)</f>
        <v>#NUM!</v>
      </c>
      <c r="F294" s="31"/>
      <c r="G294" s="31"/>
      <c r="H294" s="5"/>
      <c r="I294" s="5"/>
      <c r="J294" s="5"/>
    </row>
    <row r="295" customFormat="1" spans="1:10">
      <c r="A295" s="31" t="e">
        <f ca="1" t="array" ref="A295">+VLOOKUP(B295,IF({0,1},'（工厂打印）送货清单'!B:B,'（工厂打印）送货清单'!D:D),2,0)</f>
        <v>#NUM!</v>
      </c>
      <c r="B295" s="5" t="e">
        <f ca="1" t="array" ref="B295">+INDEX('（工厂打印）送货清单'!$D$1:$D$192,SMALL(IF('（工厂打印）送货清单'!$D$4:$D$192&lt;&gt;"",ROW('（工厂打印）送货清单'!$D$4:$D$192)),ROW('（工厂打印）送货清单'!A294)))</f>
        <v>#NUM!</v>
      </c>
      <c r="C295" s="33" t="e">
        <f ca="1">+IF(B295&lt;&gt;"",'（工厂打印）送货清单'!$G$2,"")</f>
        <v>#NUM!</v>
      </c>
      <c r="D295" s="31" t="e">
        <f ca="1">+VLOOKUP(B295,'（工厂打印）送货清单'!$D:$E,2,0)</f>
        <v>#NUM!</v>
      </c>
      <c r="E295" s="31" t="e">
        <f ca="1">+VLOOKUP(B295,'（工厂打印）送货清单'!$D:$L,9,0)</f>
        <v>#NUM!</v>
      </c>
      <c r="F295" s="31"/>
      <c r="G295" s="31"/>
      <c r="H295" s="5"/>
      <c r="I295" s="5"/>
      <c r="J295" s="5"/>
    </row>
    <row r="296" customFormat="1" spans="1:10">
      <c r="A296" s="31" t="e">
        <f ca="1" t="array" ref="A296">+VLOOKUP(B296,IF({0,1},'（工厂打印）送货清单'!B:B,'（工厂打印）送货清单'!D:D),2,0)</f>
        <v>#NUM!</v>
      </c>
      <c r="B296" s="5" t="e">
        <f ca="1" t="array" ref="B296">+INDEX('（工厂打印）送货清单'!$D$1:$D$192,SMALL(IF('（工厂打印）送货清单'!$D$4:$D$192&lt;&gt;"",ROW('（工厂打印）送货清单'!$D$4:$D$192)),ROW('（工厂打印）送货清单'!A295)))</f>
        <v>#NUM!</v>
      </c>
      <c r="C296" s="33" t="e">
        <f ca="1">+IF(B296&lt;&gt;"",'（工厂打印）送货清单'!$G$2,"")</f>
        <v>#NUM!</v>
      </c>
      <c r="D296" s="31" t="e">
        <f ca="1">+VLOOKUP(B296,'（工厂打印）送货清单'!$D:$E,2,0)</f>
        <v>#NUM!</v>
      </c>
      <c r="E296" s="31" t="e">
        <f ca="1">+VLOOKUP(B296,'（工厂打印）送货清单'!$D:$L,9,0)</f>
        <v>#NUM!</v>
      </c>
      <c r="F296" s="31"/>
      <c r="G296" s="31"/>
      <c r="H296" s="5"/>
      <c r="I296" s="5"/>
      <c r="J296" s="5"/>
    </row>
    <row r="297" customFormat="1" spans="1:10">
      <c r="A297" s="31" t="e">
        <f ca="1" t="array" ref="A297">+VLOOKUP(B297,IF({0,1},'（工厂打印）送货清单'!B:B,'（工厂打印）送货清单'!D:D),2,0)</f>
        <v>#NUM!</v>
      </c>
      <c r="B297" s="5" t="e">
        <f ca="1" t="array" ref="B297">+INDEX('（工厂打印）送货清单'!$D$1:$D$192,SMALL(IF('（工厂打印）送货清单'!$D$4:$D$192&lt;&gt;"",ROW('（工厂打印）送货清单'!$D$4:$D$192)),ROW('（工厂打印）送货清单'!A296)))</f>
        <v>#NUM!</v>
      </c>
      <c r="C297" s="33" t="e">
        <f ca="1">+IF(B297&lt;&gt;"",'（工厂打印）送货清单'!$G$2,"")</f>
        <v>#NUM!</v>
      </c>
      <c r="D297" s="31" t="e">
        <f ca="1">+VLOOKUP(B297,'（工厂打印）送货清单'!$D:$E,2,0)</f>
        <v>#NUM!</v>
      </c>
      <c r="E297" s="31" t="e">
        <f ca="1">+VLOOKUP(B297,'（工厂打印）送货清单'!$D:$L,9,0)</f>
        <v>#NUM!</v>
      </c>
      <c r="F297" s="31"/>
      <c r="G297" s="31"/>
      <c r="H297" s="5"/>
      <c r="I297" s="5"/>
      <c r="J297" s="5"/>
    </row>
    <row r="298" customFormat="1" spans="1:10">
      <c r="A298" s="31" t="e">
        <f ca="1" t="array" ref="A298">+VLOOKUP(B298,IF({0,1},'（工厂打印）送货清单'!B:B,'（工厂打印）送货清单'!D:D),2,0)</f>
        <v>#NUM!</v>
      </c>
      <c r="B298" s="5" t="e">
        <f ca="1" t="array" ref="B298">+INDEX('（工厂打印）送货清单'!$D$1:$D$192,SMALL(IF('（工厂打印）送货清单'!$D$4:$D$192&lt;&gt;"",ROW('（工厂打印）送货清单'!$D$4:$D$192)),ROW('（工厂打印）送货清单'!A297)))</f>
        <v>#NUM!</v>
      </c>
      <c r="C298" s="33" t="e">
        <f ca="1">+IF(B298&lt;&gt;"",'（工厂打印）送货清单'!$G$2,"")</f>
        <v>#NUM!</v>
      </c>
      <c r="D298" s="31" t="e">
        <f ca="1">+VLOOKUP(B298,'（工厂打印）送货清单'!$D:$E,2,0)</f>
        <v>#NUM!</v>
      </c>
      <c r="E298" s="31" t="e">
        <f ca="1">+VLOOKUP(B298,'（工厂打印）送货清单'!$D:$L,9,0)</f>
        <v>#NUM!</v>
      </c>
      <c r="F298" s="31"/>
      <c r="G298" s="31"/>
      <c r="H298" s="5"/>
      <c r="I298" s="5"/>
      <c r="J298" s="5"/>
    </row>
    <row r="299" customFormat="1" spans="1:10">
      <c r="A299" s="31" t="e">
        <f ca="1" t="array" ref="A299">+VLOOKUP(B299,IF({0,1},'（工厂打印）送货清单'!B:B,'（工厂打印）送货清单'!D:D),2,0)</f>
        <v>#NUM!</v>
      </c>
      <c r="B299" s="5" t="e">
        <f ca="1" t="array" ref="B299">+INDEX('（工厂打印）送货清单'!$D$1:$D$192,SMALL(IF('（工厂打印）送货清单'!$D$4:$D$192&lt;&gt;"",ROW('（工厂打印）送货清单'!$D$4:$D$192)),ROW('（工厂打印）送货清单'!A298)))</f>
        <v>#NUM!</v>
      </c>
      <c r="C299" s="33" t="e">
        <f ca="1">+IF(B299&lt;&gt;"",'（工厂打印）送货清单'!$G$2,"")</f>
        <v>#NUM!</v>
      </c>
      <c r="D299" s="31" t="e">
        <f ca="1">+VLOOKUP(B299,'（工厂打印）送货清单'!$D:$E,2,0)</f>
        <v>#NUM!</v>
      </c>
      <c r="E299" s="31" t="e">
        <f ca="1">+VLOOKUP(B299,'（工厂打印）送货清单'!$D:$L,9,0)</f>
        <v>#NUM!</v>
      </c>
      <c r="F299" s="31"/>
      <c r="G299" s="31"/>
      <c r="H299" s="5"/>
      <c r="I299" s="5"/>
      <c r="J299" s="5"/>
    </row>
    <row r="300" customFormat="1" spans="1:10">
      <c r="A300" s="31" t="e">
        <f ca="1" t="array" ref="A300">+VLOOKUP(B300,IF({0,1},'（工厂打印）送货清单'!B:B,'（工厂打印）送货清单'!D:D),2,0)</f>
        <v>#NUM!</v>
      </c>
      <c r="B300" s="5" t="e">
        <f ca="1" t="array" ref="B300">+INDEX('（工厂打印）送货清单'!$D$1:$D$192,SMALL(IF('（工厂打印）送货清单'!$D$4:$D$192&lt;&gt;"",ROW('（工厂打印）送货清单'!$D$4:$D$192)),ROW('（工厂打印）送货清单'!A299)))</f>
        <v>#NUM!</v>
      </c>
      <c r="C300" s="33" t="e">
        <f ca="1">+IF(B300&lt;&gt;"",'（工厂打印）送货清单'!$G$2,"")</f>
        <v>#NUM!</v>
      </c>
      <c r="D300" s="31" t="e">
        <f ca="1">+VLOOKUP(B300,'（工厂打印）送货清单'!$D:$E,2,0)</f>
        <v>#NUM!</v>
      </c>
      <c r="E300" s="31" t="e">
        <f ca="1">+VLOOKUP(B300,'（工厂打印）送货清单'!$D:$L,9,0)</f>
        <v>#NUM!</v>
      </c>
      <c r="F300" s="31"/>
      <c r="G300" s="31"/>
      <c r="H300" s="5"/>
      <c r="I300" s="5"/>
      <c r="J300" s="5"/>
    </row>
    <row r="301" customFormat="1" spans="1:10">
      <c r="A301" s="31" t="e">
        <f ca="1" t="array" ref="A301">+VLOOKUP(B301,IF({0,1},'（工厂打印）送货清单'!B:B,'（工厂打印）送货清单'!D:D),2,0)</f>
        <v>#NUM!</v>
      </c>
      <c r="B301" s="5" t="e">
        <f ca="1" t="array" ref="B301">+INDEX('（工厂打印）送货清单'!$D$1:$D$192,SMALL(IF('（工厂打印）送货清单'!$D$4:$D$192&lt;&gt;"",ROW('（工厂打印）送货清单'!$D$4:$D$192)),ROW('（工厂打印）送货清单'!A300)))</f>
        <v>#NUM!</v>
      </c>
      <c r="C301" s="33" t="e">
        <f ca="1">+IF(B301&lt;&gt;"",'（工厂打印）送货清单'!$G$2,"")</f>
        <v>#NUM!</v>
      </c>
      <c r="D301" s="31" t="e">
        <f ca="1">+VLOOKUP(B301,'（工厂打印）送货清单'!$D:$E,2,0)</f>
        <v>#NUM!</v>
      </c>
      <c r="E301" s="31" t="e">
        <f ca="1">+VLOOKUP(B301,'（工厂打印）送货清单'!$D:$L,9,0)</f>
        <v>#NUM!</v>
      </c>
      <c r="F301" s="31"/>
      <c r="G301" s="31"/>
      <c r="H301" s="5"/>
      <c r="I301" s="5"/>
      <c r="J301" s="5"/>
    </row>
    <row r="302" customFormat="1" spans="1:10">
      <c r="A302" s="31" t="e">
        <f ca="1" t="array" ref="A302">+VLOOKUP(B302,IF({0,1},'（工厂打印）送货清单'!B:B,'（工厂打印）送货清单'!D:D),2,0)</f>
        <v>#NUM!</v>
      </c>
      <c r="B302" s="5" t="e">
        <f ca="1" t="array" ref="B302">+INDEX('（工厂打印）送货清单'!$D$1:$D$192,SMALL(IF('（工厂打印）送货清单'!$D$4:$D$192&lt;&gt;"",ROW('（工厂打印）送货清单'!$D$4:$D$192)),ROW('（工厂打印）送货清单'!A301)))</f>
        <v>#NUM!</v>
      </c>
      <c r="C302" s="33" t="e">
        <f ca="1">+IF(B302&lt;&gt;"",'（工厂打印）送货清单'!$G$2,"")</f>
        <v>#NUM!</v>
      </c>
      <c r="D302" s="31" t="e">
        <f ca="1">+VLOOKUP(B302,'（工厂打印）送货清单'!$D:$E,2,0)</f>
        <v>#NUM!</v>
      </c>
      <c r="E302" s="31" t="e">
        <f ca="1">+VLOOKUP(B302,'（工厂打印）送货清单'!$D:$L,9,0)</f>
        <v>#NUM!</v>
      </c>
      <c r="F302" s="31"/>
      <c r="G302" s="31"/>
      <c r="H302" s="5"/>
      <c r="I302" s="5"/>
      <c r="J302" s="5"/>
    </row>
    <row r="303" customFormat="1" spans="1:10">
      <c r="A303" s="31" t="e">
        <f ca="1" t="array" ref="A303">+VLOOKUP(B303,IF({0,1},'（工厂打印）送货清单'!B:B,'（工厂打印）送货清单'!D:D),2,0)</f>
        <v>#NUM!</v>
      </c>
      <c r="B303" s="5" t="e">
        <f ca="1" t="array" ref="B303">+INDEX('（工厂打印）送货清单'!$D$1:$D$192,SMALL(IF('（工厂打印）送货清单'!$D$4:$D$192&lt;&gt;"",ROW('（工厂打印）送货清单'!$D$4:$D$192)),ROW('（工厂打印）送货清单'!A302)))</f>
        <v>#NUM!</v>
      </c>
      <c r="C303" s="33" t="e">
        <f ca="1">+IF(B303&lt;&gt;"",'（工厂打印）送货清单'!$G$2,"")</f>
        <v>#NUM!</v>
      </c>
      <c r="D303" s="31" t="e">
        <f ca="1">+VLOOKUP(B303,'（工厂打印）送货清单'!$D:$E,2,0)</f>
        <v>#NUM!</v>
      </c>
      <c r="E303" s="31" t="e">
        <f ca="1">+VLOOKUP(B303,'（工厂打印）送货清单'!$D:$L,9,0)</f>
        <v>#NUM!</v>
      </c>
      <c r="F303" s="31"/>
      <c r="G303" s="31"/>
      <c r="H303" s="5"/>
      <c r="I303" s="5"/>
      <c r="J303" s="5"/>
    </row>
    <row r="304" customFormat="1" spans="1:10">
      <c r="A304" s="31" t="e">
        <f ca="1" t="array" ref="A304">+VLOOKUP(B304,IF({0,1},'（工厂打印）送货清单'!B:B,'（工厂打印）送货清单'!D:D),2,0)</f>
        <v>#NUM!</v>
      </c>
      <c r="B304" s="5" t="e">
        <f ca="1" t="array" ref="B304">+INDEX('（工厂打印）送货清单'!$D$1:$D$192,SMALL(IF('（工厂打印）送货清单'!$D$4:$D$192&lt;&gt;"",ROW('（工厂打印）送货清单'!$D$4:$D$192)),ROW('（工厂打印）送货清单'!A303)))</f>
        <v>#NUM!</v>
      </c>
      <c r="C304" s="33" t="e">
        <f ca="1">+IF(B304&lt;&gt;"",'（工厂打印）送货清单'!$G$2,"")</f>
        <v>#NUM!</v>
      </c>
      <c r="D304" s="31" t="e">
        <f ca="1">+VLOOKUP(B304,'（工厂打印）送货清单'!$D:$E,2,0)</f>
        <v>#NUM!</v>
      </c>
      <c r="E304" s="31" t="e">
        <f ca="1">+VLOOKUP(B304,'（工厂打印）送货清单'!$D:$L,9,0)</f>
        <v>#NUM!</v>
      </c>
      <c r="F304" s="31"/>
      <c r="G304" s="31"/>
      <c r="H304" s="5"/>
      <c r="I304" s="5"/>
      <c r="J304" s="5"/>
    </row>
    <row r="305" customFormat="1" spans="1:10">
      <c r="A305" s="31" t="e">
        <f ca="1" t="array" ref="A305">+VLOOKUP(B305,IF({0,1},'（工厂打印）送货清单'!B:B,'（工厂打印）送货清单'!D:D),2,0)</f>
        <v>#NUM!</v>
      </c>
      <c r="B305" s="5" t="e">
        <f ca="1" t="array" ref="B305">+INDEX('（工厂打印）送货清单'!$D$1:$D$192,SMALL(IF('（工厂打印）送货清单'!$D$4:$D$192&lt;&gt;"",ROW('（工厂打印）送货清单'!$D$4:$D$192)),ROW('（工厂打印）送货清单'!A304)))</f>
        <v>#NUM!</v>
      </c>
      <c r="C305" s="33" t="e">
        <f ca="1">+IF(B305&lt;&gt;"",'（工厂打印）送货清单'!$G$2,"")</f>
        <v>#NUM!</v>
      </c>
      <c r="D305" s="31" t="e">
        <f ca="1">+VLOOKUP(B305,'（工厂打印）送货清单'!$D:$E,2,0)</f>
        <v>#NUM!</v>
      </c>
      <c r="E305" s="31" t="e">
        <f ca="1">+VLOOKUP(B305,'（工厂打印）送货清单'!$D:$L,9,0)</f>
        <v>#NUM!</v>
      </c>
      <c r="F305" s="31"/>
      <c r="G305" s="31"/>
      <c r="H305" s="5"/>
      <c r="I305" s="5"/>
      <c r="J305" s="5"/>
    </row>
    <row r="306" customFormat="1" spans="1:10">
      <c r="A306" s="31" t="e">
        <f ca="1" t="array" ref="A306">+VLOOKUP(B306,IF({0,1},'（工厂打印）送货清单'!B:B,'（工厂打印）送货清单'!D:D),2,0)</f>
        <v>#NUM!</v>
      </c>
      <c r="B306" s="5" t="e">
        <f ca="1" t="array" ref="B306">+INDEX('（工厂打印）送货清单'!$D$1:$D$192,SMALL(IF('（工厂打印）送货清单'!$D$4:$D$192&lt;&gt;"",ROW('（工厂打印）送货清单'!$D$4:$D$192)),ROW('（工厂打印）送货清单'!A305)))</f>
        <v>#NUM!</v>
      </c>
      <c r="C306" s="33" t="e">
        <f ca="1">+IF(B306&lt;&gt;"",'（工厂打印）送货清单'!$G$2,"")</f>
        <v>#NUM!</v>
      </c>
      <c r="D306" s="31" t="e">
        <f ca="1">+VLOOKUP(B306,'（工厂打印）送货清单'!$D:$E,2,0)</f>
        <v>#NUM!</v>
      </c>
      <c r="E306" s="31" t="e">
        <f ca="1">+VLOOKUP(B306,'（工厂打印）送货清单'!$D:$L,9,0)</f>
        <v>#NUM!</v>
      </c>
      <c r="F306" s="31"/>
      <c r="G306" s="31"/>
      <c r="H306" s="5"/>
      <c r="I306" s="5"/>
      <c r="J306" s="5"/>
    </row>
    <row r="307" customFormat="1" spans="1:10">
      <c r="A307" s="31" t="e">
        <f ca="1" t="array" ref="A307">+VLOOKUP(B307,IF({0,1},'（工厂打印）送货清单'!B:B,'（工厂打印）送货清单'!D:D),2,0)</f>
        <v>#NUM!</v>
      </c>
      <c r="B307" s="5" t="e">
        <f ca="1" t="array" ref="B307">+INDEX('（工厂打印）送货清单'!$D$1:$D$192,SMALL(IF('（工厂打印）送货清单'!$D$4:$D$192&lt;&gt;"",ROW('（工厂打印）送货清单'!$D$4:$D$192)),ROW('（工厂打印）送货清单'!A306)))</f>
        <v>#NUM!</v>
      </c>
      <c r="C307" s="33" t="e">
        <f ca="1">+IF(B307&lt;&gt;"",'（工厂打印）送货清单'!$G$2,"")</f>
        <v>#NUM!</v>
      </c>
      <c r="D307" s="31" t="e">
        <f ca="1">+VLOOKUP(B307,'（工厂打印）送货清单'!$D:$E,2,0)</f>
        <v>#NUM!</v>
      </c>
      <c r="E307" s="31" t="e">
        <f ca="1">+VLOOKUP(B307,'（工厂打印）送货清单'!$D:$L,9,0)</f>
        <v>#NUM!</v>
      </c>
      <c r="F307" s="31"/>
      <c r="G307" s="31"/>
      <c r="H307" s="5"/>
      <c r="I307" s="5"/>
      <c r="J307" s="5"/>
    </row>
    <row r="308" customFormat="1" spans="1:10">
      <c r="A308" s="31" t="e">
        <f ca="1" t="array" ref="A308">+VLOOKUP(B308,IF({0,1},'（工厂打印）送货清单'!B:B,'（工厂打印）送货清单'!D:D),2,0)</f>
        <v>#NUM!</v>
      </c>
      <c r="B308" s="5" t="e">
        <f ca="1" t="array" ref="B308">+INDEX('（工厂打印）送货清单'!$D$1:$D$192,SMALL(IF('（工厂打印）送货清单'!$D$4:$D$192&lt;&gt;"",ROW('（工厂打印）送货清单'!$D$4:$D$192)),ROW('（工厂打印）送货清单'!A307)))</f>
        <v>#NUM!</v>
      </c>
      <c r="C308" s="33" t="e">
        <f ca="1">+IF(B308&lt;&gt;"",'（工厂打印）送货清单'!$G$2,"")</f>
        <v>#NUM!</v>
      </c>
      <c r="D308" s="31" t="e">
        <f ca="1">+VLOOKUP(B308,'（工厂打印）送货清单'!$D:$E,2,0)</f>
        <v>#NUM!</v>
      </c>
      <c r="E308" s="31" t="e">
        <f ca="1">+VLOOKUP(B308,'（工厂打印）送货清单'!$D:$L,9,0)</f>
        <v>#NUM!</v>
      </c>
      <c r="F308" s="31"/>
      <c r="G308" s="31"/>
      <c r="H308" s="5"/>
      <c r="I308" s="5"/>
      <c r="J308" s="5"/>
    </row>
    <row r="309" customFormat="1" spans="1:10">
      <c r="A309" s="31" t="e">
        <f ca="1" t="array" ref="A309">+VLOOKUP(B309,IF({0,1},'（工厂打印）送货清单'!B:B,'（工厂打印）送货清单'!D:D),2,0)</f>
        <v>#NUM!</v>
      </c>
      <c r="B309" s="5" t="e">
        <f ca="1" t="array" ref="B309">+INDEX('（工厂打印）送货清单'!$D$1:$D$192,SMALL(IF('（工厂打印）送货清单'!$D$4:$D$192&lt;&gt;"",ROW('（工厂打印）送货清单'!$D$4:$D$192)),ROW('（工厂打印）送货清单'!A308)))</f>
        <v>#NUM!</v>
      </c>
      <c r="C309" s="33" t="e">
        <f ca="1">+IF(B309&lt;&gt;"",'（工厂打印）送货清单'!$G$2,"")</f>
        <v>#NUM!</v>
      </c>
      <c r="D309" s="31" t="e">
        <f ca="1">+VLOOKUP(B309,'（工厂打印）送货清单'!$D:$E,2,0)</f>
        <v>#NUM!</v>
      </c>
      <c r="E309" s="31" t="e">
        <f ca="1">+VLOOKUP(B309,'（工厂打印）送货清单'!$D:$L,9,0)</f>
        <v>#NUM!</v>
      </c>
      <c r="F309" s="31"/>
      <c r="G309" s="31"/>
      <c r="H309" s="5"/>
      <c r="I309" s="5"/>
      <c r="J309" s="5"/>
    </row>
    <row r="310" customFormat="1" spans="1:10">
      <c r="A310" s="31" t="e">
        <f ca="1" t="array" ref="A310">+VLOOKUP(B310,IF({0,1},'（工厂打印）送货清单'!B:B,'（工厂打印）送货清单'!D:D),2,0)</f>
        <v>#NUM!</v>
      </c>
      <c r="B310" s="5" t="e">
        <f ca="1" t="array" ref="B310">+INDEX('（工厂打印）送货清单'!$D$1:$D$192,SMALL(IF('（工厂打印）送货清单'!$D$4:$D$192&lt;&gt;"",ROW('（工厂打印）送货清单'!$D$4:$D$192)),ROW('（工厂打印）送货清单'!A309)))</f>
        <v>#NUM!</v>
      </c>
      <c r="C310" s="33" t="e">
        <f ca="1">+IF(B310&lt;&gt;"",'（工厂打印）送货清单'!$G$2,"")</f>
        <v>#NUM!</v>
      </c>
      <c r="D310" s="31" t="e">
        <f ca="1">+VLOOKUP(B310,'（工厂打印）送货清单'!$D:$E,2,0)</f>
        <v>#NUM!</v>
      </c>
      <c r="E310" s="31" t="e">
        <f ca="1">+VLOOKUP(B310,'（工厂打印）送货清单'!$D:$L,9,0)</f>
        <v>#NUM!</v>
      </c>
      <c r="F310" s="31"/>
      <c r="G310" s="31"/>
      <c r="H310" s="5"/>
      <c r="I310" s="5"/>
      <c r="J310" s="5"/>
    </row>
    <row r="311" customFormat="1" spans="1:10">
      <c r="A311" s="31" t="e">
        <f ca="1" t="array" ref="A311">+VLOOKUP(B311,IF({0,1},'（工厂打印）送货清单'!B:B,'（工厂打印）送货清单'!D:D),2,0)</f>
        <v>#NUM!</v>
      </c>
      <c r="B311" s="5" t="e">
        <f ca="1" t="array" ref="B311">+INDEX('（工厂打印）送货清单'!$D$1:$D$192,SMALL(IF('（工厂打印）送货清单'!$D$4:$D$192&lt;&gt;"",ROW('（工厂打印）送货清单'!$D$4:$D$192)),ROW('（工厂打印）送货清单'!A310)))</f>
        <v>#NUM!</v>
      </c>
      <c r="C311" s="33" t="e">
        <f ca="1">+IF(B311&lt;&gt;"",'（工厂打印）送货清单'!$G$2,"")</f>
        <v>#NUM!</v>
      </c>
      <c r="D311" s="31" t="e">
        <f ca="1">+VLOOKUP(B311,'（工厂打印）送货清单'!$D:$E,2,0)</f>
        <v>#NUM!</v>
      </c>
      <c r="E311" s="31" t="e">
        <f ca="1">+VLOOKUP(B311,'（工厂打印）送货清单'!$D:$L,9,0)</f>
        <v>#NUM!</v>
      </c>
      <c r="F311" s="31"/>
      <c r="G311" s="31"/>
      <c r="H311" s="5"/>
      <c r="I311" s="5"/>
      <c r="J311" s="5"/>
    </row>
    <row r="312" customFormat="1" spans="1:10">
      <c r="A312" s="31" t="e">
        <f ca="1" t="array" ref="A312">+VLOOKUP(B312,IF({0,1},'（工厂打印）送货清单'!B:B,'（工厂打印）送货清单'!D:D),2,0)</f>
        <v>#NUM!</v>
      </c>
      <c r="B312" s="5" t="e">
        <f ca="1" t="array" ref="B312">+INDEX('（工厂打印）送货清单'!$D$1:$D$192,SMALL(IF('（工厂打印）送货清单'!$D$4:$D$192&lt;&gt;"",ROW('（工厂打印）送货清单'!$D$4:$D$192)),ROW('（工厂打印）送货清单'!A311)))</f>
        <v>#NUM!</v>
      </c>
      <c r="C312" s="33" t="e">
        <f ca="1">+IF(B312&lt;&gt;"",'（工厂打印）送货清单'!$G$2,"")</f>
        <v>#NUM!</v>
      </c>
      <c r="D312" s="31" t="e">
        <f ca="1">+VLOOKUP(B312,'（工厂打印）送货清单'!$D:$E,2,0)</f>
        <v>#NUM!</v>
      </c>
      <c r="E312" s="31" t="e">
        <f ca="1">+VLOOKUP(B312,'（工厂打印）送货清单'!$D:$L,9,0)</f>
        <v>#NUM!</v>
      </c>
      <c r="F312" s="31"/>
      <c r="G312" s="31"/>
      <c r="H312" s="5"/>
      <c r="I312" s="5"/>
      <c r="J312" s="5"/>
    </row>
    <row r="313" customFormat="1" spans="1:10">
      <c r="A313" s="31" t="e">
        <f ca="1" t="array" ref="A313">+VLOOKUP(B313,IF({0,1},'（工厂打印）送货清单'!B:B,'（工厂打印）送货清单'!D:D),2,0)</f>
        <v>#NUM!</v>
      </c>
      <c r="B313" s="5" t="e">
        <f ca="1" t="array" ref="B313">+INDEX('（工厂打印）送货清单'!$D$1:$D$192,SMALL(IF('（工厂打印）送货清单'!$D$4:$D$192&lt;&gt;"",ROW('（工厂打印）送货清单'!$D$4:$D$192)),ROW('（工厂打印）送货清单'!A312)))</f>
        <v>#NUM!</v>
      </c>
      <c r="C313" s="33" t="e">
        <f ca="1">+IF(B313&lt;&gt;"",'（工厂打印）送货清单'!$G$2,"")</f>
        <v>#NUM!</v>
      </c>
      <c r="D313" s="31" t="e">
        <f ca="1">+VLOOKUP(B313,'（工厂打印）送货清单'!$D:$E,2,0)</f>
        <v>#NUM!</v>
      </c>
      <c r="E313" s="31" t="e">
        <f ca="1">+VLOOKUP(B313,'（工厂打印）送货清单'!$D:$L,9,0)</f>
        <v>#NUM!</v>
      </c>
      <c r="F313" s="31"/>
      <c r="G313" s="31"/>
      <c r="H313" s="5"/>
      <c r="I313" s="5"/>
      <c r="J313" s="5"/>
    </row>
    <row r="314" customFormat="1" spans="1:10">
      <c r="A314" s="31" t="e">
        <f ca="1" t="array" ref="A314">+VLOOKUP(B314,IF({0,1},'（工厂打印）送货清单'!B:B,'（工厂打印）送货清单'!D:D),2,0)</f>
        <v>#NUM!</v>
      </c>
      <c r="B314" s="5" t="e">
        <f ca="1" t="array" ref="B314">+INDEX('（工厂打印）送货清单'!$D$1:$D$192,SMALL(IF('（工厂打印）送货清单'!$D$4:$D$192&lt;&gt;"",ROW('（工厂打印）送货清单'!$D$4:$D$192)),ROW('（工厂打印）送货清单'!A313)))</f>
        <v>#NUM!</v>
      </c>
      <c r="C314" s="33" t="e">
        <f ca="1">+IF(B314&lt;&gt;"",'（工厂打印）送货清单'!$G$2,"")</f>
        <v>#NUM!</v>
      </c>
      <c r="D314" s="31" t="e">
        <f ca="1">+VLOOKUP(B314,'（工厂打印）送货清单'!$D:$E,2,0)</f>
        <v>#NUM!</v>
      </c>
      <c r="E314" s="31" t="e">
        <f ca="1">+VLOOKUP(B314,'（工厂打印）送货清单'!$D:$L,9,0)</f>
        <v>#NUM!</v>
      </c>
      <c r="F314" s="31"/>
      <c r="G314" s="31"/>
      <c r="H314" s="5"/>
      <c r="I314" s="5"/>
      <c r="J314" s="5"/>
    </row>
    <row r="315" customFormat="1" spans="1:10">
      <c r="A315" s="31" t="e">
        <f ca="1" t="array" ref="A315">+VLOOKUP(B315,IF({0,1},'（工厂打印）送货清单'!B:B,'（工厂打印）送货清单'!D:D),2,0)</f>
        <v>#NUM!</v>
      </c>
      <c r="B315" s="5" t="e">
        <f ca="1" t="array" ref="B315">+INDEX('（工厂打印）送货清单'!$D$1:$D$192,SMALL(IF('（工厂打印）送货清单'!$D$4:$D$192&lt;&gt;"",ROW('（工厂打印）送货清单'!$D$4:$D$192)),ROW('（工厂打印）送货清单'!A314)))</f>
        <v>#NUM!</v>
      </c>
      <c r="C315" s="33" t="e">
        <f ca="1">+IF(B315&lt;&gt;"",'（工厂打印）送货清单'!$G$2,"")</f>
        <v>#NUM!</v>
      </c>
      <c r="D315" s="31" t="e">
        <f ca="1">+VLOOKUP(B315,'（工厂打印）送货清单'!$D:$E,2,0)</f>
        <v>#NUM!</v>
      </c>
      <c r="E315" s="31" t="e">
        <f ca="1">+VLOOKUP(B315,'（工厂打印）送货清单'!$D:$L,9,0)</f>
        <v>#NUM!</v>
      </c>
      <c r="F315" s="31"/>
      <c r="G315" s="31"/>
      <c r="H315" s="5"/>
      <c r="I315" s="5"/>
      <c r="J315" s="5"/>
    </row>
    <row r="316" customFormat="1" spans="1:10">
      <c r="A316" s="31" t="e">
        <f ca="1" t="array" ref="A316">+VLOOKUP(B316,IF({0,1},'（工厂打印）送货清单'!B:B,'（工厂打印）送货清单'!D:D),2,0)</f>
        <v>#NUM!</v>
      </c>
      <c r="B316" s="5" t="e">
        <f ca="1" t="array" ref="B316">+INDEX('（工厂打印）送货清单'!$D$1:$D$192,SMALL(IF('（工厂打印）送货清单'!$D$4:$D$192&lt;&gt;"",ROW('（工厂打印）送货清单'!$D$4:$D$192)),ROW('（工厂打印）送货清单'!A315)))</f>
        <v>#NUM!</v>
      </c>
      <c r="C316" s="33" t="e">
        <f ca="1">+IF(B316&lt;&gt;"",'（工厂打印）送货清单'!$G$2,"")</f>
        <v>#NUM!</v>
      </c>
      <c r="D316" s="31" t="e">
        <f ca="1">+VLOOKUP(B316,'（工厂打印）送货清单'!$D:$E,2,0)</f>
        <v>#NUM!</v>
      </c>
      <c r="E316" s="31" t="e">
        <f ca="1">+VLOOKUP(B316,'（工厂打印）送货清单'!$D:$L,9,0)</f>
        <v>#NUM!</v>
      </c>
      <c r="F316" s="31"/>
      <c r="G316" s="31"/>
      <c r="H316" s="5"/>
      <c r="I316" s="5"/>
      <c r="J316" s="5"/>
    </row>
    <row r="317" customFormat="1" spans="1:10">
      <c r="A317" s="31" t="e">
        <f ca="1" t="array" ref="A317">+VLOOKUP(B317,IF({0,1},'（工厂打印）送货清单'!B:B,'（工厂打印）送货清单'!D:D),2,0)</f>
        <v>#NUM!</v>
      </c>
      <c r="B317" s="5" t="e">
        <f ca="1" t="array" ref="B317">+INDEX('（工厂打印）送货清单'!$D$1:$D$192,SMALL(IF('（工厂打印）送货清单'!$D$4:$D$192&lt;&gt;"",ROW('（工厂打印）送货清单'!$D$4:$D$192)),ROW('（工厂打印）送货清单'!A316)))</f>
        <v>#NUM!</v>
      </c>
      <c r="C317" s="33" t="e">
        <f ca="1">+IF(B317&lt;&gt;"",'（工厂打印）送货清单'!$G$2,"")</f>
        <v>#NUM!</v>
      </c>
      <c r="D317" s="31" t="e">
        <f ca="1">+VLOOKUP(B317,'（工厂打印）送货清单'!$D:$E,2,0)</f>
        <v>#NUM!</v>
      </c>
      <c r="E317" s="31" t="e">
        <f ca="1">+VLOOKUP(B317,'（工厂打印）送货清单'!$D:$L,9,0)</f>
        <v>#NUM!</v>
      </c>
      <c r="F317" s="31"/>
      <c r="G317" s="31"/>
      <c r="H317" s="5"/>
      <c r="I317" s="5"/>
      <c r="J317" s="5"/>
    </row>
    <row r="318" customFormat="1" spans="1:10">
      <c r="A318" s="31" t="e">
        <f ca="1" t="array" ref="A318">+VLOOKUP(B318,IF({0,1},'（工厂打印）送货清单'!B:B,'（工厂打印）送货清单'!D:D),2,0)</f>
        <v>#NUM!</v>
      </c>
      <c r="B318" s="5" t="e">
        <f ca="1" t="array" ref="B318">+INDEX('（工厂打印）送货清单'!$D$1:$D$192,SMALL(IF('（工厂打印）送货清单'!$D$4:$D$192&lt;&gt;"",ROW('（工厂打印）送货清单'!$D$4:$D$192)),ROW('（工厂打印）送货清单'!A317)))</f>
        <v>#NUM!</v>
      </c>
      <c r="C318" s="33" t="e">
        <f ca="1">+IF(B318&lt;&gt;"",'（工厂打印）送货清单'!$G$2,"")</f>
        <v>#NUM!</v>
      </c>
      <c r="D318" s="31" t="e">
        <f ca="1">+VLOOKUP(B318,'（工厂打印）送货清单'!$D:$E,2,0)</f>
        <v>#NUM!</v>
      </c>
      <c r="E318" s="31" t="e">
        <f ca="1">+VLOOKUP(B318,'（工厂打印）送货清单'!$D:$L,9,0)</f>
        <v>#NUM!</v>
      </c>
      <c r="F318" s="31"/>
      <c r="G318" s="31"/>
      <c r="H318" s="5"/>
      <c r="I318" s="5"/>
      <c r="J318" s="5"/>
    </row>
    <row r="319" customFormat="1" spans="1:10">
      <c r="A319" s="31" t="e">
        <f ca="1" t="array" ref="A319">+VLOOKUP(B319,IF({0,1},'（工厂打印）送货清单'!B:B,'（工厂打印）送货清单'!D:D),2,0)</f>
        <v>#NUM!</v>
      </c>
      <c r="B319" s="5" t="e">
        <f ca="1" t="array" ref="B319">+INDEX('（工厂打印）送货清单'!$D$1:$D$192,SMALL(IF('（工厂打印）送货清单'!$D$4:$D$192&lt;&gt;"",ROW('（工厂打印）送货清单'!$D$4:$D$192)),ROW('（工厂打印）送货清单'!A318)))</f>
        <v>#NUM!</v>
      </c>
      <c r="C319" s="33" t="e">
        <f ca="1">+IF(B319&lt;&gt;"",'（工厂打印）送货清单'!$G$2,"")</f>
        <v>#NUM!</v>
      </c>
      <c r="D319" s="31" t="e">
        <f ca="1">+VLOOKUP(B319,'（工厂打印）送货清单'!$D:$E,2,0)</f>
        <v>#NUM!</v>
      </c>
      <c r="E319" s="31" t="e">
        <f ca="1">+VLOOKUP(B319,'（工厂打印）送货清单'!$D:$L,9,0)</f>
        <v>#NUM!</v>
      </c>
      <c r="F319" s="31"/>
      <c r="G319" s="31"/>
      <c r="H319" s="5"/>
      <c r="I319" s="5"/>
      <c r="J319" s="5"/>
    </row>
    <row r="320" customFormat="1" spans="1:10">
      <c r="A320" s="31" t="e">
        <f ca="1" t="array" ref="A320">+VLOOKUP(B320,IF({0,1},'（工厂打印）送货清单'!B:B,'（工厂打印）送货清单'!D:D),2,0)</f>
        <v>#NUM!</v>
      </c>
      <c r="B320" s="5" t="e">
        <f ca="1" t="array" ref="B320">+INDEX('（工厂打印）送货清单'!$D$1:$D$192,SMALL(IF('（工厂打印）送货清单'!$D$4:$D$192&lt;&gt;"",ROW('（工厂打印）送货清单'!$D$4:$D$192)),ROW('（工厂打印）送货清单'!A319)))</f>
        <v>#NUM!</v>
      </c>
      <c r="C320" s="33" t="e">
        <f ca="1">+IF(B320&lt;&gt;"",'（工厂打印）送货清单'!$G$2,"")</f>
        <v>#NUM!</v>
      </c>
      <c r="D320" s="31" t="e">
        <f ca="1">+VLOOKUP(B320,'（工厂打印）送货清单'!$D:$E,2,0)</f>
        <v>#NUM!</v>
      </c>
      <c r="E320" s="31" t="e">
        <f ca="1">+VLOOKUP(B320,'（工厂打印）送货清单'!$D:$L,9,0)</f>
        <v>#NUM!</v>
      </c>
      <c r="F320" s="31"/>
      <c r="G320" s="31"/>
      <c r="H320" s="5"/>
      <c r="I320" s="5"/>
      <c r="J320" s="5"/>
    </row>
    <row r="321" customFormat="1" spans="1:10">
      <c r="A321" s="31" t="e">
        <f ca="1" t="array" ref="A321">+VLOOKUP(B321,IF({0,1},'（工厂打印）送货清单'!B:B,'（工厂打印）送货清单'!D:D),2,0)</f>
        <v>#NUM!</v>
      </c>
      <c r="B321" s="5" t="e">
        <f ca="1" t="array" ref="B321">+INDEX('（工厂打印）送货清单'!$D$1:$D$192,SMALL(IF('（工厂打印）送货清单'!$D$4:$D$192&lt;&gt;"",ROW('（工厂打印）送货清单'!$D$4:$D$192)),ROW('（工厂打印）送货清单'!A320)))</f>
        <v>#NUM!</v>
      </c>
      <c r="C321" s="33" t="e">
        <f ca="1">+IF(B321&lt;&gt;"",'（工厂打印）送货清单'!$G$2,"")</f>
        <v>#NUM!</v>
      </c>
      <c r="D321" s="31" t="e">
        <f ca="1">+VLOOKUP(B321,'（工厂打印）送货清单'!$D:$E,2,0)</f>
        <v>#NUM!</v>
      </c>
      <c r="E321" s="31" t="e">
        <f ca="1">+VLOOKUP(B321,'（工厂打印）送货清单'!$D:$L,9,0)</f>
        <v>#NUM!</v>
      </c>
      <c r="F321" s="31"/>
      <c r="G321" s="31"/>
      <c r="H321" s="5"/>
      <c r="I321" s="5"/>
      <c r="J321" s="5"/>
    </row>
    <row r="322" customFormat="1" spans="1:10">
      <c r="A322" s="31" t="e">
        <f ca="1" t="array" ref="A322">+VLOOKUP(B322,IF({0,1},'（工厂打印）送货清单'!B:B,'（工厂打印）送货清单'!D:D),2,0)</f>
        <v>#NUM!</v>
      </c>
      <c r="B322" s="5" t="e">
        <f ca="1" t="array" ref="B322">+INDEX('（工厂打印）送货清单'!$D$1:$D$192,SMALL(IF('（工厂打印）送货清单'!$D$4:$D$192&lt;&gt;"",ROW('（工厂打印）送货清单'!$D$4:$D$192)),ROW('（工厂打印）送货清单'!A321)))</f>
        <v>#NUM!</v>
      </c>
      <c r="C322" s="33" t="e">
        <f ca="1">+IF(B322&lt;&gt;"",'（工厂打印）送货清单'!$G$2,"")</f>
        <v>#NUM!</v>
      </c>
      <c r="D322" s="31" t="e">
        <f ca="1">+VLOOKUP(B322,'（工厂打印）送货清单'!$D:$E,2,0)</f>
        <v>#NUM!</v>
      </c>
      <c r="E322" s="31" t="e">
        <f ca="1">+VLOOKUP(B322,'（工厂打印）送货清单'!$D:$L,9,0)</f>
        <v>#NUM!</v>
      </c>
      <c r="F322" s="31"/>
      <c r="G322" s="31"/>
      <c r="H322" s="5"/>
      <c r="I322" s="5"/>
      <c r="J322" s="5"/>
    </row>
    <row r="323" customFormat="1" spans="1:10">
      <c r="A323" s="31" t="e">
        <f ca="1" t="array" ref="A323">+VLOOKUP(B323,IF({0,1},'（工厂打印）送货清单'!B:B,'（工厂打印）送货清单'!D:D),2,0)</f>
        <v>#NUM!</v>
      </c>
      <c r="B323" s="5" t="e">
        <f ca="1" t="array" ref="B323">+INDEX('（工厂打印）送货清单'!$D$1:$D$192,SMALL(IF('（工厂打印）送货清单'!$D$4:$D$192&lt;&gt;"",ROW('（工厂打印）送货清单'!$D$4:$D$192)),ROW('（工厂打印）送货清单'!A322)))</f>
        <v>#NUM!</v>
      </c>
      <c r="C323" s="33" t="e">
        <f ca="1">+IF(B323&lt;&gt;"",'（工厂打印）送货清单'!$G$2,"")</f>
        <v>#NUM!</v>
      </c>
      <c r="D323" s="31" t="e">
        <f ca="1">+VLOOKUP(B323,'（工厂打印）送货清单'!$D:$E,2,0)</f>
        <v>#NUM!</v>
      </c>
      <c r="E323" s="31" t="e">
        <f ca="1">+VLOOKUP(B323,'（工厂打印）送货清单'!$D:$L,9,0)</f>
        <v>#NUM!</v>
      </c>
      <c r="F323" s="31"/>
      <c r="G323" s="31"/>
      <c r="H323" s="5"/>
      <c r="I323" s="5"/>
      <c r="J323" s="5"/>
    </row>
    <row r="324" customFormat="1" spans="1:10">
      <c r="A324" s="31" t="e">
        <f ca="1" t="array" ref="A324">+VLOOKUP(B324,IF({0,1},'（工厂打印）送货清单'!B:B,'（工厂打印）送货清单'!D:D),2,0)</f>
        <v>#NUM!</v>
      </c>
      <c r="B324" s="5" t="e">
        <f ca="1" t="array" ref="B324">+INDEX('（工厂打印）送货清单'!$D$1:$D$192,SMALL(IF('（工厂打印）送货清单'!$D$4:$D$192&lt;&gt;"",ROW('（工厂打印）送货清单'!$D$4:$D$192)),ROW('（工厂打印）送货清单'!A323)))</f>
        <v>#NUM!</v>
      </c>
      <c r="C324" s="33" t="e">
        <f ca="1">+IF(B324&lt;&gt;"",'（工厂打印）送货清单'!$G$2,"")</f>
        <v>#NUM!</v>
      </c>
      <c r="D324" s="31" t="e">
        <f ca="1">+VLOOKUP(B324,'（工厂打印）送货清单'!$D:$E,2,0)</f>
        <v>#NUM!</v>
      </c>
      <c r="E324" s="31" t="e">
        <f ca="1">+VLOOKUP(B324,'（工厂打印）送货清单'!$D:$L,9,0)</f>
        <v>#NUM!</v>
      </c>
      <c r="F324" s="31"/>
      <c r="G324" s="31"/>
      <c r="H324" s="5"/>
      <c r="I324" s="5"/>
      <c r="J324" s="5"/>
    </row>
    <row r="325" customFormat="1" spans="1:10">
      <c r="A325" s="31" t="e">
        <f ca="1" t="array" ref="A325">+VLOOKUP(B325,IF({0,1},'（工厂打印）送货清单'!B:B,'（工厂打印）送货清单'!D:D),2,0)</f>
        <v>#NUM!</v>
      </c>
      <c r="B325" s="5" t="e">
        <f ca="1" t="array" ref="B325">+INDEX('（工厂打印）送货清单'!$D$1:$D$192,SMALL(IF('（工厂打印）送货清单'!$D$4:$D$192&lt;&gt;"",ROW('（工厂打印）送货清单'!$D$4:$D$192)),ROW('（工厂打印）送货清单'!A324)))</f>
        <v>#NUM!</v>
      </c>
      <c r="C325" s="33" t="e">
        <f ca="1">+IF(B325&lt;&gt;"",'（工厂打印）送货清单'!$G$2,"")</f>
        <v>#NUM!</v>
      </c>
      <c r="D325" s="31" t="e">
        <f ca="1">+VLOOKUP(B325,'（工厂打印）送货清单'!$D:$E,2,0)</f>
        <v>#NUM!</v>
      </c>
      <c r="E325" s="31" t="e">
        <f ca="1">+VLOOKUP(B325,'（工厂打印）送货清单'!$D:$L,9,0)</f>
        <v>#NUM!</v>
      </c>
      <c r="F325" s="31"/>
      <c r="G325" s="31"/>
      <c r="H325" s="5"/>
      <c r="I325" s="5"/>
      <c r="J325" s="5"/>
    </row>
    <row r="326" customFormat="1" spans="1:10">
      <c r="A326" s="31" t="e">
        <f ca="1" t="array" ref="A326">+VLOOKUP(B326,IF({0,1},'（工厂打印）送货清单'!B:B,'（工厂打印）送货清单'!D:D),2,0)</f>
        <v>#NUM!</v>
      </c>
      <c r="B326" s="5" t="e">
        <f ca="1" t="array" ref="B326">+INDEX('（工厂打印）送货清单'!$D$1:$D$192,SMALL(IF('（工厂打印）送货清单'!$D$4:$D$192&lt;&gt;"",ROW('（工厂打印）送货清单'!$D$4:$D$192)),ROW('（工厂打印）送货清单'!A325)))</f>
        <v>#NUM!</v>
      </c>
      <c r="C326" s="33" t="e">
        <f ca="1">+IF(B326&lt;&gt;"",'（工厂打印）送货清单'!$G$2,"")</f>
        <v>#NUM!</v>
      </c>
      <c r="D326" s="31" t="e">
        <f ca="1">+VLOOKUP(B326,'（工厂打印）送货清单'!$D:$E,2,0)</f>
        <v>#NUM!</v>
      </c>
      <c r="E326" s="31" t="e">
        <f ca="1">+VLOOKUP(B326,'（工厂打印）送货清单'!$D:$L,9,0)</f>
        <v>#NUM!</v>
      </c>
      <c r="F326" s="31"/>
      <c r="G326" s="31"/>
      <c r="H326" s="5"/>
      <c r="I326" s="5"/>
      <c r="J326" s="5"/>
    </row>
    <row r="327" customFormat="1" spans="1:10">
      <c r="A327" s="31" t="e">
        <f ca="1" t="array" ref="A327">+VLOOKUP(B327,IF({0,1},'（工厂打印）送货清单'!B:B,'（工厂打印）送货清单'!D:D),2,0)</f>
        <v>#NUM!</v>
      </c>
      <c r="B327" s="5" t="e">
        <f ca="1" t="array" ref="B327">+INDEX('（工厂打印）送货清单'!$D$1:$D$192,SMALL(IF('（工厂打印）送货清单'!$D$4:$D$192&lt;&gt;"",ROW('（工厂打印）送货清单'!$D$4:$D$192)),ROW('（工厂打印）送货清单'!A326)))</f>
        <v>#NUM!</v>
      </c>
      <c r="C327" s="33" t="e">
        <f ca="1">+IF(B327&lt;&gt;"",'（工厂打印）送货清单'!$G$2,"")</f>
        <v>#NUM!</v>
      </c>
      <c r="D327" s="31" t="e">
        <f ca="1">+VLOOKUP(B327,'（工厂打印）送货清单'!$D:$E,2,0)</f>
        <v>#NUM!</v>
      </c>
      <c r="E327" s="31" t="e">
        <f ca="1">+VLOOKUP(B327,'（工厂打印）送货清单'!$D:$L,9,0)</f>
        <v>#NUM!</v>
      </c>
      <c r="F327" s="31"/>
      <c r="G327" s="31"/>
      <c r="H327" s="5"/>
      <c r="I327" s="5"/>
      <c r="J327" s="5"/>
    </row>
    <row r="328" customFormat="1" spans="1:10">
      <c r="A328" s="31" t="e">
        <f ca="1" t="array" ref="A328">+VLOOKUP(B328,IF({0,1},'（工厂打印）送货清单'!B:B,'（工厂打印）送货清单'!D:D),2,0)</f>
        <v>#NUM!</v>
      </c>
      <c r="B328" s="5" t="e">
        <f ca="1" t="array" ref="B328">+INDEX('（工厂打印）送货清单'!$D$1:$D$192,SMALL(IF('（工厂打印）送货清单'!$D$4:$D$192&lt;&gt;"",ROW('（工厂打印）送货清单'!$D$4:$D$192)),ROW('（工厂打印）送货清单'!A327)))</f>
        <v>#NUM!</v>
      </c>
      <c r="C328" s="33" t="e">
        <f ca="1">+IF(B328&lt;&gt;"",'（工厂打印）送货清单'!$G$2,"")</f>
        <v>#NUM!</v>
      </c>
      <c r="D328" s="31" t="e">
        <f ca="1">+VLOOKUP(B328,'（工厂打印）送货清单'!$D:$E,2,0)</f>
        <v>#NUM!</v>
      </c>
      <c r="E328" s="31" t="e">
        <f ca="1">+VLOOKUP(B328,'（工厂打印）送货清单'!$D:$L,9,0)</f>
        <v>#NUM!</v>
      </c>
      <c r="F328" s="31"/>
      <c r="G328" s="31"/>
      <c r="H328" s="5"/>
      <c r="I328" s="5"/>
      <c r="J328" s="5"/>
    </row>
    <row r="329" customFormat="1" spans="1:10">
      <c r="A329" s="31" t="e">
        <f ca="1" t="array" ref="A329">+VLOOKUP(B329,IF({0,1},'（工厂打印）送货清单'!B:B,'（工厂打印）送货清单'!D:D),2,0)</f>
        <v>#NUM!</v>
      </c>
      <c r="B329" s="5" t="e">
        <f ca="1" t="array" ref="B329">+INDEX('（工厂打印）送货清单'!$D$1:$D$192,SMALL(IF('（工厂打印）送货清单'!$D$4:$D$192&lt;&gt;"",ROW('（工厂打印）送货清单'!$D$4:$D$192)),ROW('（工厂打印）送货清单'!A328)))</f>
        <v>#NUM!</v>
      </c>
      <c r="C329" s="33" t="e">
        <f ca="1">+IF(B329&lt;&gt;"",'（工厂打印）送货清单'!$G$2,"")</f>
        <v>#NUM!</v>
      </c>
      <c r="D329" s="31" t="e">
        <f ca="1">+VLOOKUP(B329,'（工厂打印）送货清单'!$D:$E,2,0)</f>
        <v>#NUM!</v>
      </c>
      <c r="E329" s="31" t="e">
        <f ca="1">+VLOOKUP(B329,'（工厂打印）送货清单'!$D:$L,9,0)</f>
        <v>#NUM!</v>
      </c>
      <c r="F329" s="31"/>
      <c r="G329" s="31"/>
      <c r="H329" s="5"/>
      <c r="I329" s="5"/>
      <c r="J329" s="5"/>
    </row>
    <row r="330" customFormat="1" spans="1:10">
      <c r="A330" s="31" t="e">
        <f ca="1" t="array" ref="A330">+VLOOKUP(B330,IF({0,1},'（工厂打印）送货清单'!B:B,'（工厂打印）送货清单'!D:D),2,0)</f>
        <v>#NUM!</v>
      </c>
      <c r="B330" s="5" t="e">
        <f ca="1" t="array" ref="B330">+INDEX('（工厂打印）送货清单'!$D$1:$D$192,SMALL(IF('（工厂打印）送货清单'!$D$4:$D$192&lt;&gt;"",ROW('（工厂打印）送货清单'!$D$4:$D$192)),ROW('（工厂打印）送货清单'!A329)))</f>
        <v>#NUM!</v>
      </c>
      <c r="C330" s="33" t="e">
        <f ca="1">+IF(B330&lt;&gt;"",'（工厂打印）送货清单'!$G$2,"")</f>
        <v>#NUM!</v>
      </c>
      <c r="D330" s="31" t="e">
        <f ca="1">+VLOOKUP(B330,'（工厂打印）送货清单'!$D:$E,2,0)</f>
        <v>#NUM!</v>
      </c>
      <c r="E330" s="31" t="e">
        <f ca="1">+VLOOKUP(B330,'（工厂打印）送货清单'!$D:$L,9,0)</f>
        <v>#NUM!</v>
      </c>
      <c r="F330" s="31"/>
      <c r="G330" s="31"/>
      <c r="H330" s="5"/>
      <c r="I330" s="5"/>
      <c r="J330" s="5"/>
    </row>
    <row r="331" customFormat="1" spans="1:10">
      <c r="A331" s="31" t="e">
        <f ca="1" t="array" ref="A331">+VLOOKUP(B331,IF({0,1},'（工厂打印）送货清单'!B:B,'（工厂打印）送货清单'!D:D),2,0)</f>
        <v>#NUM!</v>
      </c>
      <c r="B331" s="5" t="e">
        <f ca="1" t="array" ref="B331">+INDEX('（工厂打印）送货清单'!$D$1:$D$192,SMALL(IF('（工厂打印）送货清单'!$D$4:$D$192&lt;&gt;"",ROW('（工厂打印）送货清单'!$D$4:$D$192)),ROW('（工厂打印）送货清单'!A330)))</f>
        <v>#NUM!</v>
      </c>
      <c r="C331" s="33" t="e">
        <f ca="1">+IF(B331&lt;&gt;"",'（工厂打印）送货清单'!$G$2,"")</f>
        <v>#NUM!</v>
      </c>
      <c r="D331" s="31" t="e">
        <f ca="1">+VLOOKUP(B331,'（工厂打印）送货清单'!$D:$E,2,0)</f>
        <v>#NUM!</v>
      </c>
      <c r="E331" s="31" t="e">
        <f ca="1">+VLOOKUP(B331,'（工厂打印）送货清单'!$D:$L,9,0)</f>
        <v>#NUM!</v>
      </c>
      <c r="F331" s="31"/>
      <c r="G331" s="31"/>
      <c r="H331" s="5"/>
      <c r="I331" s="5"/>
      <c r="J331" s="5"/>
    </row>
    <row r="332" customFormat="1" spans="1:10">
      <c r="A332" s="31" t="e">
        <f ca="1" t="array" ref="A332">+VLOOKUP(B332,IF({0,1},'（工厂打印）送货清单'!B:B,'（工厂打印）送货清单'!D:D),2,0)</f>
        <v>#NUM!</v>
      </c>
      <c r="B332" s="5" t="e">
        <f ca="1" t="array" ref="B332">+INDEX('（工厂打印）送货清单'!$D$1:$D$192,SMALL(IF('（工厂打印）送货清单'!$D$4:$D$192&lt;&gt;"",ROW('（工厂打印）送货清单'!$D$4:$D$192)),ROW('（工厂打印）送货清单'!A331)))</f>
        <v>#NUM!</v>
      </c>
      <c r="C332" s="33" t="e">
        <f ca="1">+IF(B332&lt;&gt;"",'（工厂打印）送货清单'!$G$2,"")</f>
        <v>#NUM!</v>
      </c>
      <c r="D332" s="31" t="e">
        <f ca="1">+VLOOKUP(B332,'（工厂打印）送货清单'!$D:$E,2,0)</f>
        <v>#NUM!</v>
      </c>
      <c r="E332" s="31" t="e">
        <f ca="1">+VLOOKUP(B332,'（工厂打印）送货清单'!$D:$L,9,0)</f>
        <v>#NUM!</v>
      </c>
      <c r="F332" s="31"/>
      <c r="G332" s="31"/>
      <c r="H332" s="5"/>
      <c r="I332" s="5"/>
      <c r="J332" s="5"/>
    </row>
    <row r="333" customFormat="1" spans="1:10">
      <c r="A333" s="31" t="e">
        <f ca="1" t="array" ref="A333">+VLOOKUP(B333,IF({0,1},'（工厂打印）送货清单'!B:B,'（工厂打印）送货清单'!D:D),2,0)</f>
        <v>#NUM!</v>
      </c>
      <c r="B333" s="5" t="e">
        <f ca="1" t="array" ref="B333">+INDEX('（工厂打印）送货清单'!$D$1:$D$192,SMALL(IF('（工厂打印）送货清单'!$D$4:$D$192&lt;&gt;"",ROW('（工厂打印）送货清单'!$D$4:$D$192)),ROW('（工厂打印）送货清单'!A332)))</f>
        <v>#NUM!</v>
      </c>
      <c r="C333" s="33" t="e">
        <f ca="1">+IF(B333&lt;&gt;"",'（工厂打印）送货清单'!$G$2,"")</f>
        <v>#NUM!</v>
      </c>
      <c r="D333" s="31" t="e">
        <f ca="1">+VLOOKUP(B333,'（工厂打印）送货清单'!$D:$E,2,0)</f>
        <v>#NUM!</v>
      </c>
      <c r="E333" s="31" t="e">
        <f ca="1">+VLOOKUP(B333,'（工厂打印）送货清单'!$D:$L,9,0)</f>
        <v>#NUM!</v>
      </c>
      <c r="F333" s="31"/>
      <c r="G333" s="31"/>
      <c r="H333" s="5"/>
      <c r="I333" s="5"/>
      <c r="J333" s="5"/>
    </row>
    <row r="334" customFormat="1" spans="1:10">
      <c r="A334" s="31" t="e">
        <f ca="1" t="array" ref="A334">+VLOOKUP(B334,IF({0,1},'（工厂打印）送货清单'!B:B,'（工厂打印）送货清单'!D:D),2,0)</f>
        <v>#NUM!</v>
      </c>
      <c r="B334" s="5" t="e">
        <f ca="1" t="array" ref="B334">+INDEX('（工厂打印）送货清单'!$D$1:$D$192,SMALL(IF('（工厂打印）送货清单'!$D$4:$D$192&lt;&gt;"",ROW('（工厂打印）送货清单'!$D$4:$D$192)),ROW('（工厂打印）送货清单'!A333)))</f>
        <v>#NUM!</v>
      </c>
      <c r="C334" s="33" t="e">
        <f ca="1">+IF(B334&lt;&gt;"",'（工厂打印）送货清单'!$G$2,"")</f>
        <v>#NUM!</v>
      </c>
      <c r="D334" s="31" t="e">
        <f ca="1">+VLOOKUP(B334,'（工厂打印）送货清单'!$D:$E,2,0)</f>
        <v>#NUM!</v>
      </c>
      <c r="E334" s="31" t="e">
        <f ca="1">+VLOOKUP(B334,'（工厂打印）送货清单'!$D:$L,9,0)</f>
        <v>#NUM!</v>
      </c>
      <c r="F334" s="31"/>
      <c r="G334" s="31"/>
      <c r="H334" s="5"/>
      <c r="I334" s="5"/>
      <c r="J334" s="5"/>
    </row>
    <row r="335" customFormat="1" spans="1:10">
      <c r="A335" s="31" t="e">
        <f ca="1" t="array" ref="A335">+VLOOKUP(B335,IF({0,1},'（工厂打印）送货清单'!B:B,'（工厂打印）送货清单'!D:D),2,0)</f>
        <v>#NUM!</v>
      </c>
      <c r="B335" s="5" t="e">
        <f ca="1" t="array" ref="B335">+INDEX('（工厂打印）送货清单'!$D$1:$D$192,SMALL(IF('（工厂打印）送货清单'!$D$4:$D$192&lt;&gt;"",ROW('（工厂打印）送货清单'!$D$4:$D$192)),ROW('（工厂打印）送货清单'!A334)))</f>
        <v>#NUM!</v>
      </c>
      <c r="C335" s="33" t="e">
        <f ca="1">+IF(B335&lt;&gt;"",'（工厂打印）送货清单'!$G$2,"")</f>
        <v>#NUM!</v>
      </c>
      <c r="D335" s="31" t="e">
        <f ca="1">+VLOOKUP(B335,'（工厂打印）送货清单'!$D:$E,2,0)</f>
        <v>#NUM!</v>
      </c>
      <c r="E335" s="31" t="e">
        <f ca="1">+VLOOKUP(B335,'（工厂打印）送货清单'!$D:$L,9,0)</f>
        <v>#NUM!</v>
      </c>
      <c r="F335" s="31"/>
      <c r="G335" s="31"/>
      <c r="H335" s="5"/>
      <c r="I335" s="5"/>
      <c r="J335" s="5"/>
    </row>
    <row r="336" customFormat="1" spans="1:10">
      <c r="A336" s="31" t="e">
        <f ca="1" t="array" ref="A336">+VLOOKUP(B336,IF({0,1},'（工厂打印）送货清单'!B:B,'（工厂打印）送货清单'!D:D),2,0)</f>
        <v>#NUM!</v>
      </c>
      <c r="B336" s="5" t="e">
        <f ca="1" t="array" ref="B336">+INDEX('（工厂打印）送货清单'!$D$1:$D$192,SMALL(IF('（工厂打印）送货清单'!$D$4:$D$192&lt;&gt;"",ROW('（工厂打印）送货清单'!$D$4:$D$192)),ROW('（工厂打印）送货清单'!A335)))</f>
        <v>#NUM!</v>
      </c>
      <c r="C336" s="33" t="e">
        <f ca="1">+IF(B336&lt;&gt;"",'（工厂打印）送货清单'!$G$2,"")</f>
        <v>#NUM!</v>
      </c>
      <c r="D336" s="31" t="e">
        <f ca="1">+VLOOKUP(B336,'（工厂打印）送货清单'!$D:$E,2,0)</f>
        <v>#NUM!</v>
      </c>
      <c r="E336" s="31" t="e">
        <f ca="1">+VLOOKUP(B336,'（工厂打印）送货清单'!$D:$L,9,0)</f>
        <v>#NUM!</v>
      </c>
      <c r="F336" s="31"/>
      <c r="G336" s="31"/>
      <c r="H336" s="5"/>
      <c r="I336" s="5"/>
      <c r="J336" s="5"/>
    </row>
    <row r="337" customFormat="1" spans="1:10">
      <c r="A337" s="31" t="e">
        <f ca="1" t="array" ref="A337">+VLOOKUP(B337,IF({0,1},'（工厂打印）送货清单'!B:B,'（工厂打印）送货清单'!D:D),2,0)</f>
        <v>#NUM!</v>
      </c>
      <c r="B337" s="5" t="e">
        <f ca="1" t="array" ref="B337">+INDEX('（工厂打印）送货清单'!$D$1:$D$192,SMALL(IF('（工厂打印）送货清单'!$D$4:$D$192&lt;&gt;"",ROW('（工厂打印）送货清单'!$D$4:$D$192)),ROW('（工厂打印）送货清单'!A336)))</f>
        <v>#NUM!</v>
      </c>
      <c r="C337" s="33" t="e">
        <f ca="1">+IF(B337&lt;&gt;"",'（工厂打印）送货清单'!$G$2,"")</f>
        <v>#NUM!</v>
      </c>
      <c r="D337" s="31" t="e">
        <f ca="1">+VLOOKUP(B337,'（工厂打印）送货清单'!$D:$E,2,0)</f>
        <v>#NUM!</v>
      </c>
      <c r="E337" s="31" t="e">
        <f ca="1">+VLOOKUP(B337,'（工厂打印）送货清单'!$D:$L,9,0)</f>
        <v>#NUM!</v>
      </c>
      <c r="F337" s="31"/>
      <c r="G337" s="31"/>
      <c r="H337" s="5"/>
      <c r="I337" s="5"/>
      <c r="J337" s="5"/>
    </row>
    <row r="338" customFormat="1" spans="1:10">
      <c r="A338" s="31" t="e">
        <f ca="1" t="array" ref="A338">+VLOOKUP(B338,IF({0,1},'（工厂打印）送货清单'!B:B,'（工厂打印）送货清单'!D:D),2,0)</f>
        <v>#NUM!</v>
      </c>
      <c r="B338" s="5" t="e">
        <f ca="1" t="array" ref="B338">+INDEX('（工厂打印）送货清单'!$D$1:$D$192,SMALL(IF('（工厂打印）送货清单'!$D$4:$D$192&lt;&gt;"",ROW('（工厂打印）送货清单'!$D$4:$D$192)),ROW('（工厂打印）送货清单'!A337)))</f>
        <v>#NUM!</v>
      </c>
      <c r="C338" s="33" t="e">
        <f ca="1">+IF(B338&lt;&gt;"",'（工厂打印）送货清单'!$G$2,"")</f>
        <v>#NUM!</v>
      </c>
      <c r="D338" s="31" t="e">
        <f ca="1">+VLOOKUP(B338,'（工厂打印）送货清单'!$D:$E,2,0)</f>
        <v>#NUM!</v>
      </c>
      <c r="E338" s="31" t="e">
        <f ca="1">+VLOOKUP(B338,'（工厂打印）送货清单'!$D:$L,9,0)</f>
        <v>#NUM!</v>
      </c>
      <c r="F338" s="31"/>
      <c r="G338" s="31"/>
      <c r="H338" s="5"/>
      <c r="I338" s="5"/>
      <c r="J338" s="5"/>
    </row>
    <row r="339" customFormat="1" spans="1:10">
      <c r="A339" s="31" t="e">
        <f ca="1" t="array" ref="A339">+VLOOKUP(B339,IF({0,1},'（工厂打印）送货清单'!B:B,'（工厂打印）送货清单'!D:D),2,0)</f>
        <v>#NUM!</v>
      </c>
      <c r="B339" s="5" t="e">
        <f ca="1" t="array" ref="B339">+INDEX('（工厂打印）送货清单'!$D$1:$D$192,SMALL(IF('（工厂打印）送货清单'!$D$4:$D$192&lt;&gt;"",ROW('（工厂打印）送货清单'!$D$4:$D$192)),ROW('（工厂打印）送货清单'!A338)))</f>
        <v>#NUM!</v>
      </c>
      <c r="C339" s="33" t="e">
        <f ca="1">+IF(B339&lt;&gt;"",'（工厂打印）送货清单'!$G$2,"")</f>
        <v>#NUM!</v>
      </c>
      <c r="D339" s="31" t="e">
        <f ca="1">+VLOOKUP(B339,'（工厂打印）送货清单'!$D:$E,2,0)</f>
        <v>#NUM!</v>
      </c>
      <c r="E339" s="31" t="e">
        <f ca="1">+VLOOKUP(B339,'（工厂打印）送货清单'!$D:$L,9,0)</f>
        <v>#NUM!</v>
      </c>
      <c r="F339" s="31"/>
      <c r="G339" s="31"/>
      <c r="H339" s="5"/>
      <c r="I339" s="5"/>
      <c r="J339" s="5"/>
    </row>
    <row r="340" customFormat="1" spans="1:10">
      <c r="A340" s="31" t="e">
        <f ca="1" t="array" ref="A340">+VLOOKUP(B340,IF({0,1},'（工厂打印）送货清单'!B:B,'（工厂打印）送货清单'!D:D),2,0)</f>
        <v>#NUM!</v>
      </c>
      <c r="B340" s="5" t="e">
        <f ca="1" t="array" ref="B340">+INDEX('（工厂打印）送货清单'!$D$1:$D$192,SMALL(IF('（工厂打印）送货清单'!$D$4:$D$192&lt;&gt;"",ROW('（工厂打印）送货清单'!$D$4:$D$192)),ROW('（工厂打印）送货清单'!A339)))</f>
        <v>#NUM!</v>
      </c>
      <c r="C340" s="33" t="e">
        <f ca="1">+IF(B340&lt;&gt;"",'（工厂打印）送货清单'!$G$2,"")</f>
        <v>#NUM!</v>
      </c>
      <c r="D340" s="31" t="e">
        <f ca="1">+VLOOKUP(B340,'（工厂打印）送货清单'!$D:$E,2,0)</f>
        <v>#NUM!</v>
      </c>
      <c r="E340" s="31" t="e">
        <f ca="1">+VLOOKUP(B340,'（工厂打印）送货清单'!$D:$L,9,0)</f>
        <v>#NUM!</v>
      </c>
      <c r="F340" s="31"/>
      <c r="G340" s="31"/>
      <c r="H340" s="5"/>
      <c r="I340" s="5"/>
      <c r="J340" s="5"/>
    </row>
    <row r="341" customFormat="1" spans="1:10">
      <c r="A341" s="31" t="e">
        <f ca="1" t="array" ref="A341">+VLOOKUP(B341,IF({0,1},'（工厂打印）送货清单'!B:B,'（工厂打印）送货清单'!D:D),2,0)</f>
        <v>#NUM!</v>
      </c>
      <c r="B341" s="5" t="e">
        <f ca="1" t="array" ref="B341">+INDEX('（工厂打印）送货清单'!$D$1:$D$192,SMALL(IF('（工厂打印）送货清单'!$D$4:$D$192&lt;&gt;"",ROW('（工厂打印）送货清单'!$D$4:$D$192)),ROW('（工厂打印）送货清单'!A340)))</f>
        <v>#NUM!</v>
      </c>
      <c r="C341" s="33" t="e">
        <f ca="1">+IF(B341&lt;&gt;"",'（工厂打印）送货清单'!$G$2,"")</f>
        <v>#NUM!</v>
      </c>
      <c r="D341" s="31" t="e">
        <f ca="1">+VLOOKUP(B341,'（工厂打印）送货清单'!$D:$E,2,0)</f>
        <v>#NUM!</v>
      </c>
      <c r="E341" s="31" t="e">
        <f ca="1">+VLOOKUP(B341,'（工厂打印）送货清单'!$D:$L,9,0)</f>
        <v>#NUM!</v>
      </c>
      <c r="F341" s="31"/>
      <c r="G341" s="31"/>
      <c r="H341" s="5"/>
      <c r="I341" s="5"/>
      <c r="J341" s="5"/>
    </row>
    <row r="342" customFormat="1" spans="1:10">
      <c r="A342" s="31" t="e">
        <f ca="1" t="array" ref="A342">+VLOOKUP(B342,IF({0,1},'（工厂打印）送货清单'!B:B,'（工厂打印）送货清单'!D:D),2,0)</f>
        <v>#NUM!</v>
      </c>
      <c r="B342" s="5" t="e">
        <f ca="1" t="array" ref="B342">+INDEX('（工厂打印）送货清单'!$D$1:$D$192,SMALL(IF('（工厂打印）送货清单'!$D$4:$D$192&lt;&gt;"",ROW('（工厂打印）送货清单'!$D$4:$D$192)),ROW('（工厂打印）送货清单'!A341)))</f>
        <v>#NUM!</v>
      </c>
      <c r="C342" s="33" t="e">
        <f ca="1">+IF(B342&lt;&gt;"",'（工厂打印）送货清单'!$G$2,"")</f>
        <v>#NUM!</v>
      </c>
      <c r="D342" s="31" t="e">
        <f ca="1">+VLOOKUP(B342,'（工厂打印）送货清单'!$D:$E,2,0)</f>
        <v>#NUM!</v>
      </c>
      <c r="E342" s="31" t="e">
        <f ca="1">+VLOOKUP(B342,'（工厂打印）送货清单'!$D:$L,9,0)</f>
        <v>#NUM!</v>
      </c>
      <c r="F342" s="31"/>
      <c r="G342" s="31"/>
      <c r="H342" s="5"/>
      <c r="I342" s="5"/>
      <c r="J342" s="5"/>
    </row>
    <row r="343" customFormat="1" spans="1:10">
      <c r="A343" s="31" t="e">
        <f ca="1" t="array" ref="A343">+VLOOKUP(B343,IF({0,1},'（工厂打印）送货清单'!B:B,'（工厂打印）送货清单'!D:D),2,0)</f>
        <v>#NUM!</v>
      </c>
      <c r="B343" s="5" t="e">
        <f ca="1" t="array" ref="B343">+INDEX('（工厂打印）送货清单'!$D$1:$D$192,SMALL(IF('（工厂打印）送货清单'!$D$4:$D$192&lt;&gt;"",ROW('（工厂打印）送货清单'!$D$4:$D$192)),ROW('（工厂打印）送货清单'!A342)))</f>
        <v>#NUM!</v>
      </c>
      <c r="C343" s="33" t="e">
        <f ca="1">+IF(B343&lt;&gt;"",'（工厂打印）送货清单'!$G$2,"")</f>
        <v>#NUM!</v>
      </c>
      <c r="D343" s="31" t="e">
        <f ca="1">+VLOOKUP(B343,'（工厂打印）送货清单'!$D:$E,2,0)</f>
        <v>#NUM!</v>
      </c>
      <c r="E343" s="31" t="e">
        <f ca="1">+VLOOKUP(B343,'（工厂打印）送货清单'!$D:$L,9,0)</f>
        <v>#NUM!</v>
      </c>
      <c r="F343" s="31"/>
      <c r="G343" s="31"/>
      <c r="H343" s="5"/>
      <c r="I343" s="5"/>
      <c r="J343" s="5"/>
    </row>
    <row r="344" customFormat="1" spans="1:10">
      <c r="A344" s="31" t="e">
        <f ca="1" t="array" ref="A344">+VLOOKUP(B344,IF({0,1},'（工厂打印）送货清单'!B:B,'（工厂打印）送货清单'!D:D),2,0)</f>
        <v>#NUM!</v>
      </c>
      <c r="B344" s="5" t="e">
        <f ca="1" t="array" ref="B344">+INDEX('（工厂打印）送货清单'!$D$1:$D$192,SMALL(IF('（工厂打印）送货清单'!$D$4:$D$192&lt;&gt;"",ROW('（工厂打印）送货清单'!$D$4:$D$192)),ROW('（工厂打印）送货清单'!A343)))</f>
        <v>#NUM!</v>
      </c>
      <c r="C344" s="33" t="e">
        <f ca="1">+IF(B344&lt;&gt;"",'（工厂打印）送货清单'!$G$2,"")</f>
        <v>#NUM!</v>
      </c>
      <c r="D344" s="31" t="e">
        <f ca="1">+VLOOKUP(B344,'（工厂打印）送货清单'!$D:$E,2,0)</f>
        <v>#NUM!</v>
      </c>
      <c r="E344" s="31" t="e">
        <f ca="1">+VLOOKUP(B344,'（工厂打印）送货清单'!$D:$L,9,0)</f>
        <v>#NUM!</v>
      </c>
      <c r="F344" s="31"/>
      <c r="G344" s="31"/>
      <c r="H344" s="5"/>
      <c r="I344" s="5"/>
      <c r="J344" s="5"/>
    </row>
    <row r="345" customFormat="1" spans="1:10">
      <c r="A345" s="31" t="e">
        <f ca="1" t="array" ref="A345">+VLOOKUP(B345,IF({0,1},'（工厂打印）送货清单'!B:B,'（工厂打印）送货清单'!D:D),2,0)</f>
        <v>#NUM!</v>
      </c>
      <c r="B345" s="5" t="e">
        <f ca="1" t="array" ref="B345">+INDEX('（工厂打印）送货清单'!$D$1:$D$192,SMALL(IF('（工厂打印）送货清单'!$D$4:$D$192&lt;&gt;"",ROW('（工厂打印）送货清单'!$D$4:$D$192)),ROW('（工厂打印）送货清单'!A344)))</f>
        <v>#NUM!</v>
      </c>
      <c r="C345" s="33" t="e">
        <f ca="1">+IF(B345&lt;&gt;"",'（工厂打印）送货清单'!$G$2,"")</f>
        <v>#NUM!</v>
      </c>
      <c r="D345" s="31" t="e">
        <f ca="1">+VLOOKUP(B345,'（工厂打印）送货清单'!$D:$E,2,0)</f>
        <v>#NUM!</v>
      </c>
      <c r="E345" s="31" t="e">
        <f ca="1">+VLOOKUP(B345,'（工厂打印）送货清单'!$D:$L,9,0)</f>
        <v>#NUM!</v>
      </c>
      <c r="F345" s="31"/>
      <c r="G345" s="31"/>
      <c r="H345" s="5"/>
      <c r="I345" s="5"/>
      <c r="J345" s="5"/>
    </row>
    <row r="346" customFormat="1" spans="1:10">
      <c r="A346" s="31" t="e">
        <f ca="1" t="array" ref="A346">+VLOOKUP(B346,IF({0,1},'（工厂打印）送货清单'!B:B,'（工厂打印）送货清单'!D:D),2,0)</f>
        <v>#NUM!</v>
      </c>
      <c r="B346" s="5" t="e">
        <f ca="1" t="array" ref="B346">+INDEX('（工厂打印）送货清单'!$D$1:$D$192,SMALL(IF('（工厂打印）送货清单'!$D$4:$D$192&lt;&gt;"",ROW('（工厂打印）送货清单'!$D$4:$D$192)),ROW('（工厂打印）送货清单'!A345)))</f>
        <v>#NUM!</v>
      </c>
      <c r="C346" s="33" t="e">
        <f ca="1">+IF(B346&lt;&gt;"",'（工厂打印）送货清单'!$G$2,"")</f>
        <v>#NUM!</v>
      </c>
      <c r="D346" s="31" t="e">
        <f ca="1">+VLOOKUP(B346,'（工厂打印）送货清单'!$D:$E,2,0)</f>
        <v>#NUM!</v>
      </c>
      <c r="E346" s="31" t="e">
        <f ca="1">+VLOOKUP(B346,'（工厂打印）送货清单'!$D:$L,9,0)</f>
        <v>#NUM!</v>
      </c>
      <c r="F346" s="31"/>
      <c r="G346" s="31"/>
      <c r="H346" s="5"/>
      <c r="I346" s="5"/>
      <c r="J346" s="5"/>
    </row>
    <row r="347" customFormat="1" spans="1:10">
      <c r="A347" s="31" t="e">
        <f ca="1" t="array" ref="A347">+VLOOKUP(B347,IF({0,1},'（工厂打印）送货清单'!B:B,'（工厂打印）送货清单'!D:D),2,0)</f>
        <v>#NUM!</v>
      </c>
      <c r="B347" s="5" t="e">
        <f ca="1" t="array" ref="B347">+INDEX('（工厂打印）送货清单'!$D$1:$D$192,SMALL(IF('（工厂打印）送货清单'!$D$4:$D$192&lt;&gt;"",ROW('（工厂打印）送货清单'!$D$4:$D$192)),ROW('（工厂打印）送货清单'!A346)))</f>
        <v>#NUM!</v>
      </c>
      <c r="C347" s="33" t="e">
        <f ca="1">+IF(B347&lt;&gt;"",'（工厂打印）送货清单'!$G$2,"")</f>
        <v>#NUM!</v>
      </c>
      <c r="D347" s="31" t="e">
        <f ca="1">+VLOOKUP(B347,'（工厂打印）送货清单'!$D:$E,2,0)</f>
        <v>#NUM!</v>
      </c>
      <c r="E347" s="31" t="e">
        <f ca="1">+VLOOKUP(B347,'（工厂打印）送货清单'!$D:$L,9,0)</f>
        <v>#NUM!</v>
      </c>
      <c r="F347" s="31"/>
      <c r="G347" s="31"/>
      <c r="H347" s="5"/>
      <c r="I347" s="5"/>
      <c r="J347" s="5"/>
    </row>
    <row r="348" customFormat="1" spans="1:10">
      <c r="A348" s="31" t="e">
        <f ca="1" t="array" ref="A348">+VLOOKUP(B348,IF({0,1},'（工厂打印）送货清单'!B:B,'（工厂打印）送货清单'!D:D),2,0)</f>
        <v>#NUM!</v>
      </c>
      <c r="B348" s="5" t="e">
        <f ca="1" t="array" ref="B348">+INDEX('（工厂打印）送货清单'!$D$1:$D$192,SMALL(IF('（工厂打印）送货清单'!$D$4:$D$192&lt;&gt;"",ROW('（工厂打印）送货清单'!$D$4:$D$192)),ROW('（工厂打印）送货清单'!A347)))</f>
        <v>#NUM!</v>
      </c>
      <c r="C348" s="33" t="e">
        <f ca="1">+IF(B348&lt;&gt;"",'（工厂打印）送货清单'!$G$2,"")</f>
        <v>#NUM!</v>
      </c>
      <c r="D348" s="31" t="e">
        <f ca="1">+VLOOKUP(B348,'（工厂打印）送货清单'!$D:$E,2,0)</f>
        <v>#NUM!</v>
      </c>
      <c r="E348" s="31" t="e">
        <f ca="1">+VLOOKUP(B348,'（工厂打印）送货清单'!$D:$L,9,0)</f>
        <v>#NUM!</v>
      </c>
      <c r="F348" s="31"/>
      <c r="G348" s="31"/>
      <c r="H348" s="5"/>
      <c r="I348" s="5"/>
      <c r="J348" s="5"/>
    </row>
    <row r="349" customFormat="1" spans="1:10">
      <c r="A349" s="31" t="e">
        <f ca="1" t="array" ref="A349">+VLOOKUP(B349,IF({0,1},'（工厂打印）送货清单'!B:B,'（工厂打印）送货清单'!D:D),2,0)</f>
        <v>#NUM!</v>
      </c>
      <c r="B349" s="5" t="e">
        <f ca="1" t="array" ref="B349">+INDEX('（工厂打印）送货清单'!$D$1:$D$192,SMALL(IF('（工厂打印）送货清单'!$D$4:$D$192&lt;&gt;"",ROW('（工厂打印）送货清单'!$D$4:$D$192)),ROW('（工厂打印）送货清单'!A348)))</f>
        <v>#NUM!</v>
      </c>
      <c r="C349" s="33" t="e">
        <f ca="1">+IF(B349&lt;&gt;"",'（工厂打印）送货清单'!$G$2,"")</f>
        <v>#NUM!</v>
      </c>
      <c r="D349" s="31" t="e">
        <f ca="1">+VLOOKUP(B349,'（工厂打印）送货清单'!$D:$E,2,0)</f>
        <v>#NUM!</v>
      </c>
      <c r="E349" s="31" t="e">
        <f ca="1">+VLOOKUP(B349,'（工厂打印）送货清单'!$D:$L,9,0)</f>
        <v>#NUM!</v>
      </c>
      <c r="F349" s="31"/>
      <c r="G349" s="31"/>
      <c r="H349" s="5"/>
      <c r="I349" s="5"/>
      <c r="J349" s="5"/>
    </row>
    <row r="350" customFormat="1" spans="1:10">
      <c r="A350" s="31" t="e">
        <f ca="1" t="array" ref="A350">+VLOOKUP(B350,IF({0,1},'（工厂打印）送货清单'!B:B,'（工厂打印）送货清单'!D:D),2,0)</f>
        <v>#NUM!</v>
      </c>
      <c r="B350" s="5" t="e">
        <f ca="1" t="array" ref="B350">+INDEX('（工厂打印）送货清单'!$D$1:$D$192,SMALL(IF('（工厂打印）送货清单'!$D$4:$D$192&lt;&gt;"",ROW('（工厂打印）送货清单'!$D$4:$D$192)),ROW('（工厂打印）送货清单'!A349)))</f>
        <v>#NUM!</v>
      </c>
      <c r="C350" s="33" t="e">
        <f ca="1">+IF(B350&lt;&gt;"",'（工厂打印）送货清单'!$G$2,"")</f>
        <v>#NUM!</v>
      </c>
      <c r="D350" s="31" t="e">
        <f ca="1">+VLOOKUP(B350,'（工厂打印）送货清单'!$D:$E,2,0)</f>
        <v>#NUM!</v>
      </c>
      <c r="E350" s="31" t="e">
        <f ca="1">+VLOOKUP(B350,'（工厂打印）送货清单'!$D:$L,9,0)</f>
        <v>#NUM!</v>
      </c>
      <c r="F350" s="31"/>
      <c r="G350" s="31"/>
      <c r="H350" s="5"/>
      <c r="I350" s="5"/>
      <c r="J350" s="5"/>
    </row>
    <row r="351" customFormat="1" spans="1:10">
      <c r="A351" s="31" t="e">
        <f ca="1" t="array" ref="A351">+VLOOKUP(B351,IF({0,1},'（工厂打印）送货清单'!B:B,'（工厂打印）送货清单'!D:D),2,0)</f>
        <v>#NUM!</v>
      </c>
      <c r="B351" s="5" t="e">
        <f ca="1" t="array" ref="B351">+INDEX('（工厂打印）送货清单'!$D$1:$D$192,SMALL(IF('（工厂打印）送货清单'!$D$4:$D$192&lt;&gt;"",ROW('（工厂打印）送货清单'!$D$4:$D$192)),ROW('（工厂打印）送货清单'!A350)))</f>
        <v>#NUM!</v>
      </c>
      <c r="C351" s="33" t="e">
        <f ca="1">+IF(B351&lt;&gt;"",'（工厂打印）送货清单'!$G$2,"")</f>
        <v>#NUM!</v>
      </c>
      <c r="D351" s="31" t="e">
        <f ca="1">+VLOOKUP(B351,'（工厂打印）送货清单'!$D:$E,2,0)</f>
        <v>#NUM!</v>
      </c>
      <c r="E351" s="31" t="e">
        <f ca="1">+VLOOKUP(B351,'（工厂打印）送货清单'!$D:$L,9,0)</f>
        <v>#NUM!</v>
      </c>
      <c r="F351" s="31"/>
      <c r="G351" s="31"/>
      <c r="H351" s="5"/>
      <c r="I351" s="5"/>
      <c r="J351" s="5"/>
    </row>
    <row r="352" customFormat="1" spans="1:10">
      <c r="A352" s="31" t="e">
        <f ca="1" t="array" ref="A352">+VLOOKUP(B352,IF({0,1},'（工厂打印）送货清单'!B:B,'（工厂打印）送货清单'!D:D),2,0)</f>
        <v>#NUM!</v>
      </c>
      <c r="B352" s="5" t="e">
        <f ca="1" t="array" ref="B352">+INDEX('（工厂打印）送货清单'!$D$1:$D$192,SMALL(IF('（工厂打印）送货清单'!$D$4:$D$192&lt;&gt;"",ROW('（工厂打印）送货清单'!$D$4:$D$192)),ROW('（工厂打印）送货清单'!A351)))</f>
        <v>#NUM!</v>
      </c>
      <c r="C352" s="33" t="e">
        <f ca="1">+IF(B352&lt;&gt;"",'（工厂打印）送货清单'!$G$2,"")</f>
        <v>#NUM!</v>
      </c>
      <c r="D352" s="31" t="e">
        <f ca="1">+VLOOKUP(B352,'（工厂打印）送货清单'!$D:$E,2,0)</f>
        <v>#NUM!</v>
      </c>
      <c r="E352" s="31" t="e">
        <f ca="1">+VLOOKUP(B352,'（工厂打印）送货清单'!$D:$L,9,0)</f>
        <v>#NUM!</v>
      </c>
      <c r="F352" s="31"/>
      <c r="G352" s="31"/>
      <c r="H352" s="5"/>
      <c r="I352" s="5"/>
      <c r="J352" s="5"/>
    </row>
    <row r="353" customFormat="1" spans="1:10">
      <c r="A353" s="31" t="e">
        <f ca="1" t="array" ref="A353">+VLOOKUP(B353,IF({0,1},'（工厂打印）送货清单'!B:B,'（工厂打印）送货清单'!D:D),2,0)</f>
        <v>#NUM!</v>
      </c>
      <c r="B353" s="5" t="e">
        <f ca="1" t="array" ref="B353">+INDEX('（工厂打印）送货清单'!$D$1:$D$192,SMALL(IF('（工厂打印）送货清单'!$D$4:$D$192&lt;&gt;"",ROW('（工厂打印）送货清单'!$D$4:$D$192)),ROW('（工厂打印）送货清单'!A352)))</f>
        <v>#NUM!</v>
      </c>
      <c r="C353" s="33" t="e">
        <f ca="1">+IF(B353&lt;&gt;"",'（工厂打印）送货清单'!$G$2,"")</f>
        <v>#NUM!</v>
      </c>
      <c r="D353" s="31" t="e">
        <f ca="1">+VLOOKUP(B353,'（工厂打印）送货清单'!$D:$E,2,0)</f>
        <v>#NUM!</v>
      </c>
      <c r="E353" s="31" t="e">
        <f ca="1">+VLOOKUP(B353,'（工厂打印）送货清单'!$D:$L,9,0)</f>
        <v>#NUM!</v>
      </c>
      <c r="F353" s="31"/>
      <c r="G353" s="31"/>
      <c r="H353" s="5"/>
      <c r="I353" s="5"/>
      <c r="J353" s="5"/>
    </row>
    <row r="354" customFormat="1" spans="1:10">
      <c r="A354" s="31" t="e">
        <f ca="1" t="array" ref="A354">+VLOOKUP(B354,IF({0,1},'（工厂打印）送货清单'!B:B,'（工厂打印）送货清单'!D:D),2,0)</f>
        <v>#NUM!</v>
      </c>
      <c r="B354" s="5" t="e">
        <f ca="1" t="array" ref="B354">+INDEX('（工厂打印）送货清单'!$D$1:$D$192,SMALL(IF('（工厂打印）送货清单'!$D$4:$D$192&lt;&gt;"",ROW('（工厂打印）送货清单'!$D$4:$D$192)),ROW('（工厂打印）送货清单'!A353)))</f>
        <v>#NUM!</v>
      </c>
      <c r="C354" s="33" t="e">
        <f ca="1">+IF(B354&lt;&gt;"",'（工厂打印）送货清单'!$G$2,"")</f>
        <v>#NUM!</v>
      </c>
      <c r="D354" s="31" t="e">
        <f ca="1">+VLOOKUP(B354,'（工厂打印）送货清单'!$D:$E,2,0)</f>
        <v>#NUM!</v>
      </c>
      <c r="E354" s="31" t="e">
        <f ca="1">+VLOOKUP(B354,'（工厂打印）送货清单'!$D:$L,9,0)</f>
        <v>#NUM!</v>
      </c>
      <c r="F354" s="31"/>
      <c r="G354" s="31"/>
      <c r="H354" s="5"/>
      <c r="I354" s="5"/>
      <c r="J354" s="5"/>
    </row>
    <row r="355" customFormat="1" spans="1:10">
      <c r="A355" s="31" t="e">
        <f ca="1" t="array" ref="A355">+VLOOKUP(B355,IF({0,1},'（工厂打印）送货清单'!B:B,'（工厂打印）送货清单'!D:D),2,0)</f>
        <v>#NUM!</v>
      </c>
      <c r="B355" s="5" t="e">
        <f ca="1" t="array" ref="B355">+INDEX('（工厂打印）送货清单'!$D$1:$D$192,SMALL(IF('（工厂打印）送货清单'!$D$4:$D$192&lt;&gt;"",ROW('（工厂打印）送货清单'!$D$4:$D$192)),ROW('（工厂打印）送货清单'!A354)))</f>
        <v>#NUM!</v>
      </c>
      <c r="C355" s="33" t="e">
        <f ca="1">+IF(B355&lt;&gt;"",'（工厂打印）送货清单'!$G$2,"")</f>
        <v>#NUM!</v>
      </c>
      <c r="D355" s="31" t="e">
        <f ca="1">+VLOOKUP(B355,'（工厂打印）送货清单'!$D:$E,2,0)</f>
        <v>#NUM!</v>
      </c>
      <c r="E355" s="31" t="e">
        <f ca="1">+VLOOKUP(B355,'（工厂打印）送货清单'!$D:$L,9,0)</f>
        <v>#NUM!</v>
      </c>
      <c r="F355" s="31"/>
      <c r="G355" s="31"/>
      <c r="H355" s="5"/>
      <c r="I355" s="5"/>
      <c r="J355" s="5"/>
    </row>
    <row r="356" customFormat="1" spans="1:10">
      <c r="A356" s="31" t="e">
        <f ca="1" t="array" ref="A356">+VLOOKUP(B356,IF({0,1},'（工厂打印）送货清单'!B:B,'（工厂打印）送货清单'!D:D),2,0)</f>
        <v>#NUM!</v>
      </c>
      <c r="B356" s="5" t="e">
        <f ca="1" t="array" ref="B356">+INDEX('（工厂打印）送货清单'!$D$1:$D$192,SMALL(IF('（工厂打印）送货清单'!$D$4:$D$192&lt;&gt;"",ROW('（工厂打印）送货清单'!$D$4:$D$192)),ROW('（工厂打印）送货清单'!A355)))</f>
        <v>#NUM!</v>
      </c>
      <c r="C356" s="33" t="e">
        <f ca="1">+IF(B356&lt;&gt;"",'（工厂打印）送货清单'!$G$2,"")</f>
        <v>#NUM!</v>
      </c>
      <c r="D356" s="31" t="e">
        <f ca="1">+VLOOKUP(B356,'（工厂打印）送货清单'!$D:$E,2,0)</f>
        <v>#NUM!</v>
      </c>
      <c r="E356" s="31" t="e">
        <f ca="1">+VLOOKUP(B356,'（工厂打印）送货清单'!$D:$L,9,0)</f>
        <v>#NUM!</v>
      </c>
      <c r="F356" s="31"/>
      <c r="G356" s="31"/>
      <c r="H356" s="5"/>
      <c r="I356" s="5"/>
      <c r="J356" s="5"/>
    </row>
    <row r="357" customFormat="1" spans="1:10">
      <c r="A357" s="31" t="e">
        <f ca="1" t="array" ref="A357">+VLOOKUP(B357,IF({0,1},'（工厂打印）送货清单'!B:B,'（工厂打印）送货清单'!D:D),2,0)</f>
        <v>#NUM!</v>
      </c>
      <c r="B357" s="5" t="e">
        <f ca="1" t="array" ref="B357">+INDEX('（工厂打印）送货清单'!$D$1:$D$192,SMALL(IF('（工厂打印）送货清单'!$D$4:$D$192&lt;&gt;"",ROW('（工厂打印）送货清单'!$D$4:$D$192)),ROW('（工厂打印）送货清单'!A356)))</f>
        <v>#NUM!</v>
      </c>
      <c r="C357" s="33" t="e">
        <f ca="1">+IF(B357&lt;&gt;"",'（工厂打印）送货清单'!$G$2,"")</f>
        <v>#NUM!</v>
      </c>
      <c r="D357" s="31" t="e">
        <f ca="1">+VLOOKUP(B357,'（工厂打印）送货清单'!$D:$E,2,0)</f>
        <v>#NUM!</v>
      </c>
      <c r="E357" s="31" t="e">
        <f ca="1">+VLOOKUP(B357,'（工厂打印）送货清单'!$D:$L,9,0)</f>
        <v>#NUM!</v>
      </c>
      <c r="F357" s="31"/>
      <c r="G357" s="31"/>
      <c r="H357" s="5"/>
      <c r="I357" s="5"/>
      <c r="J357" s="5"/>
    </row>
    <row r="358" customFormat="1" spans="1:10">
      <c r="A358" s="31" t="e">
        <f ca="1" t="array" ref="A358">+VLOOKUP(B358,IF({0,1},'（工厂打印）送货清单'!B:B,'（工厂打印）送货清单'!D:D),2,0)</f>
        <v>#NUM!</v>
      </c>
      <c r="B358" s="5" t="e">
        <f ca="1" t="array" ref="B358">+INDEX('（工厂打印）送货清单'!$D$1:$D$192,SMALL(IF('（工厂打印）送货清单'!$D$4:$D$192&lt;&gt;"",ROW('（工厂打印）送货清单'!$D$4:$D$192)),ROW('（工厂打印）送货清单'!A357)))</f>
        <v>#NUM!</v>
      </c>
      <c r="C358" s="33" t="e">
        <f ca="1">+IF(B358&lt;&gt;"",'（工厂打印）送货清单'!$G$2,"")</f>
        <v>#NUM!</v>
      </c>
      <c r="D358" s="31" t="e">
        <f ca="1">+VLOOKUP(B358,'（工厂打印）送货清单'!$D:$E,2,0)</f>
        <v>#NUM!</v>
      </c>
      <c r="E358" s="31" t="e">
        <f ca="1">+VLOOKUP(B358,'（工厂打印）送货清单'!$D:$L,9,0)</f>
        <v>#NUM!</v>
      </c>
      <c r="F358" s="31"/>
      <c r="G358" s="31"/>
      <c r="H358" s="5"/>
      <c r="I358" s="5"/>
      <c r="J358" s="5"/>
    </row>
    <row r="359" customFormat="1" spans="1:10">
      <c r="A359" s="31" t="e">
        <f ca="1" t="array" ref="A359">+VLOOKUP(B359,IF({0,1},'（工厂打印）送货清单'!B:B,'（工厂打印）送货清单'!D:D),2,0)</f>
        <v>#NUM!</v>
      </c>
      <c r="B359" s="5" t="e">
        <f ca="1" t="array" ref="B359">+INDEX('（工厂打印）送货清单'!$D$1:$D$192,SMALL(IF('（工厂打印）送货清单'!$D$4:$D$192&lt;&gt;"",ROW('（工厂打印）送货清单'!$D$4:$D$192)),ROW('（工厂打印）送货清单'!A358)))</f>
        <v>#NUM!</v>
      </c>
      <c r="C359" s="33" t="e">
        <f ca="1">+IF(B359&lt;&gt;"",'（工厂打印）送货清单'!$G$2,"")</f>
        <v>#NUM!</v>
      </c>
      <c r="D359" s="31" t="e">
        <f ca="1">+VLOOKUP(B359,'（工厂打印）送货清单'!$D:$E,2,0)</f>
        <v>#NUM!</v>
      </c>
      <c r="E359" s="31" t="e">
        <f ca="1">+VLOOKUP(B359,'（工厂打印）送货清单'!$D:$L,9,0)</f>
        <v>#NUM!</v>
      </c>
      <c r="F359" s="31"/>
      <c r="G359" s="31"/>
      <c r="H359" s="5"/>
      <c r="I359" s="5"/>
      <c r="J359" s="5"/>
    </row>
    <row r="360" customFormat="1" spans="1:10">
      <c r="A360" s="31" t="e">
        <f ca="1" t="array" ref="A360">+VLOOKUP(B360,IF({0,1},'（工厂打印）送货清单'!B:B,'（工厂打印）送货清单'!D:D),2,0)</f>
        <v>#NUM!</v>
      </c>
      <c r="B360" s="5" t="e">
        <f ca="1" t="array" ref="B360">+INDEX('（工厂打印）送货清单'!$D$1:$D$192,SMALL(IF('（工厂打印）送货清单'!$D$4:$D$192&lt;&gt;"",ROW('（工厂打印）送货清单'!$D$4:$D$192)),ROW('（工厂打印）送货清单'!A359)))</f>
        <v>#NUM!</v>
      </c>
      <c r="C360" s="33" t="e">
        <f ca="1">+IF(B360&lt;&gt;"",'（工厂打印）送货清单'!$G$2,"")</f>
        <v>#NUM!</v>
      </c>
      <c r="D360" s="31" t="e">
        <f ca="1">+VLOOKUP(B360,'（工厂打印）送货清单'!$D:$E,2,0)</f>
        <v>#NUM!</v>
      </c>
      <c r="E360" s="31" t="e">
        <f ca="1">+VLOOKUP(B360,'（工厂打印）送货清单'!$D:$L,9,0)</f>
        <v>#NUM!</v>
      </c>
      <c r="F360" s="31"/>
      <c r="G360" s="31"/>
      <c r="H360" s="5"/>
      <c r="I360" s="5"/>
      <c r="J360" s="5"/>
    </row>
    <row r="361" customFormat="1" spans="1:10">
      <c r="A361" s="31" t="e">
        <f ca="1" t="array" ref="A361">+VLOOKUP(B361,IF({0,1},'（工厂打印）送货清单'!B:B,'（工厂打印）送货清单'!D:D),2,0)</f>
        <v>#NUM!</v>
      </c>
      <c r="B361" s="5" t="e">
        <f ca="1" t="array" ref="B361">+INDEX('（工厂打印）送货清单'!$D$1:$D$192,SMALL(IF('（工厂打印）送货清单'!$D$4:$D$192&lt;&gt;"",ROW('（工厂打印）送货清单'!$D$4:$D$192)),ROW('（工厂打印）送货清单'!A360)))</f>
        <v>#NUM!</v>
      </c>
      <c r="C361" s="33" t="e">
        <f ca="1">+IF(B361&lt;&gt;"",'（工厂打印）送货清单'!$G$2,"")</f>
        <v>#NUM!</v>
      </c>
      <c r="D361" s="31" t="e">
        <f ca="1">+VLOOKUP(B361,'（工厂打印）送货清单'!$D:$E,2,0)</f>
        <v>#NUM!</v>
      </c>
      <c r="E361" s="31" t="e">
        <f ca="1">+VLOOKUP(B361,'（工厂打印）送货清单'!$D:$L,9,0)</f>
        <v>#NUM!</v>
      </c>
      <c r="F361" s="31"/>
      <c r="G361" s="31"/>
      <c r="H361" s="5"/>
      <c r="I361" s="5"/>
      <c r="J361" s="5"/>
    </row>
    <row r="362" customFormat="1" spans="1:10">
      <c r="A362" s="31" t="e">
        <f ca="1" t="array" ref="A362">+VLOOKUP(B362,IF({0,1},'（工厂打印）送货清单'!B:B,'（工厂打印）送货清单'!D:D),2,0)</f>
        <v>#NUM!</v>
      </c>
      <c r="B362" s="5" t="e">
        <f ca="1" t="array" ref="B362">+INDEX('（工厂打印）送货清单'!$D$1:$D$192,SMALL(IF('（工厂打印）送货清单'!$D$4:$D$192&lt;&gt;"",ROW('（工厂打印）送货清单'!$D$4:$D$192)),ROW('（工厂打印）送货清单'!A361)))</f>
        <v>#NUM!</v>
      </c>
      <c r="C362" s="33" t="e">
        <f ca="1">+IF(B362&lt;&gt;"",'（工厂打印）送货清单'!$G$2,"")</f>
        <v>#NUM!</v>
      </c>
      <c r="D362" s="31" t="e">
        <f ca="1">+VLOOKUP(B362,'（工厂打印）送货清单'!$D:$E,2,0)</f>
        <v>#NUM!</v>
      </c>
      <c r="E362" s="31" t="e">
        <f ca="1">+VLOOKUP(B362,'（工厂打印）送货清单'!$D:$L,9,0)</f>
        <v>#NUM!</v>
      </c>
      <c r="F362" s="31"/>
      <c r="G362" s="31"/>
      <c r="H362" s="5"/>
      <c r="I362" s="5"/>
      <c r="J362" s="5"/>
    </row>
    <row r="363" customFormat="1" spans="1:10">
      <c r="A363" s="31" t="e">
        <f ca="1" t="array" ref="A363">+VLOOKUP(B363,IF({0,1},'（工厂打印）送货清单'!B:B,'（工厂打印）送货清单'!D:D),2,0)</f>
        <v>#NUM!</v>
      </c>
      <c r="B363" s="5" t="e">
        <f ca="1" t="array" ref="B363">+INDEX('（工厂打印）送货清单'!$D$1:$D$192,SMALL(IF('（工厂打印）送货清单'!$D$4:$D$192&lt;&gt;"",ROW('（工厂打印）送货清单'!$D$4:$D$192)),ROW('（工厂打印）送货清单'!A362)))</f>
        <v>#NUM!</v>
      </c>
      <c r="C363" s="33" t="e">
        <f ca="1">+IF(B363&lt;&gt;"",'（工厂打印）送货清单'!$G$2,"")</f>
        <v>#NUM!</v>
      </c>
      <c r="D363" s="31" t="e">
        <f ca="1">+VLOOKUP(B363,'（工厂打印）送货清单'!$D:$E,2,0)</f>
        <v>#NUM!</v>
      </c>
      <c r="E363" s="31" t="e">
        <f ca="1">+VLOOKUP(B363,'（工厂打印）送货清单'!$D:$L,9,0)</f>
        <v>#NUM!</v>
      </c>
      <c r="F363" s="31"/>
      <c r="G363" s="31"/>
      <c r="H363" s="5"/>
      <c r="I363" s="5"/>
      <c r="J363" s="5"/>
    </row>
    <row r="364" customFormat="1" spans="1:10">
      <c r="A364" s="31" t="e">
        <f ca="1" t="array" ref="A364">+VLOOKUP(B364,IF({0,1},'（工厂打印）送货清单'!B:B,'（工厂打印）送货清单'!D:D),2,0)</f>
        <v>#NUM!</v>
      </c>
      <c r="B364" s="5" t="e">
        <f ca="1" t="array" ref="B364">+INDEX('（工厂打印）送货清单'!$D$1:$D$192,SMALL(IF('（工厂打印）送货清单'!$D$4:$D$192&lt;&gt;"",ROW('（工厂打印）送货清单'!$D$4:$D$192)),ROW('（工厂打印）送货清单'!A363)))</f>
        <v>#NUM!</v>
      </c>
      <c r="C364" s="33" t="e">
        <f ca="1">+IF(B364&lt;&gt;"",'（工厂打印）送货清单'!$G$2,"")</f>
        <v>#NUM!</v>
      </c>
      <c r="D364" s="31" t="e">
        <f ca="1">+VLOOKUP(B364,'（工厂打印）送货清单'!$D:$E,2,0)</f>
        <v>#NUM!</v>
      </c>
      <c r="E364" s="31" t="e">
        <f ca="1">+VLOOKUP(B364,'（工厂打印）送货清单'!$D:$L,9,0)</f>
        <v>#NUM!</v>
      </c>
      <c r="F364" s="31"/>
      <c r="G364" s="31"/>
      <c r="H364" s="5"/>
      <c r="I364" s="5"/>
      <c r="J364" s="5"/>
    </row>
    <row r="365" customFormat="1" spans="1:10">
      <c r="A365" s="31" t="e">
        <f ca="1" t="array" ref="A365">+VLOOKUP(B365,IF({0,1},'（工厂打印）送货清单'!B:B,'（工厂打印）送货清单'!D:D),2,0)</f>
        <v>#NUM!</v>
      </c>
      <c r="B365" s="5" t="e">
        <f ca="1" t="array" ref="B365">+INDEX('（工厂打印）送货清单'!$D$1:$D$192,SMALL(IF('（工厂打印）送货清单'!$D$4:$D$192&lt;&gt;"",ROW('（工厂打印）送货清单'!$D$4:$D$192)),ROW('（工厂打印）送货清单'!A364)))</f>
        <v>#NUM!</v>
      </c>
      <c r="C365" s="33" t="e">
        <f ca="1">+IF(B365&lt;&gt;"",'（工厂打印）送货清单'!$G$2,"")</f>
        <v>#NUM!</v>
      </c>
      <c r="D365" s="31" t="e">
        <f ca="1">+VLOOKUP(B365,'（工厂打印）送货清单'!$D:$E,2,0)</f>
        <v>#NUM!</v>
      </c>
      <c r="E365" s="31" t="e">
        <f ca="1">+VLOOKUP(B365,'（工厂打印）送货清单'!$D:$L,9,0)</f>
        <v>#NUM!</v>
      </c>
      <c r="F365" s="31"/>
      <c r="G365" s="31"/>
      <c r="H365" s="5"/>
      <c r="I365" s="5"/>
      <c r="J365" s="5"/>
    </row>
    <row r="366" customFormat="1" spans="1:10">
      <c r="A366" s="31" t="e">
        <f ca="1" t="array" ref="A366">+VLOOKUP(B366,IF({0,1},'（工厂打印）送货清单'!B:B,'（工厂打印）送货清单'!D:D),2,0)</f>
        <v>#NUM!</v>
      </c>
      <c r="B366" s="5" t="e">
        <f ca="1" t="array" ref="B366">+INDEX('（工厂打印）送货清单'!$D$1:$D$192,SMALL(IF('（工厂打印）送货清单'!$D$4:$D$192&lt;&gt;"",ROW('（工厂打印）送货清单'!$D$4:$D$192)),ROW('（工厂打印）送货清单'!A365)))</f>
        <v>#NUM!</v>
      </c>
      <c r="C366" s="33" t="e">
        <f ca="1">+IF(B366&lt;&gt;"",'（工厂打印）送货清单'!$G$2,"")</f>
        <v>#NUM!</v>
      </c>
      <c r="D366" s="31" t="e">
        <f ca="1">+VLOOKUP(B366,'（工厂打印）送货清单'!$D:$E,2,0)</f>
        <v>#NUM!</v>
      </c>
      <c r="E366" s="31" t="e">
        <f ca="1">+VLOOKUP(B366,'（工厂打印）送货清单'!$D:$L,9,0)</f>
        <v>#NUM!</v>
      </c>
      <c r="F366" s="31"/>
      <c r="G366" s="31"/>
      <c r="H366" s="5"/>
      <c r="I366" s="5"/>
      <c r="J366" s="5"/>
    </row>
    <row r="367" customFormat="1" spans="1:10">
      <c r="A367" s="31" t="e">
        <f ca="1" t="array" ref="A367">+VLOOKUP(B367,IF({0,1},'（工厂打印）送货清单'!B:B,'（工厂打印）送货清单'!D:D),2,0)</f>
        <v>#NUM!</v>
      </c>
      <c r="B367" s="5" t="e">
        <f ca="1" t="array" ref="B367">+INDEX('（工厂打印）送货清单'!$D$1:$D$192,SMALL(IF('（工厂打印）送货清单'!$D$4:$D$192&lt;&gt;"",ROW('（工厂打印）送货清单'!$D$4:$D$192)),ROW('（工厂打印）送货清单'!A366)))</f>
        <v>#NUM!</v>
      </c>
      <c r="C367" s="33" t="e">
        <f ca="1">+IF(B367&lt;&gt;"",'（工厂打印）送货清单'!$G$2,"")</f>
        <v>#NUM!</v>
      </c>
      <c r="D367" s="31" t="e">
        <f ca="1">+VLOOKUP(B367,'（工厂打印）送货清单'!$D:$E,2,0)</f>
        <v>#NUM!</v>
      </c>
      <c r="E367" s="31" t="e">
        <f ca="1">+VLOOKUP(B367,'（工厂打印）送货清单'!$D:$L,9,0)</f>
        <v>#NUM!</v>
      </c>
      <c r="F367" s="31"/>
      <c r="G367" s="31"/>
      <c r="H367" s="5"/>
      <c r="I367" s="5"/>
      <c r="J367" s="5"/>
    </row>
    <row r="368" customFormat="1" spans="1:10">
      <c r="A368" s="31" t="e">
        <f ca="1" t="array" ref="A368">+VLOOKUP(B368,IF({0,1},'（工厂打印）送货清单'!B:B,'（工厂打印）送货清单'!D:D),2,0)</f>
        <v>#NUM!</v>
      </c>
      <c r="B368" s="5" t="e">
        <f ca="1" t="array" ref="B368">+INDEX('（工厂打印）送货清单'!$D$1:$D$192,SMALL(IF('（工厂打印）送货清单'!$D$4:$D$192&lt;&gt;"",ROW('（工厂打印）送货清单'!$D$4:$D$192)),ROW('（工厂打印）送货清单'!A367)))</f>
        <v>#NUM!</v>
      </c>
      <c r="C368" s="33" t="e">
        <f ca="1">+IF(B368&lt;&gt;"",'（工厂打印）送货清单'!$G$2,"")</f>
        <v>#NUM!</v>
      </c>
      <c r="D368" s="31" t="e">
        <f ca="1">+VLOOKUP(B368,'（工厂打印）送货清单'!$D:$E,2,0)</f>
        <v>#NUM!</v>
      </c>
      <c r="E368" s="31" t="e">
        <f ca="1">+VLOOKUP(B368,'（工厂打印）送货清单'!$D:$L,9,0)</f>
        <v>#NUM!</v>
      </c>
      <c r="F368" s="31"/>
      <c r="G368" s="31"/>
      <c r="H368" s="5"/>
      <c r="I368" s="5"/>
      <c r="J368" s="5"/>
    </row>
    <row r="369" customFormat="1" spans="1:10">
      <c r="A369" s="31" t="e">
        <f ca="1" t="array" ref="A369">+VLOOKUP(B369,IF({0,1},'（工厂打印）送货清单'!B:B,'（工厂打印）送货清单'!D:D),2,0)</f>
        <v>#NUM!</v>
      </c>
      <c r="B369" s="5" t="e">
        <f ca="1" t="array" ref="B369">+INDEX('（工厂打印）送货清单'!$D$1:$D$192,SMALL(IF('（工厂打印）送货清单'!$D$4:$D$192&lt;&gt;"",ROW('（工厂打印）送货清单'!$D$4:$D$192)),ROW('（工厂打印）送货清单'!A368)))</f>
        <v>#NUM!</v>
      </c>
      <c r="C369" s="33" t="e">
        <f ca="1">+IF(B369&lt;&gt;"",'（工厂打印）送货清单'!$G$2,"")</f>
        <v>#NUM!</v>
      </c>
      <c r="D369" s="31" t="e">
        <f ca="1">+VLOOKUP(B369,'（工厂打印）送货清单'!$D:$E,2,0)</f>
        <v>#NUM!</v>
      </c>
      <c r="E369" s="31" t="e">
        <f ca="1">+VLOOKUP(B369,'（工厂打印）送货清单'!$D:$L,9,0)</f>
        <v>#NUM!</v>
      </c>
      <c r="F369" s="31"/>
      <c r="G369" s="31"/>
      <c r="H369" s="5"/>
      <c r="I369" s="5"/>
      <c r="J369" s="5"/>
    </row>
    <row r="370" customFormat="1" spans="1:10">
      <c r="A370" s="31" t="e">
        <f ca="1" t="array" ref="A370">+VLOOKUP(B370,IF({0,1},'（工厂打印）送货清单'!B:B,'（工厂打印）送货清单'!D:D),2,0)</f>
        <v>#NUM!</v>
      </c>
      <c r="B370" s="5" t="e">
        <f ca="1" t="array" ref="B370">+INDEX('（工厂打印）送货清单'!$D$1:$D$192,SMALL(IF('（工厂打印）送货清单'!$D$4:$D$192&lt;&gt;"",ROW('（工厂打印）送货清单'!$D$4:$D$192)),ROW('（工厂打印）送货清单'!A369)))</f>
        <v>#NUM!</v>
      </c>
      <c r="C370" s="33" t="e">
        <f ca="1">+IF(B370&lt;&gt;"",'（工厂打印）送货清单'!$G$2,"")</f>
        <v>#NUM!</v>
      </c>
      <c r="D370" s="31" t="e">
        <f ca="1">+VLOOKUP(B370,'（工厂打印）送货清单'!$D:$E,2,0)</f>
        <v>#NUM!</v>
      </c>
      <c r="E370" s="31" t="e">
        <f ca="1">+VLOOKUP(B370,'（工厂打印）送货清单'!$D:$L,9,0)</f>
        <v>#NUM!</v>
      </c>
      <c r="F370" s="31"/>
      <c r="G370" s="31"/>
      <c r="H370" s="5"/>
      <c r="I370" s="5"/>
      <c r="J370" s="5"/>
    </row>
    <row r="371" customFormat="1" spans="1:10">
      <c r="A371" s="31" t="e">
        <f ca="1" t="array" ref="A371">+VLOOKUP(B371,IF({0,1},'（工厂打印）送货清单'!B:B,'（工厂打印）送货清单'!D:D),2,0)</f>
        <v>#NUM!</v>
      </c>
      <c r="B371" s="5" t="e">
        <f ca="1" t="array" ref="B371">+INDEX('（工厂打印）送货清单'!$D$1:$D$192,SMALL(IF('（工厂打印）送货清单'!$D$4:$D$192&lt;&gt;"",ROW('（工厂打印）送货清单'!$D$4:$D$192)),ROW('（工厂打印）送货清单'!A370)))</f>
        <v>#NUM!</v>
      </c>
      <c r="C371" s="33" t="e">
        <f ca="1">+IF(B371&lt;&gt;"",'（工厂打印）送货清单'!$G$2,"")</f>
        <v>#NUM!</v>
      </c>
      <c r="D371" s="31" t="e">
        <f ca="1">+VLOOKUP(B371,'（工厂打印）送货清单'!$D:$E,2,0)</f>
        <v>#NUM!</v>
      </c>
      <c r="E371" s="31" t="e">
        <f ca="1">+VLOOKUP(B371,'（工厂打印）送货清单'!$D:$L,9,0)</f>
        <v>#NUM!</v>
      </c>
      <c r="F371" s="31"/>
      <c r="G371" s="31"/>
      <c r="H371" s="5"/>
      <c r="I371" s="5"/>
      <c r="J371" s="5"/>
    </row>
    <row r="372" customFormat="1" spans="1:10">
      <c r="A372" s="31" t="e">
        <f ca="1" t="array" ref="A372">+VLOOKUP(B372,IF({0,1},'（工厂打印）送货清单'!B:B,'（工厂打印）送货清单'!D:D),2,0)</f>
        <v>#NUM!</v>
      </c>
      <c r="B372" s="5" t="e">
        <f ca="1" t="array" ref="B372">+INDEX('（工厂打印）送货清单'!$D$1:$D$192,SMALL(IF('（工厂打印）送货清单'!$D$4:$D$192&lt;&gt;"",ROW('（工厂打印）送货清单'!$D$4:$D$192)),ROW('（工厂打印）送货清单'!A371)))</f>
        <v>#NUM!</v>
      </c>
      <c r="C372" s="33" t="e">
        <f ca="1">+IF(B372&lt;&gt;"",'（工厂打印）送货清单'!$G$2,"")</f>
        <v>#NUM!</v>
      </c>
      <c r="D372" s="31" t="e">
        <f ca="1">+VLOOKUP(B372,'（工厂打印）送货清单'!$D:$E,2,0)</f>
        <v>#NUM!</v>
      </c>
      <c r="E372" s="31" t="e">
        <f ca="1">+VLOOKUP(B372,'（工厂打印）送货清单'!$D:$L,9,0)</f>
        <v>#NUM!</v>
      </c>
      <c r="F372" s="31"/>
      <c r="G372" s="31"/>
      <c r="H372" s="5"/>
      <c r="I372" s="5"/>
      <c r="J372" s="5"/>
    </row>
    <row r="373" customFormat="1" spans="1:10">
      <c r="A373" s="31" t="e">
        <f ca="1" t="array" ref="A373">+VLOOKUP(B373,IF({0,1},'（工厂打印）送货清单'!B:B,'（工厂打印）送货清单'!D:D),2,0)</f>
        <v>#NUM!</v>
      </c>
      <c r="B373" s="5" t="e">
        <f ca="1" t="array" ref="B373">+INDEX('（工厂打印）送货清单'!$D$1:$D$192,SMALL(IF('（工厂打印）送货清单'!$D$4:$D$192&lt;&gt;"",ROW('（工厂打印）送货清单'!$D$4:$D$192)),ROW('（工厂打印）送货清单'!A372)))</f>
        <v>#NUM!</v>
      </c>
      <c r="C373" s="33" t="e">
        <f ca="1">+IF(B373&lt;&gt;"",'（工厂打印）送货清单'!$G$2,"")</f>
        <v>#NUM!</v>
      </c>
      <c r="D373" s="31" t="e">
        <f ca="1">+VLOOKUP(B373,'（工厂打印）送货清单'!$D:$E,2,0)</f>
        <v>#NUM!</v>
      </c>
      <c r="E373" s="31" t="e">
        <f ca="1">+VLOOKUP(B373,'（工厂打印）送货清单'!$D:$L,9,0)</f>
        <v>#NUM!</v>
      </c>
      <c r="F373" s="31"/>
      <c r="G373" s="31"/>
      <c r="H373" s="5"/>
      <c r="I373" s="5"/>
      <c r="J373" s="5"/>
    </row>
    <row r="374" customFormat="1" spans="1:10">
      <c r="A374" s="31" t="e">
        <f ca="1" t="array" ref="A374">+VLOOKUP(B374,IF({0,1},'（工厂打印）送货清单'!B:B,'（工厂打印）送货清单'!D:D),2,0)</f>
        <v>#NUM!</v>
      </c>
      <c r="B374" s="5" t="e">
        <f ca="1" t="array" ref="B374">+INDEX('（工厂打印）送货清单'!$D$1:$D$192,SMALL(IF('（工厂打印）送货清单'!$D$4:$D$192&lt;&gt;"",ROW('（工厂打印）送货清单'!$D$4:$D$192)),ROW('（工厂打印）送货清单'!A373)))</f>
        <v>#NUM!</v>
      </c>
      <c r="C374" s="33" t="e">
        <f ca="1">+IF(B374&lt;&gt;"",'（工厂打印）送货清单'!$G$2,"")</f>
        <v>#NUM!</v>
      </c>
      <c r="D374" s="31" t="e">
        <f ca="1">+VLOOKUP(B374,'（工厂打印）送货清单'!$D:$E,2,0)</f>
        <v>#NUM!</v>
      </c>
      <c r="E374" s="31" t="e">
        <f ca="1">+VLOOKUP(B374,'（工厂打印）送货清单'!$D:$L,9,0)</f>
        <v>#NUM!</v>
      </c>
      <c r="F374" s="31"/>
      <c r="G374" s="31"/>
      <c r="H374" s="5"/>
      <c r="I374" s="5"/>
      <c r="J374" s="5"/>
    </row>
    <row r="375" customFormat="1" spans="1:10">
      <c r="A375" s="31" t="e">
        <f ca="1" t="array" ref="A375">+VLOOKUP(B375,IF({0,1},'（工厂打印）送货清单'!B:B,'（工厂打印）送货清单'!D:D),2,0)</f>
        <v>#NUM!</v>
      </c>
      <c r="B375" s="5" t="e">
        <f ca="1" t="array" ref="B375">+INDEX('（工厂打印）送货清单'!$D$1:$D$192,SMALL(IF('（工厂打印）送货清单'!$D$4:$D$192&lt;&gt;"",ROW('（工厂打印）送货清单'!$D$4:$D$192)),ROW('（工厂打印）送货清单'!A374)))</f>
        <v>#NUM!</v>
      </c>
      <c r="C375" s="33" t="e">
        <f ca="1">+IF(B375&lt;&gt;"",'（工厂打印）送货清单'!$G$2,"")</f>
        <v>#NUM!</v>
      </c>
      <c r="D375" s="31" t="e">
        <f ca="1">+VLOOKUP(B375,'（工厂打印）送货清单'!$D:$E,2,0)</f>
        <v>#NUM!</v>
      </c>
      <c r="E375" s="31" t="e">
        <f ca="1">+VLOOKUP(B375,'（工厂打印）送货清单'!$D:$L,9,0)</f>
        <v>#NUM!</v>
      </c>
      <c r="F375" s="31"/>
      <c r="G375" s="31"/>
      <c r="H375" s="5"/>
      <c r="I375" s="5"/>
      <c r="J375" s="5"/>
    </row>
    <row r="376" customFormat="1" spans="1:10">
      <c r="A376" s="31" t="e">
        <f ca="1" t="array" ref="A376">+VLOOKUP(B376,IF({0,1},'（工厂打印）送货清单'!B:B,'（工厂打印）送货清单'!D:D),2,0)</f>
        <v>#NUM!</v>
      </c>
      <c r="B376" s="5" t="e">
        <f ca="1" t="array" ref="B376">+INDEX('（工厂打印）送货清单'!$D$1:$D$192,SMALL(IF('（工厂打印）送货清单'!$D$4:$D$192&lt;&gt;"",ROW('（工厂打印）送货清单'!$D$4:$D$192)),ROW('（工厂打印）送货清单'!A375)))</f>
        <v>#NUM!</v>
      </c>
      <c r="C376" s="33" t="e">
        <f ca="1">+IF(B376&lt;&gt;"",'（工厂打印）送货清单'!$G$2,"")</f>
        <v>#NUM!</v>
      </c>
      <c r="D376" s="31" t="e">
        <f ca="1">+VLOOKUP(B376,'（工厂打印）送货清单'!$D:$E,2,0)</f>
        <v>#NUM!</v>
      </c>
      <c r="E376" s="31" t="e">
        <f ca="1">+VLOOKUP(B376,'（工厂打印）送货清单'!$D:$L,9,0)</f>
        <v>#NUM!</v>
      </c>
      <c r="F376" s="31"/>
      <c r="G376" s="31"/>
      <c r="H376" s="5"/>
      <c r="I376" s="5"/>
      <c r="J376" s="5"/>
    </row>
    <row r="377" customFormat="1" spans="1:10">
      <c r="A377" s="31" t="e">
        <f ca="1" t="array" ref="A377">+VLOOKUP(B377,IF({0,1},'（工厂打印）送货清单'!B:B,'（工厂打印）送货清单'!D:D),2,0)</f>
        <v>#NUM!</v>
      </c>
      <c r="B377" s="5" t="e">
        <f ca="1" t="array" ref="B377">+INDEX('（工厂打印）送货清单'!$D$1:$D$192,SMALL(IF('（工厂打印）送货清单'!$D$4:$D$192&lt;&gt;"",ROW('（工厂打印）送货清单'!$D$4:$D$192)),ROW('（工厂打印）送货清单'!A376)))</f>
        <v>#NUM!</v>
      </c>
      <c r="C377" s="33" t="e">
        <f ca="1">+IF(B377&lt;&gt;"",'（工厂打印）送货清单'!$G$2,"")</f>
        <v>#NUM!</v>
      </c>
      <c r="D377" s="31" t="e">
        <f ca="1">+VLOOKUP(B377,'（工厂打印）送货清单'!$D:$E,2,0)</f>
        <v>#NUM!</v>
      </c>
      <c r="E377" s="31" t="e">
        <f ca="1">+VLOOKUP(B377,'（工厂打印）送货清单'!$D:$L,9,0)</f>
        <v>#NUM!</v>
      </c>
      <c r="F377" s="31"/>
      <c r="G377" s="31"/>
      <c r="H377" s="5"/>
      <c r="I377" s="5"/>
      <c r="J377" s="5"/>
    </row>
    <row r="378" customFormat="1" spans="1:10">
      <c r="A378" s="31" t="e">
        <f ca="1" t="array" ref="A378">+VLOOKUP(B378,IF({0,1},'（工厂打印）送货清单'!B:B,'（工厂打印）送货清单'!D:D),2,0)</f>
        <v>#NUM!</v>
      </c>
      <c r="B378" s="5" t="e">
        <f ca="1" t="array" ref="B378">+INDEX('（工厂打印）送货清单'!$D$1:$D$192,SMALL(IF('（工厂打印）送货清单'!$D$4:$D$192&lt;&gt;"",ROW('（工厂打印）送货清单'!$D$4:$D$192)),ROW('（工厂打印）送货清单'!A377)))</f>
        <v>#NUM!</v>
      </c>
      <c r="C378" s="33" t="e">
        <f ca="1">+IF(B378&lt;&gt;"",'（工厂打印）送货清单'!$G$2,"")</f>
        <v>#NUM!</v>
      </c>
      <c r="D378" s="31" t="e">
        <f ca="1">+VLOOKUP(B378,'（工厂打印）送货清单'!$D:$E,2,0)</f>
        <v>#NUM!</v>
      </c>
      <c r="E378" s="31" t="e">
        <f ca="1">+VLOOKUP(B378,'（工厂打印）送货清单'!$D:$L,9,0)</f>
        <v>#NUM!</v>
      </c>
      <c r="F378" s="31"/>
      <c r="G378" s="31"/>
      <c r="H378" s="5"/>
      <c r="I378" s="5"/>
      <c r="J378" s="5"/>
    </row>
    <row r="379" customFormat="1" spans="1:10">
      <c r="A379" s="31" t="e">
        <f ca="1" t="array" ref="A379">+VLOOKUP(B379,IF({0,1},'（工厂打印）送货清单'!B:B,'（工厂打印）送货清单'!D:D),2,0)</f>
        <v>#NUM!</v>
      </c>
      <c r="B379" s="5" t="e">
        <f ca="1" t="array" ref="B379">+INDEX('（工厂打印）送货清单'!$D$1:$D$192,SMALL(IF('（工厂打印）送货清单'!$D$4:$D$192&lt;&gt;"",ROW('（工厂打印）送货清单'!$D$4:$D$192)),ROW('（工厂打印）送货清单'!A378)))</f>
        <v>#NUM!</v>
      </c>
      <c r="C379" s="33" t="e">
        <f ca="1">+IF(B379&lt;&gt;"",'（工厂打印）送货清单'!$G$2,"")</f>
        <v>#NUM!</v>
      </c>
      <c r="D379" s="31" t="e">
        <f ca="1">+VLOOKUP(B379,'（工厂打印）送货清单'!$D:$E,2,0)</f>
        <v>#NUM!</v>
      </c>
      <c r="E379" s="31" t="e">
        <f ca="1">+VLOOKUP(B379,'（工厂打印）送货清单'!$D:$L,9,0)</f>
        <v>#NUM!</v>
      </c>
      <c r="F379" s="31"/>
      <c r="G379" s="31"/>
      <c r="H379" s="5"/>
      <c r="I379" s="5"/>
      <c r="J379" s="5"/>
    </row>
    <row r="380" customFormat="1" spans="1:10">
      <c r="A380" s="31" t="e">
        <f ca="1" t="array" ref="A380">+VLOOKUP(B380,IF({0,1},'（工厂打印）送货清单'!B:B,'（工厂打印）送货清单'!D:D),2,0)</f>
        <v>#NUM!</v>
      </c>
      <c r="B380" s="5" t="e">
        <f ca="1" t="array" ref="B380">+INDEX('（工厂打印）送货清单'!$D$1:$D$192,SMALL(IF('（工厂打印）送货清单'!$D$4:$D$192&lt;&gt;"",ROW('（工厂打印）送货清单'!$D$4:$D$192)),ROW('（工厂打印）送货清单'!A379)))</f>
        <v>#NUM!</v>
      </c>
      <c r="C380" s="33" t="e">
        <f ca="1">+IF(B380&lt;&gt;"",'（工厂打印）送货清单'!$G$2,"")</f>
        <v>#NUM!</v>
      </c>
      <c r="D380" s="31" t="e">
        <f ca="1">+VLOOKUP(B380,'（工厂打印）送货清单'!$D:$E,2,0)</f>
        <v>#NUM!</v>
      </c>
      <c r="E380" s="31" t="e">
        <f ca="1">+VLOOKUP(B380,'（工厂打印）送货清单'!$D:$L,9,0)</f>
        <v>#NUM!</v>
      </c>
      <c r="F380" s="31"/>
      <c r="G380" s="31"/>
      <c r="H380" s="5"/>
      <c r="I380" s="5"/>
      <c r="J380" s="5"/>
    </row>
    <row r="381" customFormat="1" spans="1:10">
      <c r="A381" s="31" t="e">
        <f ca="1" t="array" ref="A381">+VLOOKUP(B381,IF({0,1},'（工厂打印）送货清单'!B:B,'（工厂打印）送货清单'!D:D),2,0)</f>
        <v>#NUM!</v>
      </c>
      <c r="B381" s="5" t="e">
        <f ca="1" t="array" ref="B381">+INDEX('（工厂打印）送货清单'!$D$1:$D$192,SMALL(IF('（工厂打印）送货清单'!$D$4:$D$192&lt;&gt;"",ROW('（工厂打印）送货清单'!$D$4:$D$192)),ROW('（工厂打印）送货清单'!A380)))</f>
        <v>#NUM!</v>
      </c>
      <c r="C381" s="33" t="e">
        <f ca="1">+IF(B381&lt;&gt;"",'（工厂打印）送货清单'!$G$2,"")</f>
        <v>#NUM!</v>
      </c>
      <c r="D381" s="31" t="e">
        <f ca="1">+VLOOKUP(B381,'（工厂打印）送货清单'!$D:$E,2,0)</f>
        <v>#NUM!</v>
      </c>
      <c r="E381" s="31" t="e">
        <f ca="1">+VLOOKUP(B381,'（工厂打印）送货清单'!$D:$L,9,0)</f>
        <v>#NUM!</v>
      </c>
      <c r="F381" s="31"/>
      <c r="G381" s="31"/>
      <c r="H381" s="5"/>
      <c r="I381" s="5"/>
      <c r="J381" s="5"/>
    </row>
    <row r="382" customFormat="1" spans="1:10">
      <c r="A382" s="31" t="e">
        <f ca="1" t="array" ref="A382">+VLOOKUP(B382,IF({0,1},'（工厂打印）送货清单'!B:B,'（工厂打印）送货清单'!D:D),2,0)</f>
        <v>#NUM!</v>
      </c>
      <c r="B382" s="5" t="e">
        <f ca="1" t="array" ref="B382">+INDEX('（工厂打印）送货清单'!$D$1:$D$192,SMALL(IF('（工厂打印）送货清单'!$D$4:$D$192&lt;&gt;"",ROW('（工厂打印）送货清单'!$D$4:$D$192)),ROW('（工厂打印）送货清单'!A381)))</f>
        <v>#NUM!</v>
      </c>
      <c r="C382" s="33" t="e">
        <f ca="1">+IF(B382&lt;&gt;"",'（工厂打印）送货清单'!$G$2,"")</f>
        <v>#NUM!</v>
      </c>
      <c r="D382" s="31" t="e">
        <f ca="1">+VLOOKUP(B382,'（工厂打印）送货清单'!$D:$E,2,0)</f>
        <v>#NUM!</v>
      </c>
      <c r="E382" s="31" t="e">
        <f ca="1">+VLOOKUP(B382,'（工厂打印）送货清单'!$D:$L,9,0)</f>
        <v>#NUM!</v>
      </c>
      <c r="F382" s="31"/>
      <c r="G382" s="31"/>
      <c r="H382" s="5"/>
      <c r="I382" s="5"/>
      <c r="J382" s="5"/>
    </row>
    <row r="383" customFormat="1" spans="1:10">
      <c r="A383" s="31" t="e">
        <f ca="1" t="array" ref="A383">+VLOOKUP(B383,IF({0,1},'（工厂打印）送货清单'!B:B,'（工厂打印）送货清单'!D:D),2,0)</f>
        <v>#NUM!</v>
      </c>
      <c r="B383" s="5" t="e">
        <f ca="1" t="array" ref="B383">+INDEX('（工厂打印）送货清单'!$D$1:$D$192,SMALL(IF('（工厂打印）送货清单'!$D$4:$D$192&lt;&gt;"",ROW('（工厂打印）送货清单'!$D$4:$D$192)),ROW('（工厂打印）送货清单'!A382)))</f>
        <v>#NUM!</v>
      </c>
      <c r="C383" s="33" t="e">
        <f ca="1">+IF(B383&lt;&gt;"",'（工厂打印）送货清单'!$G$2,"")</f>
        <v>#NUM!</v>
      </c>
      <c r="D383" s="31" t="e">
        <f ca="1">+VLOOKUP(B383,'（工厂打印）送货清单'!$D:$E,2,0)</f>
        <v>#NUM!</v>
      </c>
      <c r="E383" s="31" t="e">
        <f ca="1">+VLOOKUP(B383,'（工厂打印）送货清单'!$D:$L,9,0)</f>
        <v>#NUM!</v>
      </c>
      <c r="F383" s="31"/>
      <c r="G383" s="31"/>
      <c r="H383" s="5"/>
      <c r="I383" s="5"/>
      <c r="J383" s="5"/>
    </row>
    <row r="384" customFormat="1" spans="1:10">
      <c r="A384" s="31" t="e">
        <f ca="1" t="array" ref="A384">+VLOOKUP(B384,IF({0,1},'（工厂打印）送货清单'!B:B,'（工厂打印）送货清单'!D:D),2,0)</f>
        <v>#NUM!</v>
      </c>
      <c r="B384" s="5" t="e">
        <f ca="1" t="array" ref="B384">+INDEX('（工厂打印）送货清单'!$D$1:$D$192,SMALL(IF('（工厂打印）送货清单'!$D$4:$D$192&lt;&gt;"",ROW('（工厂打印）送货清单'!$D$4:$D$192)),ROW('（工厂打印）送货清单'!A383)))</f>
        <v>#NUM!</v>
      </c>
      <c r="C384" s="33" t="e">
        <f ca="1">+IF(B384&lt;&gt;"",'（工厂打印）送货清单'!$G$2,"")</f>
        <v>#NUM!</v>
      </c>
      <c r="D384" s="31" t="e">
        <f ca="1">+VLOOKUP(B384,'（工厂打印）送货清单'!$D:$E,2,0)</f>
        <v>#NUM!</v>
      </c>
      <c r="E384" s="31" t="e">
        <f ca="1">+VLOOKUP(B384,'（工厂打印）送货清单'!$D:$L,9,0)</f>
        <v>#NUM!</v>
      </c>
      <c r="F384" s="31"/>
      <c r="G384" s="31"/>
      <c r="H384" s="5"/>
      <c r="I384" s="5"/>
      <c r="J384" s="5"/>
    </row>
    <row r="385" customFormat="1" spans="1:10">
      <c r="A385" s="31" t="e">
        <f ca="1" t="array" ref="A385">+VLOOKUP(B385,IF({0,1},'（工厂打印）送货清单'!B:B,'（工厂打印）送货清单'!D:D),2,0)</f>
        <v>#NUM!</v>
      </c>
      <c r="B385" s="5" t="e">
        <f ca="1" t="array" ref="B385">+INDEX('（工厂打印）送货清单'!$D$1:$D$192,SMALL(IF('（工厂打印）送货清单'!$D$4:$D$192&lt;&gt;"",ROW('（工厂打印）送货清单'!$D$4:$D$192)),ROW('（工厂打印）送货清单'!A384)))</f>
        <v>#NUM!</v>
      </c>
      <c r="C385" s="33" t="e">
        <f ca="1">+IF(B385&lt;&gt;"",'（工厂打印）送货清单'!$G$2,"")</f>
        <v>#NUM!</v>
      </c>
      <c r="D385" s="31" t="e">
        <f ca="1">+VLOOKUP(B385,'（工厂打印）送货清单'!$D:$E,2,0)</f>
        <v>#NUM!</v>
      </c>
      <c r="E385" s="31" t="e">
        <f ca="1">+VLOOKUP(B385,'（工厂打印）送货清单'!$D:$L,9,0)</f>
        <v>#NUM!</v>
      </c>
      <c r="F385" s="31"/>
      <c r="G385" s="31"/>
      <c r="H385" s="5"/>
      <c r="I385" s="5"/>
      <c r="J385" s="5"/>
    </row>
    <row r="386" customFormat="1" spans="1:10">
      <c r="A386" s="31" t="e">
        <f ca="1" t="array" ref="A386">+VLOOKUP(B386,IF({0,1},'（工厂打印）送货清单'!B:B,'（工厂打印）送货清单'!D:D),2,0)</f>
        <v>#NUM!</v>
      </c>
      <c r="B386" s="5" t="e">
        <f ca="1" t="array" ref="B386">+INDEX('（工厂打印）送货清单'!$D$1:$D$192,SMALL(IF('（工厂打印）送货清单'!$D$4:$D$192&lt;&gt;"",ROW('（工厂打印）送货清单'!$D$4:$D$192)),ROW('（工厂打印）送货清单'!A385)))</f>
        <v>#NUM!</v>
      </c>
      <c r="C386" s="33" t="e">
        <f ca="1">+IF(B386&lt;&gt;"",'（工厂打印）送货清单'!$G$2,"")</f>
        <v>#NUM!</v>
      </c>
      <c r="D386" s="31" t="e">
        <f ca="1">+VLOOKUP(B386,'（工厂打印）送货清单'!$D:$E,2,0)</f>
        <v>#NUM!</v>
      </c>
      <c r="E386" s="31" t="e">
        <f ca="1">+VLOOKUP(B386,'（工厂打印）送货清单'!$D:$L,9,0)</f>
        <v>#NUM!</v>
      </c>
      <c r="F386" s="31"/>
      <c r="G386" s="31"/>
      <c r="H386" s="5"/>
      <c r="I386" s="5"/>
      <c r="J386" s="5"/>
    </row>
    <row r="387" customFormat="1" spans="1:10">
      <c r="A387" s="31" t="e">
        <f ca="1" t="array" ref="A387">+VLOOKUP(B387,IF({0,1},'（工厂打印）送货清单'!B:B,'（工厂打印）送货清单'!D:D),2,0)</f>
        <v>#NUM!</v>
      </c>
      <c r="B387" s="5" t="e">
        <f ca="1" t="array" ref="B387">+INDEX('（工厂打印）送货清单'!$D$1:$D$192,SMALL(IF('（工厂打印）送货清单'!$D$4:$D$192&lt;&gt;"",ROW('（工厂打印）送货清单'!$D$4:$D$192)),ROW('（工厂打印）送货清单'!A386)))</f>
        <v>#NUM!</v>
      </c>
      <c r="C387" s="33" t="e">
        <f ca="1">+IF(B387&lt;&gt;"",'（工厂打印）送货清单'!$G$2,"")</f>
        <v>#NUM!</v>
      </c>
      <c r="D387" s="31" t="e">
        <f ca="1">+VLOOKUP(B387,'（工厂打印）送货清单'!$D:$E,2,0)</f>
        <v>#NUM!</v>
      </c>
      <c r="E387" s="31" t="e">
        <f ca="1">+VLOOKUP(B387,'（工厂打印）送货清单'!$D:$L,9,0)</f>
        <v>#NUM!</v>
      </c>
      <c r="F387" s="31"/>
      <c r="G387" s="31"/>
      <c r="H387" s="5"/>
      <c r="I387" s="5"/>
      <c r="J387" s="5"/>
    </row>
    <row r="388" customFormat="1" spans="1:10">
      <c r="A388" s="31" t="e">
        <f ca="1" t="array" ref="A388">+VLOOKUP(B388,IF({0,1},'（工厂打印）送货清单'!B:B,'（工厂打印）送货清单'!D:D),2,0)</f>
        <v>#NUM!</v>
      </c>
      <c r="B388" s="5" t="e">
        <f ca="1" t="array" ref="B388">+INDEX('（工厂打印）送货清单'!$D$1:$D$192,SMALL(IF('（工厂打印）送货清单'!$D$4:$D$192&lt;&gt;"",ROW('（工厂打印）送货清单'!$D$4:$D$192)),ROW('（工厂打印）送货清单'!A387)))</f>
        <v>#NUM!</v>
      </c>
      <c r="C388" s="33" t="e">
        <f ca="1">+IF(B388&lt;&gt;"",'（工厂打印）送货清单'!$G$2,"")</f>
        <v>#NUM!</v>
      </c>
      <c r="D388" s="31" t="e">
        <f ca="1">+VLOOKUP(B388,'（工厂打印）送货清单'!$D:$E,2,0)</f>
        <v>#NUM!</v>
      </c>
      <c r="E388" s="31" t="e">
        <f ca="1">+VLOOKUP(B388,'（工厂打印）送货清单'!$D:$L,9,0)</f>
        <v>#NUM!</v>
      </c>
      <c r="F388" s="31"/>
      <c r="G388" s="31"/>
      <c r="H388" s="5"/>
      <c r="I388" s="5"/>
      <c r="J388" s="5"/>
    </row>
    <row r="389" customFormat="1" spans="1:10">
      <c r="A389" s="31" t="e">
        <f ca="1" t="array" ref="A389">+VLOOKUP(B389,IF({0,1},'（工厂打印）送货清单'!B:B,'（工厂打印）送货清单'!D:D),2,0)</f>
        <v>#NUM!</v>
      </c>
      <c r="B389" s="5" t="e">
        <f ca="1" t="array" ref="B389">+INDEX('（工厂打印）送货清单'!$D$1:$D$192,SMALL(IF('（工厂打印）送货清单'!$D$4:$D$192&lt;&gt;"",ROW('（工厂打印）送货清单'!$D$4:$D$192)),ROW('（工厂打印）送货清单'!A388)))</f>
        <v>#NUM!</v>
      </c>
      <c r="C389" s="33" t="e">
        <f ca="1">+IF(B389&lt;&gt;"",'（工厂打印）送货清单'!$G$2,"")</f>
        <v>#NUM!</v>
      </c>
      <c r="D389" s="31" t="e">
        <f ca="1">+VLOOKUP(B389,'（工厂打印）送货清单'!$D:$E,2,0)</f>
        <v>#NUM!</v>
      </c>
      <c r="E389" s="31" t="e">
        <f ca="1">+VLOOKUP(B389,'（工厂打印）送货清单'!$D:$L,9,0)</f>
        <v>#NUM!</v>
      </c>
      <c r="F389" s="31"/>
      <c r="G389" s="31"/>
      <c r="H389" s="5"/>
      <c r="I389" s="5"/>
      <c r="J389" s="5"/>
    </row>
    <row r="390" customFormat="1" spans="1:10">
      <c r="A390" s="31" t="e">
        <f ca="1" t="array" ref="A390">+VLOOKUP(B390,IF({0,1},'（工厂打印）送货清单'!B:B,'（工厂打印）送货清单'!D:D),2,0)</f>
        <v>#NUM!</v>
      </c>
      <c r="B390" s="5" t="e">
        <f ca="1" t="array" ref="B390">+INDEX('（工厂打印）送货清单'!$D$1:$D$192,SMALL(IF('（工厂打印）送货清单'!$D$4:$D$192&lt;&gt;"",ROW('（工厂打印）送货清单'!$D$4:$D$192)),ROW('（工厂打印）送货清单'!A389)))</f>
        <v>#NUM!</v>
      </c>
      <c r="C390" s="33" t="e">
        <f ca="1">+IF(B390&lt;&gt;"",'（工厂打印）送货清单'!$G$2,"")</f>
        <v>#NUM!</v>
      </c>
      <c r="D390" s="31" t="e">
        <f ca="1">+VLOOKUP(B390,'（工厂打印）送货清单'!$D:$E,2,0)</f>
        <v>#NUM!</v>
      </c>
      <c r="E390" s="31" t="e">
        <f ca="1">+VLOOKUP(B390,'（工厂打印）送货清单'!$D:$L,9,0)</f>
        <v>#NUM!</v>
      </c>
      <c r="F390" s="31"/>
      <c r="G390" s="31"/>
      <c r="H390" s="5"/>
      <c r="I390" s="5"/>
      <c r="J390" s="5"/>
    </row>
    <row r="391" customFormat="1" spans="1:10">
      <c r="A391" s="31" t="e">
        <f ca="1" t="array" ref="A391">+VLOOKUP(B391,IF({0,1},'（工厂打印）送货清单'!B:B,'（工厂打印）送货清单'!D:D),2,0)</f>
        <v>#NUM!</v>
      </c>
      <c r="B391" s="5" t="e">
        <f ca="1" t="array" ref="B391">+INDEX('（工厂打印）送货清单'!$D$1:$D$192,SMALL(IF('（工厂打印）送货清单'!$D$4:$D$192&lt;&gt;"",ROW('（工厂打印）送货清单'!$D$4:$D$192)),ROW('（工厂打印）送货清单'!A390)))</f>
        <v>#NUM!</v>
      </c>
      <c r="C391" s="33" t="e">
        <f ca="1">+IF(B391&lt;&gt;"",'（工厂打印）送货清单'!$G$2,"")</f>
        <v>#NUM!</v>
      </c>
      <c r="D391" s="31" t="e">
        <f ca="1">+VLOOKUP(B391,'（工厂打印）送货清单'!$D:$E,2,0)</f>
        <v>#NUM!</v>
      </c>
      <c r="E391" s="31" t="e">
        <f ca="1">+VLOOKUP(B391,'（工厂打印）送货清单'!$D:$L,9,0)</f>
        <v>#NUM!</v>
      </c>
      <c r="F391" s="31"/>
      <c r="G391" s="31"/>
      <c r="H391" s="5"/>
      <c r="I391" s="5"/>
      <c r="J391" s="5"/>
    </row>
    <row r="392" customFormat="1" spans="1:10">
      <c r="A392" s="31" t="e">
        <f ca="1" t="array" ref="A392">+VLOOKUP(B392,IF({0,1},'（工厂打印）送货清单'!B:B,'（工厂打印）送货清单'!D:D),2,0)</f>
        <v>#NUM!</v>
      </c>
      <c r="B392" s="5" t="e">
        <f ca="1" t="array" ref="B392">+INDEX('（工厂打印）送货清单'!$D$1:$D$192,SMALL(IF('（工厂打印）送货清单'!$D$4:$D$192&lt;&gt;"",ROW('（工厂打印）送货清单'!$D$4:$D$192)),ROW('（工厂打印）送货清单'!A391)))</f>
        <v>#NUM!</v>
      </c>
      <c r="C392" s="33" t="e">
        <f ca="1">+IF(B392&lt;&gt;"",'（工厂打印）送货清单'!$G$2,"")</f>
        <v>#NUM!</v>
      </c>
      <c r="D392" s="31" t="e">
        <f ca="1">+VLOOKUP(B392,'（工厂打印）送货清单'!$D:$E,2,0)</f>
        <v>#NUM!</v>
      </c>
      <c r="E392" s="31" t="e">
        <f ca="1">+VLOOKUP(B392,'（工厂打印）送货清单'!$D:$L,9,0)</f>
        <v>#NUM!</v>
      </c>
      <c r="F392" s="31"/>
      <c r="G392" s="31"/>
      <c r="H392" s="5"/>
      <c r="I392" s="5"/>
      <c r="J392" s="5"/>
    </row>
    <row r="393" customFormat="1" spans="1:10">
      <c r="A393" s="31" t="e">
        <f ca="1" t="array" ref="A393">+VLOOKUP(B393,IF({0,1},'（工厂打印）送货清单'!B:B,'（工厂打印）送货清单'!D:D),2,0)</f>
        <v>#NUM!</v>
      </c>
      <c r="B393" s="5" t="e">
        <f ca="1" t="array" ref="B393">+INDEX('（工厂打印）送货清单'!$D$1:$D$192,SMALL(IF('（工厂打印）送货清单'!$D$4:$D$192&lt;&gt;"",ROW('（工厂打印）送货清单'!$D$4:$D$192)),ROW('（工厂打印）送货清单'!A392)))</f>
        <v>#NUM!</v>
      </c>
      <c r="C393" s="33" t="e">
        <f ca="1">+IF(B393&lt;&gt;"",'（工厂打印）送货清单'!$G$2,"")</f>
        <v>#NUM!</v>
      </c>
      <c r="D393" s="31" t="e">
        <f ca="1">+VLOOKUP(B393,'（工厂打印）送货清单'!$D:$E,2,0)</f>
        <v>#NUM!</v>
      </c>
      <c r="E393" s="31" t="e">
        <f ca="1">+VLOOKUP(B393,'（工厂打印）送货清单'!$D:$L,9,0)</f>
        <v>#NUM!</v>
      </c>
      <c r="F393" s="31"/>
      <c r="G393" s="31"/>
      <c r="H393" s="5"/>
      <c r="I393" s="5"/>
      <c r="J393" s="5"/>
    </row>
    <row r="394" customFormat="1" spans="1:10">
      <c r="A394" s="31" t="e">
        <f ca="1" t="array" ref="A394">+VLOOKUP(B394,IF({0,1},'（工厂打印）送货清单'!B:B,'（工厂打印）送货清单'!D:D),2,0)</f>
        <v>#NUM!</v>
      </c>
      <c r="B394" s="5" t="e">
        <f ca="1" t="array" ref="B394">+INDEX('（工厂打印）送货清单'!$D$1:$D$192,SMALL(IF('（工厂打印）送货清单'!$D$4:$D$192&lt;&gt;"",ROW('（工厂打印）送货清单'!$D$4:$D$192)),ROW('（工厂打印）送货清单'!A393)))</f>
        <v>#NUM!</v>
      </c>
      <c r="C394" s="33" t="e">
        <f ca="1">+IF(B394&lt;&gt;"",'（工厂打印）送货清单'!$G$2,"")</f>
        <v>#NUM!</v>
      </c>
      <c r="D394" s="31" t="e">
        <f ca="1">+VLOOKUP(B394,'（工厂打印）送货清单'!$D:$E,2,0)</f>
        <v>#NUM!</v>
      </c>
      <c r="E394" s="31" t="e">
        <f ca="1">+VLOOKUP(B394,'（工厂打印）送货清单'!$D:$L,9,0)</f>
        <v>#NUM!</v>
      </c>
      <c r="F394" s="31"/>
      <c r="G394" s="31"/>
      <c r="H394" s="5"/>
      <c r="I394" s="5"/>
      <c r="J394" s="5"/>
    </row>
    <row r="395" customFormat="1" spans="1:10">
      <c r="A395" s="31" t="e">
        <f ca="1" t="array" ref="A395">+VLOOKUP(B395,IF({0,1},'（工厂打印）送货清单'!B:B,'（工厂打印）送货清单'!D:D),2,0)</f>
        <v>#NUM!</v>
      </c>
      <c r="B395" s="5" t="e">
        <f ca="1" t="array" ref="B395">+INDEX('（工厂打印）送货清单'!$D$1:$D$192,SMALL(IF('（工厂打印）送货清单'!$D$4:$D$192&lt;&gt;"",ROW('（工厂打印）送货清单'!$D$4:$D$192)),ROW('（工厂打印）送货清单'!A394)))</f>
        <v>#NUM!</v>
      </c>
      <c r="C395" s="33" t="e">
        <f ca="1">+IF(B395&lt;&gt;"",'（工厂打印）送货清单'!$G$2,"")</f>
        <v>#NUM!</v>
      </c>
      <c r="D395" s="31" t="e">
        <f ca="1">+VLOOKUP(B395,'（工厂打印）送货清单'!$D:$E,2,0)</f>
        <v>#NUM!</v>
      </c>
      <c r="E395" s="31" t="e">
        <f ca="1">+VLOOKUP(B395,'（工厂打印）送货清单'!$D:$L,9,0)</f>
        <v>#NUM!</v>
      </c>
      <c r="F395" s="31"/>
      <c r="G395" s="31"/>
      <c r="H395" s="5"/>
      <c r="I395" s="5"/>
      <c r="J395" s="5"/>
    </row>
    <row r="396" customFormat="1" spans="1:10">
      <c r="A396" s="31" t="e">
        <f ca="1" t="array" ref="A396">+VLOOKUP(B396,IF({0,1},'（工厂打印）送货清单'!B:B,'（工厂打印）送货清单'!D:D),2,0)</f>
        <v>#NUM!</v>
      </c>
      <c r="B396" s="5" t="e">
        <f ca="1" t="array" ref="B396">+INDEX('（工厂打印）送货清单'!$D$1:$D$192,SMALL(IF('（工厂打印）送货清单'!$D$4:$D$192&lt;&gt;"",ROW('（工厂打印）送货清单'!$D$4:$D$192)),ROW('（工厂打印）送货清单'!A395)))</f>
        <v>#NUM!</v>
      </c>
      <c r="C396" s="33" t="e">
        <f ca="1">+IF(B396&lt;&gt;"",'（工厂打印）送货清单'!$G$2,"")</f>
        <v>#NUM!</v>
      </c>
      <c r="D396" s="31" t="e">
        <f ca="1">+VLOOKUP(B396,'（工厂打印）送货清单'!$D:$E,2,0)</f>
        <v>#NUM!</v>
      </c>
      <c r="E396" s="31" t="e">
        <f ca="1">+VLOOKUP(B396,'（工厂打印）送货清单'!$D:$L,9,0)</f>
        <v>#NUM!</v>
      </c>
      <c r="F396" s="31"/>
      <c r="G396" s="31"/>
      <c r="H396" s="5"/>
      <c r="I396" s="5"/>
      <c r="J396" s="5"/>
    </row>
    <row r="397" customFormat="1" spans="1:10">
      <c r="A397" s="31" t="e">
        <f ca="1" t="array" ref="A397">+VLOOKUP(B397,IF({0,1},'（工厂打印）送货清单'!B:B,'（工厂打印）送货清单'!D:D),2,0)</f>
        <v>#NUM!</v>
      </c>
      <c r="B397" s="5" t="e">
        <f ca="1" t="array" ref="B397">+INDEX('（工厂打印）送货清单'!$D$1:$D$192,SMALL(IF('（工厂打印）送货清单'!$D$4:$D$192&lt;&gt;"",ROW('（工厂打印）送货清单'!$D$4:$D$192)),ROW('（工厂打印）送货清单'!A396)))</f>
        <v>#NUM!</v>
      </c>
      <c r="C397" s="33" t="e">
        <f ca="1">+IF(B397&lt;&gt;"",'（工厂打印）送货清单'!$G$2,"")</f>
        <v>#NUM!</v>
      </c>
      <c r="D397" s="31" t="e">
        <f ca="1">+VLOOKUP(B397,'（工厂打印）送货清单'!$D:$E,2,0)</f>
        <v>#NUM!</v>
      </c>
      <c r="E397" s="31" t="e">
        <f ca="1">+VLOOKUP(B397,'（工厂打印）送货清单'!$D:$L,9,0)</f>
        <v>#NUM!</v>
      </c>
      <c r="F397" s="31"/>
      <c r="G397" s="31"/>
      <c r="H397" s="5"/>
      <c r="I397" s="5"/>
      <c r="J397" s="5"/>
    </row>
    <row r="398" customFormat="1" spans="1:10">
      <c r="A398" s="31" t="e">
        <f ca="1" t="array" ref="A398">+VLOOKUP(B398,IF({0,1},'（工厂打印）送货清单'!B:B,'（工厂打印）送货清单'!D:D),2,0)</f>
        <v>#NUM!</v>
      </c>
      <c r="B398" s="5" t="e">
        <f ca="1" t="array" ref="B398">+INDEX('（工厂打印）送货清单'!$D$1:$D$192,SMALL(IF('（工厂打印）送货清单'!$D$4:$D$192&lt;&gt;"",ROW('（工厂打印）送货清单'!$D$4:$D$192)),ROW('（工厂打印）送货清单'!A397)))</f>
        <v>#NUM!</v>
      </c>
      <c r="C398" s="33" t="e">
        <f ca="1">+IF(B398&lt;&gt;"",'（工厂打印）送货清单'!$G$2,"")</f>
        <v>#NUM!</v>
      </c>
      <c r="D398" s="31" t="e">
        <f ca="1">+VLOOKUP(B398,'（工厂打印）送货清单'!$D:$E,2,0)</f>
        <v>#NUM!</v>
      </c>
      <c r="E398" s="31" t="e">
        <f ca="1">+VLOOKUP(B398,'（工厂打印）送货清单'!$D:$L,9,0)</f>
        <v>#NUM!</v>
      </c>
      <c r="F398" s="31"/>
      <c r="G398" s="31"/>
      <c r="H398" s="5"/>
      <c r="I398" s="5"/>
      <c r="J398" s="5"/>
    </row>
    <row r="399" customFormat="1" spans="1:10">
      <c r="A399" s="31" t="e">
        <f ca="1" t="array" ref="A399">+VLOOKUP(B399,IF({0,1},'（工厂打印）送货清单'!B:B,'（工厂打印）送货清单'!D:D),2,0)</f>
        <v>#NUM!</v>
      </c>
      <c r="B399" s="5" t="e">
        <f ca="1" t="array" ref="B399">+INDEX('（工厂打印）送货清单'!$D$1:$D$192,SMALL(IF('（工厂打印）送货清单'!$D$4:$D$192&lt;&gt;"",ROW('（工厂打印）送货清单'!$D$4:$D$192)),ROW('（工厂打印）送货清单'!A398)))</f>
        <v>#NUM!</v>
      </c>
      <c r="C399" s="33" t="e">
        <f ca="1">+IF(B399&lt;&gt;"",'（工厂打印）送货清单'!$G$2,"")</f>
        <v>#NUM!</v>
      </c>
      <c r="D399" s="31" t="e">
        <f ca="1">+VLOOKUP(B399,'（工厂打印）送货清单'!$D:$E,2,0)</f>
        <v>#NUM!</v>
      </c>
      <c r="E399" s="31" t="e">
        <f ca="1">+VLOOKUP(B399,'（工厂打印）送货清单'!$D:$L,9,0)</f>
        <v>#NUM!</v>
      </c>
      <c r="F399" s="31"/>
      <c r="G399" s="31"/>
      <c r="H399" s="5"/>
      <c r="I399" s="5"/>
      <c r="J399" s="5"/>
    </row>
    <row r="400" customFormat="1" spans="1:10">
      <c r="A400" s="31" t="e">
        <f ca="1" t="array" ref="A400">+VLOOKUP(B400,IF({0,1},'（工厂打印）送货清单'!B:B,'（工厂打印）送货清单'!D:D),2,0)</f>
        <v>#NUM!</v>
      </c>
      <c r="B400" s="5" t="e">
        <f ca="1" t="array" ref="B400">+INDEX('（工厂打印）送货清单'!$D$1:$D$192,SMALL(IF('（工厂打印）送货清单'!$D$4:$D$192&lt;&gt;"",ROW('（工厂打印）送货清单'!$D$4:$D$192)),ROW('（工厂打印）送货清单'!A399)))</f>
        <v>#NUM!</v>
      </c>
      <c r="C400" s="33" t="e">
        <f ca="1">+IF(B400&lt;&gt;"",'（工厂打印）送货清单'!$G$2,"")</f>
        <v>#NUM!</v>
      </c>
      <c r="D400" s="31" t="e">
        <f ca="1">+VLOOKUP(B400,'（工厂打印）送货清单'!$D:$E,2,0)</f>
        <v>#NUM!</v>
      </c>
      <c r="E400" s="31" t="e">
        <f ca="1">+VLOOKUP(B400,'（工厂打印）送货清单'!$D:$L,9,0)</f>
        <v>#NUM!</v>
      </c>
      <c r="F400" s="31"/>
      <c r="G400" s="31"/>
      <c r="H400" s="5"/>
      <c r="I400" s="5"/>
      <c r="J400" s="5"/>
    </row>
    <row r="401" customFormat="1" spans="1:10">
      <c r="A401" s="31" t="e">
        <f ca="1" t="array" ref="A401">+VLOOKUP(B401,IF({0,1},'（工厂打印）送货清单'!B:B,'（工厂打印）送货清单'!D:D),2,0)</f>
        <v>#NUM!</v>
      </c>
      <c r="B401" s="5" t="e">
        <f ca="1" t="array" ref="B401">+INDEX('（工厂打印）送货清单'!$D$1:$D$192,SMALL(IF('（工厂打印）送货清单'!$D$4:$D$192&lt;&gt;"",ROW('（工厂打印）送货清单'!$D$4:$D$192)),ROW('（工厂打印）送货清单'!A400)))</f>
        <v>#NUM!</v>
      </c>
      <c r="C401" s="33" t="e">
        <f ca="1">+IF(B401&lt;&gt;"",'（工厂打印）送货清单'!$G$2,"")</f>
        <v>#NUM!</v>
      </c>
      <c r="D401" s="31" t="e">
        <f ca="1">+VLOOKUP(B401,'（工厂打印）送货清单'!$D:$E,2,0)</f>
        <v>#NUM!</v>
      </c>
      <c r="E401" s="31" t="e">
        <f ca="1">+VLOOKUP(B401,'（工厂打印）送货清单'!$D:$L,9,0)</f>
        <v>#NUM!</v>
      </c>
      <c r="F401" s="31"/>
      <c r="G401" s="31"/>
      <c r="H401" s="5"/>
      <c r="I401" s="5"/>
      <c r="J401" s="5"/>
    </row>
    <row r="402" customFormat="1" spans="1:10">
      <c r="A402" s="31" t="e">
        <f ca="1" t="array" ref="A402">+VLOOKUP(B402,IF({0,1},'（工厂打印）送货清单'!B:B,'（工厂打印）送货清单'!D:D),2,0)</f>
        <v>#NUM!</v>
      </c>
      <c r="B402" s="5" t="e">
        <f ca="1" t="array" ref="B402">+INDEX('（工厂打印）送货清单'!$D$1:$D$192,SMALL(IF('（工厂打印）送货清单'!$D$4:$D$192&lt;&gt;"",ROW('（工厂打印）送货清单'!$D$4:$D$192)),ROW('（工厂打印）送货清单'!A401)))</f>
        <v>#NUM!</v>
      </c>
      <c r="C402" s="33" t="e">
        <f ca="1">+IF(B402&lt;&gt;"",'（工厂打印）送货清单'!$G$2,"")</f>
        <v>#NUM!</v>
      </c>
      <c r="D402" s="31" t="e">
        <f ca="1">+VLOOKUP(B402,'（工厂打印）送货清单'!$D:$E,2,0)</f>
        <v>#NUM!</v>
      </c>
      <c r="E402" s="31" t="e">
        <f ca="1">+VLOOKUP(B402,'（工厂打印）送货清单'!$D:$L,9,0)</f>
        <v>#NUM!</v>
      </c>
      <c r="F402" s="31"/>
      <c r="G402" s="31"/>
      <c r="H402" s="5"/>
      <c r="I402" s="5"/>
      <c r="J402" s="5"/>
    </row>
    <row r="403" customFormat="1" spans="1:10">
      <c r="A403" s="31" t="e">
        <f ca="1" t="array" ref="A403">+VLOOKUP(B403,IF({0,1},'（工厂打印）送货清单'!B:B,'（工厂打印）送货清单'!D:D),2,0)</f>
        <v>#NUM!</v>
      </c>
      <c r="B403" s="5" t="e">
        <f ca="1" t="array" ref="B403">+INDEX('（工厂打印）送货清单'!$D$1:$D$192,SMALL(IF('（工厂打印）送货清单'!$D$4:$D$192&lt;&gt;"",ROW('（工厂打印）送货清单'!$D$4:$D$192)),ROW('（工厂打印）送货清单'!A402)))</f>
        <v>#NUM!</v>
      </c>
      <c r="C403" s="33" t="e">
        <f ca="1">+IF(B403&lt;&gt;"",'（工厂打印）送货清单'!$G$2,"")</f>
        <v>#NUM!</v>
      </c>
      <c r="D403" s="31" t="e">
        <f ca="1">+VLOOKUP(B403,'（工厂打印）送货清单'!$D:$E,2,0)</f>
        <v>#NUM!</v>
      </c>
      <c r="E403" s="31" t="e">
        <f ca="1">+VLOOKUP(B403,'（工厂打印）送货清单'!$D:$L,9,0)</f>
        <v>#NUM!</v>
      </c>
      <c r="F403" s="31"/>
      <c r="G403" s="31"/>
      <c r="H403" s="5"/>
      <c r="I403" s="5"/>
      <c r="J403" s="5"/>
    </row>
    <row r="404" customFormat="1" spans="1:10">
      <c r="A404" s="31" t="e">
        <f ca="1" t="array" ref="A404">+VLOOKUP(B404,IF({0,1},'（工厂打印）送货清单'!B:B,'（工厂打印）送货清单'!D:D),2,0)</f>
        <v>#NUM!</v>
      </c>
      <c r="B404" s="5" t="e">
        <f ca="1" t="array" ref="B404">+INDEX('（工厂打印）送货清单'!$D$1:$D$192,SMALL(IF('（工厂打印）送货清单'!$D$4:$D$192&lt;&gt;"",ROW('（工厂打印）送货清单'!$D$4:$D$192)),ROW('（工厂打印）送货清单'!A403)))</f>
        <v>#NUM!</v>
      </c>
      <c r="C404" s="33" t="e">
        <f ca="1">+IF(B404&lt;&gt;"",'（工厂打印）送货清单'!$G$2,"")</f>
        <v>#NUM!</v>
      </c>
      <c r="D404" s="31" t="e">
        <f ca="1">+VLOOKUP(B404,'（工厂打印）送货清单'!$D:$E,2,0)</f>
        <v>#NUM!</v>
      </c>
      <c r="E404" s="31" t="e">
        <f ca="1">+VLOOKUP(B404,'（工厂打印）送货清单'!$D:$L,9,0)</f>
        <v>#NUM!</v>
      </c>
      <c r="F404" s="31"/>
      <c r="G404" s="31"/>
      <c r="H404" s="5"/>
      <c r="I404" s="5"/>
      <c r="J404" s="5"/>
    </row>
    <row r="405" customFormat="1" spans="1:10">
      <c r="A405" s="31" t="e">
        <f ca="1" t="array" ref="A405">+VLOOKUP(B405,IF({0,1},'（工厂打印）送货清单'!B:B,'（工厂打印）送货清单'!D:D),2,0)</f>
        <v>#NUM!</v>
      </c>
      <c r="B405" s="5" t="e">
        <f ca="1" t="array" ref="B405">+INDEX('（工厂打印）送货清单'!$D$1:$D$192,SMALL(IF('（工厂打印）送货清单'!$D$4:$D$192&lt;&gt;"",ROW('（工厂打印）送货清单'!$D$4:$D$192)),ROW('（工厂打印）送货清单'!A404)))</f>
        <v>#NUM!</v>
      </c>
      <c r="C405" s="33" t="e">
        <f ca="1">+IF(B405&lt;&gt;"",'（工厂打印）送货清单'!$G$2,"")</f>
        <v>#NUM!</v>
      </c>
      <c r="D405" s="31" t="e">
        <f ca="1">+VLOOKUP(B405,'（工厂打印）送货清单'!$D:$E,2,0)</f>
        <v>#NUM!</v>
      </c>
      <c r="E405" s="31" t="e">
        <f ca="1">+VLOOKUP(B405,'（工厂打印）送货清单'!$D:$L,9,0)</f>
        <v>#NUM!</v>
      </c>
      <c r="F405" s="31"/>
      <c r="G405" s="31"/>
      <c r="H405" s="5"/>
      <c r="I405" s="5"/>
      <c r="J405" s="5"/>
    </row>
    <row r="406" customFormat="1" spans="1:10">
      <c r="A406" s="31" t="e">
        <f ca="1" t="array" ref="A406">+VLOOKUP(B406,IF({0,1},'（工厂打印）送货清单'!B:B,'（工厂打印）送货清单'!D:D),2,0)</f>
        <v>#NUM!</v>
      </c>
      <c r="B406" s="5" t="e">
        <f ca="1" t="array" ref="B406">+INDEX('（工厂打印）送货清单'!$D$1:$D$192,SMALL(IF('（工厂打印）送货清单'!$D$4:$D$192&lt;&gt;"",ROW('（工厂打印）送货清单'!$D$4:$D$192)),ROW('（工厂打印）送货清单'!A405)))</f>
        <v>#NUM!</v>
      </c>
      <c r="C406" s="33" t="e">
        <f ca="1">+IF(B406&lt;&gt;"",'（工厂打印）送货清单'!$G$2,"")</f>
        <v>#NUM!</v>
      </c>
      <c r="D406" s="31" t="e">
        <f ca="1">+VLOOKUP(B406,'（工厂打印）送货清单'!$D:$E,2,0)</f>
        <v>#NUM!</v>
      </c>
      <c r="E406" s="31" t="e">
        <f ca="1">+VLOOKUP(B406,'（工厂打印）送货清单'!$D:$L,9,0)</f>
        <v>#NUM!</v>
      </c>
      <c r="F406" s="31"/>
      <c r="G406" s="31"/>
      <c r="H406" s="5"/>
      <c r="I406" s="5"/>
      <c r="J406" s="5"/>
    </row>
    <row r="407" customFormat="1" spans="1:10">
      <c r="A407" s="31" t="e">
        <f ca="1" t="array" ref="A407">+VLOOKUP(B407,IF({0,1},'（工厂打印）送货清单'!B:B,'（工厂打印）送货清单'!D:D),2,0)</f>
        <v>#NUM!</v>
      </c>
      <c r="B407" s="5" t="e">
        <f ca="1" t="array" ref="B407">+INDEX('（工厂打印）送货清单'!$D$1:$D$192,SMALL(IF('（工厂打印）送货清单'!$D$4:$D$192&lt;&gt;"",ROW('（工厂打印）送货清单'!$D$4:$D$192)),ROW('（工厂打印）送货清单'!A406)))</f>
        <v>#NUM!</v>
      </c>
      <c r="C407" s="33" t="e">
        <f ca="1">+IF(B407&lt;&gt;"",'（工厂打印）送货清单'!$G$2,"")</f>
        <v>#NUM!</v>
      </c>
      <c r="D407" s="31" t="e">
        <f ca="1">+VLOOKUP(B407,'（工厂打印）送货清单'!$D:$E,2,0)</f>
        <v>#NUM!</v>
      </c>
      <c r="E407" s="31" t="e">
        <f ca="1">+VLOOKUP(B407,'（工厂打印）送货清单'!$D:$L,9,0)</f>
        <v>#NUM!</v>
      </c>
      <c r="F407" s="31"/>
      <c r="G407" s="31"/>
      <c r="H407" s="5"/>
      <c r="I407" s="5"/>
      <c r="J407" s="5"/>
    </row>
    <row r="408" customFormat="1" spans="1:10">
      <c r="A408" s="31" t="e">
        <f ca="1" t="array" ref="A408">+VLOOKUP(B408,IF({0,1},'（工厂打印）送货清单'!B:B,'（工厂打印）送货清单'!D:D),2,0)</f>
        <v>#NUM!</v>
      </c>
      <c r="B408" s="5" t="e">
        <f ca="1" t="array" ref="B408">+INDEX('（工厂打印）送货清单'!$D$1:$D$192,SMALL(IF('（工厂打印）送货清单'!$D$4:$D$192&lt;&gt;"",ROW('（工厂打印）送货清单'!$D$4:$D$192)),ROW('（工厂打印）送货清单'!A407)))</f>
        <v>#NUM!</v>
      </c>
      <c r="C408" s="33" t="e">
        <f ca="1">+IF(B408&lt;&gt;"",'（工厂打印）送货清单'!$G$2,"")</f>
        <v>#NUM!</v>
      </c>
      <c r="D408" s="31" t="e">
        <f ca="1">+VLOOKUP(B408,'（工厂打印）送货清单'!$D:$E,2,0)</f>
        <v>#NUM!</v>
      </c>
      <c r="E408" s="31" t="e">
        <f ca="1">+VLOOKUP(B408,'（工厂打印）送货清单'!$D:$L,9,0)</f>
        <v>#NUM!</v>
      </c>
      <c r="F408" s="31"/>
      <c r="G408" s="31"/>
      <c r="H408" s="5"/>
      <c r="I408" s="5"/>
      <c r="J408" s="5"/>
    </row>
    <row r="409" customFormat="1" spans="1:10">
      <c r="A409" s="31" t="e">
        <f ca="1" t="array" ref="A409">+VLOOKUP(B409,IF({0,1},'（工厂打印）送货清单'!B:B,'（工厂打印）送货清单'!D:D),2,0)</f>
        <v>#NUM!</v>
      </c>
      <c r="B409" s="5" t="e">
        <f ca="1" t="array" ref="B409">+INDEX('（工厂打印）送货清单'!$D$1:$D$192,SMALL(IF('（工厂打印）送货清单'!$D$4:$D$192&lt;&gt;"",ROW('（工厂打印）送货清单'!$D$4:$D$192)),ROW('（工厂打印）送货清单'!A408)))</f>
        <v>#NUM!</v>
      </c>
      <c r="C409" s="33" t="e">
        <f ca="1">+IF(B409&lt;&gt;"",'（工厂打印）送货清单'!$G$2,"")</f>
        <v>#NUM!</v>
      </c>
      <c r="D409" s="31" t="e">
        <f ca="1">+VLOOKUP(B409,'（工厂打印）送货清单'!$D:$E,2,0)</f>
        <v>#NUM!</v>
      </c>
      <c r="E409" s="31" t="e">
        <f ca="1">+VLOOKUP(B409,'（工厂打印）送货清单'!$D:$L,9,0)</f>
        <v>#NUM!</v>
      </c>
      <c r="F409" s="31"/>
      <c r="G409" s="31"/>
      <c r="H409" s="5"/>
      <c r="I409" s="5"/>
      <c r="J409" s="5"/>
    </row>
    <row r="410" customFormat="1" spans="1:10">
      <c r="A410" s="31" t="e">
        <f ca="1" t="array" ref="A410">+VLOOKUP(B410,IF({0,1},'（工厂打印）送货清单'!B:B,'（工厂打印）送货清单'!D:D),2,0)</f>
        <v>#NUM!</v>
      </c>
      <c r="B410" s="5" t="e">
        <f ca="1" t="array" ref="B410">+INDEX('（工厂打印）送货清单'!$D$1:$D$192,SMALL(IF('（工厂打印）送货清单'!$D$4:$D$192&lt;&gt;"",ROW('（工厂打印）送货清单'!$D$4:$D$192)),ROW('（工厂打印）送货清单'!A409)))</f>
        <v>#NUM!</v>
      </c>
      <c r="C410" s="33" t="e">
        <f ca="1">+IF(B410&lt;&gt;"",'（工厂打印）送货清单'!$G$2,"")</f>
        <v>#NUM!</v>
      </c>
      <c r="D410" s="31" t="e">
        <f ca="1">+VLOOKUP(B410,'（工厂打印）送货清单'!$D:$E,2,0)</f>
        <v>#NUM!</v>
      </c>
      <c r="E410" s="31" t="e">
        <f ca="1">+VLOOKUP(B410,'（工厂打印）送货清单'!$D:$L,9,0)</f>
        <v>#NUM!</v>
      </c>
      <c r="F410" s="31"/>
      <c r="G410" s="31"/>
      <c r="H410" s="5"/>
      <c r="I410" s="5"/>
      <c r="J410" s="5"/>
    </row>
    <row r="411" customFormat="1" spans="1:10">
      <c r="A411" s="31" t="e">
        <f ca="1" t="array" ref="A411">+VLOOKUP(B411,IF({0,1},'（工厂打印）送货清单'!B:B,'（工厂打印）送货清单'!D:D),2,0)</f>
        <v>#NUM!</v>
      </c>
      <c r="B411" s="5" t="e">
        <f ca="1" t="array" ref="B411">+INDEX('（工厂打印）送货清单'!$D$1:$D$192,SMALL(IF('（工厂打印）送货清单'!$D$4:$D$192&lt;&gt;"",ROW('（工厂打印）送货清单'!$D$4:$D$192)),ROW('（工厂打印）送货清单'!A410)))</f>
        <v>#NUM!</v>
      </c>
      <c r="C411" s="33" t="e">
        <f ca="1">+IF(B411&lt;&gt;"",'（工厂打印）送货清单'!$G$2,"")</f>
        <v>#NUM!</v>
      </c>
      <c r="D411" s="31" t="e">
        <f ca="1">+VLOOKUP(B411,'（工厂打印）送货清单'!$D:$E,2,0)</f>
        <v>#NUM!</v>
      </c>
      <c r="E411" s="31" t="e">
        <f ca="1">+VLOOKUP(B411,'（工厂打印）送货清单'!$D:$L,9,0)</f>
        <v>#NUM!</v>
      </c>
      <c r="F411" s="31"/>
      <c r="G411" s="31"/>
      <c r="H411" s="5"/>
      <c r="I411" s="5"/>
      <c r="J411" s="5"/>
    </row>
    <row r="412" customFormat="1" spans="1:10">
      <c r="A412" s="31" t="e">
        <f ca="1" t="array" ref="A412">+VLOOKUP(B412,IF({0,1},'（工厂打印）送货清单'!B:B,'（工厂打印）送货清单'!D:D),2,0)</f>
        <v>#NUM!</v>
      </c>
      <c r="B412" s="5" t="e">
        <f ca="1" t="array" ref="B412">+INDEX('（工厂打印）送货清单'!$D$1:$D$192,SMALL(IF('（工厂打印）送货清单'!$D$4:$D$192&lt;&gt;"",ROW('（工厂打印）送货清单'!$D$4:$D$192)),ROW('（工厂打印）送货清单'!A411)))</f>
        <v>#NUM!</v>
      </c>
      <c r="C412" s="33" t="e">
        <f ca="1">+IF(B412&lt;&gt;"",'（工厂打印）送货清单'!$G$2,"")</f>
        <v>#NUM!</v>
      </c>
      <c r="D412" s="31" t="e">
        <f ca="1">+VLOOKUP(B412,'（工厂打印）送货清单'!$D:$E,2,0)</f>
        <v>#NUM!</v>
      </c>
      <c r="E412" s="31" t="e">
        <f ca="1">+VLOOKUP(B412,'（工厂打印）送货清单'!$D:$L,9,0)</f>
        <v>#NUM!</v>
      </c>
      <c r="F412" s="31"/>
      <c r="G412" s="31"/>
      <c r="H412" s="5"/>
      <c r="I412" s="5"/>
      <c r="J412" s="5"/>
    </row>
    <row r="413" customFormat="1" spans="1:10">
      <c r="A413" s="31" t="e">
        <f ca="1" t="array" ref="A413">+VLOOKUP(B413,IF({0,1},'（工厂打印）送货清单'!B:B,'（工厂打印）送货清单'!D:D),2,0)</f>
        <v>#NUM!</v>
      </c>
      <c r="B413" s="5" t="e">
        <f ca="1" t="array" ref="B413">+INDEX('（工厂打印）送货清单'!$D$1:$D$192,SMALL(IF('（工厂打印）送货清单'!$D$4:$D$192&lt;&gt;"",ROW('（工厂打印）送货清单'!$D$4:$D$192)),ROW('（工厂打印）送货清单'!A412)))</f>
        <v>#NUM!</v>
      </c>
      <c r="C413" s="33" t="e">
        <f ca="1">+IF(B413&lt;&gt;"",'（工厂打印）送货清单'!$G$2,"")</f>
        <v>#NUM!</v>
      </c>
      <c r="D413" s="31" t="e">
        <f ca="1">+VLOOKUP(B413,'（工厂打印）送货清单'!$D:$E,2,0)</f>
        <v>#NUM!</v>
      </c>
      <c r="E413" s="31" t="e">
        <f ca="1">+VLOOKUP(B413,'（工厂打印）送货清单'!$D:$L,9,0)</f>
        <v>#NUM!</v>
      </c>
      <c r="F413" s="31"/>
      <c r="G413" s="31"/>
      <c r="H413" s="5"/>
      <c r="I413" s="5"/>
      <c r="J413" s="5"/>
    </row>
    <row r="414" customFormat="1" spans="1:10">
      <c r="A414" s="31" t="e">
        <f ca="1" t="array" ref="A414">+VLOOKUP(B414,IF({0,1},'（工厂打印）送货清单'!B:B,'（工厂打印）送货清单'!D:D),2,0)</f>
        <v>#NUM!</v>
      </c>
      <c r="B414" s="5" t="e">
        <f ca="1" t="array" ref="B414">+INDEX('（工厂打印）送货清单'!$D$1:$D$192,SMALL(IF('（工厂打印）送货清单'!$D$4:$D$192&lt;&gt;"",ROW('（工厂打印）送货清单'!$D$4:$D$192)),ROW('（工厂打印）送货清单'!A413)))</f>
        <v>#NUM!</v>
      </c>
      <c r="C414" s="33" t="e">
        <f ca="1">+IF(B414&lt;&gt;"",'（工厂打印）送货清单'!$G$2,"")</f>
        <v>#NUM!</v>
      </c>
      <c r="D414" s="31" t="e">
        <f ca="1">+VLOOKUP(B414,'（工厂打印）送货清单'!$D:$E,2,0)</f>
        <v>#NUM!</v>
      </c>
      <c r="E414" s="31" t="e">
        <f ca="1">+VLOOKUP(B414,'（工厂打印）送货清单'!$D:$L,9,0)</f>
        <v>#NUM!</v>
      </c>
      <c r="F414" s="31"/>
      <c r="G414" s="31"/>
      <c r="H414" s="5"/>
      <c r="I414" s="5"/>
      <c r="J414" s="5"/>
    </row>
    <row r="415" customFormat="1" spans="1:10">
      <c r="A415" s="31" t="e">
        <f ca="1" t="array" ref="A415">+VLOOKUP(B415,IF({0,1},'（工厂打印）送货清单'!B:B,'（工厂打印）送货清单'!D:D),2,0)</f>
        <v>#NUM!</v>
      </c>
      <c r="B415" s="5" t="e">
        <f ca="1" t="array" ref="B415">+INDEX('（工厂打印）送货清单'!$D$1:$D$192,SMALL(IF('（工厂打印）送货清单'!$D$4:$D$192&lt;&gt;"",ROW('（工厂打印）送货清单'!$D$4:$D$192)),ROW('（工厂打印）送货清单'!A414)))</f>
        <v>#NUM!</v>
      </c>
      <c r="C415" s="33" t="e">
        <f ca="1">+IF(B415&lt;&gt;"",'（工厂打印）送货清单'!$G$2,"")</f>
        <v>#NUM!</v>
      </c>
      <c r="D415" s="31" t="e">
        <f ca="1">+VLOOKUP(B415,'（工厂打印）送货清单'!$D:$E,2,0)</f>
        <v>#NUM!</v>
      </c>
      <c r="E415" s="31" t="e">
        <f ca="1">+VLOOKUP(B415,'（工厂打印）送货清单'!$D:$L,9,0)</f>
        <v>#NUM!</v>
      </c>
      <c r="F415" s="31"/>
      <c r="G415" s="31"/>
      <c r="H415" s="5"/>
      <c r="I415" s="5"/>
      <c r="J415" s="5"/>
    </row>
    <row r="416" customFormat="1" spans="1:10">
      <c r="A416" s="31" t="e">
        <f ca="1" t="array" ref="A416">+VLOOKUP(B416,IF({0,1},'（工厂打印）送货清单'!B:B,'（工厂打印）送货清单'!D:D),2,0)</f>
        <v>#NUM!</v>
      </c>
      <c r="B416" s="5" t="e">
        <f ca="1" t="array" ref="B416">+INDEX('（工厂打印）送货清单'!$D$1:$D$192,SMALL(IF('（工厂打印）送货清单'!$D$4:$D$192&lt;&gt;"",ROW('（工厂打印）送货清单'!$D$4:$D$192)),ROW('（工厂打印）送货清单'!A415)))</f>
        <v>#NUM!</v>
      </c>
      <c r="C416" s="33" t="e">
        <f ca="1">+IF(B416&lt;&gt;"",'（工厂打印）送货清单'!$G$2,"")</f>
        <v>#NUM!</v>
      </c>
      <c r="D416" s="31" t="e">
        <f ca="1">+VLOOKUP(B416,'（工厂打印）送货清单'!$D:$E,2,0)</f>
        <v>#NUM!</v>
      </c>
      <c r="E416" s="31" t="e">
        <f ca="1">+VLOOKUP(B416,'（工厂打印）送货清单'!$D:$L,9,0)</f>
        <v>#NUM!</v>
      </c>
      <c r="F416" s="31"/>
      <c r="G416" s="31"/>
      <c r="H416" s="5"/>
      <c r="I416" s="5"/>
      <c r="J416" s="5"/>
    </row>
    <row r="417" customFormat="1" spans="1:10">
      <c r="A417" s="31" t="e">
        <f ca="1" t="array" ref="A417">+VLOOKUP(B417,IF({0,1},'（工厂打印）送货清单'!B:B,'（工厂打印）送货清单'!D:D),2,0)</f>
        <v>#NUM!</v>
      </c>
      <c r="B417" s="5" t="e">
        <f ca="1" t="array" ref="B417">+INDEX('（工厂打印）送货清单'!$D$1:$D$192,SMALL(IF('（工厂打印）送货清单'!$D$4:$D$192&lt;&gt;"",ROW('（工厂打印）送货清单'!$D$4:$D$192)),ROW('（工厂打印）送货清单'!A416)))</f>
        <v>#NUM!</v>
      </c>
      <c r="C417" s="33" t="e">
        <f ca="1">+IF(B417&lt;&gt;"",'（工厂打印）送货清单'!$G$2,"")</f>
        <v>#NUM!</v>
      </c>
      <c r="D417" s="31" t="e">
        <f ca="1">+VLOOKUP(B417,'（工厂打印）送货清单'!$D:$E,2,0)</f>
        <v>#NUM!</v>
      </c>
      <c r="E417" s="31" t="e">
        <f ca="1">+VLOOKUP(B417,'（工厂打印）送货清单'!$D:$L,9,0)</f>
        <v>#NUM!</v>
      </c>
      <c r="F417" s="31"/>
      <c r="G417" s="31"/>
      <c r="H417" s="5"/>
      <c r="I417" s="5"/>
      <c r="J417" s="5"/>
    </row>
    <row r="418" customFormat="1" spans="1:10">
      <c r="A418" s="31" t="e">
        <f ca="1" t="array" ref="A418">+VLOOKUP(B418,IF({0,1},'（工厂打印）送货清单'!B:B,'（工厂打印）送货清单'!D:D),2,0)</f>
        <v>#NUM!</v>
      </c>
      <c r="B418" s="5" t="e">
        <f ca="1" t="array" ref="B418">+INDEX('（工厂打印）送货清单'!$D$1:$D$192,SMALL(IF('（工厂打印）送货清单'!$D$4:$D$192&lt;&gt;"",ROW('（工厂打印）送货清单'!$D$4:$D$192)),ROW('（工厂打印）送货清单'!A417)))</f>
        <v>#NUM!</v>
      </c>
      <c r="C418" s="33" t="e">
        <f ca="1">+IF(B418&lt;&gt;"",'（工厂打印）送货清单'!$G$2,"")</f>
        <v>#NUM!</v>
      </c>
      <c r="D418" s="31" t="e">
        <f ca="1">+VLOOKUP(B418,'（工厂打印）送货清单'!$D:$E,2,0)</f>
        <v>#NUM!</v>
      </c>
      <c r="E418" s="31" t="e">
        <f ca="1">+VLOOKUP(B418,'（工厂打印）送货清单'!$D:$L,9,0)</f>
        <v>#NUM!</v>
      </c>
      <c r="F418" s="31"/>
      <c r="G418" s="31"/>
      <c r="H418" s="5"/>
      <c r="I418" s="5"/>
      <c r="J418" s="5"/>
    </row>
    <row r="419" customFormat="1" spans="1:10">
      <c r="A419" s="31" t="e">
        <f ca="1" t="array" ref="A419">+VLOOKUP(B419,IF({0,1},'（工厂打印）送货清单'!B:B,'（工厂打印）送货清单'!D:D),2,0)</f>
        <v>#NUM!</v>
      </c>
      <c r="B419" s="5" t="e">
        <f ca="1" t="array" ref="B419">+INDEX('（工厂打印）送货清单'!$D$1:$D$192,SMALL(IF('（工厂打印）送货清单'!$D$4:$D$192&lt;&gt;"",ROW('（工厂打印）送货清单'!$D$4:$D$192)),ROW('（工厂打印）送货清单'!A418)))</f>
        <v>#NUM!</v>
      </c>
      <c r="C419" s="33" t="e">
        <f ca="1">+IF(B419&lt;&gt;"",'（工厂打印）送货清单'!$G$2,"")</f>
        <v>#NUM!</v>
      </c>
      <c r="D419" s="31" t="e">
        <f ca="1">+VLOOKUP(B419,'（工厂打印）送货清单'!$D:$E,2,0)</f>
        <v>#NUM!</v>
      </c>
      <c r="E419" s="31" t="e">
        <f ca="1">+VLOOKUP(B419,'（工厂打印）送货清单'!$D:$L,9,0)</f>
        <v>#NUM!</v>
      </c>
      <c r="F419" s="31"/>
      <c r="G419" s="31"/>
      <c r="H419" s="5"/>
      <c r="I419" s="5"/>
      <c r="J419" s="5"/>
    </row>
    <row r="420" customFormat="1" spans="1:10">
      <c r="A420" s="31" t="e">
        <f ca="1" t="array" ref="A420">+VLOOKUP(B420,IF({0,1},'（工厂打印）送货清单'!B:B,'（工厂打印）送货清单'!D:D),2,0)</f>
        <v>#NUM!</v>
      </c>
      <c r="B420" s="5" t="e">
        <f ca="1" t="array" ref="B420">+INDEX('（工厂打印）送货清单'!$D$1:$D$192,SMALL(IF('（工厂打印）送货清单'!$D$4:$D$192&lt;&gt;"",ROW('（工厂打印）送货清单'!$D$4:$D$192)),ROW('（工厂打印）送货清单'!A419)))</f>
        <v>#NUM!</v>
      </c>
      <c r="C420" s="33" t="e">
        <f ca="1">+IF(B420&lt;&gt;"",'（工厂打印）送货清单'!$G$2,"")</f>
        <v>#NUM!</v>
      </c>
      <c r="D420" s="31" t="e">
        <f ca="1">+VLOOKUP(B420,'（工厂打印）送货清单'!$D:$E,2,0)</f>
        <v>#NUM!</v>
      </c>
      <c r="E420" s="31" t="e">
        <f ca="1">+VLOOKUP(B420,'（工厂打印）送货清单'!$D:$L,9,0)</f>
        <v>#NUM!</v>
      </c>
      <c r="F420" s="31"/>
      <c r="G420" s="31"/>
      <c r="H420" s="5"/>
      <c r="I420" s="5"/>
      <c r="J420" s="5"/>
    </row>
    <row r="421" customFormat="1" spans="1:10">
      <c r="A421" s="31" t="e">
        <f ca="1" t="array" ref="A421">+VLOOKUP(B421,IF({0,1},'（工厂打印）送货清单'!B:B,'（工厂打印）送货清单'!D:D),2,0)</f>
        <v>#NUM!</v>
      </c>
      <c r="B421" s="5" t="e">
        <f ca="1" t="array" ref="B421">+INDEX('（工厂打印）送货清单'!$D$1:$D$192,SMALL(IF('（工厂打印）送货清单'!$D$4:$D$192&lt;&gt;"",ROW('（工厂打印）送货清单'!$D$4:$D$192)),ROW('（工厂打印）送货清单'!A420)))</f>
        <v>#NUM!</v>
      </c>
      <c r="C421" s="33" t="e">
        <f ca="1">+IF(B421&lt;&gt;"",'（工厂打印）送货清单'!$G$2,"")</f>
        <v>#NUM!</v>
      </c>
      <c r="D421" s="31" t="e">
        <f ca="1">+VLOOKUP(B421,'（工厂打印）送货清单'!$D:$E,2,0)</f>
        <v>#NUM!</v>
      </c>
      <c r="E421" s="31" t="e">
        <f ca="1">+VLOOKUP(B421,'（工厂打印）送货清单'!$D:$L,9,0)</f>
        <v>#NUM!</v>
      </c>
      <c r="F421" s="31"/>
      <c r="G421" s="31"/>
      <c r="H421" s="5"/>
      <c r="I421" s="5"/>
      <c r="J421" s="5"/>
    </row>
    <row r="422" customFormat="1" spans="1:10">
      <c r="A422" s="31" t="e">
        <f ca="1" t="array" ref="A422">+VLOOKUP(B422,IF({0,1},'（工厂打印）送货清单'!B:B,'（工厂打印）送货清单'!D:D),2,0)</f>
        <v>#NUM!</v>
      </c>
      <c r="B422" s="5" t="e">
        <f ca="1" t="array" ref="B422">+INDEX('（工厂打印）送货清单'!$D$1:$D$192,SMALL(IF('（工厂打印）送货清单'!$D$4:$D$192&lt;&gt;"",ROW('（工厂打印）送货清单'!$D$4:$D$192)),ROW('（工厂打印）送货清单'!A421)))</f>
        <v>#NUM!</v>
      </c>
      <c r="C422" s="33" t="e">
        <f ca="1">+IF(B422&lt;&gt;"",'（工厂打印）送货清单'!$G$2,"")</f>
        <v>#NUM!</v>
      </c>
      <c r="D422" s="31" t="e">
        <f ca="1">+VLOOKUP(B422,'（工厂打印）送货清单'!$D:$E,2,0)</f>
        <v>#NUM!</v>
      </c>
      <c r="E422" s="31" t="e">
        <f ca="1">+VLOOKUP(B422,'（工厂打印）送货清单'!$D:$L,9,0)</f>
        <v>#NUM!</v>
      </c>
      <c r="F422" s="31"/>
      <c r="G422" s="31"/>
      <c r="H422" s="5"/>
      <c r="I422" s="5"/>
      <c r="J422" s="5"/>
    </row>
    <row r="423" customFormat="1" spans="1:10">
      <c r="A423" s="31" t="e">
        <f ca="1" t="array" ref="A423">+VLOOKUP(B423,IF({0,1},'（工厂打印）送货清单'!B:B,'（工厂打印）送货清单'!D:D),2,0)</f>
        <v>#NUM!</v>
      </c>
      <c r="B423" s="5" t="e">
        <f ca="1" t="array" ref="B423">+INDEX('（工厂打印）送货清单'!$D$1:$D$192,SMALL(IF('（工厂打印）送货清单'!$D$4:$D$192&lt;&gt;"",ROW('（工厂打印）送货清单'!$D$4:$D$192)),ROW('（工厂打印）送货清单'!A422)))</f>
        <v>#NUM!</v>
      </c>
      <c r="C423" s="33" t="e">
        <f ca="1">+IF(B423&lt;&gt;"",'（工厂打印）送货清单'!$G$2,"")</f>
        <v>#NUM!</v>
      </c>
      <c r="D423" s="31" t="e">
        <f ca="1">+VLOOKUP(B423,'（工厂打印）送货清单'!$D:$E,2,0)</f>
        <v>#NUM!</v>
      </c>
      <c r="E423" s="31" t="e">
        <f ca="1">+VLOOKUP(B423,'（工厂打印）送货清单'!$D:$L,9,0)</f>
        <v>#NUM!</v>
      </c>
      <c r="F423" s="31"/>
      <c r="G423" s="31"/>
      <c r="H423" s="5"/>
      <c r="I423" s="5"/>
      <c r="J423" s="5"/>
    </row>
    <row r="424" customFormat="1" spans="1:10">
      <c r="A424" s="31" t="e">
        <f ca="1" t="array" ref="A424">+VLOOKUP(B424,IF({0,1},'（工厂打印）送货清单'!B:B,'（工厂打印）送货清单'!D:D),2,0)</f>
        <v>#NUM!</v>
      </c>
      <c r="B424" s="5" t="e">
        <f ca="1" t="array" ref="B424">+INDEX('（工厂打印）送货清单'!$D$1:$D$192,SMALL(IF('（工厂打印）送货清单'!$D$4:$D$192&lt;&gt;"",ROW('（工厂打印）送货清单'!$D$4:$D$192)),ROW('（工厂打印）送货清单'!A423)))</f>
        <v>#NUM!</v>
      </c>
      <c r="C424" s="33" t="e">
        <f ca="1">+IF(B424&lt;&gt;"",'（工厂打印）送货清单'!$G$2,"")</f>
        <v>#NUM!</v>
      </c>
      <c r="D424" s="31" t="e">
        <f ca="1">+VLOOKUP(B424,'（工厂打印）送货清单'!$D:$E,2,0)</f>
        <v>#NUM!</v>
      </c>
      <c r="E424" s="31" t="e">
        <f ca="1">+VLOOKUP(B424,'（工厂打印）送货清单'!$D:$L,9,0)</f>
        <v>#NUM!</v>
      </c>
      <c r="F424" s="31"/>
      <c r="G424" s="31"/>
      <c r="H424" s="5"/>
      <c r="I424" s="5"/>
      <c r="J424" s="5"/>
    </row>
    <row r="425" customFormat="1" spans="1:10">
      <c r="A425" s="31" t="e">
        <f ca="1" t="array" ref="A425">+VLOOKUP(B425,IF({0,1},'（工厂打印）送货清单'!B:B,'（工厂打印）送货清单'!D:D),2,0)</f>
        <v>#NUM!</v>
      </c>
      <c r="B425" s="5" t="e">
        <f ca="1" t="array" ref="B425">+INDEX('（工厂打印）送货清单'!$D$1:$D$192,SMALL(IF('（工厂打印）送货清单'!$D$4:$D$192&lt;&gt;"",ROW('（工厂打印）送货清单'!$D$4:$D$192)),ROW('（工厂打印）送货清单'!A424)))</f>
        <v>#NUM!</v>
      </c>
      <c r="C425" s="33" t="e">
        <f ca="1">+IF(B425&lt;&gt;"",'（工厂打印）送货清单'!$G$2,"")</f>
        <v>#NUM!</v>
      </c>
      <c r="D425" s="31" t="e">
        <f ca="1">+VLOOKUP(B425,'（工厂打印）送货清单'!$D:$E,2,0)</f>
        <v>#NUM!</v>
      </c>
      <c r="E425" s="31" t="e">
        <f ca="1">+VLOOKUP(B425,'（工厂打印）送货清单'!$D:$L,9,0)</f>
        <v>#NUM!</v>
      </c>
      <c r="F425" s="31"/>
      <c r="G425" s="31"/>
      <c r="H425" s="5"/>
      <c r="I425" s="5"/>
      <c r="J425" s="5"/>
    </row>
    <row r="426" customFormat="1" spans="1:10">
      <c r="A426" s="31" t="e">
        <f ca="1" t="array" ref="A426">+VLOOKUP(B426,IF({0,1},'（工厂打印）送货清单'!B:B,'（工厂打印）送货清单'!D:D),2,0)</f>
        <v>#NUM!</v>
      </c>
      <c r="B426" s="5" t="e">
        <f ca="1" t="array" ref="B426">+INDEX('（工厂打印）送货清单'!$D$1:$D$192,SMALL(IF('（工厂打印）送货清单'!$D$4:$D$192&lt;&gt;"",ROW('（工厂打印）送货清单'!$D$4:$D$192)),ROW('（工厂打印）送货清单'!A425)))</f>
        <v>#NUM!</v>
      </c>
      <c r="C426" s="33" t="e">
        <f ca="1">+IF(B426&lt;&gt;"",'（工厂打印）送货清单'!$G$2,"")</f>
        <v>#NUM!</v>
      </c>
      <c r="D426" s="31" t="e">
        <f ca="1">+VLOOKUP(B426,'（工厂打印）送货清单'!$D:$E,2,0)</f>
        <v>#NUM!</v>
      </c>
      <c r="E426" s="31" t="e">
        <f ca="1">+VLOOKUP(B426,'（工厂打印）送货清单'!$D:$L,9,0)</f>
        <v>#NUM!</v>
      </c>
      <c r="F426" s="31"/>
      <c r="G426" s="31"/>
      <c r="H426" s="5"/>
      <c r="I426" s="5"/>
      <c r="J426" s="5"/>
    </row>
    <row r="427" customFormat="1" spans="1:10">
      <c r="A427" s="31" t="e">
        <f ca="1" t="array" ref="A427">+VLOOKUP(B427,IF({0,1},'（工厂打印）送货清单'!B:B,'（工厂打印）送货清单'!D:D),2,0)</f>
        <v>#NUM!</v>
      </c>
      <c r="B427" s="5" t="e">
        <f ca="1" t="array" ref="B427">+INDEX('（工厂打印）送货清单'!$D$1:$D$192,SMALL(IF('（工厂打印）送货清单'!$D$4:$D$192&lt;&gt;"",ROW('（工厂打印）送货清单'!$D$4:$D$192)),ROW('（工厂打印）送货清单'!A426)))</f>
        <v>#NUM!</v>
      </c>
      <c r="C427" s="33" t="e">
        <f ca="1">+IF(B427&lt;&gt;"",'（工厂打印）送货清单'!$G$2,"")</f>
        <v>#NUM!</v>
      </c>
      <c r="D427" s="31" t="e">
        <f ca="1">+VLOOKUP(B427,'（工厂打印）送货清单'!$D:$E,2,0)</f>
        <v>#NUM!</v>
      </c>
      <c r="E427" s="31" t="e">
        <f ca="1">+VLOOKUP(B427,'（工厂打印）送货清单'!$D:$L,9,0)</f>
        <v>#NUM!</v>
      </c>
      <c r="F427" s="31"/>
      <c r="G427" s="31"/>
      <c r="H427" s="5"/>
      <c r="I427" s="5"/>
      <c r="J427" s="5"/>
    </row>
    <row r="428" customFormat="1" spans="1:10">
      <c r="A428" s="31" t="e">
        <f ca="1" t="array" ref="A428">+VLOOKUP(B428,IF({0,1},'（工厂打印）送货清单'!B:B,'（工厂打印）送货清单'!D:D),2,0)</f>
        <v>#NUM!</v>
      </c>
      <c r="B428" s="5" t="e">
        <f ca="1" t="array" ref="B428">+INDEX('（工厂打印）送货清单'!$D$1:$D$192,SMALL(IF('（工厂打印）送货清单'!$D$4:$D$192&lt;&gt;"",ROW('（工厂打印）送货清单'!$D$4:$D$192)),ROW('（工厂打印）送货清单'!A427)))</f>
        <v>#NUM!</v>
      </c>
      <c r="C428" s="33" t="e">
        <f ca="1">+IF(B428&lt;&gt;"",'（工厂打印）送货清单'!$G$2,"")</f>
        <v>#NUM!</v>
      </c>
      <c r="D428" s="31" t="e">
        <f ca="1">+VLOOKUP(B428,'（工厂打印）送货清单'!$D:$E,2,0)</f>
        <v>#NUM!</v>
      </c>
      <c r="E428" s="31" t="e">
        <f ca="1">+VLOOKUP(B428,'（工厂打印）送货清单'!$D:$L,9,0)</f>
        <v>#NUM!</v>
      </c>
      <c r="F428" s="31"/>
      <c r="G428" s="31"/>
      <c r="H428" s="5"/>
      <c r="I428" s="5"/>
      <c r="J428" s="5"/>
    </row>
    <row r="429" customFormat="1" spans="1:10">
      <c r="A429" s="31" t="e">
        <f ca="1" t="array" ref="A429">+VLOOKUP(B429,IF({0,1},'（工厂打印）送货清单'!B:B,'（工厂打印）送货清单'!D:D),2,0)</f>
        <v>#NUM!</v>
      </c>
      <c r="B429" s="5" t="e">
        <f ca="1" t="array" ref="B429">+INDEX('（工厂打印）送货清单'!$D$1:$D$192,SMALL(IF('（工厂打印）送货清单'!$D$4:$D$192&lt;&gt;"",ROW('（工厂打印）送货清单'!$D$4:$D$192)),ROW('（工厂打印）送货清单'!A428)))</f>
        <v>#NUM!</v>
      </c>
      <c r="C429" s="33" t="e">
        <f ca="1">+IF(B429&lt;&gt;"",'（工厂打印）送货清单'!$G$2,"")</f>
        <v>#NUM!</v>
      </c>
      <c r="D429" s="31" t="e">
        <f ca="1">+VLOOKUP(B429,'（工厂打印）送货清单'!$D:$E,2,0)</f>
        <v>#NUM!</v>
      </c>
      <c r="E429" s="31" t="e">
        <f ca="1">+VLOOKUP(B429,'（工厂打印）送货清单'!$D:$L,9,0)</f>
        <v>#NUM!</v>
      </c>
      <c r="F429" s="31"/>
      <c r="G429" s="31"/>
      <c r="H429" s="5"/>
      <c r="I429" s="5"/>
      <c r="J429" s="5"/>
    </row>
    <row r="430" customFormat="1" spans="1:10">
      <c r="A430" s="31" t="e">
        <f ca="1" t="array" ref="A430">+VLOOKUP(B430,IF({0,1},'（工厂打印）送货清单'!B:B,'（工厂打印）送货清单'!D:D),2,0)</f>
        <v>#NUM!</v>
      </c>
      <c r="B430" s="5" t="e">
        <f ca="1" t="array" ref="B430">+INDEX('（工厂打印）送货清单'!$D$1:$D$192,SMALL(IF('（工厂打印）送货清单'!$D$4:$D$192&lt;&gt;"",ROW('（工厂打印）送货清单'!$D$4:$D$192)),ROW('（工厂打印）送货清单'!A429)))</f>
        <v>#NUM!</v>
      </c>
      <c r="C430" s="33" t="e">
        <f ca="1">+IF(B430&lt;&gt;"",'（工厂打印）送货清单'!$G$2,"")</f>
        <v>#NUM!</v>
      </c>
      <c r="D430" s="31" t="e">
        <f ca="1">+VLOOKUP(B430,'（工厂打印）送货清单'!$D:$E,2,0)</f>
        <v>#NUM!</v>
      </c>
      <c r="E430" s="31" t="e">
        <f ca="1">+VLOOKUP(B430,'（工厂打印）送货清单'!$D:$L,9,0)</f>
        <v>#NUM!</v>
      </c>
      <c r="F430" s="31"/>
      <c r="G430" s="31"/>
      <c r="H430" s="5"/>
      <c r="I430" s="5"/>
      <c r="J430" s="5"/>
    </row>
    <row r="431" customFormat="1" spans="1:10">
      <c r="A431" s="31" t="e">
        <f ca="1" t="array" ref="A431">+VLOOKUP(B431,IF({0,1},'（工厂打印）送货清单'!B:B,'（工厂打印）送货清单'!D:D),2,0)</f>
        <v>#NUM!</v>
      </c>
      <c r="B431" s="5" t="e">
        <f ca="1" t="array" ref="B431">+INDEX('（工厂打印）送货清单'!$D$1:$D$192,SMALL(IF('（工厂打印）送货清单'!$D$4:$D$192&lt;&gt;"",ROW('（工厂打印）送货清单'!$D$4:$D$192)),ROW('（工厂打印）送货清单'!A430)))</f>
        <v>#NUM!</v>
      </c>
      <c r="C431" s="33" t="e">
        <f ca="1">+IF(B431&lt;&gt;"",'（工厂打印）送货清单'!$G$2,"")</f>
        <v>#NUM!</v>
      </c>
      <c r="D431" s="31" t="e">
        <f ca="1">+VLOOKUP(B431,'（工厂打印）送货清单'!$D:$E,2,0)</f>
        <v>#NUM!</v>
      </c>
      <c r="E431" s="31" t="e">
        <f ca="1">+VLOOKUP(B431,'（工厂打印）送货清单'!$D:$L,9,0)</f>
        <v>#NUM!</v>
      </c>
      <c r="F431" s="31"/>
      <c r="G431" s="31"/>
      <c r="H431" s="5"/>
      <c r="I431" s="5"/>
      <c r="J431" s="5"/>
    </row>
    <row r="432" customFormat="1" spans="1:10">
      <c r="A432" s="31" t="e">
        <f ca="1" t="array" ref="A432">+VLOOKUP(B432,IF({0,1},'（工厂打印）送货清单'!B:B,'（工厂打印）送货清单'!D:D),2,0)</f>
        <v>#NUM!</v>
      </c>
      <c r="B432" s="5" t="e">
        <f ca="1" t="array" ref="B432">+INDEX('（工厂打印）送货清单'!$D$1:$D$192,SMALL(IF('（工厂打印）送货清单'!$D$4:$D$192&lt;&gt;"",ROW('（工厂打印）送货清单'!$D$4:$D$192)),ROW('（工厂打印）送货清单'!A431)))</f>
        <v>#NUM!</v>
      </c>
      <c r="C432" s="33" t="e">
        <f ca="1">+IF(B432&lt;&gt;"",'（工厂打印）送货清单'!$G$2,"")</f>
        <v>#NUM!</v>
      </c>
      <c r="D432" s="31" t="e">
        <f ca="1">+VLOOKUP(B432,'（工厂打印）送货清单'!$D:$E,2,0)</f>
        <v>#NUM!</v>
      </c>
      <c r="E432" s="31" t="e">
        <f ca="1">+VLOOKUP(B432,'（工厂打印）送货清单'!$D:$L,9,0)</f>
        <v>#NUM!</v>
      </c>
      <c r="F432" s="31"/>
      <c r="G432" s="31"/>
      <c r="H432" s="5"/>
      <c r="I432" s="5"/>
      <c r="J432" s="5"/>
    </row>
    <row r="433" customFormat="1" spans="1:10">
      <c r="A433" s="31" t="e">
        <f ca="1" t="array" ref="A433">+VLOOKUP(B433,IF({0,1},'（工厂打印）送货清单'!B:B,'（工厂打印）送货清单'!D:D),2,0)</f>
        <v>#NUM!</v>
      </c>
      <c r="B433" s="5" t="e">
        <f ca="1" t="array" ref="B433">+INDEX('（工厂打印）送货清单'!$D$1:$D$192,SMALL(IF('（工厂打印）送货清单'!$D$4:$D$192&lt;&gt;"",ROW('（工厂打印）送货清单'!$D$4:$D$192)),ROW('（工厂打印）送货清单'!A432)))</f>
        <v>#NUM!</v>
      </c>
      <c r="C433" s="33" t="e">
        <f ca="1">+IF(B433&lt;&gt;"",'（工厂打印）送货清单'!$G$2,"")</f>
        <v>#NUM!</v>
      </c>
      <c r="D433" s="31" t="e">
        <f ca="1">+VLOOKUP(B433,'（工厂打印）送货清单'!$D:$E,2,0)</f>
        <v>#NUM!</v>
      </c>
      <c r="E433" s="31" t="e">
        <f ca="1">+VLOOKUP(B433,'（工厂打印）送货清单'!$D:$L,9,0)</f>
        <v>#NUM!</v>
      </c>
      <c r="F433" s="31"/>
      <c r="G433" s="31"/>
      <c r="H433" s="5"/>
      <c r="I433" s="5"/>
      <c r="J433" s="5"/>
    </row>
    <row r="434" customFormat="1" spans="1:10">
      <c r="A434" s="31" t="e">
        <f ca="1" t="array" ref="A434">+VLOOKUP(B434,IF({0,1},'（工厂打印）送货清单'!B:B,'（工厂打印）送货清单'!D:D),2,0)</f>
        <v>#NUM!</v>
      </c>
      <c r="B434" s="5" t="e">
        <f ca="1" t="array" ref="B434">+INDEX('（工厂打印）送货清单'!$D$1:$D$192,SMALL(IF('（工厂打印）送货清单'!$D$4:$D$192&lt;&gt;"",ROW('（工厂打印）送货清单'!$D$4:$D$192)),ROW('（工厂打印）送货清单'!A433)))</f>
        <v>#NUM!</v>
      </c>
      <c r="C434" s="33" t="e">
        <f ca="1">+IF(B434&lt;&gt;"",'（工厂打印）送货清单'!$G$2,"")</f>
        <v>#NUM!</v>
      </c>
      <c r="D434" s="31" t="e">
        <f ca="1">+VLOOKUP(B434,'（工厂打印）送货清单'!$D:$E,2,0)</f>
        <v>#NUM!</v>
      </c>
      <c r="E434" s="31" t="e">
        <f ca="1">+VLOOKUP(B434,'（工厂打印）送货清单'!$D:$L,9,0)</f>
        <v>#NUM!</v>
      </c>
      <c r="F434" s="31"/>
      <c r="G434" s="31"/>
      <c r="H434" s="5"/>
      <c r="I434" s="5"/>
      <c r="J434" s="5"/>
    </row>
    <row r="435" customFormat="1" spans="1:10">
      <c r="A435" s="31" t="e">
        <f ca="1" t="array" ref="A435">+VLOOKUP(B435,IF({0,1},'（工厂打印）送货清单'!B:B,'（工厂打印）送货清单'!D:D),2,0)</f>
        <v>#NUM!</v>
      </c>
      <c r="B435" s="5" t="e">
        <f ca="1" t="array" ref="B435">+INDEX('（工厂打印）送货清单'!$D$1:$D$192,SMALL(IF('（工厂打印）送货清单'!$D$4:$D$192&lt;&gt;"",ROW('（工厂打印）送货清单'!$D$4:$D$192)),ROW('（工厂打印）送货清单'!A434)))</f>
        <v>#NUM!</v>
      </c>
      <c r="C435" s="33" t="e">
        <f ca="1">+IF(B435&lt;&gt;"",'（工厂打印）送货清单'!$G$2,"")</f>
        <v>#NUM!</v>
      </c>
      <c r="D435" s="31" t="e">
        <f ca="1">+VLOOKUP(B435,'（工厂打印）送货清单'!$D:$E,2,0)</f>
        <v>#NUM!</v>
      </c>
      <c r="E435" s="31" t="e">
        <f ca="1">+VLOOKUP(B435,'（工厂打印）送货清单'!$D:$L,9,0)</f>
        <v>#NUM!</v>
      </c>
      <c r="F435" s="31"/>
      <c r="G435" s="31"/>
      <c r="H435" s="5"/>
      <c r="I435" s="5"/>
      <c r="J435" s="5"/>
    </row>
    <row r="436" customFormat="1" spans="1:10">
      <c r="A436" s="31" t="e">
        <f ca="1" t="array" ref="A436">+VLOOKUP(B436,IF({0,1},'（工厂打印）送货清单'!B:B,'（工厂打印）送货清单'!D:D),2,0)</f>
        <v>#NUM!</v>
      </c>
      <c r="B436" s="5" t="e">
        <f ca="1" t="array" ref="B436">+INDEX('（工厂打印）送货清单'!$D$1:$D$192,SMALL(IF('（工厂打印）送货清单'!$D$4:$D$192&lt;&gt;"",ROW('（工厂打印）送货清单'!$D$4:$D$192)),ROW('（工厂打印）送货清单'!A435)))</f>
        <v>#NUM!</v>
      </c>
      <c r="C436" s="33" t="e">
        <f ca="1">+IF(B436&lt;&gt;"",'（工厂打印）送货清单'!$G$2,"")</f>
        <v>#NUM!</v>
      </c>
      <c r="D436" s="31" t="e">
        <f ca="1">+VLOOKUP(B436,'（工厂打印）送货清单'!$D:$E,2,0)</f>
        <v>#NUM!</v>
      </c>
      <c r="E436" s="31" t="e">
        <f ca="1">+VLOOKUP(B436,'（工厂打印）送货清单'!$D:$L,9,0)</f>
        <v>#NUM!</v>
      </c>
      <c r="F436" s="31"/>
      <c r="G436" s="31"/>
      <c r="H436" s="5"/>
      <c r="I436" s="5"/>
      <c r="J436" s="5"/>
    </row>
    <row r="437" customFormat="1" spans="1:10">
      <c r="A437" s="31" t="e">
        <f ca="1" t="array" ref="A437">+VLOOKUP(B437,IF({0,1},'（工厂打印）送货清单'!B:B,'（工厂打印）送货清单'!D:D),2,0)</f>
        <v>#NUM!</v>
      </c>
      <c r="B437" s="5" t="e">
        <f ca="1" t="array" ref="B437">+INDEX('（工厂打印）送货清单'!$D$1:$D$192,SMALL(IF('（工厂打印）送货清单'!$D$4:$D$192&lt;&gt;"",ROW('（工厂打印）送货清单'!$D$4:$D$192)),ROW('（工厂打印）送货清单'!A436)))</f>
        <v>#NUM!</v>
      </c>
      <c r="C437" s="33" t="e">
        <f ca="1">+IF(B437&lt;&gt;"",'（工厂打印）送货清单'!$G$2,"")</f>
        <v>#NUM!</v>
      </c>
      <c r="D437" s="31" t="e">
        <f ca="1">+VLOOKUP(B437,'（工厂打印）送货清单'!$D:$E,2,0)</f>
        <v>#NUM!</v>
      </c>
      <c r="E437" s="31" t="e">
        <f ca="1">+VLOOKUP(B437,'（工厂打印）送货清单'!$D:$L,9,0)</f>
        <v>#NUM!</v>
      </c>
      <c r="F437" s="31"/>
      <c r="G437" s="31"/>
      <c r="H437" s="5"/>
      <c r="I437" s="5"/>
      <c r="J437" s="5"/>
    </row>
    <row r="438" customFormat="1" spans="1:10">
      <c r="A438" s="31" t="e">
        <f ca="1" t="array" ref="A438">+VLOOKUP(B438,IF({0,1},'（工厂打印）送货清单'!B:B,'（工厂打印）送货清单'!D:D),2,0)</f>
        <v>#NUM!</v>
      </c>
      <c r="B438" s="5" t="e">
        <f ca="1" t="array" ref="B438">+INDEX('（工厂打印）送货清单'!$D$1:$D$192,SMALL(IF('（工厂打印）送货清单'!$D$4:$D$192&lt;&gt;"",ROW('（工厂打印）送货清单'!$D$4:$D$192)),ROW('（工厂打印）送货清单'!A437)))</f>
        <v>#NUM!</v>
      </c>
      <c r="C438" s="33" t="e">
        <f ca="1">+IF(B438&lt;&gt;"",'（工厂打印）送货清单'!$G$2,"")</f>
        <v>#NUM!</v>
      </c>
      <c r="D438" s="31" t="e">
        <f ca="1">+VLOOKUP(B438,'（工厂打印）送货清单'!$D:$E,2,0)</f>
        <v>#NUM!</v>
      </c>
      <c r="E438" s="31" t="e">
        <f ca="1">+VLOOKUP(B438,'（工厂打印）送货清单'!$D:$L,9,0)</f>
        <v>#NUM!</v>
      </c>
      <c r="F438" s="31"/>
      <c r="G438" s="31"/>
      <c r="H438" s="5"/>
      <c r="I438" s="5"/>
      <c r="J438" s="5"/>
    </row>
    <row r="439" customFormat="1" spans="1:10">
      <c r="A439" s="31" t="e">
        <f ca="1" t="array" ref="A439">+VLOOKUP(B439,IF({0,1},'（工厂打印）送货清单'!B:B,'（工厂打印）送货清单'!D:D),2,0)</f>
        <v>#NUM!</v>
      </c>
      <c r="B439" s="5" t="e">
        <f ca="1" t="array" ref="B439">+INDEX('（工厂打印）送货清单'!$D$1:$D$192,SMALL(IF('（工厂打印）送货清单'!$D$4:$D$192&lt;&gt;"",ROW('（工厂打印）送货清单'!$D$4:$D$192)),ROW('（工厂打印）送货清单'!A438)))</f>
        <v>#NUM!</v>
      </c>
      <c r="C439" s="33" t="e">
        <f ca="1">+IF(B439&lt;&gt;"",'（工厂打印）送货清单'!$G$2,"")</f>
        <v>#NUM!</v>
      </c>
      <c r="D439" s="31" t="e">
        <f ca="1">+VLOOKUP(B439,'（工厂打印）送货清单'!$D:$E,2,0)</f>
        <v>#NUM!</v>
      </c>
      <c r="E439" s="31" t="e">
        <f ca="1">+VLOOKUP(B439,'（工厂打印）送货清单'!$D:$L,9,0)</f>
        <v>#NUM!</v>
      </c>
      <c r="F439" s="31"/>
      <c r="G439" s="31"/>
      <c r="H439" s="5"/>
      <c r="I439" s="5"/>
      <c r="J439" s="5"/>
    </row>
    <row r="440" customFormat="1" spans="1:10">
      <c r="A440" s="31" t="e">
        <f ca="1" t="array" ref="A440">+VLOOKUP(B440,IF({0,1},'（工厂打印）送货清单'!B:B,'（工厂打印）送货清单'!D:D),2,0)</f>
        <v>#NUM!</v>
      </c>
      <c r="B440" s="5" t="e">
        <f ca="1" t="array" ref="B440">+INDEX('（工厂打印）送货清单'!$D$1:$D$192,SMALL(IF('（工厂打印）送货清单'!$D$4:$D$192&lt;&gt;"",ROW('（工厂打印）送货清单'!$D$4:$D$192)),ROW('（工厂打印）送货清单'!A439)))</f>
        <v>#NUM!</v>
      </c>
      <c r="C440" s="33" t="e">
        <f ca="1">+IF(B440&lt;&gt;"",'（工厂打印）送货清单'!$G$2,"")</f>
        <v>#NUM!</v>
      </c>
      <c r="D440" s="31" t="e">
        <f ca="1">+VLOOKUP(B440,'（工厂打印）送货清单'!$D:$E,2,0)</f>
        <v>#NUM!</v>
      </c>
      <c r="E440" s="31" t="e">
        <f ca="1">+VLOOKUP(B440,'（工厂打印）送货清单'!$D:$L,9,0)</f>
        <v>#NUM!</v>
      </c>
      <c r="F440" s="31"/>
      <c r="G440" s="31"/>
      <c r="H440" s="5"/>
      <c r="I440" s="5"/>
      <c r="J440" s="5"/>
    </row>
    <row r="441" customFormat="1" spans="1:10">
      <c r="A441" s="31" t="e">
        <f ca="1" t="array" ref="A441">+VLOOKUP(B441,IF({0,1},'（工厂打印）送货清单'!B:B,'（工厂打印）送货清单'!D:D),2,0)</f>
        <v>#NUM!</v>
      </c>
      <c r="B441" s="5" t="e">
        <f ca="1" t="array" ref="B441">+INDEX('（工厂打印）送货清单'!$D$1:$D$192,SMALL(IF('（工厂打印）送货清单'!$D$4:$D$192&lt;&gt;"",ROW('（工厂打印）送货清单'!$D$4:$D$192)),ROW('（工厂打印）送货清单'!A440)))</f>
        <v>#NUM!</v>
      </c>
      <c r="C441" s="33" t="e">
        <f ca="1">+IF(B441&lt;&gt;"",'（工厂打印）送货清单'!$G$2,"")</f>
        <v>#NUM!</v>
      </c>
      <c r="D441" s="31" t="e">
        <f ca="1">+VLOOKUP(B441,'（工厂打印）送货清单'!$D:$E,2,0)</f>
        <v>#NUM!</v>
      </c>
      <c r="E441" s="31" t="e">
        <f ca="1">+VLOOKUP(B441,'（工厂打印）送货清单'!$D:$L,9,0)</f>
        <v>#NUM!</v>
      </c>
      <c r="F441" s="31"/>
      <c r="G441" s="31"/>
      <c r="H441" s="5"/>
      <c r="I441" s="5"/>
      <c r="J441" s="5"/>
    </row>
    <row r="442" customFormat="1" spans="1:10">
      <c r="A442" s="31" t="e">
        <f ca="1" t="array" ref="A442">+VLOOKUP(B442,IF({0,1},'（工厂打印）送货清单'!B:B,'（工厂打印）送货清单'!D:D),2,0)</f>
        <v>#NUM!</v>
      </c>
      <c r="B442" s="5" t="e">
        <f ca="1" t="array" ref="B442">+INDEX('（工厂打印）送货清单'!$D$1:$D$192,SMALL(IF('（工厂打印）送货清单'!$D$4:$D$192&lt;&gt;"",ROW('（工厂打印）送货清单'!$D$4:$D$192)),ROW('（工厂打印）送货清单'!A441)))</f>
        <v>#NUM!</v>
      </c>
      <c r="C442" s="33" t="e">
        <f ca="1">+IF(B442&lt;&gt;"",'（工厂打印）送货清单'!$G$2,"")</f>
        <v>#NUM!</v>
      </c>
      <c r="D442" s="31" t="e">
        <f ca="1">+VLOOKUP(B442,'（工厂打印）送货清单'!$D:$E,2,0)</f>
        <v>#NUM!</v>
      </c>
      <c r="E442" s="31" t="e">
        <f ca="1">+VLOOKUP(B442,'（工厂打印）送货清单'!$D:$L,9,0)</f>
        <v>#NUM!</v>
      </c>
      <c r="F442" s="31"/>
      <c r="G442" s="31"/>
      <c r="H442" s="5"/>
      <c r="I442" s="5"/>
      <c r="J442" s="5"/>
    </row>
    <row r="443" customFormat="1" spans="1:10">
      <c r="A443" s="31" t="e">
        <f ca="1" t="array" ref="A443">+VLOOKUP(B443,IF({0,1},'（工厂打印）送货清单'!B:B,'（工厂打印）送货清单'!D:D),2,0)</f>
        <v>#NUM!</v>
      </c>
      <c r="B443" s="5" t="e">
        <f ca="1" t="array" ref="B443">+INDEX('（工厂打印）送货清单'!$D$1:$D$192,SMALL(IF('（工厂打印）送货清单'!$D$4:$D$192&lt;&gt;"",ROW('（工厂打印）送货清单'!$D$4:$D$192)),ROW('（工厂打印）送货清单'!A442)))</f>
        <v>#NUM!</v>
      </c>
      <c r="C443" s="33" t="e">
        <f ca="1">+IF(B443&lt;&gt;"",'（工厂打印）送货清单'!$G$2,"")</f>
        <v>#NUM!</v>
      </c>
      <c r="D443" s="31" t="e">
        <f ca="1">+VLOOKUP(B443,'（工厂打印）送货清单'!$D:$E,2,0)</f>
        <v>#NUM!</v>
      </c>
      <c r="E443" s="31" t="e">
        <f ca="1">+VLOOKUP(B443,'（工厂打印）送货清单'!$D:$L,9,0)</f>
        <v>#NUM!</v>
      </c>
      <c r="F443" s="31"/>
      <c r="G443" s="31"/>
      <c r="H443" s="5"/>
      <c r="I443" s="5"/>
      <c r="J443" s="5"/>
    </row>
    <row r="444" customFormat="1" spans="1:10">
      <c r="A444" s="31" t="e">
        <f ca="1" t="array" ref="A444">+VLOOKUP(B444,IF({0,1},'（工厂打印）送货清单'!B:B,'（工厂打印）送货清单'!D:D),2,0)</f>
        <v>#NUM!</v>
      </c>
      <c r="B444" s="5" t="e">
        <f ca="1" t="array" ref="B444">+INDEX('（工厂打印）送货清单'!$D$1:$D$192,SMALL(IF('（工厂打印）送货清单'!$D$4:$D$192&lt;&gt;"",ROW('（工厂打印）送货清单'!$D$4:$D$192)),ROW('（工厂打印）送货清单'!A443)))</f>
        <v>#NUM!</v>
      </c>
      <c r="C444" s="33" t="e">
        <f ca="1">+IF(B444&lt;&gt;"",'（工厂打印）送货清单'!$G$2,"")</f>
        <v>#NUM!</v>
      </c>
      <c r="D444" s="31" t="e">
        <f ca="1">+VLOOKUP(B444,'（工厂打印）送货清单'!$D:$E,2,0)</f>
        <v>#NUM!</v>
      </c>
      <c r="E444" s="31" t="e">
        <f ca="1">+VLOOKUP(B444,'（工厂打印）送货清单'!$D:$L,9,0)</f>
        <v>#NUM!</v>
      </c>
      <c r="F444" s="31"/>
      <c r="G444" s="31"/>
      <c r="H444" s="5"/>
      <c r="I444" s="5"/>
      <c r="J444" s="5"/>
    </row>
    <row r="445" customFormat="1" spans="1:10">
      <c r="A445" s="31" t="e">
        <f ca="1" t="array" ref="A445">+VLOOKUP(B445,IF({0,1},'（工厂打印）送货清单'!B:B,'（工厂打印）送货清单'!D:D),2,0)</f>
        <v>#NUM!</v>
      </c>
      <c r="B445" s="5" t="e">
        <f ca="1" t="array" ref="B445">+INDEX('（工厂打印）送货清单'!$D$1:$D$192,SMALL(IF('（工厂打印）送货清单'!$D$4:$D$192&lt;&gt;"",ROW('（工厂打印）送货清单'!$D$4:$D$192)),ROW('（工厂打印）送货清单'!A444)))</f>
        <v>#NUM!</v>
      </c>
      <c r="C445" s="33" t="e">
        <f ca="1">+IF(B445&lt;&gt;"",'（工厂打印）送货清单'!$G$2,"")</f>
        <v>#NUM!</v>
      </c>
      <c r="D445" s="31" t="e">
        <f ca="1">+VLOOKUP(B445,'（工厂打印）送货清单'!$D:$E,2,0)</f>
        <v>#NUM!</v>
      </c>
      <c r="E445" s="31" t="e">
        <f ca="1">+VLOOKUP(B445,'（工厂打印）送货清单'!$D:$L,9,0)</f>
        <v>#NUM!</v>
      </c>
      <c r="F445" s="31"/>
      <c r="G445" s="31"/>
      <c r="H445" s="5"/>
      <c r="I445" s="5"/>
      <c r="J445" s="5"/>
    </row>
    <row r="446" customFormat="1" spans="1:10">
      <c r="A446" s="31" t="e">
        <f ca="1" t="array" ref="A446">+VLOOKUP(B446,IF({0,1},'（工厂打印）送货清单'!B:B,'（工厂打印）送货清单'!D:D),2,0)</f>
        <v>#NUM!</v>
      </c>
      <c r="B446" s="5" t="e">
        <f ca="1" t="array" ref="B446">+INDEX('（工厂打印）送货清单'!$D$1:$D$192,SMALL(IF('（工厂打印）送货清单'!$D$4:$D$192&lt;&gt;"",ROW('（工厂打印）送货清单'!$D$4:$D$192)),ROW('（工厂打印）送货清单'!A445)))</f>
        <v>#NUM!</v>
      </c>
      <c r="C446" s="33" t="e">
        <f ca="1">+IF(B446&lt;&gt;"",'（工厂打印）送货清单'!$G$2,"")</f>
        <v>#NUM!</v>
      </c>
      <c r="D446" s="31" t="e">
        <f ca="1">+VLOOKUP(B446,'（工厂打印）送货清单'!$D:$E,2,0)</f>
        <v>#NUM!</v>
      </c>
      <c r="E446" s="31" t="e">
        <f ca="1">+VLOOKUP(B446,'（工厂打印）送货清单'!$D:$L,9,0)</f>
        <v>#NUM!</v>
      </c>
      <c r="F446" s="31"/>
      <c r="G446" s="31"/>
      <c r="H446" s="5"/>
      <c r="I446" s="5"/>
      <c r="J446" s="5"/>
    </row>
    <row r="447" customFormat="1" spans="1:10">
      <c r="A447" s="31" t="e">
        <f ca="1" t="array" ref="A447">+VLOOKUP(B447,IF({0,1},'（工厂打印）送货清单'!B:B,'（工厂打印）送货清单'!D:D),2,0)</f>
        <v>#NUM!</v>
      </c>
      <c r="B447" s="5" t="e">
        <f ca="1" t="array" ref="B447">+INDEX('（工厂打印）送货清单'!$D$1:$D$192,SMALL(IF('（工厂打印）送货清单'!$D$4:$D$192&lt;&gt;"",ROW('（工厂打印）送货清单'!$D$4:$D$192)),ROW('（工厂打印）送货清单'!A446)))</f>
        <v>#NUM!</v>
      </c>
      <c r="C447" s="33" t="e">
        <f ca="1">+IF(B447&lt;&gt;"",'（工厂打印）送货清单'!$G$2,"")</f>
        <v>#NUM!</v>
      </c>
      <c r="D447" s="31" t="e">
        <f ca="1">+VLOOKUP(B447,'（工厂打印）送货清单'!$D:$E,2,0)</f>
        <v>#NUM!</v>
      </c>
      <c r="E447" s="31" t="e">
        <f ca="1">+VLOOKUP(B447,'（工厂打印）送货清单'!$D:$L,9,0)</f>
        <v>#NUM!</v>
      </c>
      <c r="F447" s="31"/>
      <c r="G447" s="31"/>
      <c r="H447" s="5"/>
      <c r="I447" s="5"/>
      <c r="J447" s="5"/>
    </row>
    <row r="448" customFormat="1" spans="1:10">
      <c r="A448" s="31" t="e">
        <f ca="1" t="array" ref="A448">+VLOOKUP(B448,IF({0,1},'（工厂打印）送货清单'!B:B,'（工厂打印）送货清单'!D:D),2,0)</f>
        <v>#NUM!</v>
      </c>
      <c r="B448" s="5" t="e">
        <f ca="1" t="array" ref="B448">+INDEX('（工厂打印）送货清单'!$D$1:$D$192,SMALL(IF('（工厂打印）送货清单'!$D$4:$D$192&lt;&gt;"",ROW('（工厂打印）送货清单'!$D$4:$D$192)),ROW('（工厂打印）送货清单'!A447)))</f>
        <v>#NUM!</v>
      </c>
      <c r="C448" s="33" t="e">
        <f ca="1">+IF(B448&lt;&gt;"",'（工厂打印）送货清单'!$G$2,"")</f>
        <v>#NUM!</v>
      </c>
      <c r="D448" s="31" t="e">
        <f ca="1">+VLOOKUP(B448,'（工厂打印）送货清单'!$D:$E,2,0)</f>
        <v>#NUM!</v>
      </c>
      <c r="E448" s="31" t="e">
        <f ca="1">+VLOOKUP(B448,'（工厂打印）送货清单'!$D:$L,9,0)</f>
        <v>#NUM!</v>
      </c>
      <c r="F448" s="31"/>
      <c r="G448" s="31"/>
      <c r="H448" s="5"/>
      <c r="I448" s="5"/>
      <c r="J448" s="5"/>
    </row>
    <row r="449" customFormat="1" spans="1:10">
      <c r="A449" s="31" t="e">
        <f ca="1" t="array" ref="A449">+VLOOKUP(B449,IF({0,1},'（工厂打印）送货清单'!B:B,'（工厂打印）送货清单'!D:D),2,0)</f>
        <v>#NUM!</v>
      </c>
      <c r="B449" s="5" t="e">
        <f ca="1" t="array" ref="B449">+INDEX('（工厂打印）送货清单'!$D$1:$D$192,SMALL(IF('（工厂打印）送货清单'!$D$4:$D$192&lt;&gt;"",ROW('（工厂打印）送货清单'!$D$4:$D$192)),ROW('（工厂打印）送货清单'!A448)))</f>
        <v>#NUM!</v>
      </c>
      <c r="C449" s="33" t="e">
        <f ca="1">+IF(B449&lt;&gt;"",'（工厂打印）送货清单'!$G$2,"")</f>
        <v>#NUM!</v>
      </c>
      <c r="D449" s="31" t="e">
        <f ca="1">+VLOOKUP(B449,'（工厂打印）送货清单'!$D:$E,2,0)</f>
        <v>#NUM!</v>
      </c>
      <c r="E449" s="31" t="e">
        <f ca="1">+VLOOKUP(B449,'（工厂打印）送货清单'!$D:$L,9,0)</f>
        <v>#NUM!</v>
      </c>
      <c r="F449" s="31"/>
      <c r="G449" s="31"/>
      <c r="H449" s="5"/>
      <c r="I449" s="5"/>
      <c r="J449" s="5"/>
    </row>
    <row r="450" customFormat="1" spans="1:10">
      <c r="A450" s="31" t="e">
        <f ca="1" t="array" ref="A450">+VLOOKUP(B450,IF({0,1},'（工厂打印）送货清单'!B:B,'（工厂打印）送货清单'!D:D),2,0)</f>
        <v>#NUM!</v>
      </c>
      <c r="B450" s="5" t="e">
        <f ca="1" t="array" ref="B450">+INDEX('（工厂打印）送货清单'!$D$1:$D$192,SMALL(IF('（工厂打印）送货清单'!$D$4:$D$192&lt;&gt;"",ROW('（工厂打印）送货清单'!$D$4:$D$192)),ROW('（工厂打印）送货清单'!A449)))</f>
        <v>#NUM!</v>
      </c>
      <c r="C450" s="33" t="e">
        <f ca="1">+IF(B450&lt;&gt;"",'（工厂打印）送货清单'!$G$2,"")</f>
        <v>#NUM!</v>
      </c>
      <c r="D450" s="31" t="e">
        <f ca="1">+VLOOKUP(B450,'（工厂打印）送货清单'!$D:$E,2,0)</f>
        <v>#NUM!</v>
      </c>
      <c r="E450" s="31" t="e">
        <f ca="1">+VLOOKUP(B450,'（工厂打印）送货清单'!$D:$L,9,0)</f>
        <v>#NUM!</v>
      </c>
      <c r="F450" s="31"/>
      <c r="G450" s="31"/>
      <c r="H450" s="5"/>
      <c r="I450" s="5"/>
      <c r="J450" s="5"/>
    </row>
    <row r="451" customFormat="1" spans="1:10">
      <c r="A451" s="31" t="e">
        <f ca="1" t="array" ref="A451">+VLOOKUP(B451,IF({0,1},'（工厂打印）送货清单'!B:B,'（工厂打印）送货清单'!D:D),2,0)</f>
        <v>#NUM!</v>
      </c>
      <c r="B451" s="5" t="e">
        <f ca="1" t="array" ref="B451">+INDEX('（工厂打印）送货清单'!$D$1:$D$192,SMALL(IF('（工厂打印）送货清单'!$D$4:$D$192&lt;&gt;"",ROW('（工厂打印）送货清单'!$D$4:$D$192)),ROW('（工厂打印）送货清单'!A450)))</f>
        <v>#NUM!</v>
      </c>
      <c r="C451" s="33" t="e">
        <f ca="1">+IF(B451&lt;&gt;"",'（工厂打印）送货清单'!$G$2,"")</f>
        <v>#NUM!</v>
      </c>
      <c r="D451" s="31" t="e">
        <f ca="1">+VLOOKUP(B451,'（工厂打印）送货清单'!$D:$E,2,0)</f>
        <v>#NUM!</v>
      </c>
      <c r="E451" s="31" t="e">
        <f ca="1">+VLOOKUP(B451,'（工厂打印）送货清单'!$D:$L,9,0)</f>
        <v>#NUM!</v>
      </c>
      <c r="F451" s="31"/>
      <c r="G451" s="31"/>
      <c r="H451" s="5"/>
      <c r="I451" s="5"/>
      <c r="J451" s="5"/>
    </row>
    <row r="452" customFormat="1" spans="1:10">
      <c r="A452" s="31" t="e">
        <f ca="1" t="array" ref="A452">+VLOOKUP(B452,IF({0,1},'（工厂打印）送货清单'!B:B,'（工厂打印）送货清单'!D:D),2,0)</f>
        <v>#NUM!</v>
      </c>
      <c r="B452" s="5" t="e">
        <f ca="1" t="array" ref="B452">+INDEX('（工厂打印）送货清单'!$D$1:$D$192,SMALL(IF('（工厂打印）送货清单'!$D$4:$D$192&lt;&gt;"",ROW('（工厂打印）送货清单'!$D$4:$D$192)),ROW('（工厂打印）送货清单'!A451)))</f>
        <v>#NUM!</v>
      </c>
      <c r="C452" s="33" t="e">
        <f ca="1">+IF(B452&lt;&gt;"",'（工厂打印）送货清单'!$G$2,"")</f>
        <v>#NUM!</v>
      </c>
      <c r="D452" s="31" t="e">
        <f ca="1">+VLOOKUP(B452,'（工厂打印）送货清单'!$D:$E,2,0)</f>
        <v>#NUM!</v>
      </c>
      <c r="E452" s="31" t="e">
        <f ca="1">+VLOOKUP(B452,'（工厂打印）送货清单'!$D:$L,9,0)</f>
        <v>#NUM!</v>
      </c>
      <c r="F452" s="31"/>
      <c r="G452" s="31"/>
      <c r="H452" s="5"/>
      <c r="I452" s="5"/>
      <c r="J452" s="5"/>
    </row>
    <row r="453" customFormat="1" spans="1:10">
      <c r="A453" s="31" t="e">
        <f ca="1" t="array" ref="A453">+VLOOKUP(B453,IF({0,1},'（工厂打印）送货清单'!B:B,'（工厂打印）送货清单'!D:D),2,0)</f>
        <v>#NUM!</v>
      </c>
      <c r="B453" s="5" t="e">
        <f ca="1" t="array" ref="B453">+INDEX('（工厂打印）送货清单'!$D$1:$D$192,SMALL(IF('（工厂打印）送货清单'!$D$4:$D$192&lt;&gt;"",ROW('（工厂打印）送货清单'!$D$4:$D$192)),ROW('（工厂打印）送货清单'!A452)))</f>
        <v>#NUM!</v>
      </c>
      <c r="C453" s="33" t="e">
        <f ca="1">+IF(B453&lt;&gt;"",'（工厂打印）送货清单'!$G$2,"")</f>
        <v>#NUM!</v>
      </c>
      <c r="D453" s="31" t="e">
        <f ca="1">+VLOOKUP(B453,'（工厂打印）送货清单'!$D:$E,2,0)</f>
        <v>#NUM!</v>
      </c>
      <c r="E453" s="31" t="e">
        <f ca="1">+VLOOKUP(B453,'（工厂打印）送货清单'!$D:$L,9,0)</f>
        <v>#NUM!</v>
      </c>
      <c r="F453" s="31"/>
      <c r="G453" s="31"/>
      <c r="H453" s="5"/>
      <c r="I453" s="5"/>
      <c r="J453" s="5"/>
    </row>
    <row r="454" customFormat="1" spans="1:10">
      <c r="A454" s="31" t="e">
        <f ca="1" t="array" ref="A454">+VLOOKUP(B454,IF({0,1},'（工厂打印）送货清单'!B:B,'（工厂打印）送货清单'!D:D),2,0)</f>
        <v>#NUM!</v>
      </c>
      <c r="B454" s="5" t="e">
        <f ca="1" t="array" ref="B454">+INDEX('（工厂打印）送货清单'!$D$1:$D$192,SMALL(IF('（工厂打印）送货清单'!$D$4:$D$192&lt;&gt;"",ROW('（工厂打印）送货清单'!$D$4:$D$192)),ROW('（工厂打印）送货清单'!A453)))</f>
        <v>#NUM!</v>
      </c>
      <c r="C454" s="33" t="e">
        <f ca="1">+IF(B454&lt;&gt;"",'（工厂打印）送货清单'!$G$2,"")</f>
        <v>#NUM!</v>
      </c>
      <c r="D454" s="31" t="e">
        <f ca="1">+VLOOKUP(B454,'（工厂打印）送货清单'!$D:$E,2,0)</f>
        <v>#NUM!</v>
      </c>
      <c r="E454" s="31" t="e">
        <f ca="1">+VLOOKUP(B454,'（工厂打印）送货清单'!$D:$L,9,0)</f>
        <v>#NUM!</v>
      </c>
      <c r="F454" s="31"/>
      <c r="G454" s="31"/>
      <c r="H454" s="5"/>
      <c r="I454" s="5"/>
      <c r="J454" s="5"/>
    </row>
    <row r="455" customFormat="1" spans="1:10">
      <c r="A455" s="31" t="e">
        <f ca="1" t="array" ref="A455">+VLOOKUP(B455,IF({0,1},'（工厂打印）送货清单'!B:B,'（工厂打印）送货清单'!D:D),2,0)</f>
        <v>#NUM!</v>
      </c>
      <c r="B455" s="5" t="e">
        <f ca="1" t="array" ref="B455">+INDEX('（工厂打印）送货清单'!$D$1:$D$192,SMALL(IF('（工厂打印）送货清单'!$D$4:$D$192&lt;&gt;"",ROW('（工厂打印）送货清单'!$D$4:$D$192)),ROW('（工厂打印）送货清单'!A454)))</f>
        <v>#NUM!</v>
      </c>
      <c r="C455" s="33" t="e">
        <f ca="1">+IF(B455&lt;&gt;"",'（工厂打印）送货清单'!$G$2,"")</f>
        <v>#NUM!</v>
      </c>
      <c r="D455" s="31" t="e">
        <f ca="1">+VLOOKUP(B455,'（工厂打印）送货清单'!$D:$E,2,0)</f>
        <v>#NUM!</v>
      </c>
      <c r="E455" s="31" t="e">
        <f ca="1">+VLOOKUP(B455,'（工厂打印）送货清单'!$D:$L,9,0)</f>
        <v>#NUM!</v>
      </c>
      <c r="F455" s="31"/>
      <c r="G455" s="31"/>
      <c r="H455" s="5"/>
      <c r="I455" s="5"/>
      <c r="J455" s="5"/>
    </row>
    <row r="456" customFormat="1" spans="1:10">
      <c r="A456" s="31" t="e">
        <f ca="1" t="array" ref="A456">+VLOOKUP(B456,IF({0,1},'（工厂打印）送货清单'!B:B,'（工厂打印）送货清单'!D:D),2,0)</f>
        <v>#NUM!</v>
      </c>
      <c r="B456" s="5" t="e">
        <f ca="1" t="array" ref="B456">+INDEX('（工厂打印）送货清单'!$D$1:$D$192,SMALL(IF('（工厂打印）送货清单'!$D$4:$D$192&lt;&gt;"",ROW('（工厂打印）送货清单'!$D$4:$D$192)),ROW('（工厂打印）送货清单'!A455)))</f>
        <v>#NUM!</v>
      </c>
      <c r="C456" s="33" t="e">
        <f ca="1">+IF(B456&lt;&gt;"",'（工厂打印）送货清单'!$G$2,"")</f>
        <v>#NUM!</v>
      </c>
      <c r="D456" s="31" t="e">
        <f ca="1">+VLOOKUP(B456,'（工厂打印）送货清单'!$D:$E,2,0)</f>
        <v>#NUM!</v>
      </c>
      <c r="E456" s="31" t="e">
        <f ca="1">+VLOOKUP(B456,'（工厂打印）送货清单'!$D:$L,9,0)</f>
        <v>#NUM!</v>
      </c>
      <c r="F456" s="31"/>
      <c r="G456" s="31"/>
      <c r="H456" s="5"/>
      <c r="I456" s="5"/>
      <c r="J456" s="5"/>
    </row>
    <row r="457" customFormat="1" spans="1:10">
      <c r="A457" s="31" t="e">
        <f ca="1" t="array" ref="A457">+VLOOKUP(B457,IF({0,1},'（工厂打印）送货清单'!B:B,'（工厂打印）送货清单'!D:D),2,0)</f>
        <v>#NUM!</v>
      </c>
      <c r="B457" s="5" t="e">
        <f ca="1" t="array" ref="B457">+INDEX('（工厂打印）送货清单'!$D$1:$D$192,SMALL(IF('（工厂打印）送货清单'!$D$4:$D$192&lt;&gt;"",ROW('（工厂打印）送货清单'!$D$4:$D$192)),ROW('（工厂打印）送货清单'!A456)))</f>
        <v>#NUM!</v>
      </c>
      <c r="C457" s="33" t="e">
        <f ca="1">+IF(B457&lt;&gt;"",'（工厂打印）送货清单'!$G$2,"")</f>
        <v>#NUM!</v>
      </c>
      <c r="D457" s="31" t="e">
        <f ca="1">+VLOOKUP(B457,'（工厂打印）送货清单'!$D:$E,2,0)</f>
        <v>#NUM!</v>
      </c>
      <c r="E457" s="31" t="e">
        <f ca="1">+VLOOKUP(B457,'（工厂打印）送货清单'!$D:$L,9,0)</f>
        <v>#NUM!</v>
      </c>
      <c r="F457" s="31"/>
      <c r="G457" s="31"/>
      <c r="H457" s="5"/>
      <c r="I457" s="5"/>
      <c r="J457" s="5"/>
    </row>
    <row r="458" customFormat="1" spans="1:10">
      <c r="A458" s="31" t="e">
        <f ca="1" t="array" ref="A458">+VLOOKUP(B458,IF({0,1},'（工厂打印）送货清单'!B:B,'（工厂打印）送货清单'!D:D),2,0)</f>
        <v>#NUM!</v>
      </c>
      <c r="B458" s="5" t="e">
        <f ca="1" t="array" ref="B458">+INDEX('（工厂打印）送货清单'!$D$1:$D$192,SMALL(IF('（工厂打印）送货清单'!$D$4:$D$192&lt;&gt;"",ROW('（工厂打印）送货清单'!$D$4:$D$192)),ROW('（工厂打印）送货清单'!A457)))</f>
        <v>#NUM!</v>
      </c>
      <c r="C458" s="33" t="e">
        <f ca="1">+IF(B458&lt;&gt;"",'（工厂打印）送货清单'!$G$2,"")</f>
        <v>#NUM!</v>
      </c>
      <c r="D458" s="31" t="e">
        <f ca="1">+VLOOKUP(B458,'（工厂打印）送货清单'!$D:$E,2,0)</f>
        <v>#NUM!</v>
      </c>
      <c r="E458" s="31" t="e">
        <f ca="1">+VLOOKUP(B458,'（工厂打印）送货清单'!$D:$L,9,0)</f>
        <v>#NUM!</v>
      </c>
      <c r="F458" s="31"/>
      <c r="G458" s="31"/>
      <c r="H458" s="5"/>
      <c r="I458" s="5"/>
      <c r="J458" s="5"/>
    </row>
    <row r="459" customFormat="1" spans="1:10">
      <c r="A459" s="31" t="e">
        <f ca="1" t="array" ref="A459">+VLOOKUP(B459,IF({0,1},'（工厂打印）送货清单'!B:B,'（工厂打印）送货清单'!D:D),2,0)</f>
        <v>#NUM!</v>
      </c>
      <c r="B459" s="5" t="e">
        <f ca="1" t="array" ref="B459">+INDEX('（工厂打印）送货清单'!$D$1:$D$192,SMALL(IF('（工厂打印）送货清单'!$D$4:$D$192&lt;&gt;"",ROW('（工厂打印）送货清单'!$D$4:$D$192)),ROW('（工厂打印）送货清单'!A458)))</f>
        <v>#NUM!</v>
      </c>
      <c r="C459" s="33" t="e">
        <f ca="1">+IF(B459&lt;&gt;"",'（工厂打印）送货清单'!$G$2,"")</f>
        <v>#NUM!</v>
      </c>
      <c r="D459" s="31" t="e">
        <f ca="1">+VLOOKUP(B459,'（工厂打印）送货清单'!$D:$E,2,0)</f>
        <v>#NUM!</v>
      </c>
      <c r="E459" s="31" t="e">
        <f ca="1">+VLOOKUP(B459,'（工厂打印）送货清单'!$D:$L,9,0)</f>
        <v>#NUM!</v>
      </c>
      <c r="F459" s="31"/>
      <c r="G459" s="31"/>
      <c r="H459" s="5"/>
      <c r="I459" s="5"/>
      <c r="J459" s="5"/>
    </row>
    <row r="460" customFormat="1" spans="1:10">
      <c r="A460" s="31" t="e">
        <f ca="1" t="array" ref="A460">+VLOOKUP(B460,IF({0,1},'（工厂打印）送货清单'!B:B,'（工厂打印）送货清单'!D:D),2,0)</f>
        <v>#NUM!</v>
      </c>
      <c r="B460" s="5" t="e">
        <f ca="1" t="array" ref="B460">+INDEX('（工厂打印）送货清单'!$D$1:$D$192,SMALL(IF('（工厂打印）送货清单'!$D$4:$D$192&lt;&gt;"",ROW('（工厂打印）送货清单'!$D$4:$D$192)),ROW('（工厂打印）送货清单'!A459)))</f>
        <v>#NUM!</v>
      </c>
      <c r="C460" s="33" t="e">
        <f ca="1">+IF(B460&lt;&gt;"",'（工厂打印）送货清单'!$G$2,"")</f>
        <v>#NUM!</v>
      </c>
      <c r="D460" s="31" t="e">
        <f ca="1">+VLOOKUP(B460,'（工厂打印）送货清单'!$D:$E,2,0)</f>
        <v>#NUM!</v>
      </c>
      <c r="E460" s="31" t="e">
        <f ca="1">+VLOOKUP(B460,'（工厂打印）送货清单'!$D:$L,9,0)</f>
        <v>#NUM!</v>
      </c>
      <c r="F460" s="31"/>
      <c r="G460" s="31"/>
      <c r="H460" s="5"/>
      <c r="I460" s="5"/>
      <c r="J460" s="5"/>
    </row>
    <row r="461" customFormat="1" spans="1:10">
      <c r="A461" s="31" t="e">
        <f ca="1" t="array" ref="A461">+VLOOKUP(B461,IF({0,1},'（工厂打印）送货清单'!B:B,'（工厂打印）送货清单'!D:D),2,0)</f>
        <v>#NUM!</v>
      </c>
      <c r="B461" s="5" t="e">
        <f ca="1" t="array" ref="B461">+INDEX('（工厂打印）送货清单'!$D$1:$D$192,SMALL(IF('（工厂打印）送货清单'!$D$4:$D$192&lt;&gt;"",ROW('（工厂打印）送货清单'!$D$4:$D$192)),ROW('（工厂打印）送货清单'!A460)))</f>
        <v>#NUM!</v>
      </c>
      <c r="C461" s="33" t="e">
        <f ca="1">+IF(B461&lt;&gt;"",'（工厂打印）送货清单'!$G$2,"")</f>
        <v>#NUM!</v>
      </c>
      <c r="D461" s="31" t="e">
        <f ca="1">+VLOOKUP(B461,'（工厂打印）送货清单'!$D:$E,2,0)</f>
        <v>#NUM!</v>
      </c>
      <c r="E461" s="31" t="e">
        <f ca="1">+VLOOKUP(B461,'（工厂打印）送货清单'!$D:$L,9,0)</f>
        <v>#NUM!</v>
      </c>
      <c r="F461" s="31"/>
      <c r="G461" s="31"/>
      <c r="H461" s="5"/>
      <c r="I461" s="5"/>
      <c r="J461" s="5"/>
    </row>
    <row r="462" customFormat="1" spans="1:10">
      <c r="A462" s="31" t="e">
        <f ca="1" t="array" ref="A462">+VLOOKUP(B462,IF({0,1},'（工厂打印）送货清单'!B:B,'（工厂打印）送货清单'!D:D),2,0)</f>
        <v>#NUM!</v>
      </c>
      <c r="B462" s="5" t="e">
        <f ca="1" t="array" ref="B462">+INDEX('（工厂打印）送货清单'!$D$1:$D$192,SMALL(IF('（工厂打印）送货清单'!$D$4:$D$192&lt;&gt;"",ROW('（工厂打印）送货清单'!$D$4:$D$192)),ROW('（工厂打印）送货清单'!A461)))</f>
        <v>#NUM!</v>
      </c>
      <c r="C462" s="33" t="e">
        <f ca="1">+IF(B462&lt;&gt;"",'（工厂打印）送货清单'!$G$2,"")</f>
        <v>#NUM!</v>
      </c>
      <c r="D462" s="31" t="e">
        <f ca="1">+VLOOKUP(B462,'（工厂打印）送货清单'!$D:$E,2,0)</f>
        <v>#NUM!</v>
      </c>
      <c r="E462" s="31" t="e">
        <f ca="1">+VLOOKUP(B462,'（工厂打印）送货清单'!$D:$L,9,0)</f>
        <v>#NUM!</v>
      </c>
      <c r="F462" s="31"/>
      <c r="G462" s="31"/>
      <c r="H462" s="5"/>
      <c r="I462" s="5"/>
      <c r="J462" s="5"/>
    </row>
    <row r="463" customFormat="1" spans="1:10">
      <c r="A463" s="31" t="e">
        <f ca="1" t="array" ref="A463">+VLOOKUP(B463,IF({0,1},'（工厂打印）送货清单'!B:B,'（工厂打印）送货清单'!D:D),2,0)</f>
        <v>#NUM!</v>
      </c>
      <c r="B463" s="5" t="e">
        <f ca="1" t="array" ref="B463">+INDEX('（工厂打印）送货清单'!$D$1:$D$192,SMALL(IF('（工厂打印）送货清单'!$D$4:$D$192&lt;&gt;"",ROW('（工厂打印）送货清单'!$D$4:$D$192)),ROW('（工厂打印）送货清单'!A462)))</f>
        <v>#NUM!</v>
      </c>
      <c r="C463" s="33" t="e">
        <f ca="1">+IF(B463&lt;&gt;"",'（工厂打印）送货清单'!$G$2,"")</f>
        <v>#NUM!</v>
      </c>
      <c r="D463" s="31" t="e">
        <f ca="1">+VLOOKUP(B463,'（工厂打印）送货清单'!$D:$E,2,0)</f>
        <v>#NUM!</v>
      </c>
      <c r="E463" s="31" t="e">
        <f ca="1">+VLOOKUP(B463,'（工厂打印）送货清单'!$D:$L,9,0)</f>
        <v>#NUM!</v>
      </c>
      <c r="F463" s="31"/>
      <c r="G463" s="31"/>
      <c r="H463" s="5"/>
      <c r="I463" s="5"/>
      <c r="J463" s="5"/>
    </row>
    <row r="464" customFormat="1" spans="1:10">
      <c r="A464" s="31" t="e">
        <f ca="1" t="array" ref="A464">+VLOOKUP(B464,IF({0,1},'（工厂打印）送货清单'!B:B,'（工厂打印）送货清单'!D:D),2,0)</f>
        <v>#NUM!</v>
      </c>
      <c r="B464" s="5" t="e">
        <f ca="1" t="array" ref="B464">+INDEX('（工厂打印）送货清单'!$D$1:$D$192,SMALL(IF('（工厂打印）送货清单'!$D$4:$D$192&lt;&gt;"",ROW('（工厂打印）送货清单'!$D$4:$D$192)),ROW('（工厂打印）送货清单'!A463)))</f>
        <v>#NUM!</v>
      </c>
      <c r="C464" s="33" t="e">
        <f ca="1">+IF(B464&lt;&gt;"",'（工厂打印）送货清单'!$G$2,"")</f>
        <v>#NUM!</v>
      </c>
      <c r="D464" s="31" t="e">
        <f ca="1">+VLOOKUP(B464,'（工厂打印）送货清单'!$D:$E,2,0)</f>
        <v>#NUM!</v>
      </c>
      <c r="E464" s="31" t="e">
        <f ca="1">+VLOOKUP(B464,'（工厂打印）送货清单'!$D:$L,9,0)</f>
        <v>#NUM!</v>
      </c>
      <c r="F464" s="31"/>
      <c r="G464" s="31"/>
      <c r="H464" s="5"/>
      <c r="I464" s="5"/>
      <c r="J464" s="5"/>
    </row>
    <row r="465" customFormat="1" spans="1:10">
      <c r="A465" s="31" t="e">
        <f ca="1" t="array" ref="A465">+VLOOKUP(B465,IF({0,1},'（工厂打印）送货清单'!B:B,'（工厂打印）送货清单'!D:D),2,0)</f>
        <v>#NUM!</v>
      </c>
      <c r="B465" s="5" t="e">
        <f ca="1" t="array" ref="B465">+INDEX('（工厂打印）送货清单'!$D$1:$D$192,SMALL(IF('（工厂打印）送货清单'!$D$4:$D$192&lt;&gt;"",ROW('（工厂打印）送货清单'!$D$4:$D$192)),ROW('（工厂打印）送货清单'!A464)))</f>
        <v>#NUM!</v>
      </c>
      <c r="C465" s="33" t="e">
        <f ca="1">+IF(B465&lt;&gt;"",'（工厂打印）送货清单'!$G$2,"")</f>
        <v>#NUM!</v>
      </c>
      <c r="D465" s="31" t="e">
        <f ca="1">+VLOOKUP(B465,'（工厂打印）送货清单'!$D:$E,2,0)</f>
        <v>#NUM!</v>
      </c>
      <c r="E465" s="31" t="e">
        <f ca="1">+VLOOKUP(B465,'（工厂打印）送货清单'!$D:$L,9,0)</f>
        <v>#NUM!</v>
      </c>
      <c r="F465" s="31"/>
      <c r="G465" s="31"/>
      <c r="H465" s="5"/>
      <c r="I465" s="5"/>
      <c r="J465" s="5"/>
    </row>
    <row r="466" customFormat="1" spans="1:10">
      <c r="A466" s="31" t="e">
        <f ca="1" t="array" ref="A466">+VLOOKUP(B466,IF({0,1},'（工厂打印）送货清单'!B:B,'（工厂打印）送货清单'!D:D),2,0)</f>
        <v>#NUM!</v>
      </c>
      <c r="B466" s="5" t="e">
        <f ca="1" t="array" ref="B466">+INDEX('（工厂打印）送货清单'!$D$1:$D$192,SMALL(IF('（工厂打印）送货清单'!$D$4:$D$192&lt;&gt;"",ROW('（工厂打印）送货清单'!$D$4:$D$192)),ROW('（工厂打印）送货清单'!A465)))</f>
        <v>#NUM!</v>
      </c>
      <c r="C466" s="33" t="e">
        <f ca="1">+IF(B466&lt;&gt;"",'（工厂打印）送货清单'!$G$2,"")</f>
        <v>#NUM!</v>
      </c>
      <c r="D466" s="31" t="e">
        <f ca="1">+VLOOKUP(B466,'（工厂打印）送货清单'!$D:$E,2,0)</f>
        <v>#NUM!</v>
      </c>
      <c r="E466" s="31" t="e">
        <f ca="1">+VLOOKUP(B466,'（工厂打印）送货清单'!$D:$L,9,0)</f>
        <v>#NUM!</v>
      </c>
      <c r="F466" s="31"/>
      <c r="G466" s="31"/>
      <c r="H466" s="5"/>
      <c r="I466" s="5"/>
      <c r="J466" s="5"/>
    </row>
    <row r="467" customFormat="1" spans="1:10">
      <c r="A467" s="31" t="e">
        <f ca="1" t="array" ref="A467">+VLOOKUP(B467,IF({0,1},'（工厂打印）送货清单'!B:B,'（工厂打印）送货清单'!D:D),2,0)</f>
        <v>#NUM!</v>
      </c>
      <c r="B467" s="5" t="e">
        <f ca="1" t="array" ref="B467">+INDEX('（工厂打印）送货清单'!$D$1:$D$192,SMALL(IF('（工厂打印）送货清单'!$D$4:$D$192&lt;&gt;"",ROW('（工厂打印）送货清单'!$D$4:$D$192)),ROW('（工厂打印）送货清单'!A466)))</f>
        <v>#NUM!</v>
      </c>
      <c r="C467" s="33" t="e">
        <f ca="1">+IF(B467&lt;&gt;"",'（工厂打印）送货清单'!$G$2,"")</f>
        <v>#NUM!</v>
      </c>
      <c r="D467" s="31" t="e">
        <f ca="1">+VLOOKUP(B467,'（工厂打印）送货清单'!$D:$E,2,0)</f>
        <v>#NUM!</v>
      </c>
      <c r="E467" s="31" t="e">
        <f ca="1">+VLOOKUP(B467,'（工厂打印）送货清单'!$D:$L,9,0)</f>
        <v>#NUM!</v>
      </c>
      <c r="F467" s="31"/>
      <c r="G467" s="31"/>
      <c r="H467" s="5"/>
      <c r="I467" s="5"/>
      <c r="J467" s="5"/>
    </row>
    <row r="468" customFormat="1" spans="1:10">
      <c r="A468" s="31" t="e">
        <f ca="1" t="array" ref="A468">+VLOOKUP(B468,IF({0,1},'（工厂打印）送货清单'!B:B,'（工厂打印）送货清单'!D:D),2,0)</f>
        <v>#NUM!</v>
      </c>
      <c r="B468" s="5" t="e">
        <f ca="1" t="array" ref="B468">+INDEX('（工厂打印）送货清单'!$D$1:$D$192,SMALL(IF('（工厂打印）送货清单'!$D$4:$D$192&lt;&gt;"",ROW('（工厂打印）送货清单'!$D$4:$D$192)),ROW('（工厂打印）送货清单'!A467)))</f>
        <v>#NUM!</v>
      </c>
      <c r="C468" s="33" t="e">
        <f ca="1">+IF(B468&lt;&gt;"",'（工厂打印）送货清单'!$G$2,"")</f>
        <v>#NUM!</v>
      </c>
      <c r="D468" s="31" t="e">
        <f ca="1">+VLOOKUP(B468,'（工厂打印）送货清单'!$D:$E,2,0)</f>
        <v>#NUM!</v>
      </c>
      <c r="E468" s="31" t="e">
        <f ca="1">+VLOOKUP(B468,'（工厂打印）送货清单'!$D:$L,9,0)</f>
        <v>#NUM!</v>
      </c>
      <c r="F468" s="31"/>
      <c r="G468" s="31"/>
      <c r="H468" s="5"/>
      <c r="I468" s="5"/>
      <c r="J468" s="5"/>
    </row>
    <row r="469" customFormat="1" spans="1:10">
      <c r="A469" s="31" t="e">
        <f ca="1" t="array" ref="A469">+VLOOKUP(B469,IF({0,1},'（工厂打印）送货清单'!B:B,'（工厂打印）送货清单'!D:D),2,0)</f>
        <v>#NUM!</v>
      </c>
      <c r="B469" s="5" t="e">
        <f ca="1" t="array" ref="B469">+INDEX('（工厂打印）送货清单'!$D$1:$D$192,SMALL(IF('（工厂打印）送货清单'!$D$4:$D$192&lt;&gt;"",ROW('（工厂打印）送货清单'!$D$4:$D$192)),ROW('（工厂打印）送货清单'!A468)))</f>
        <v>#NUM!</v>
      </c>
      <c r="C469" s="33" t="e">
        <f ca="1">+IF(B469&lt;&gt;"",'（工厂打印）送货清单'!$G$2,"")</f>
        <v>#NUM!</v>
      </c>
      <c r="D469" s="31" t="e">
        <f ca="1">+VLOOKUP(B469,'（工厂打印）送货清单'!$D:$E,2,0)</f>
        <v>#NUM!</v>
      </c>
      <c r="E469" s="31" t="e">
        <f ca="1">+VLOOKUP(B469,'（工厂打印）送货清单'!$D:$L,9,0)</f>
        <v>#NUM!</v>
      </c>
      <c r="F469" s="31"/>
      <c r="G469" s="31"/>
      <c r="H469" s="5"/>
      <c r="I469" s="5"/>
      <c r="J469" s="5"/>
    </row>
    <row r="470" customFormat="1" spans="1:10">
      <c r="A470" s="31" t="e">
        <f ca="1" t="array" ref="A470">+VLOOKUP(B470,IF({0,1},'（工厂打印）送货清单'!B:B,'（工厂打印）送货清单'!D:D),2,0)</f>
        <v>#NUM!</v>
      </c>
      <c r="B470" s="5" t="e">
        <f ca="1" t="array" ref="B470">+INDEX('（工厂打印）送货清单'!$D$1:$D$192,SMALL(IF('（工厂打印）送货清单'!$D$4:$D$192&lt;&gt;"",ROW('（工厂打印）送货清单'!$D$4:$D$192)),ROW('（工厂打印）送货清单'!A469)))</f>
        <v>#NUM!</v>
      </c>
      <c r="C470" s="33" t="e">
        <f ca="1">+IF(B470&lt;&gt;"",'（工厂打印）送货清单'!$G$2,"")</f>
        <v>#NUM!</v>
      </c>
      <c r="D470" s="31" t="e">
        <f ca="1">+VLOOKUP(B470,'（工厂打印）送货清单'!$D:$E,2,0)</f>
        <v>#NUM!</v>
      </c>
      <c r="E470" s="31" t="e">
        <f ca="1">+VLOOKUP(B470,'（工厂打印）送货清单'!$D:$L,9,0)</f>
        <v>#NUM!</v>
      </c>
      <c r="F470" s="31"/>
      <c r="G470" s="31"/>
      <c r="H470" s="5"/>
      <c r="I470" s="5"/>
      <c r="J470" s="5"/>
    </row>
    <row r="471" customFormat="1" spans="1:10">
      <c r="A471" s="31" t="e">
        <f ca="1" t="array" ref="A471">+VLOOKUP(B471,IF({0,1},'（工厂打印）送货清单'!B:B,'（工厂打印）送货清单'!D:D),2,0)</f>
        <v>#NUM!</v>
      </c>
      <c r="B471" s="5" t="e">
        <f ca="1" t="array" ref="B471">+INDEX('（工厂打印）送货清单'!$D$1:$D$192,SMALL(IF('（工厂打印）送货清单'!$D$4:$D$192&lt;&gt;"",ROW('（工厂打印）送货清单'!$D$4:$D$192)),ROW('（工厂打印）送货清单'!A470)))</f>
        <v>#NUM!</v>
      </c>
      <c r="C471" s="33" t="e">
        <f ca="1">+IF(B471&lt;&gt;"",'（工厂打印）送货清单'!$G$2,"")</f>
        <v>#NUM!</v>
      </c>
      <c r="D471" s="31" t="e">
        <f ca="1">+VLOOKUP(B471,'（工厂打印）送货清单'!$D:$E,2,0)</f>
        <v>#NUM!</v>
      </c>
      <c r="E471" s="31" t="e">
        <f ca="1">+VLOOKUP(B471,'（工厂打印）送货清单'!$D:$L,9,0)</f>
        <v>#NUM!</v>
      </c>
      <c r="F471" s="31"/>
      <c r="G471" s="31"/>
      <c r="H471" s="5"/>
      <c r="I471" s="5"/>
      <c r="J471" s="5"/>
    </row>
    <row r="472" customFormat="1" spans="1:10">
      <c r="A472" s="31" t="e">
        <f ca="1" t="array" ref="A472">+VLOOKUP(B472,IF({0,1},'（工厂打印）送货清单'!B:B,'（工厂打印）送货清单'!D:D),2,0)</f>
        <v>#NUM!</v>
      </c>
      <c r="B472" s="5" t="e">
        <f ca="1" t="array" ref="B472">+INDEX('（工厂打印）送货清单'!$D$1:$D$192,SMALL(IF('（工厂打印）送货清单'!$D$4:$D$192&lt;&gt;"",ROW('（工厂打印）送货清单'!$D$4:$D$192)),ROW('（工厂打印）送货清单'!A471)))</f>
        <v>#NUM!</v>
      </c>
      <c r="C472" s="33" t="e">
        <f ca="1">+IF(B472&lt;&gt;"",'（工厂打印）送货清单'!$G$2,"")</f>
        <v>#NUM!</v>
      </c>
      <c r="D472" s="31" t="e">
        <f ca="1">+VLOOKUP(B472,'（工厂打印）送货清单'!$D:$E,2,0)</f>
        <v>#NUM!</v>
      </c>
      <c r="E472" s="31" t="e">
        <f ca="1">+VLOOKUP(B472,'（工厂打印）送货清单'!$D:$L,9,0)</f>
        <v>#NUM!</v>
      </c>
      <c r="F472" s="31"/>
      <c r="G472" s="31"/>
      <c r="H472" s="5"/>
      <c r="I472" s="5"/>
      <c r="J472" s="5"/>
    </row>
    <row r="473" customFormat="1" spans="1:10">
      <c r="A473" s="31" t="e">
        <f ca="1" t="array" ref="A473">+VLOOKUP(B473,IF({0,1},'（工厂打印）送货清单'!B:B,'（工厂打印）送货清单'!D:D),2,0)</f>
        <v>#NUM!</v>
      </c>
      <c r="B473" s="5" t="e">
        <f ca="1" t="array" ref="B473">+INDEX('（工厂打印）送货清单'!$D$1:$D$192,SMALL(IF('（工厂打印）送货清单'!$D$4:$D$192&lt;&gt;"",ROW('（工厂打印）送货清单'!$D$4:$D$192)),ROW('（工厂打印）送货清单'!A472)))</f>
        <v>#NUM!</v>
      </c>
      <c r="C473" s="33" t="e">
        <f ca="1">+IF(B473&lt;&gt;"",'（工厂打印）送货清单'!$G$2,"")</f>
        <v>#NUM!</v>
      </c>
      <c r="D473" s="31" t="e">
        <f ca="1">+VLOOKUP(B473,'（工厂打印）送货清单'!$D:$E,2,0)</f>
        <v>#NUM!</v>
      </c>
      <c r="E473" s="31" t="e">
        <f ca="1">+VLOOKUP(B473,'（工厂打印）送货清单'!$D:$L,9,0)</f>
        <v>#NUM!</v>
      </c>
      <c r="F473" s="31"/>
      <c r="G473" s="31"/>
      <c r="H473" s="5"/>
      <c r="I473" s="5"/>
      <c r="J473" s="5"/>
    </row>
    <row r="474" customFormat="1" spans="1:10">
      <c r="A474" s="31" t="e">
        <f ca="1" t="array" ref="A474">+VLOOKUP(B474,IF({0,1},'（工厂打印）送货清单'!B:B,'（工厂打印）送货清单'!D:D),2,0)</f>
        <v>#NUM!</v>
      </c>
      <c r="B474" s="5" t="e">
        <f ca="1" t="array" ref="B474">+INDEX('（工厂打印）送货清单'!$D$1:$D$192,SMALL(IF('（工厂打印）送货清单'!$D$4:$D$192&lt;&gt;"",ROW('（工厂打印）送货清单'!$D$4:$D$192)),ROW('（工厂打印）送货清单'!A473)))</f>
        <v>#NUM!</v>
      </c>
      <c r="C474" s="33" t="e">
        <f ca="1">+IF(B474&lt;&gt;"",'（工厂打印）送货清单'!$G$2,"")</f>
        <v>#NUM!</v>
      </c>
      <c r="D474" s="31" t="e">
        <f ca="1">+VLOOKUP(B474,'（工厂打印）送货清单'!$D:$E,2,0)</f>
        <v>#NUM!</v>
      </c>
      <c r="E474" s="31" t="e">
        <f ca="1">+VLOOKUP(B474,'（工厂打印）送货清单'!$D:$L,9,0)</f>
        <v>#NUM!</v>
      </c>
      <c r="F474" s="31"/>
      <c r="G474" s="31"/>
      <c r="H474" s="5"/>
      <c r="I474" s="5"/>
      <c r="J474" s="5"/>
    </row>
    <row r="475" customFormat="1" spans="1:10">
      <c r="A475" s="31" t="e">
        <f ca="1" t="array" ref="A475">+VLOOKUP(B475,IF({0,1},'（工厂打印）送货清单'!B:B,'（工厂打印）送货清单'!D:D),2,0)</f>
        <v>#NUM!</v>
      </c>
      <c r="B475" s="5" t="e">
        <f ca="1" t="array" ref="B475">+INDEX('（工厂打印）送货清单'!$D$1:$D$192,SMALL(IF('（工厂打印）送货清单'!$D$4:$D$192&lt;&gt;"",ROW('（工厂打印）送货清单'!$D$4:$D$192)),ROW('（工厂打印）送货清单'!A474)))</f>
        <v>#NUM!</v>
      </c>
      <c r="C475" s="33" t="e">
        <f ca="1">+IF(B475&lt;&gt;"",'（工厂打印）送货清单'!$G$2,"")</f>
        <v>#NUM!</v>
      </c>
      <c r="D475" s="31" t="e">
        <f ca="1">+VLOOKUP(B475,'（工厂打印）送货清单'!$D:$E,2,0)</f>
        <v>#NUM!</v>
      </c>
      <c r="E475" s="31" t="e">
        <f ca="1">+VLOOKUP(B475,'（工厂打印）送货清单'!$D:$L,9,0)</f>
        <v>#NUM!</v>
      </c>
      <c r="F475" s="31"/>
      <c r="G475" s="31"/>
      <c r="H475" s="5"/>
      <c r="I475" s="5"/>
      <c r="J475" s="5"/>
    </row>
    <row r="476" customFormat="1" spans="1:10">
      <c r="A476" s="31" t="e">
        <f ca="1" t="array" ref="A476">+VLOOKUP(B476,IF({0,1},'（工厂打印）送货清单'!B:B,'（工厂打印）送货清单'!D:D),2,0)</f>
        <v>#NUM!</v>
      </c>
      <c r="B476" s="5" t="e">
        <f ca="1" t="array" ref="B476">+INDEX('（工厂打印）送货清单'!$D$1:$D$192,SMALL(IF('（工厂打印）送货清单'!$D$4:$D$192&lt;&gt;"",ROW('（工厂打印）送货清单'!$D$4:$D$192)),ROW('（工厂打印）送货清单'!A475)))</f>
        <v>#NUM!</v>
      </c>
      <c r="C476" s="33" t="e">
        <f ca="1">+IF(B476&lt;&gt;"",'（工厂打印）送货清单'!$G$2,"")</f>
        <v>#NUM!</v>
      </c>
      <c r="D476" s="31" t="e">
        <f ca="1">+VLOOKUP(B476,'（工厂打印）送货清单'!$D:$E,2,0)</f>
        <v>#NUM!</v>
      </c>
      <c r="E476" s="31" t="e">
        <f ca="1">+VLOOKUP(B476,'（工厂打印）送货清单'!$D:$L,9,0)</f>
        <v>#NUM!</v>
      </c>
      <c r="F476" s="31"/>
      <c r="G476" s="31"/>
      <c r="H476" s="5"/>
      <c r="I476" s="5"/>
      <c r="J476" s="5"/>
    </row>
    <row r="477" customFormat="1" spans="1:10">
      <c r="A477" s="31" t="e">
        <f ca="1" t="array" ref="A477">+VLOOKUP(B477,IF({0,1},'（工厂打印）送货清单'!B:B,'（工厂打印）送货清单'!D:D),2,0)</f>
        <v>#NUM!</v>
      </c>
      <c r="B477" s="5" t="e">
        <f ca="1" t="array" ref="B477">+INDEX('（工厂打印）送货清单'!$D$1:$D$192,SMALL(IF('（工厂打印）送货清单'!$D$4:$D$192&lt;&gt;"",ROW('（工厂打印）送货清单'!$D$4:$D$192)),ROW('（工厂打印）送货清单'!A476)))</f>
        <v>#NUM!</v>
      </c>
      <c r="C477" s="33" t="e">
        <f ca="1">+IF(B477&lt;&gt;"",'（工厂打印）送货清单'!$G$2,"")</f>
        <v>#NUM!</v>
      </c>
      <c r="D477" s="31" t="e">
        <f ca="1">+VLOOKUP(B477,'（工厂打印）送货清单'!$D:$E,2,0)</f>
        <v>#NUM!</v>
      </c>
      <c r="E477" s="31" t="e">
        <f ca="1">+VLOOKUP(B477,'（工厂打印）送货清单'!$D:$L,9,0)</f>
        <v>#NUM!</v>
      </c>
      <c r="F477" s="31"/>
      <c r="G477" s="31"/>
      <c r="H477" s="5"/>
      <c r="I477" s="5"/>
      <c r="J477" s="5"/>
    </row>
    <row r="478" customFormat="1" spans="1:10">
      <c r="A478" s="31" t="e">
        <f ca="1" t="array" ref="A478">+VLOOKUP(B478,IF({0,1},'（工厂打印）送货清单'!B:B,'（工厂打印）送货清单'!D:D),2,0)</f>
        <v>#NUM!</v>
      </c>
      <c r="B478" s="5" t="e">
        <f ca="1" t="array" ref="B478">+INDEX('（工厂打印）送货清单'!$D$1:$D$192,SMALL(IF('（工厂打印）送货清单'!$D$4:$D$192&lt;&gt;"",ROW('（工厂打印）送货清单'!$D$4:$D$192)),ROW('（工厂打印）送货清单'!A477)))</f>
        <v>#NUM!</v>
      </c>
      <c r="C478" s="33" t="e">
        <f ca="1">+IF(B478&lt;&gt;"",'（工厂打印）送货清单'!$G$2,"")</f>
        <v>#NUM!</v>
      </c>
      <c r="D478" s="31" t="e">
        <f ca="1">+VLOOKUP(B478,'（工厂打印）送货清单'!$D:$E,2,0)</f>
        <v>#NUM!</v>
      </c>
      <c r="E478" s="31" t="e">
        <f ca="1">+VLOOKUP(B478,'（工厂打印）送货清单'!$D:$L,9,0)</f>
        <v>#NUM!</v>
      </c>
      <c r="F478" s="31"/>
      <c r="G478" s="31"/>
      <c r="H478" s="5"/>
      <c r="I478" s="5"/>
      <c r="J478" s="5"/>
    </row>
    <row r="479" customFormat="1" spans="1:10">
      <c r="A479" s="31" t="e">
        <f ca="1" t="array" ref="A479">+VLOOKUP(B479,IF({0,1},'（工厂打印）送货清单'!B:B,'（工厂打印）送货清单'!D:D),2,0)</f>
        <v>#NUM!</v>
      </c>
      <c r="B479" s="5" t="e">
        <f ca="1" t="array" ref="B479">+INDEX('（工厂打印）送货清单'!$D$1:$D$192,SMALL(IF('（工厂打印）送货清单'!$D$4:$D$192&lt;&gt;"",ROW('（工厂打印）送货清单'!$D$4:$D$192)),ROW('（工厂打印）送货清单'!A478)))</f>
        <v>#NUM!</v>
      </c>
      <c r="C479" s="33" t="e">
        <f ca="1">+IF(B479&lt;&gt;"",'（工厂打印）送货清单'!$G$2,"")</f>
        <v>#NUM!</v>
      </c>
      <c r="D479" s="31" t="e">
        <f ca="1">+VLOOKUP(B479,'（工厂打印）送货清单'!$D:$E,2,0)</f>
        <v>#NUM!</v>
      </c>
      <c r="E479" s="31" t="e">
        <f ca="1">+VLOOKUP(B479,'（工厂打印）送货清单'!$D:$L,9,0)</f>
        <v>#NUM!</v>
      </c>
      <c r="F479" s="31"/>
      <c r="G479" s="31"/>
      <c r="H479" s="5"/>
      <c r="I479" s="5"/>
      <c r="J479" s="5"/>
    </row>
    <row r="480" customFormat="1" spans="1:10">
      <c r="A480" s="31" t="e">
        <f ca="1" t="array" ref="A480">+VLOOKUP(B480,IF({0,1},'（工厂打印）送货清单'!B:B,'（工厂打印）送货清单'!D:D),2,0)</f>
        <v>#NUM!</v>
      </c>
      <c r="B480" s="5" t="e">
        <f ca="1" t="array" ref="B480">+INDEX('（工厂打印）送货清单'!$D$1:$D$192,SMALL(IF('（工厂打印）送货清单'!$D$4:$D$192&lt;&gt;"",ROW('（工厂打印）送货清单'!$D$4:$D$192)),ROW('（工厂打印）送货清单'!A479)))</f>
        <v>#NUM!</v>
      </c>
      <c r="C480" s="33" t="e">
        <f ca="1">+IF(B480&lt;&gt;"",'（工厂打印）送货清单'!$G$2,"")</f>
        <v>#NUM!</v>
      </c>
      <c r="D480" s="31" t="e">
        <f ca="1">+VLOOKUP(B480,'（工厂打印）送货清单'!$D:$E,2,0)</f>
        <v>#NUM!</v>
      </c>
      <c r="E480" s="31" t="e">
        <f ca="1">+VLOOKUP(B480,'（工厂打印）送货清单'!$D:$L,9,0)</f>
        <v>#NUM!</v>
      </c>
      <c r="F480" s="31"/>
      <c r="G480" s="31"/>
      <c r="H480" s="5"/>
      <c r="I480" s="5"/>
      <c r="J480" s="5"/>
    </row>
    <row r="481" customFormat="1" spans="1:10">
      <c r="A481" s="31" t="e">
        <f ca="1" t="array" ref="A481">+VLOOKUP(B481,IF({0,1},'（工厂打印）送货清单'!B:B,'（工厂打印）送货清单'!D:D),2,0)</f>
        <v>#NUM!</v>
      </c>
      <c r="B481" s="5" t="e">
        <f ca="1" t="array" ref="B481">+INDEX('（工厂打印）送货清单'!$D$1:$D$192,SMALL(IF('（工厂打印）送货清单'!$D$4:$D$192&lt;&gt;"",ROW('（工厂打印）送货清单'!$D$4:$D$192)),ROW('（工厂打印）送货清单'!A480)))</f>
        <v>#NUM!</v>
      </c>
      <c r="C481" s="33" t="e">
        <f ca="1">+IF(B481&lt;&gt;"",'（工厂打印）送货清单'!$G$2,"")</f>
        <v>#NUM!</v>
      </c>
      <c r="D481" s="31" t="e">
        <f ca="1">+VLOOKUP(B481,'（工厂打印）送货清单'!$D:$E,2,0)</f>
        <v>#NUM!</v>
      </c>
      <c r="E481" s="31" t="e">
        <f ca="1">+VLOOKUP(B481,'（工厂打印）送货清单'!$D:$L,9,0)</f>
        <v>#NUM!</v>
      </c>
      <c r="F481" s="31"/>
      <c r="G481" s="31"/>
      <c r="H481" s="5"/>
      <c r="I481" s="5"/>
      <c r="J481" s="5"/>
    </row>
    <row r="482" customFormat="1" spans="1:10">
      <c r="A482" s="31" t="e">
        <f ca="1" t="array" ref="A482">+VLOOKUP(B482,IF({0,1},'（工厂打印）送货清单'!B:B,'（工厂打印）送货清单'!D:D),2,0)</f>
        <v>#NUM!</v>
      </c>
      <c r="B482" s="5" t="e">
        <f ca="1" t="array" ref="B482">+INDEX('（工厂打印）送货清单'!$D$1:$D$192,SMALL(IF('（工厂打印）送货清单'!$D$4:$D$192&lt;&gt;"",ROW('（工厂打印）送货清单'!$D$4:$D$192)),ROW('（工厂打印）送货清单'!A481)))</f>
        <v>#NUM!</v>
      </c>
      <c r="C482" s="33" t="e">
        <f ca="1">+IF(B482&lt;&gt;"",'（工厂打印）送货清单'!$G$2,"")</f>
        <v>#NUM!</v>
      </c>
      <c r="D482" s="31" t="e">
        <f ca="1">+VLOOKUP(B482,'（工厂打印）送货清单'!$D:$E,2,0)</f>
        <v>#NUM!</v>
      </c>
      <c r="E482" s="31" t="e">
        <f ca="1">+VLOOKUP(B482,'（工厂打印）送货清单'!$D:$L,9,0)</f>
        <v>#NUM!</v>
      </c>
      <c r="F482" s="31"/>
      <c r="G482" s="31"/>
      <c r="H482" s="5"/>
      <c r="I482" s="5"/>
      <c r="J482" s="5"/>
    </row>
    <row r="483" customFormat="1" spans="1:10">
      <c r="A483" s="31" t="e">
        <f ca="1" t="array" ref="A483">+VLOOKUP(B483,IF({0,1},'（工厂打印）送货清单'!B:B,'（工厂打印）送货清单'!D:D),2,0)</f>
        <v>#NUM!</v>
      </c>
      <c r="B483" s="5" t="e">
        <f ca="1" t="array" ref="B483">+INDEX('（工厂打印）送货清单'!$D$1:$D$192,SMALL(IF('（工厂打印）送货清单'!$D$4:$D$192&lt;&gt;"",ROW('（工厂打印）送货清单'!$D$4:$D$192)),ROW('（工厂打印）送货清单'!A482)))</f>
        <v>#NUM!</v>
      </c>
      <c r="C483" s="33" t="e">
        <f ca="1">+IF(B483&lt;&gt;"",'（工厂打印）送货清单'!$G$2,"")</f>
        <v>#NUM!</v>
      </c>
      <c r="D483" s="31" t="e">
        <f ca="1">+VLOOKUP(B483,'（工厂打印）送货清单'!$D:$E,2,0)</f>
        <v>#NUM!</v>
      </c>
      <c r="E483" s="31" t="e">
        <f ca="1">+VLOOKUP(B483,'（工厂打印）送货清单'!$D:$L,9,0)</f>
        <v>#NUM!</v>
      </c>
      <c r="F483" s="31"/>
      <c r="G483" s="31"/>
      <c r="H483" s="5"/>
      <c r="I483" s="5"/>
      <c r="J483" s="5"/>
    </row>
    <row r="484" customFormat="1" spans="1:10">
      <c r="A484" s="31" t="e">
        <f ca="1" t="array" ref="A484">+VLOOKUP(B484,IF({0,1},'（工厂打印）送货清单'!B:B,'（工厂打印）送货清单'!D:D),2,0)</f>
        <v>#NUM!</v>
      </c>
      <c r="B484" s="5" t="e">
        <f ca="1" t="array" ref="B484">+INDEX('（工厂打印）送货清单'!$D$1:$D$192,SMALL(IF('（工厂打印）送货清单'!$D$4:$D$192&lt;&gt;"",ROW('（工厂打印）送货清单'!$D$4:$D$192)),ROW('（工厂打印）送货清单'!A483)))</f>
        <v>#NUM!</v>
      </c>
      <c r="C484" s="33" t="e">
        <f ca="1">+IF(B484&lt;&gt;"",'（工厂打印）送货清单'!$G$2,"")</f>
        <v>#NUM!</v>
      </c>
      <c r="D484" s="31" t="e">
        <f ca="1">+VLOOKUP(B484,'（工厂打印）送货清单'!$D:$E,2,0)</f>
        <v>#NUM!</v>
      </c>
      <c r="E484" s="31" t="e">
        <f ca="1">+VLOOKUP(B484,'（工厂打印）送货清单'!$D:$L,9,0)</f>
        <v>#NUM!</v>
      </c>
      <c r="F484" s="31"/>
      <c r="G484" s="31"/>
      <c r="H484" s="5"/>
      <c r="I484" s="5"/>
      <c r="J484" s="5"/>
    </row>
    <row r="485" customFormat="1" spans="1:10">
      <c r="A485" s="31" t="e">
        <f ca="1" t="array" ref="A485">+VLOOKUP(B485,IF({0,1},'（工厂打印）送货清单'!B:B,'（工厂打印）送货清单'!D:D),2,0)</f>
        <v>#NUM!</v>
      </c>
      <c r="B485" s="5" t="e">
        <f ca="1" t="array" ref="B485">+INDEX('（工厂打印）送货清单'!$D$1:$D$192,SMALL(IF('（工厂打印）送货清单'!$D$4:$D$192&lt;&gt;"",ROW('（工厂打印）送货清单'!$D$4:$D$192)),ROW('（工厂打印）送货清单'!A484)))</f>
        <v>#NUM!</v>
      </c>
      <c r="C485" s="33" t="e">
        <f ca="1">+IF(B485&lt;&gt;"",'（工厂打印）送货清单'!$G$2,"")</f>
        <v>#NUM!</v>
      </c>
      <c r="D485" s="31" t="e">
        <f ca="1">+VLOOKUP(B485,'（工厂打印）送货清单'!$D:$E,2,0)</f>
        <v>#NUM!</v>
      </c>
      <c r="E485" s="31" t="e">
        <f ca="1">+VLOOKUP(B485,'（工厂打印）送货清单'!$D:$L,9,0)</f>
        <v>#NUM!</v>
      </c>
      <c r="F485" s="31"/>
      <c r="G485" s="31"/>
      <c r="H485" s="5"/>
      <c r="I485" s="5"/>
      <c r="J485" s="5"/>
    </row>
    <row r="486" customFormat="1" spans="1:10">
      <c r="A486" s="31" t="e">
        <f ca="1" t="array" ref="A486">+VLOOKUP(B486,IF({0,1},'（工厂打印）送货清单'!B:B,'（工厂打印）送货清单'!D:D),2,0)</f>
        <v>#NUM!</v>
      </c>
      <c r="B486" s="5" t="e">
        <f ca="1" t="array" ref="B486">+INDEX('（工厂打印）送货清单'!$D$1:$D$192,SMALL(IF('（工厂打印）送货清单'!$D$4:$D$192&lt;&gt;"",ROW('（工厂打印）送货清单'!$D$4:$D$192)),ROW('（工厂打印）送货清单'!A485)))</f>
        <v>#NUM!</v>
      </c>
      <c r="C486" s="33" t="e">
        <f ca="1">+IF(B486&lt;&gt;"",'（工厂打印）送货清单'!$G$2,"")</f>
        <v>#NUM!</v>
      </c>
      <c r="D486" s="31" t="e">
        <f ca="1">+VLOOKUP(B486,'（工厂打印）送货清单'!$D:$E,2,0)</f>
        <v>#NUM!</v>
      </c>
      <c r="E486" s="31" t="e">
        <f ca="1">+VLOOKUP(B486,'（工厂打印）送货清单'!$D:$L,9,0)</f>
        <v>#NUM!</v>
      </c>
      <c r="F486" s="31"/>
      <c r="G486" s="31"/>
      <c r="H486" s="5"/>
      <c r="I486" s="5"/>
      <c r="J486" s="5"/>
    </row>
    <row r="487" customFormat="1" spans="1:10">
      <c r="A487" s="31" t="e">
        <f ca="1" t="array" ref="A487">+VLOOKUP(B487,IF({0,1},'（工厂打印）送货清单'!B:B,'（工厂打印）送货清单'!D:D),2,0)</f>
        <v>#NUM!</v>
      </c>
      <c r="B487" s="5" t="e">
        <f ca="1" t="array" ref="B487">+INDEX('（工厂打印）送货清单'!$D$1:$D$192,SMALL(IF('（工厂打印）送货清单'!$D$4:$D$192&lt;&gt;"",ROW('（工厂打印）送货清单'!$D$4:$D$192)),ROW('（工厂打印）送货清单'!A486)))</f>
        <v>#NUM!</v>
      </c>
      <c r="C487" s="33" t="e">
        <f ca="1">+IF(B487&lt;&gt;"",'（工厂打印）送货清单'!$G$2,"")</f>
        <v>#NUM!</v>
      </c>
      <c r="D487" s="31" t="e">
        <f ca="1">+VLOOKUP(B487,'（工厂打印）送货清单'!$D:$E,2,0)</f>
        <v>#NUM!</v>
      </c>
      <c r="E487" s="31" t="e">
        <f ca="1">+VLOOKUP(B487,'（工厂打印）送货清单'!$D:$L,9,0)</f>
        <v>#NUM!</v>
      </c>
      <c r="F487" s="31"/>
      <c r="G487" s="31"/>
      <c r="H487" s="5"/>
      <c r="I487" s="5"/>
      <c r="J487" s="5"/>
    </row>
    <row r="488" customFormat="1" spans="1:10">
      <c r="A488" s="31" t="e">
        <f ca="1" t="array" ref="A488">+VLOOKUP(B488,IF({0,1},'（工厂打印）送货清单'!B:B,'（工厂打印）送货清单'!D:D),2,0)</f>
        <v>#NUM!</v>
      </c>
      <c r="B488" s="5" t="e">
        <f ca="1" t="array" ref="B488">+INDEX('（工厂打印）送货清单'!$D$1:$D$192,SMALL(IF('（工厂打印）送货清单'!$D$4:$D$192&lt;&gt;"",ROW('（工厂打印）送货清单'!$D$4:$D$192)),ROW('（工厂打印）送货清单'!A487)))</f>
        <v>#NUM!</v>
      </c>
      <c r="C488" s="33" t="e">
        <f ca="1">+IF(B488&lt;&gt;"",'（工厂打印）送货清单'!$G$2,"")</f>
        <v>#NUM!</v>
      </c>
      <c r="D488" s="31" t="e">
        <f ca="1">+VLOOKUP(B488,'（工厂打印）送货清单'!$D:$E,2,0)</f>
        <v>#NUM!</v>
      </c>
      <c r="E488" s="31" t="e">
        <f ca="1">+VLOOKUP(B488,'（工厂打印）送货清单'!$D:$L,9,0)</f>
        <v>#NUM!</v>
      </c>
      <c r="F488" s="31"/>
      <c r="G488" s="31"/>
      <c r="H488" s="5"/>
      <c r="I488" s="5"/>
      <c r="J488" s="5"/>
    </row>
    <row r="489" customFormat="1" spans="1:10">
      <c r="A489" s="31" t="e">
        <f ca="1" t="array" ref="A489">+VLOOKUP(B489,IF({0,1},'（工厂打印）送货清单'!B:B,'（工厂打印）送货清单'!D:D),2,0)</f>
        <v>#NUM!</v>
      </c>
      <c r="B489" s="5" t="e">
        <f ca="1" t="array" ref="B489">+INDEX('（工厂打印）送货清单'!$D$1:$D$192,SMALL(IF('（工厂打印）送货清单'!$D$4:$D$192&lt;&gt;"",ROW('（工厂打印）送货清单'!$D$4:$D$192)),ROW('（工厂打印）送货清单'!A488)))</f>
        <v>#NUM!</v>
      </c>
      <c r="C489" s="33" t="e">
        <f ca="1">+IF(B489&lt;&gt;"",'（工厂打印）送货清单'!$G$2,"")</f>
        <v>#NUM!</v>
      </c>
      <c r="D489" s="31" t="e">
        <f ca="1">+VLOOKUP(B489,'（工厂打印）送货清单'!$D:$E,2,0)</f>
        <v>#NUM!</v>
      </c>
      <c r="E489" s="31" t="e">
        <f ca="1">+VLOOKUP(B489,'（工厂打印）送货清单'!$D:$L,9,0)</f>
        <v>#NUM!</v>
      </c>
      <c r="F489" s="31"/>
      <c r="G489" s="31"/>
      <c r="H489" s="5"/>
      <c r="I489" s="5"/>
      <c r="J489" s="5"/>
    </row>
    <row r="490" customFormat="1" spans="1:10">
      <c r="A490" s="31" t="e">
        <f ca="1" t="array" ref="A490">+VLOOKUP(B490,IF({0,1},'（工厂打印）送货清单'!B:B,'（工厂打印）送货清单'!D:D),2,0)</f>
        <v>#NUM!</v>
      </c>
      <c r="B490" s="5" t="e">
        <f ca="1" t="array" ref="B490">+INDEX('（工厂打印）送货清单'!$D$1:$D$192,SMALL(IF('（工厂打印）送货清单'!$D$4:$D$192&lt;&gt;"",ROW('（工厂打印）送货清单'!$D$4:$D$192)),ROW('（工厂打印）送货清单'!A489)))</f>
        <v>#NUM!</v>
      </c>
      <c r="C490" s="33" t="e">
        <f ca="1">+IF(B490&lt;&gt;"",'（工厂打印）送货清单'!$G$2,"")</f>
        <v>#NUM!</v>
      </c>
      <c r="D490" s="31" t="e">
        <f ca="1">+VLOOKUP(B490,'（工厂打印）送货清单'!$D:$E,2,0)</f>
        <v>#NUM!</v>
      </c>
      <c r="E490" s="31" t="e">
        <f ca="1">+VLOOKUP(B490,'（工厂打印）送货清单'!$D:$L,9,0)</f>
        <v>#NUM!</v>
      </c>
      <c r="F490" s="31"/>
      <c r="G490" s="31"/>
      <c r="H490" s="5"/>
      <c r="I490" s="5"/>
      <c r="J490" s="5"/>
    </row>
    <row r="491" customFormat="1" spans="1:10">
      <c r="A491" s="31" t="e">
        <f ca="1" t="array" ref="A491">+VLOOKUP(B491,IF({0,1},'（工厂打印）送货清单'!B:B,'（工厂打印）送货清单'!D:D),2,0)</f>
        <v>#NUM!</v>
      </c>
      <c r="B491" s="5" t="e">
        <f ca="1" t="array" ref="B491">+INDEX('（工厂打印）送货清单'!$D$1:$D$192,SMALL(IF('（工厂打印）送货清单'!$D$4:$D$192&lt;&gt;"",ROW('（工厂打印）送货清单'!$D$4:$D$192)),ROW('（工厂打印）送货清单'!A490)))</f>
        <v>#NUM!</v>
      </c>
      <c r="C491" s="33" t="e">
        <f ca="1">+IF(B491&lt;&gt;"",'（工厂打印）送货清单'!$G$2,"")</f>
        <v>#NUM!</v>
      </c>
      <c r="D491" s="31" t="e">
        <f ca="1">+VLOOKUP(B491,'（工厂打印）送货清单'!$D:$E,2,0)</f>
        <v>#NUM!</v>
      </c>
      <c r="E491" s="31" t="e">
        <f ca="1">+VLOOKUP(B491,'（工厂打印）送货清单'!$D:$L,9,0)</f>
        <v>#NUM!</v>
      </c>
      <c r="F491" s="31"/>
      <c r="G491" s="31"/>
      <c r="H491" s="5"/>
      <c r="I491" s="5"/>
      <c r="J491" s="5"/>
    </row>
    <row r="492" customFormat="1" spans="1:10">
      <c r="A492" s="31" t="e">
        <f ca="1" t="array" ref="A492">+VLOOKUP(B492,IF({0,1},'（工厂打印）送货清单'!B:B,'（工厂打印）送货清单'!D:D),2,0)</f>
        <v>#NUM!</v>
      </c>
      <c r="B492" s="5" t="e">
        <f ca="1" t="array" ref="B492">+INDEX('（工厂打印）送货清单'!$D$1:$D$192,SMALL(IF('（工厂打印）送货清单'!$D$4:$D$192&lt;&gt;"",ROW('（工厂打印）送货清单'!$D$4:$D$192)),ROW('（工厂打印）送货清单'!A491)))</f>
        <v>#NUM!</v>
      </c>
      <c r="C492" s="33" t="e">
        <f ca="1">+IF(B492&lt;&gt;"",'（工厂打印）送货清单'!$G$2,"")</f>
        <v>#NUM!</v>
      </c>
      <c r="D492" s="31" t="e">
        <f ca="1">+VLOOKUP(B492,'（工厂打印）送货清单'!$D:$E,2,0)</f>
        <v>#NUM!</v>
      </c>
      <c r="E492" s="31" t="e">
        <f ca="1">+VLOOKUP(B492,'（工厂打印）送货清单'!$D:$L,9,0)</f>
        <v>#NUM!</v>
      </c>
      <c r="F492" s="31"/>
      <c r="G492" s="31"/>
      <c r="H492" s="5"/>
      <c r="I492" s="5"/>
      <c r="J492" s="5"/>
    </row>
    <row r="493" customFormat="1" spans="1:10">
      <c r="A493" s="31" t="e">
        <f ca="1" t="array" ref="A493">+VLOOKUP(B493,IF({0,1},'（工厂打印）送货清单'!B:B,'（工厂打印）送货清单'!D:D),2,0)</f>
        <v>#NUM!</v>
      </c>
      <c r="B493" s="5" t="e">
        <f ca="1" t="array" ref="B493">+INDEX('（工厂打印）送货清单'!$D$1:$D$192,SMALL(IF('（工厂打印）送货清单'!$D$4:$D$192&lt;&gt;"",ROW('（工厂打印）送货清单'!$D$4:$D$192)),ROW('（工厂打印）送货清单'!A492)))</f>
        <v>#NUM!</v>
      </c>
      <c r="C493" s="33" t="e">
        <f ca="1">+IF(B493&lt;&gt;"",'（工厂打印）送货清单'!$G$2,"")</f>
        <v>#NUM!</v>
      </c>
      <c r="D493" s="31" t="e">
        <f ca="1">+VLOOKUP(B493,'（工厂打印）送货清单'!$D:$E,2,0)</f>
        <v>#NUM!</v>
      </c>
      <c r="E493" s="31" t="e">
        <f ca="1">+VLOOKUP(B493,'（工厂打印）送货清单'!$D:$L,9,0)</f>
        <v>#NUM!</v>
      </c>
      <c r="F493" s="31"/>
      <c r="G493" s="31"/>
      <c r="H493" s="5"/>
      <c r="I493" s="5"/>
      <c r="J493" s="5"/>
    </row>
    <row r="494" customFormat="1" spans="1:10">
      <c r="A494" s="31" t="e">
        <f ca="1" t="array" ref="A494">+VLOOKUP(B494,IF({0,1},'（工厂打印）送货清单'!B:B,'（工厂打印）送货清单'!D:D),2,0)</f>
        <v>#NUM!</v>
      </c>
      <c r="B494" s="5" t="e">
        <f ca="1" t="array" ref="B494">+INDEX('（工厂打印）送货清单'!$D$1:$D$192,SMALL(IF('（工厂打印）送货清单'!$D$4:$D$192&lt;&gt;"",ROW('（工厂打印）送货清单'!$D$4:$D$192)),ROW('（工厂打印）送货清单'!A493)))</f>
        <v>#NUM!</v>
      </c>
      <c r="C494" s="33" t="e">
        <f ca="1">+IF(B494&lt;&gt;"",'（工厂打印）送货清单'!$G$2,"")</f>
        <v>#NUM!</v>
      </c>
      <c r="D494" s="31" t="e">
        <f ca="1">+VLOOKUP(B494,'（工厂打印）送货清单'!$D:$E,2,0)</f>
        <v>#NUM!</v>
      </c>
      <c r="E494" s="31" t="e">
        <f ca="1">+VLOOKUP(B494,'（工厂打印）送货清单'!$D:$L,9,0)</f>
        <v>#NUM!</v>
      </c>
      <c r="F494" s="31"/>
      <c r="G494" s="31"/>
      <c r="H494" s="5"/>
      <c r="I494" s="5"/>
      <c r="J494" s="5"/>
    </row>
    <row r="495" customFormat="1" spans="1:10">
      <c r="A495" s="31" t="e">
        <f ca="1" t="array" ref="A495">+VLOOKUP(B495,IF({0,1},'（工厂打印）送货清单'!B:B,'（工厂打印）送货清单'!D:D),2,0)</f>
        <v>#NUM!</v>
      </c>
      <c r="B495" s="5" t="e">
        <f ca="1" t="array" ref="B495">+INDEX('（工厂打印）送货清单'!$D$1:$D$192,SMALL(IF('（工厂打印）送货清单'!$D$4:$D$192&lt;&gt;"",ROW('（工厂打印）送货清单'!$D$4:$D$192)),ROW('（工厂打印）送货清单'!A494)))</f>
        <v>#NUM!</v>
      </c>
      <c r="C495" s="33" t="e">
        <f ca="1">+IF(B495&lt;&gt;"",'（工厂打印）送货清单'!$G$2,"")</f>
        <v>#NUM!</v>
      </c>
      <c r="D495" s="31" t="e">
        <f ca="1">+VLOOKUP(B495,'（工厂打印）送货清单'!$D:$E,2,0)</f>
        <v>#NUM!</v>
      </c>
      <c r="E495" s="31" t="e">
        <f ca="1">+VLOOKUP(B495,'（工厂打印）送货清单'!$D:$L,9,0)</f>
        <v>#NUM!</v>
      </c>
      <c r="F495" s="31"/>
      <c r="G495" s="31"/>
      <c r="H495" s="5"/>
      <c r="I495" s="5"/>
      <c r="J495" s="5"/>
    </row>
    <row r="496" customFormat="1" spans="1:10">
      <c r="A496" s="31" t="e">
        <f ca="1" t="array" ref="A496">+VLOOKUP(B496,IF({0,1},'（工厂打印）送货清单'!B:B,'（工厂打印）送货清单'!D:D),2,0)</f>
        <v>#NUM!</v>
      </c>
      <c r="B496" s="5" t="e">
        <f ca="1" t="array" ref="B496">+INDEX('（工厂打印）送货清单'!$D$1:$D$192,SMALL(IF('（工厂打印）送货清单'!$D$4:$D$192&lt;&gt;"",ROW('（工厂打印）送货清单'!$D$4:$D$192)),ROW('（工厂打印）送货清单'!A495)))</f>
        <v>#NUM!</v>
      </c>
      <c r="C496" s="33" t="e">
        <f ca="1">+IF(B496&lt;&gt;"",'（工厂打印）送货清单'!$G$2,"")</f>
        <v>#NUM!</v>
      </c>
      <c r="D496" s="31" t="e">
        <f ca="1">+VLOOKUP(B496,'（工厂打印）送货清单'!$D:$E,2,0)</f>
        <v>#NUM!</v>
      </c>
      <c r="E496" s="31" t="e">
        <f ca="1">+VLOOKUP(B496,'（工厂打印）送货清单'!$D:$L,9,0)</f>
        <v>#NUM!</v>
      </c>
      <c r="F496" s="31"/>
      <c r="G496" s="31"/>
      <c r="H496" s="5"/>
      <c r="I496" s="5"/>
      <c r="J496" s="5"/>
    </row>
    <row r="497" customFormat="1" spans="1:10">
      <c r="A497" s="31" t="e">
        <f ca="1" t="array" ref="A497">+VLOOKUP(B497,IF({0,1},'（工厂打印）送货清单'!B:B,'（工厂打印）送货清单'!D:D),2,0)</f>
        <v>#NUM!</v>
      </c>
      <c r="B497" s="5" t="e">
        <f ca="1" t="array" ref="B497">+INDEX('（工厂打印）送货清单'!$D$1:$D$192,SMALL(IF('（工厂打印）送货清单'!$D$4:$D$192&lt;&gt;"",ROW('（工厂打印）送货清单'!$D$4:$D$192)),ROW('（工厂打印）送货清单'!A496)))</f>
        <v>#NUM!</v>
      </c>
      <c r="C497" s="33" t="e">
        <f ca="1">+IF(B497&lt;&gt;"",'（工厂打印）送货清单'!$G$2,"")</f>
        <v>#NUM!</v>
      </c>
      <c r="D497" s="31" t="e">
        <f ca="1">+VLOOKUP(B497,'（工厂打印）送货清单'!$D:$E,2,0)</f>
        <v>#NUM!</v>
      </c>
      <c r="E497" s="31" t="e">
        <f ca="1">+VLOOKUP(B497,'（工厂打印）送货清单'!$D:$L,9,0)</f>
        <v>#NUM!</v>
      </c>
      <c r="F497" s="31"/>
      <c r="G497" s="31"/>
      <c r="H497" s="5"/>
      <c r="I497" s="5"/>
      <c r="J497" s="5"/>
    </row>
    <row r="498" customFormat="1" spans="1:10">
      <c r="A498" s="31" t="e">
        <f ca="1" t="array" ref="A498">+VLOOKUP(B498,IF({0,1},'（工厂打印）送货清单'!B:B,'（工厂打印）送货清单'!D:D),2,0)</f>
        <v>#NUM!</v>
      </c>
      <c r="B498" s="5" t="e">
        <f ca="1" t="array" ref="B498">+INDEX('（工厂打印）送货清单'!$D$1:$D$192,SMALL(IF('（工厂打印）送货清单'!$D$4:$D$192&lt;&gt;"",ROW('（工厂打印）送货清单'!$D$4:$D$192)),ROW('（工厂打印）送货清单'!A497)))</f>
        <v>#NUM!</v>
      </c>
      <c r="C498" s="33" t="e">
        <f ca="1">+IF(B498&lt;&gt;"",'（工厂打印）送货清单'!$G$2,"")</f>
        <v>#NUM!</v>
      </c>
      <c r="D498" s="31" t="e">
        <f ca="1">+VLOOKUP(B498,'（工厂打印）送货清单'!$D:$E,2,0)</f>
        <v>#NUM!</v>
      </c>
      <c r="E498" s="31" t="e">
        <f ca="1">+VLOOKUP(B498,'（工厂打印）送货清单'!$D:$L,9,0)</f>
        <v>#NUM!</v>
      </c>
      <c r="F498" s="31"/>
      <c r="G498" s="31"/>
      <c r="H498" s="5"/>
      <c r="I498" s="5"/>
      <c r="J498" s="5"/>
    </row>
    <row r="499" customFormat="1" spans="1:10">
      <c r="A499" s="31" t="e">
        <f ca="1" t="array" ref="A499">+VLOOKUP(B499,IF({0,1},'（工厂打印）送货清单'!B:B,'（工厂打印）送货清单'!D:D),2,0)</f>
        <v>#NUM!</v>
      </c>
      <c r="B499" s="5" t="e">
        <f ca="1" t="array" ref="B499">+INDEX('（工厂打印）送货清单'!$D$1:$D$192,SMALL(IF('（工厂打印）送货清单'!$D$4:$D$192&lt;&gt;"",ROW('（工厂打印）送货清单'!$D$4:$D$192)),ROW('（工厂打印）送货清单'!A498)))</f>
        <v>#NUM!</v>
      </c>
      <c r="C499" s="33" t="e">
        <f ca="1">+IF(B499&lt;&gt;"",'（工厂打印）送货清单'!$G$2,"")</f>
        <v>#NUM!</v>
      </c>
      <c r="D499" s="31" t="e">
        <f ca="1">+VLOOKUP(B499,'（工厂打印）送货清单'!$D:$E,2,0)</f>
        <v>#NUM!</v>
      </c>
      <c r="E499" s="31" t="e">
        <f ca="1">+VLOOKUP(B499,'（工厂打印）送货清单'!$D:$L,9,0)</f>
        <v>#NUM!</v>
      </c>
      <c r="F499" s="31"/>
      <c r="G499" s="31"/>
      <c r="H499" s="5"/>
      <c r="I499" s="5"/>
      <c r="J499" s="5"/>
    </row>
    <row r="500" customFormat="1" spans="1:10">
      <c r="A500" s="31" t="e">
        <f ca="1" t="array" ref="A500">+VLOOKUP(B500,IF({0,1},'（工厂打印）送货清单'!B:B,'（工厂打印）送货清单'!D:D),2,0)</f>
        <v>#NUM!</v>
      </c>
      <c r="B500" s="5" t="e">
        <f ca="1" t="array" ref="B500">+INDEX('（工厂打印）送货清单'!$D$1:$D$192,SMALL(IF('（工厂打印）送货清单'!$D$4:$D$192&lt;&gt;"",ROW('（工厂打印）送货清单'!$D$4:$D$192)),ROW('（工厂打印）送货清单'!A499)))</f>
        <v>#NUM!</v>
      </c>
      <c r="C500" s="33" t="e">
        <f ca="1">+IF(B500&lt;&gt;"",'（工厂打印）送货清单'!$G$2,"")</f>
        <v>#NUM!</v>
      </c>
      <c r="D500" s="31" t="e">
        <f ca="1">+VLOOKUP(B500,'（工厂打印）送货清单'!$D:$E,2,0)</f>
        <v>#NUM!</v>
      </c>
      <c r="E500" s="31" t="e">
        <f ca="1">+VLOOKUP(B500,'（工厂打印）送货清单'!$D:$L,9,0)</f>
        <v>#NUM!</v>
      </c>
      <c r="F500" s="31"/>
      <c r="G500" s="31"/>
      <c r="H500" s="5"/>
      <c r="I500" s="5"/>
      <c r="J500" s="5"/>
    </row>
    <row r="501" customFormat="1" spans="1:10">
      <c r="A501" s="31" t="e">
        <f ca="1" t="array" ref="A501">+VLOOKUP(B501,IF({0,1},'（工厂打印）送货清单'!B:B,'（工厂打印）送货清单'!D:D),2,0)</f>
        <v>#NUM!</v>
      </c>
      <c r="B501" s="5" t="e">
        <f ca="1" t="array" ref="B501">+INDEX('（工厂打印）送货清单'!$D$1:$D$192,SMALL(IF('（工厂打印）送货清单'!$D$4:$D$192&lt;&gt;"",ROW('（工厂打印）送货清单'!$D$4:$D$192)),ROW('（工厂打印）送货清单'!A500)))</f>
        <v>#NUM!</v>
      </c>
      <c r="C501" s="33" t="e">
        <f ca="1">+IF(B501&lt;&gt;"",'（工厂打印）送货清单'!$G$2,"")</f>
        <v>#NUM!</v>
      </c>
      <c r="D501" s="31" t="e">
        <f ca="1">+VLOOKUP(B501,'（工厂打印）送货清单'!$D:$E,2,0)</f>
        <v>#NUM!</v>
      </c>
      <c r="E501" s="31" t="e">
        <f ca="1">+VLOOKUP(B501,'（工厂打印）送货清单'!$D:$L,9,0)</f>
        <v>#NUM!</v>
      </c>
      <c r="F501" s="31"/>
      <c r="G501" s="31"/>
      <c r="H501" s="5"/>
      <c r="I501" s="5"/>
      <c r="J501" s="5"/>
    </row>
    <row r="502" customFormat="1" spans="1:10">
      <c r="A502" s="31" t="e">
        <f ca="1" t="array" ref="A502">+VLOOKUP(B502,IF({0,1},'（工厂打印）送货清单'!B:B,'（工厂打印）送货清单'!D:D),2,0)</f>
        <v>#NUM!</v>
      </c>
      <c r="B502" s="5" t="e">
        <f ca="1" t="array" ref="B502">+INDEX('（工厂打印）送货清单'!$D$1:$D$192,SMALL(IF('（工厂打印）送货清单'!$D$4:$D$192&lt;&gt;"",ROW('（工厂打印）送货清单'!$D$4:$D$192)),ROW('（工厂打印）送货清单'!A501)))</f>
        <v>#NUM!</v>
      </c>
      <c r="C502" s="33" t="e">
        <f ca="1">+IF(B502&lt;&gt;"",'（工厂打印）送货清单'!$G$2,"")</f>
        <v>#NUM!</v>
      </c>
      <c r="D502" s="31" t="e">
        <f ca="1">+VLOOKUP(B502,'（工厂打印）送货清单'!$D:$E,2,0)</f>
        <v>#NUM!</v>
      </c>
      <c r="E502" s="31" t="e">
        <f ca="1">+VLOOKUP(B502,'（工厂打印）送货清单'!$D:$L,9,0)</f>
        <v>#NUM!</v>
      </c>
      <c r="F502" s="31"/>
      <c r="G502" s="31"/>
      <c r="H502" s="5"/>
      <c r="I502" s="5"/>
      <c r="J502" s="5"/>
    </row>
    <row r="503" customFormat="1" spans="1:10">
      <c r="A503" s="31" t="e">
        <f ca="1" t="array" ref="A503">+VLOOKUP(B503,IF({0,1},'（工厂打印）送货清单'!B:B,'（工厂打印）送货清单'!D:D),2,0)</f>
        <v>#NUM!</v>
      </c>
      <c r="B503" s="5" t="e">
        <f ca="1" t="array" ref="B503">+INDEX('（工厂打印）送货清单'!$D$1:$D$192,SMALL(IF('（工厂打印）送货清单'!$D$4:$D$192&lt;&gt;"",ROW('（工厂打印）送货清单'!$D$4:$D$192)),ROW('（工厂打印）送货清单'!A502)))</f>
        <v>#NUM!</v>
      </c>
      <c r="C503" s="33" t="e">
        <f ca="1">+IF(B503&lt;&gt;"",'（工厂打印）送货清单'!$G$2,"")</f>
        <v>#NUM!</v>
      </c>
      <c r="D503" s="31" t="e">
        <f ca="1">+VLOOKUP(B503,'（工厂打印）送货清单'!$D:$E,2,0)</f>
        <v>#NUM!</v>
      </c>
      <c r="E503" s="31" t="e">
        <f ca="1">+VLOOKUP(B503,'（工厂打印）送货清单'!$D:$L,9,0)</f>
        <v>#NUM!</v>
      </c>
      <c r="F503" s="31"/>
      <c r="G503" s="31"/>
      <c r="H503" s="5"/>
      <c r="I503" s="5"/>
      <c r="J503" s="5"/>
    </row>
    <row r="504" customFormat="1" spans="1:10">
      <c r="A504" s="31" t="e">
        <f ca="1" t="array" ref="A504">+VLOOKUP(B504,IF({0,1},'（工厂打印）送货清单'!B:B,'（工厂打印）送货清单'!D:D),2,0)</f>
        <v>#NUM!</v>
      </c>
      <c r="B504" s="5" t="e">
        <f ca="1" t="array" ref="B504">+INDEX('（工厂打印）送货清单'!$D$1:$D$192,SMALL(IF('（工厂打印）送货清单'!$D$4:$D$192&lt;&gt;"",ROW('（工厂打印）送货清单'!$D$4:$D$192)),ROW('（工厂打印）送货清单'!A503)))</f>
        <v>#NUM!</v>
      </c>
      <c r="C504" s="33" t="e">
        <f ca="1">+IF(B504&lt;&gt;"",'（工厂打印）送货清单'!$G$2,"")</f>
        <v>#NUM!</v>
      </c>
      <c r="D504" s="31" t="e">
        <f ca="1">+VLOOKUP(B504,'（工厂打印）送货清单'!$D:$E,2,0)</f>
        <v>#NUM!</v>
      </c>
      <c r="E504" s="31" t="e">
        <f ca="1">+VLOOKUP(B504,'（工厂打印）送货清单'!$D:$L,9,0)</f>
        <v>#NUM!</v>
      </c>
      <c r="F504" s="31"/>
      <c r="G504" s="31"/>
      <c r="H504" s="5"/>
      <c r="I504" s="5"/>
      <c r="J504" s="5"/>
    </row>
    <row r="505" customFormat="1" spans="1:10">
      <c r="A505" s="31" t="e">
        <f ca="1" t="array" ref="A505">+VLOOKUP(B505,IF({0,1},'（工厂打印）送货清单'!B:B,'（工厂打印）送货清单'!D:D),2,0)</f>
        <v>#NUM!</v>
      </c>
      <c r="B505" s="5" t="e">
        <f ca="1" t="array" ref="B505">+INDEX('（工厂打印）送货清单'!$D$1:$D$192,SMALL(IF('（工厂打印）送货清单'!$D$4:$D$192&lt;&gt;"",ROW('（工厂打印）送货清单'!$D$4:$D$192)),ROW('（工厂打印）送货清单'!A504)))</f>
        <v>#NUM!</v>
      </c>
      <c r="C505" s="33" t="e">
        <f ca="1">+IF(B505&lt;&gt;"",'（工厂打印）送货清单'!$G$2,"")</f>
        <v>#NUM!</v>
      </c>
      <c r="D505" s="31" t="e">
        <f ca="1">+VLOOKUP(B505,'（工厂打印）送货清单'!$D:$E,2,0)</f>
        <v>#NUM!</v>
      </c>
      <c r="E505" s="31" t="e">
        <f ca="1">+VLOOKUP(B505,'（工厂打印）送货清单'!$D:$L,9,0)</f>
        <v>#NUM!</v>
      </c>
      <c r="F505" s="31"/>
      <c r="G505" s="31"/>
      <c r="H505" s="5"/>
      <c r="I505" s="5"/>
      <c r="J505" s="5"/>
    </row>
    <row r="506" customFormat="1" spans="1:10">
      <c r="A506" s="31" t="e">
        <f ca="1" t="array" ref="A506">+VLOOKUP(B506,IF({0,1},'（工厂打印）送货清单'!B:B,'（工厂打印）送货清单'!D:D),2,0)</f>
        <v>#NUM!</v>
      </c>
      <c r="B506" s="5" t="e">
        <f ca="1" t="array" ref="B506">+INDEX('（工厂打印）送货清单'!$D$1:$D$192,SMALL(IF('（工厂打印）送货清单'!$D$4:$D$192&lt;&gt;"",ROW('（工厂打印）送货清单'!$D$4:$D$192)),ROW('（工厂打印）送货清单'!A505)))</f>
        <v>#NUM!</v>
      </c>
      <c r="C506" s="33" t="e">
        <f ca="1">+IF(B506&lt;&gt;"",'（工厂打印）送货清单'!$G$2,"")</f>
        <v>#NUM!</v>
      </c>
      <c r="D506" s="31" t="e">
        <f ca="1">+VLOOKUP(B506,'（工厂打印）送货清单'!$D:$E,2,0)</f>
        <v>#NUM!</v>
      </c>
      <c r="E506" s="31" t="e">
        <f ca="1">+VLOOKUP(B506,'（工厂打印）送货清单'!$D:$L,9,0)</f>
        <v>#NUM!</v>
      </c>
      <c r="F506" s="31"/>
      <c r="G506" s="31"/>
      <c r="H506" s="5"/>
      <c r="I506" s="5"/>
      <c r="J506" s="5"/>
    </row>
    <row r="507" customFormat="1" spans="1:10">
      <c r="A507" s="31" t="e">
        <f ca="1" t="array" ref="A507">+VLOOKUP(B507,IF({0,1},'（工厂打印）送货清单'!B:B,'（工厂打印）送货清单'!D:D),2,0)</f>
        <v>#NUM!</v>
      </c>
      <c r="B507" s="5" t="e">
        <f ca="1" t="array" ref="B507">+INDEX('（工厂打印）送货清单'!$D$1:$D$192,SMALL(IF('（工厂打印）送货清单'!$D$4:$D$192&lt;&gt;"",ROW('（工厂打印）送货清单'!$D$4:$D$192)),ROW('（工厂打印）送货清单'!A506)))</f>
        <v>#NUM!</v>
      </c>
      <c r="C507" s="33" t="e">
        <f ca="1">+IF(B507&lt;&gt;"",'（工厂打印）送货清单'!$G$2,"")</f>
        <v>#NUM!</v>
      </c>
      <c r="D507" s="31" t="e">
        <f ca="1">+VLOOKUP(B507,'（工厂打印）送货清单'!$D:$E,2,0)</f>
        <v>#NUM!</v>
      </c>
      <c r="E507" s="31" t="e">
        <f ca="1">+VLOOKUP(B507,'（工厂打印）送货清单'!$D:$L,9,0)</f>
        <v>#NUM!</v>
      </c>
      <c r="F507" s="31"/>
      <c r="G507" s="31"/>
      <c r="H507" s="5"/>
      <c r="I507" s="5"/>
      <c r="J507" s="5"/>
    </row>
    <row r="508" customFormat="1" spans="1:10">
      <c r="A508" s="31" t="e">
        <f ca="1" t="array" ref="A508">+VLOOKUP(B508,IF({0,1},'（工厂打印）送货清单'!B:B,'（工厂打印）送货清单'!D:D),2,0)</f>
        <v>#NUM!</v>
      </c>
      <c r="B508" s="5" t="e">
        <f ca="1" t="array" ref="B508">+INDEX('（工厂打印）送货清单'!$D$1:$D$192,SMALL(IF('（工厂打印）送货清单'!$D$4:$D$192&lt;&gt;"",ROW('（工厂打印）送货清单'!$D$4:$D$192)),ROW('（工厂打印）送货清单'!A507)))</f>
        <v>#NUM!</v>
      </c>
      <c r="C508" s="33" t="e">
        <f ca="1">+IF(B508&lt;&gt;"",'（工厂打印）送货清单'!$G$2,"")</f>
        <v>#NUM!</v>
      </c>
      <c r="D508" s="31" t="e">
        <f ca="1">+VLOOKUP(B508,'（工厂打印）送货清单'!$D:$E,2,0)</f>
        <v>#NUM!</v>
      </c>
      <c r="E508" s="31" t="e">
        <f ca="1">+VLOOKUP(B508,'（工厂打印）送货清单'!$D:$L,9,0)</f>
        <v>#NUM!</v>
      </c>
      <c r="F508" s="31"/>
      <c r="G508" s="31"/>
      <c r="H508" s="5"/>
      <c r="I508" s="5"/>
      <c r="J508" s="5"/>
    </row>
    <row r="509" customFormat="1" spans="1:10">
      <c r="A509" s="31" t="e">
        <f ca="1" t="array" ref="A509">+VLOOKUP(B509,IF({0,1},'（工厂打印）送货清单'!B:B,'（工厂打印）送货清单'!D:D),2,0)</f>
        <v>#NUM!</v>
      </c>
      <c r="B509" s="5" t="e">
        <f ca="1" t="array" ref="B509">+INDEX('（工厂打印）送货清单'!$D$1:$D$192,SMALL(IF('（工厂打印）送货清单'!$D$4:$D$192&lt;&gt;"",ROW('（工厂打印）送货清单'!$D$4:$D$192)),ROW('（工厂打印）送货清单'!A508)))</f>
        <v>#NUM!</v>
      </c>
      <c r="C509" s="33" t="e">
        <f ca="1">+IF(B509&lt;&gt;"",'（工厂打印）送货清单'!$G$2,"")</f>
        <v>#NUM!</v>
      </c>
      <c r="D509" s="31" t="e">
        <f ca="1">+VLOOKUP(B509,'（工厂打印）送货清单'!$D:$E,2,0)</f>
        <v>#NUM!</v>
      </c>
      <c r="E509" s="31" t="e">
        <f ca="1">+VLOOKUP(B509,'（工厂打印）送货清单'!$D:$L,9,0)</f>
        <v>#NUM!</v>
      </c>
      <c r="F509" s="31"/>
      <c r="G509" s="31"/>
      <c r="H509" s="5"/>
      <c r="I509" s="5"/>
      <c r="J509" s="5"/>
    </row>
    <row r="510" customFormat="1" spans="1:10">
      <c r="A510" s="31" t="e">
        <f ca="1" t="array" ref="A510">+VLOOKUP(B510,IF({0,1},'（工厂打印）送货清单'!B:B,'（工厂打印）送货清单'!D:D),2,0)</f>
        <v>#NUM!</v>
      </c>
      <c r="B510" s="5" t="e">
        <f ca="1" t="array" ref="B510">+INDEX('（工厂打印）送货清单'!$D$1:$D$192,SMALL(IF('（工厂打印）送货清单'!$D$4:$D$192&lt;&gt;"",ROW('（工厂打印）送货清单'!$D$4:$D$192)),ROW('（工厂打印）送货清单'!A509)))</f>
        <v>#NUM!</v>
      </c>
      <c r="C510" s="33" t="e">
        <f ca="1">+IF(B510&lt;&gt;"",'（工厂打印）送货清单'!$G$2,"")</f>
        <v>#NUM!</v>
      </c>
      <c r="D510" s="31" t="e">
        <f ca="1">+VLOOKUP(B510,'（工厂打印）送货清单'!$D:$E,2,0)</f>
        <v>#NUM!</v>
      </c>
      <c r="E510" s="31" t="e">
        <f ca="1">+VLOOKUP(B510,'（工厂打印）送货清单'!$D:$L,9,0)</f>
        <v>#NUM!</v>
      </c>
      <c r="F510" s="31"/>
      <c r="G510" s="31"/>
      <c r="H510" s="5"/>
      <c r="I510" s="5"/>
      <c r="J510" s="5"/>
    </row>
    <row r="511" customFormat="1" spans="1:10">
      <c r="A511" s="31" t="e">
        <f ca="1" t="array" ref="A511">+VLOOKUP(B511,IF({0,1},'（工厂打印）送货清单'!B:B,'（工厂打印）送货清单'!D:D),2,0)</f>
        <v>#NUM!</v>
      </c>
      <c r="B511" s="5" t="e">
        <f ca="1" t="array" ref="B511">+INDEX('（工厂打印）送货清单'!$D$1:$D$192,SMALL(IF('（工厂打印）送货清单'!$D$4:$D$192&lt;&gt;"",ROW('（工厂打印）送货清单'!$D$4:$D$192)),ROW('（工厂打印）送货清单'!A510)))</f>
        <v>#NUM!</v>
      </c>
      <c r="C511" s="33" t="e">
        <f ca="1">+IF(B511&lt;&gt;"",'（工厂打印）送货清单'!$G$2,"")</f>
        <v>#NUM!</v>
      </c>
      <c r="D511" s="31" t="e">
        <f ca="1">+VLOOKUP(B511,'（工厂打印）送货清单'!$D:$E,2,0)</f>
        <v>#NUM!</v>
      </c>
      <c r="E511" s="31" t="e">
        <f ca="1">+VLOOKUP(B511,'（工厂打印）送货清单'!$D:$L,9,0)</f>
        <v>#NUM!</v>
      </c>
      <c r="F511" s="31"/>
      <c r="G511" s="31"/>
      <c r="H511" s="5"/>
      <c r="I511" s="5"/>
      <c r="J511" s="5"/>
    </row>
    <row r="512" customFormat="1" spans="1:10">
      <c r="A512" s="31" t="e">
        <f ca="1" t="array" ref="A512">+VLOOKUP(B512,IF({0,1},'（工厂打印）送货清单'!B:B,'（工厂打印）送货清单'!D:D),2,0)</f>
        <v>#NUM!</v>
      </c>
      <c r="B512" s="5" t="e">
        <f ca="1" t="array" ref="B512">+INDEX('（工厂打印）送货清单'!$D$1:$D$192,SMALL(IF('（工厂打印）送货清单'!$D$4:$D$192&lt;&gt;"",ROW('（工厂打印）送货清单'!$D$4:$D$192)),ROW('（工厂打印）送货清单'!A511)))</f>
        <v>#NUM!</v>
      </c>
      <c r="C512" s="33" t="e">
        <f ca="1">+IF(B512&lt;&gt;"",'（工厂打印）送货清单'!$G$2,"")</f>
        <v>#NUM!</v>
      </c>
      <c r="D512" s="31" t="e">
        <f ca="1">+VLOOKUP(B512,'（工厂打印）送货清单'!$D:$E,2,0)</f>
        <v>#NUM!</v>
      </c>
      <c r="E512" s="31" t="e">
        <f ca="1">+VLOOKUP(B512,'（工厂打印）送货清单'!$D:$L,9,0)</f>
        <v>#NUM!</v>
      </c>
      <c r="F512" s="31"/>
      <c r="G512" s="31"/>
      <c r="H512" s="5"/>
      <c r="I512" s="5"/>
      <c r="J512" s="5"/>
    </row>
    <row r="513" customFormat="1" spans="1:10">
      <c r="A513" s="31" t="e">
        <f ca="1" t="array" ref="A513">+VLOOKUP(B513,IF({0,1},'（工厂打印）送货清单'!B:B,'（工厂打印）送货清单'!D:D),2,0)</f>
        <v>#NUM!</v>
      </c>
      <c r="B513" s="5" t="e">
        <f ca="1" t="array" ref="B513">+INDEX('（工厂打印）送货清单'!$D$1:$D$192,SMALL(IF('（工厂打印）送货清单'!$D$4:$D$192&lt;&gt;"",ROW('（工厂打印）送货清单'!$D$4:$D$192)),ROW('（工厂打印）送货清单'!A512)))</f>
        <v>#NUM!</v>
      </c>
      <c r="C513" s="33" t="e">
        <f ca="1">+IF(B513&lt;&gt;"",'（工厂打印）送货清单'!$G$2,"")</f>
        <v>#NUM!</v>
      </c>
      <c r="D513" s="31" t="e">
        <f ca="1">+VLOOKUP(B513,'（工厂打印）送货清单'!$D:$E,2,0)</f>
        <v>#NUM!</v>
      </c>
      <c r="E513" s="31" t="e">
        <f ca="1">+VLOOKUP(B513,'（工厂打印）送货清单'!$D:$L,9,0)</f>
        <v>#NUM!</v>
      </c>
      <c r="F513" s="31"/>
      <c r="G513" s="31"/>
      <c r="H513" s="5"/>
      <c r="I513" s="5"/>
      <c r="J513" s="5"/>
    </row>
    <row r="514" customFormat="1" spans="1:10">
      <c r="A514" s="31" t="e">
        <f ca="1" t="array" ref="A514">+VLOOKUP(B514,IF({0,1},'（工厂打印）送货清单'!B:B,'（工厂打印）送货清单'!D:D),2,0)</f>
        <v>#NUM!</v>
      </c>
      <c r="B514" s="5" t="e">
        <f ca="1" t="array" ref="B514">+INDEX('（工厂打印）送货清单'!$D$1:$D$192,SMALL(IF('（工厂打印）送货清单'!$D$4:$D$192&lt;&gt;"",ROW('（工厂打印）送货清单'!$D$4:$D$192)),ROW('（工厂打印）送货清单'!A513)))</f>
        <v>#NUM!</v>
      </c>
      <c r="C514" s="33" t="e">
        <f ca="1">+IF(B514&lt;&gt;"",'（工厂打印）送货清单'!$G$2,"")</f>
        <v>#NUM!</v>
      </c>
      <c r="D514" s="31" t="e">
        <f ca="1">+VLOOKUP(B514,'（工厂打印）送货清单'!$D:$E,2,0)</f>
        <v>#NUM!</v>
      </c>
      <c r="E514" s="31" t="e">
        <f ca="1">+VLOOKUP(B514,'（工厂打印）送货清单'!$D:$L,9,0)</f>
        <v>#NUM!</v>
      </c>
      <c r="F514" s="31"/>
      <c r="G514" s="31"/>
      <c r="H514" s="5"/>
      <c r="I514" s="5"/>
      <c r="J514" s="5"/>
    </row>
    <row r="515" customFormat="1" spans="1:10">
      <c r="A515" s="31" t="e">
        <f ca="1" t="array" ref="A515">+VLOOKUP(B515,IF({0,1},'（工厂打印）送货清单'!B:B,'（工厂打印）送货清单'!D:D),2,0)</f>
        <v>#NUM!</v>
      </c>
      <c r="B515" s="5" t="e">
        <f ca="1" t="array" ref="B515">+INDEX('（工厂打印）送货清单'!$D$1:$D$192,SMALL(IF('（工厂打印）送货清单'!$D$4:$D$192&lt;&gt;"",ROW('（工厂打印）送货清单'!$D$4:$D$192)),ROW('（工厂打印）送货清单'!A514)))</f>
        <v>#NUM!</v>
      </c>
      <c r="C515" s="33" t="e">
        <f ca="1">+IF(B515&lt;&gt;"",'（工厂打印）送货清单'!$G$2,"")</f>
        <v>#NUM!</v>
      </c>
      <c r="D515" s="31" t="e">
        <f ca="1">+VLOOKUP(B515,'（工厂打印）送货清单'!$D:$E,2,0)</f>
        <v>#NUM!</v>
      </c>
      <c r="E515" s="31" t="e">
        <f ca="1">+VLOOKUP(B515,'（工厂打印）送货清单'!$D:$L,9,0)</f>
        <v>#NUM!</v>
      </c>
      <c r="F515" s="31"/>
      <c r="G515" s="31"/>
      <c r="H515" s="5"/>
      <c r="I515" s="5"/>
      <c r="J515" s="5"/>
    </row>
    <row r="516" customFormat="1" spans="1:10">
      <c r="A516" s="31" t="e">
        <f ca="1" t="array" ref="A516">+VLOOKUP(B516,IF({0,1},'（工厂打印）送货清单'!B:B,'（工厂打印）送货清单'!D:D),2,0)</f>
        <v>#NUM!</v>
      </c>
      <c r="B516" s="5" t="e">
        <f ca="1" t="array" ref="B516">+INDEX('（工厂打印）送货清单'!$D$1:$D$192,SMALL(IF('（工厂打印）送货清单'!$D$4:$D$192&lt;&gt;"",ROW('（工厂打印）送货清单'!$D$4:$D$192)),ROW('（工厂打印）送货清单'!A515)))</f>
        <v>#NUM!</v>
      </c>
      <c r="C516" s="33" t="e">
        <f ca="1">+IF(B516&lt;&gt;"",'（工厂打印）送货清单'!$G$2,"")</f>
        <v>#NUM!</v>
      </c>
      <c r="D516" s="31" t="e">
        <f ca="1">+VLOOKUP(B516,'（工厂打印）送货清单'!$D:$E,2,0)</f>
        <v>#NUM!</v>
      </c>
      <c r="E516" s="31" t="e">
        <f ca="1">+VLOOKUP(B516,'（工厂打印）送货清单'!$D:$L,9,0)</f>
        <v>#NUM!</v>
      </c>
      <c r="F516" s="31"/>
      <c r="G516" s="31"/>
      <c r="H516" s="5"/>
      <c r="I516" s="5"/>
      <c r="J516" s="5"/>
    </row>
    <row r="517" customFormat="1" spans="1:10">
      <c r="A517" s="31" t="e">
        <f ca="1" t="array" ref="A517">+VLOOKUP(B517,IF({0,1},'（工厂打印）送货清单'!B:B,'（工厂打印）送货清单'!D:D),2,0)</f>
        <v>#NUM!</v>
      </c>
      <c r="B517" s="5" t="e">
        <f ca="1" t="array" ref="B517">+INDEX('（工厂打印）送货清单'!$D$1:$D$192,SMALL(IF('（工厂打印）送货清单'!$D$4:$D$192&lt;&gt;"",ROW('（工厂打印）送货清单'!$D$4:$D$192)),ROW('（工厂打印）送货清单'!A516)))</f>
        <v>#NUM!</v>
      </c>
      <c r="C517" s="33" t="e">
        <f ca="1">+IF(B517&lt;&gt;"",'（工厂打印）送货清单'!$G$2,"")</f>
        <v>#NUM!</v>
      </c>
      <c r="D517" s="31" t="e">
        <f ca="1">+VLOOKUP(B517,'（工厂打印）送货清单'!$D:$E,2,0)</f>
        <v>#NUM!</v>
      </c>
      <c r="E517" s="31" t="e">
        <f ca="1">+VLOOKUP(B517,'（工厂打印）送货清单'!$D:$L,9,0)</f>
        <v>#NUM!</v>
      </c>
      <c r="F517" s="31"/>
      <c r="G517" s="31"/>
      <c r="H517" s="5"/>
      <c r="I517" s="5"/>
      <c r="J517" s="5"/>
    </row>
    <row r="518" customFormat="1" spans="1:10">
      <c r="A518" s="31" t="e">
        <f ca="1" t="array" ref="A518">+VLOOKUP(B518,IF({0,1},'（工厂打印）送货清单'!B:B,'（工厂打印）送货清单'!D:D),2,0)</f>
        <v>#NUM!</v>
      </c>
      <c r="B518" s="5" t="e">
        <f ca="1" t="array" ref="B518">+INDEX('（工厂打印）送货清单'!$D$1:$D$192,SMALL(IF('（工厂打印）送货清单'!$D$4:$D$192&lt;&gt;"",ROW('（工厂打印）送货清单'!$D$4:$D$192)),ROW('（工厂打印）送货清单'!A517)))</f>
        <v>#NUM!</v>
      </c>
      <c r="C518" s="33" t="e">
        <f ca="1">+IF(B518&lt;&gt;"",'（工厂打印）送货清单'!$G$2,"")</f>
        <v>#NUM!</v>
      </c>
      <c r="D518" s="31" t="e">
        <f ca="1">+VLOOKUP(B518,'（工厂打印）送货清单'!$D:$E,2,0)</f>
        <v>#NUM!</v>
      </c>
      <c r="E518" s="31" t="e">
        <f ca="1">+VLOOKUP(B518,'（工厂打印）送货清单'!$D:$L,9,0)</f>
        <v>#NUM!</v>
      </c>
      <c r="F518" s="31"/>
      <c r="G518" s="31"/>
      <c r="H518" s="5"/>
      <c r="I518" s="5"/>
      <c r="J518" s="5"/>
    </row>
    <row r="519" customFormat="1" spans="1:10">
      <c r="A519" s="31" t="e">
        <f ca="1" t="array" ref="A519">+VLOOKUP(B519,IF({0,1},'（工厂打印）送货清单'!B:B,'（工厂打印）送货清单'!D:D),2,0)</f>
        <v>#NUM!</v>
      </c>
      <c r="B519" s="5" t="e">
        <f ca="1" t="array" ref="B519">+INDEX('（工厂打印）送货清单'!$D$1:$D$192,SMALL(IF('（工厂打印）送货清单'!$D$4:$D$192&lt;&gt;"",ROW('（工厂打印）送货清单'!$D$4:$D$192)),ROW('（工厂打印）送货清单'!A518)))</f>
        <v>#NUM!</v>
      </c>
      <c r="C519" s="33" t="e">
        <f ca="1">+IF(B519&lt;&gt;"",'（工厂打印）送货清单'!$G$2,"")</f>
        <v>#NUM!</v>
      </c>
      <c r="D519" s="31" t="e">
        <f ca="1">+VLOOKUP(B519,'（工厂打印）送货清单'!$D:$E,2,0)</f>
        <v>#NUM!</v>
      </c>
      <c r="E519" s="31" t="e">
        <f ca="1">+VLOOKUP(B519,'（工厂打印）送货清单'!$D:$L,9,0)</f>
        <v>#NUM!</v>
      </c>
      <c r="F519" s="31"/>
      <c r="G519" s="31"/>
      <c r="H519" s="5"/>
      <c r="I519" s="5"/>
      <c r="J519" s="5"/>
    </row>
    <row r="520" customFormat="1" spans="1:10">
      <c r="A520" s="31" t="e">
        <f ca="1" t="array" ref="A520">+VLOOKUP(B520,IF({0,1},'（工厂打印）送货清单'!B:B,'（工厂打印）送货清单'!D:D),2,0)</f>
        <v>#NUM!</v>
      </c>
      <c r="B520" s="5" t="e">
        <f ca="1" t="array" ref="B520">+INDEX('（工厂打印）送货清单'!$D$1:$D$192,SMALL(IF('（工厂打印）送货清单'!$D$4:$D$192&lt;&gt;"",ROW('（工厂打印）送货清单'!$D$4:$D$192)),ROW('（工厂打印）送货清单'!A519)))</f>
        <v>#NUM!</v>
      </c>
      <c r="C520" s="33" t="e">
        <f ca="1">+IF(B520&lt;&gt;"",'（工厂打印）送货清单'!$G$2,"")</f>
        <v>#NUM!</v>
      </c>
      <c r="D520" s="31" t="e">
        <f ca="1">+VLOOKUP(B520,'（工厂打印）送货清单'!$D:$E,2,0)</f>
        <v>#NUM!</v>
      </c>
      <c r="E520" s="31" t="e">
        <f ca="1">+VLOOKUP(B520,'（工厂打印）送货清单'!$D:$L,9,0)</f>
        <v>#NUM!</v>
      </c>
      <c r="F520" s="31"/>
      <c r="G520" s="31"/>
      <c r="H520" s="5"/>
      <c r="I520" s="5"/>
      <c r="J520" s="5"/>
    </row>
    <row r="521" customFormat="1" spans="1:10">
      <c r="A521" s="31" t="e">
        <f ca="1" t="array" ref="A521">+VLOOKUP(B521,IF({0,1},'（工厂打印）送货清单'!B:B,'（工厂打印）送货清单'!D:D),2,0)</f>
        <v>#NUM!</v>
      </c>
      <c r="B521" s="5" t="e">
        <f ca="1" t="array" ref="B521">+INDEX('（工厂打印）送货清单'!$D$1:$D$192,SMALL(IF('（工厂打印）送货清单'!$D$4:$D$192&lt;&gt;"",ROW('（工厂打印）送货清单'!$D$4:$D$192)),ROW('（工厂打印）送货清单'!A520)))</f>
        <v>#NUM!</v>
      </c>
      <c r="C521" s="33" t="e">
        <f ca="1">+IF(B521&lt;&gt;"",'（工厂打印）送货清单'!$G$2,"")</f>
        <v>#NUM!</v>
      </c>
      <c r="D521" s="31" t="e">
        <f ca="1">+VLOOKUP(B521,'（工厂打印）送货清单'!$D:$E,2,0)</f>
        <v>#NUM!</v>
      </c>
      <c r="E521" s="31" t="e">
        <f ca="1">+VLOOKUP(B521,'（工厂打印）送货清单'!$D:$L,9,0)</f>
        <v>#NUM!</v>
      </c>
      <c r="F521" s="31"/>
      <c r="G521" s="31"/>
      <c r="H521" s="5"/>
      <c r="I521" s="5"/>
      <c r="J521" s="5"/>
    </row>
    <row r="522" customFormat="1" spans="1:10">
      <c r="A522" s="31" t="e">
        <f ca="1" t="array" ref="A522">+VLOOKUP(B522,IF({0,1},'（工厂打印）送货清单'!B:B,'（工厂打印）送货清单'!D:D),2,0)</f>
        <v>#NUM!</v>
      </c>
      <c r="B522" s="5" t="e">
        <f ca="1" t="array" ref="B522">+INDEX('（工厂打印）送货清单'!$D$1:$D$192,SMALL(IF('（工厂打印）送货清单'!$D$4:$D$192&lt;&gt;"",ROW('（工厂打印）送货清单'!$D$4:$D$192)),ROW('（工厂打印）送货清单'!A521)))</f>
        <v>#NUM!</v>
      </c>
      <c r="C522" s="33" t="e">
        <f ca="1">+IF(B522&lt;&gt;"",'（工厂打印）送货清单'!$G$2,"")</f>
        <v>#NUM!</v>
      </c>
      <c r="D522" s="31" t="e">
        <f ca="1">+VLOOKUP(B522,'（工厂打印）送货清单'!$D:$E,2,0)</f>
        <v>#NUM!</v>
      </c>
      <c r="E522" s="31" t="e">
        <f ca="1">+VLOOKUP(B522,'（工厂打印）送货清单'!$D:$L,9,0)</f>
        <v>#NUM!</v>
      </c>
      <c r="F522" s="31"/>
      <c r="G522" s="31"/>
      <c r="H522" s="5"/>
      <c r="I522" s="5"/>
      <c r="J522" s="5"/>
    </row>
    <row r="523" customFormat="1" spans="1:10">
      <c r="A523" s="31" t="e">
        <f ca="1" t="array" ref="A523">+VLOOKUP(B523,IF({0,1},'（工厂打印）送货清单'!B:B,'（工厂打印）送货清单'!D:D),2,0)</f>
        <v>#NUM!</v>
      </c>
      <c r="B523" s="5" t="e">
        <f ca="1" t="array" ref="B523">+INDEX('（工厂打印）送货清单'!$D$1:$D$192,SMALL(IF('（工厂打印）送货清单'!$D$4:$D$192&lt;&gt;"",ROW('（工厂打印）送货清单'!$D$4:$D$192)),ROW('（工厂打印）送货清单'!A522)))</f>
        <v>#NUM!</v>
      </c>
      <c r="C523" s="33" t="e">
        <f ca="1">+IF(B523&lt;&gt;"",'（工厂打印）送货清单'!$G$2,"")</f>
        <v>#NUM!</v>
      </c>
      <c r="D523" s="31" t="e">
        <f ca="1">+VLOOKUP(B523,'（工厂打印）送货清单'!$D:$E,2,0)</f>
        <v>#NUM!</v>
      </c>
      <c r="E523" s="31" t="e">
        <f ca="1">+VLOOKUP(B523,'（工厂打印）送货清单'!$D:$L,9,0)</f>
        <v>#NUM!</v>
      </c>
      <c r="F523" s="31"/>
      <c r="G523" s="31"/>
      <c r="H523" s="5"/>
      <c r="I523" s="5"/>
      <c r="J523" s="5"/>
    </row>
    <row r="524" customFormat="1" spans="1:10">
      <c r="A524" s="31" t="e">
        <f ca="1" t="array" ref="A524">+VLOOKUP(B524,IF({0,1},'（工厂打印）送货清单'!B:B,'（工厂打印）送货清单'!D:D),2,0)</f>
        <v>#NUM!</v>
      </c>
      <c r="B524" s="5" t="e">
        <f ca="1" t="array" ref="B524">+INDEX('（工厂打印）送货清单'!$D$1:$D$192,SMALL(IF('（工厂打印）送货清单'!$D$4:$D$192&lt;&gt;"",ROW('（工厂打印）送货清单'!$D$4:$D$192)),ROW('（工厂打印）送货清单'!A523)))</f>
        <v>#NUM!</v>
      </c>
      <c r="C524" s="33" t="e">
        <f ca="1">+IF(B524&lt;&gt;"",'（工厂打印）送货清单'!$G$2,"")</f>
        <v>#NUM!</v>
      </c>
      <c r="D524" s="31" t="e">
        <f ca="1">+VLOOKUP(B524,'（工厂打印）送货清单'!$D:$E,2,0)</f>
        <v>#NUM!</v>
      </c>
      <c r="E524" s="31" t="e">
        <f ca="1">+VLOOKUP(B524,'（工厂打印）送货清单'!$D:$L,9,0)</f>
        <v>#NUM!</v>
      </c>
      <c r="F524" s="31"/>
      <c r="G524" s="31"/>
      <c r="H524" s="5"/>
      <c r="I524" s="5"/>
      <c r="J524" s="5"/>
    </row>
    <row r="525" customFormat="1" spans="1:10">
      <c r="A525" s="31" t="e">
        <f ca="1" t="array" ref="A525">+VLOOKUP(B525,IF({0,1},'（工厂打印）送货清单'!B:B,'（工厂打印）送货清单'!D:D),2,0)</f>
        <v>#NUM!</v>
      </c>
      <c r="B525" s="5" t="e">
        <f ca="1" t="array" ref="B525">+INDEX('（工厂打印）送货清单'!$D$1:$D$192,SMALL(IF('（工厂打印）送货清单'!$D$4:$D$192&lt;&gt;"",ROW('（工厂打印）送货清单'!$D$4:$D$192)),ROW('（工厂打印）送货清单'!A524)))</f>
        <v>#NUM!</v>
      </c>
      <c r="C525" s="33" t="e">
        <f ca="1">+IF(B525&lt;&gt;"",'（工厂打印）送货清单'!$G$2,"")</f>
        <v>#NUM!</v>
      </c>
      <c r="D525" s="31" t="e">
        <f ca="1">+VLOOKUP(B525,'（工厂打印）送货清单'!$D:$E,2,0)</f>
        <v>#NUM!</v>
      </c>
      <c r="E525" s="31" t="e">
        <f ca="1">+VLOOKUP(B525,'（工厂打印）送货清单'!$D:$L,9,0)</f>
        <v>#NUM!</v>
      </c>
      <c r="F525" s="31"/>
      <c r="G525" s="31"/>
      <c r="H525" s="5"/>
      <c r="I525" s="5"/>
      <c r="J525" s="5"/>
    </row>
    <row r="526" customFormat="1" spans="1:10">
      <c r="A526" s="31" t="e">
        <f ca="1" t="array" ref="A526">+VLOOKUP(B526,IF({0,1},'（工厂打印）送货清单'!B:B,'（工厂打印）送货清单'!D:D),2,0)</f>
        <v>#NUM!</v>
      </c>
      <c r="B526" s="5" t="e">
        <f ca="1" t="array" ref="B526">+INDEX('（工厂打印）送货清单'!$D$1:$D$192,SMALL(IF('（工厂打印）送货清单'!$D$4:$D$192&lt;&gt;"",ROW('（工厂打印）送货清单'!$D$4:$D$192)),ROW('（工厂打印）送货清单'!A525)))</f>
        <v>#NUM!</v>
      </c>
      <c r="C526" s="33" t="e">
        <f ca="1">+IF(B526&lt;&gt;"",'（工厂打印）送货清单'!$G$2,"")</f>
        <v>#NUM!</v>
      </c>
      <c r="D526" s="31" t="e">
        <f ca="1">+VLOOKUP(B526,'（工厂打印）送货清单'!$D:$E,2,0)</f>
        <v>#NUM!</v>
      </c>
      <c r="E526" s="31" t="e">
        <f ca="1">+VLOOKUP(B526,'（工厂打印）送货清单'!$D:$L,9,0)</f>
        <v>#NUM!</v>
      </c>
      <c r="F526" s="31"/>
      <c r="G526" s="31"/>
      <c r="H526" s="5"/>
      <c r="I526" s="5"/>
      <c r="J526" s="5"/>
    </row>
    <row r="527" customFormat="1" spans="1:10">
      <c r="A527" s="31" t="e">
        <f ca="1" t="array" ref="A527">+VLOOKUP(B527,IF({0,1},'（工厂打印）送货清单'!B:B,'（工厂打印）送货清单'!D:D),2,0)</f>
        <v>#NUM!</v>
      </c>
      <c r="B527" s="5" t="e">
        <f ca="1" t="array" ref="B527">+INDEX('（工厂打印）送货清单'!$D$1:$D$192,SMALL(IF('（工厂打印）送货清单'!$D$4:$D$192&lt;&gt;"",ROW('（工厂打印）送货清单'!$D$4:$D$192)),ROW('（工厂打印）送货清单'!A526)))</f>
        <v>#NUM!</v>
      </c>
      <c r="C527" s="33" t="e">
        <f ca="1">+IF(B527&lt;&gt;"",'（工厂打印）送货清单'!$G$2,"")</f>
        <v>#NUM!</v>
      </c>
      <c r="D527" s="31" t="e">
        <f ca="1">+VLOOKUP(B527,'（工厂打印）送货清单'!$D:$E,2,0)</f>
        <v>#NUM!</v>
      </c>
      <c r="E527" s="31" t="e">
        <f ca="1">+VLOOKUP(B527,'（工厂打印）送货清单'!$D:$L,9,0)</f>
        <v>#NUM!</v>
      </c>
      <c r="F527" s="31"/>
      <c r="G527" s="31"/>
      <c r="H527" s="5"/>
      <c r="I527" s="5"/>
      <c r="J527" s="5"/>
    </row>
    <row r="528" customFormat="1" spans="1:10">
      <c r="A528" s="31" t="e">
        <f ca="1" t="array" ref="A528">+VLOOKUP(B528,IF({0,1},'（工厂打印）送货清单'!B:B,'（工厂打印）送货清单'!D:D),2,0)</f>
        <v>#NUM!</v>
      </c>
      <c r="B528" s="5" t="e">
        <f ca="1" t="array" ref="B528">+INDEX('（工厂打印）送货清单'!$D$1:$D$192,SMALL(IF('（工厂打印）送货清单'!$D$4:$D$192&lt;&gt;"",ROW('（工厂打印）送货清单'!$D$4:$D$192)),ROW('（工厂打印）送货清单'!A527)))</f>
        <v>#NUM!</v>
      </c>
      <c r="C528" s="33" t="e">
        <f ca="1">+IF(B528&lt;&gt;"",'（工厂打印）送货清单'!$G$2,"")</f>
        <v>#NUM!</v>
      </c>
      <c r="D528" s="31" t="e">
        <f ca="1">+VLOOKUP(B528,'（工厂打印）送货清单'!$D:$E,2,0)</f>
        <v>#NUM!</v>
      </c>
      <c r="E528" s="31" t="e">
        <f ca="1">+VLOOKUP(B528,'（工厂打印）送货清单'!$D:$L,9,0)</f>
        <v>#NUM!</v>
      </c>
      <c r="F528" s="31"/>
      <c r="G528" s="31"/>
      <c r="H528" s="5"/>
      <c r="I528" s="5"/>
      <c r="J528" s="5"/>
    </row>
    <row r="529" customFormat="1" spans="1:10">
      <c r="A529" s="31" t="e">
        <f ca="1" t="array" ref="A529">+VLOOKUP(B529,IF({0,1},'（工厂打印）送货清单'!B:B,'（工厂打印）送货清单'!D:D),2,0)</f>
        <v>#NUM!</v>
      </c>
      <c r="B529" s="5" t="e">
        <f ca="1" t="array" ref="B529">+INDEX('（工厂打印）送货清单'!$D$1:$D$192,SMALL(IF('（工厂打印）送货清单'!$D$4:$D$192&lt;&gt;"",ROW('（工厂打印）送货清单'!$D$4:$D$192)),ROW('（工厂打印）送货清单'!A528)))</f>
        <v>#NUM!</v>
      </c>
      <c r="C529" s="33" t="e">
        <f ca="1">+IF(B529&lt;&gt;"",'（工厂打印）送货清单'!$G$2,"")</f>
        <v>#NUM!</v>
      </c>
      <c r="D529" s="31" t="e">
        <f ca="1">+VLOOKUP(B529,'（工厂打印）送货清单'!$D:$E,2,0)</f>
        <v>#NUM!</v>
      </c>
      <c r="E529" s="31" t="e">
        <f ca="1">+VLOOKUP(B529,'（工厂打印）送货清单'!$D:$L,9,0)</f>
        <v>#NUM!</v>
      </c>
      <c r="F529" s="31"/>
      <c r="G529" s="31"/>
      <c r="H529" s="5"/>
      <c r="I529" s="5"/>
      <c r="J529" s="5"/>
    </row>
    <row r="530" customFormat="1" spans="1:10">
      <c r="A530" s="31" t="e">
        <f ca="1" t="array" ref="A530">+VLOOKUP(B530,IF({0,1},'（工厂打印）送货清单'!B:B,'（工厂打印）送货清单'!D:D),2,0)</f>
        <v>#NUM!</v>
      </c>
      <c r="B530" s="5" t="e">
        <f ca="1" t="array" ref="B530">+INDEX('（工厂打印）送货清单'!$D$1:$D$192,SMALL(IF('（工厂打印）送货清单'!$D$4:$D$192&lt;&gt;"",ROW('（工厂打印）送货清单'!$D$4:$D$192)),ROW('（工厂打印）送货清单'!A529)))</f>
        <v>#NUM!</v>
      </c>
      <c r="C530" s="33" t="e">
        <f ca="1">+IF(B530&lt;&gt;"",'（工厂打印）送货清单'!$G$2,"")</f>
        <v>#NUM!</v>
      </c>
      <c r="D530" s="31" t="e">
        <f ca="1">+VLOOKUP(B530,'（工厂打印）送货清单'!$D:$E,2,0)</f>
        <v>#NUM!</v>
      </c>
      <c r="E530" s="31" t="e">
        <f ca="1">+VLOOKUP(B530,'（工厂打印）送货清单'!$D:$L,9,0)</f>
        <v>#NUM!</v>
      </c>
      <c r="F530" s="31"/>
      <c r="G530" s="31"/>
      <c r="H530" s="5"/>
      <c r="I530" s="5"/>
      <c r="J530" s="5"/>
    </row>
    <row r="531" customFormat="1" spans="1:10">
      <c r="A531" s="31" t="e">
        <f ca="1" t="array" ref="A531">+VLOOKUP(B531,IF({0,1},'（工厂打印）送货清单'!B:B,'（工厂打印）送货清单'!D:D),2,0)</f>
        <v>#NUM!</v>
      </c>
      <c r="B531" s="5" t="e">
        <f ca="1" t="array" ref="B531">+INDEX('（工厂打印）送货清单'!$D$1:$D$192,SMALL(IF('（工厂打印）送货清单'!$D$4:$D$192&lt;&gt;"",ROW('（工厂打印）送货清单'!$D$4:$D$192)),ROW('（工厂打印）送货清单'!A530)))</f>
        <v>#NUM!</v>
      </c>
      <c r="C531" s="33" t="e">
        <f ca="1">+IF(B531&lt;&gt;"",'（工厂打印）送货清单'!$G$2,"")</f>
        <v>#NUM!</v>
      </c>
      <c r="D531" s="31" t="e">
        <f ca="1">+VLOOKUP(B531,'（工厂打印）送货清单'!$D:$E,2,0)</f>
        <v>#NUM!</v>
      </c>
      <c r="E531" s="31" t="e">
        <f ca="1">+VLOOKUP(B531,'（工厂打印）送货清单'!$D:$L,9,0)</f>
        <v>#NUM!</v>
      </c>
      <c r="F531" s="31"/>
      <c r="G531" s="31"/>
      <c r="H531" s="5"/>
      <c r="I531" s="5"/>
      <c r="J531" s="5"/>
    </row>
    <row r="532" customFormat="1" spans="1:10">
      <c r="A532" s="31" t="e">
        <f ca="1" t="array" ref="A532">+VLOOKUP(B532,IF({0,1},'（工厂打印）送货清单'!B:B,'（工厂打印）送货清单'!D:D),2,0)</f>
        <v>#NUM!</v>
      </c>
      <c r="B532" s="5" t="e">
        <f ca="1" t="array" ref="B532">+INDEX('（工厂打印）送货清单'!$D$1:$D$192,SMALL(IF('（工厂打印）送货清单'!$D$4:$D$192&lt;&gt;"",ROW('（工厂打印）送货清单'!$D$4:$D$192)),ROW('（工厂打印）送货清单'!A531)))</f>
        <v>#NUM!</v>
      </c>
      <c r="C532" s="33" t="e">
        <f ca="1">+IF(B532&lt;&gt;"",'（工厂打印）送货清单'!$G$2,"")</f>
        <v>#NUM!</v>
      </c>
      <c r="D532" s="31" t="e">
        <f ca="1">+VLOOKUP(B532,'（工厂打印）送货清单'!$D:$E,2,0)</f>
        <v>#NUM!</v>
      </c>
      <c r="E532" s="31" t="e">
        <f ca="1">+VLOOKUP(B532,'（工厂打印）送货清单'!$D:$L,9,0)</f>
        <v>#NUM!</v>
      </c>
      <c r="F532" s="31"/>
      <c r="G532" s="31"/>
      <c r="H532" s="5"/>
      <c r="I532" s="5"/>
      <c r="J532" s="5"/>
    </row>
    <row r="533" customFormat="1" spans="1:10">
      <c r="A533" s="31" t="e">
        <f ca="1" t="array" ref="A533">+VLOOKUP(B533,IF({0,1},'（工厂打印）送货清单'!B:B,'（工厂打印）送货清单'!D:D),2,0)</f>
        <v>#NUM!</v>
      </c>
      <c r="B533" s="5" t="e">
        <f ca="1" t="array" ref="B533">+INDEX('（工厂打印）送货清单'!$D$1:$D$192,SMALL(IF('（工厂打印）送货清单'!$D$4:$D$192&lt;&gt;"",ROW('（工厂打印）送货清单'!$D$4:$D$192)),ROW('（工厂打印）送货清单'!A532)))</f>
        <v>#NUM!</v>
      </c>
      <c r="C533" s="33" t="e">
        <f ca="1">+IF(B533&lt;&gt;"",'（工厂打印）送货清单'!$G$2,"")</f>
        <v>#NUM!</v>
      </c>
      <c r="D533" s="31" t="e">
        <f ca="1">+VLOOKUP(B533,'（工厂打印）送货清单'!$D:$E,2,0)</f>
        <v>#NUM!</v>
      </c>
      <c r="E533" s="31" t="e">
        <f ca="1">+VLOOKUP(B533,'（工厂打印）送货清单'!$D:$L,9,0)</f>
        <v>#NUM!</v>
      </c>
      <c r="F533" s="31"/>
      <c r="G533" s="31"/>
      <c r="H533" s="5"/>
      <c r="I533" s="5"/>
      <c r="J533" s="5"/>
    </row>
    <row r="534" customFormat="1" spans="1:10">
      <c r="A534" s="31" t="e">
        <f ca="1" t="array" ref="A534">+VLOOKUP(B534,IF({0,1},'（工厂打印）送货清单'!B:B,'（工厂打印）送货清单'!D:D),2,0)</f>
        <v>#NUM!</v>
      </c>
      <c r="B534" s="5" t="e">
        <f ca="1" t="array" ref="B534">+INDEX('（工厂打印）送货清单'!$D$1:$D$192,SMALL(IF('（工厂打印）送货清单'!$D$4:$D$192&lt;&gt;"",ROW('（工厂打印）送货清单'!$D$4:$D$192)),ROW('（工厂打印）送货清单'!A533)))</f>
        <v>#NUM!</v>
      </c>
      <c r="C534" s="33" t="e">
        <f ca="1">+IF(B534&lt;&gt;"",'（工厂打印）送货清单'!$G$2,"")</f>
        <v>#NUM!</v>
      </c>
      <c r="D534" s="31" t="e">
        <f ca="1">+VLOOKUP(B534,'（工厂打印）送货清单'!$D:$E,2,0)</f>
        <v>#NUM!</v>
      </c>
      <c r="E534" s="31" t="e">
        <f ca="1">+VLOOKUP(B534,'（工厂打印）送货清单'!$D:$L,9,0)</f>
        <v>#NUM!</v>
      </c>
      <c r="F534" s="31"/>
      <c r="G534" s="31"/>
      <c r="H534" s="5"/>
      <c r="I534" s="5"/>
      <c r="J534" s="5"/>
    </row>
    <row r="535" customFormat="1" spans="1:10">
      <c r="A535" s="31" t="e">
        <f ca="1" t="array" ref="A535">+VLOOKUP(B535,IF({0,1},'（工厂打印）送货清单'!B:B,'（工厂打印）送货清单'!D:D),2,0)</f>
        <v>#NUM!</v>
      </c>
      <c r="B535" s="5" t="e">
        <f ca="1" t="array" ref="B535">+INDEX('（工厂打印）送货清单'!$D$1:$D$192,SMALL(IF('（工厂打印）送货清单'!$D$4:$D$192&lt;&gt;"",ROW('（工厂打印）送货清单'!$D$4:$D$192)),ROW('（工厂打印）送货清单'!A534)))</f>
        <v>#NUM!</v>
      </c>
      <c r="C535" s="33" t="e">
        <f ca="1">+IF(B535&lt;&gt;"",'（工厂打印）送货清单'!$G$2,"")</f>
        <v>#NUM!</v>
      </c>
      <c r="D535" s="31" t="e">
        <f ca="1">+VLOOKUP(B535,'（工厂打印）送货清单'!$D:$E,2,0)</f>
        <v>#NUM!</v>
      </c>
      <c r="E535" s="31" t="e">
        <f ca="1">+VLOOKUP(B535,'（工厂打印）送货清单'!$D:$L,9,0)</f>
        <v>#NUM!</v>
      </c>
      <c r="F535" s="31"/>
      <c r="G535" s="31"/>
      <c r="H535" s="5"/>
      <c r="I535" s="5"/>
      <c r="J535" s="5"/>
    </row>
    <row r="536" customFormat="1" spans="1:10">
      <c r="A536" s="31" t="e">
        <f ca="1" t="array" ref="A536">+VLOOKUP(B536,IF({0,1},'（工厂打印）送货清单'!B:B,'（工厂打印）送货清单'!D:D),2,0)</f>
        <v>#NUM!</v>
      </c>
      <c r="B536" s="5" t="e">
        <f ca="1" t="array" ref="B536">+INDEX('（工厂打印）送货清单'!$D$1:$D$192,SMALL(IF('（工厂打印）送货清单'!$D$4:$D$192&lt;&gt;"",ROW('（工厂打印）送货清单'!$D$4:$D$192)),ROW('（工厂打印）送货清单'!A535)))</f>
        <v>#NUM!</v>
      </c>
      <c r="C536" s="33" t="e">
        <f ca="1">+IF(B536&lt;&gt;"",'（工厂打印）送货清单'!$G$2,"")</f>
        <v>#NUM!</v>
      </c>
      <c r="D536" s="31" t="e">
        <f ca="1">+VLOOKUP(B536,'（工厂打印）送货清单'!$D:$E,2,0)</f>
        <v>#NUM!</v>
      </c>
      <c r="E536" s="31" t="e">
        <f ca="1">+VLOOKUP(B536,'（工厂打印）送货清单'!$D:$L,9,0)</f>
        <v>#NUM!</v>
      </c>
      <c r="F536" s="31"/>
      <c r="G536" s="31"/>
      <c r="H536" s="5"/>
      <c r="I536" s="5"/>
      <c r="J536" s="5"/>
    </row>
    <row r="537" customFormat="1" spans="1:10">
      <c r="A537" s="31" t="e">
        <f ca="1" t="array" ref="A537">+VLOOKUP(B537,IF({0,1},'（工厂打印）送货清单'!B:B,'（工厂打印）送货清单'!D:D),2,0)</f>
        <v>#NUM!</v>
      </c>
      <c r="B537" s="5" t="e">
        <f ca="1" t="array" ref="B537">+INDEX('（工厂打印）送货清单'!$D$1:$D$192,SMALL(IF('（工厂打印）送货清单'!$D$4:$D$192&lt;&gt;"",ROW('（工厂打印）送货清单'!$D$4:$D$192)),ROW('（工厂打印）送货清单'!A536)))</f>
        <v>#NUM!</v>
      </c>
      <c r="C537" s="33" t="e">
        <f ca="1">+IF(B537&lt;&gt;"",'（工厂打印）送货清单'!$G$2,"")</f>
        <v>#NUM!</v>
      </c>
      <c r="D537" s="31" t="e">
        <f ca="1">+VLOOKUP(B537,'（工厂打印）送货清单'!$D:$E,2,0)</f>
        <v>#NUM!</v>
      </c>
      <c r="E537" s="31" t="e">
        <f ca="1">+VLOOKUP(B537,'（工厂打印）送货清单'!$D:$L,9,0)</f>
        <v>#NUM!</v>
      </c>
      <c r="F537" s="31"/>
      <c r="G537" s="31"/>
      <c r="H537" s="5"/>
      <c r="I537" s="5"/>
      <c r="J537" s="5"/>
    </row>
    <row r="538" customFormat="1" spans="1:10">
      <c r="A538" s="31" t="e">
        <f ca="1" t="array" ref="A538">+VLOOKUP(B538,IF({0,1},'（工厂打印）送货清单'!B:B,'（工厂打印）送货清单'!D:D),2,0)</f>
        <v>#NUM!</v>
      </c>
      <c r="B538" s="5" t="e">
        <f ca="1" t="array" ref="B538">+INDEX('（工厂打印）送货清单'!$D$1:$D$192,SMALL(IF('（工厂打印）送货清单'!$D$4:$D$192&lt;&gt;"",ROW('（工厂打印）送货清单'!$D$4:$D$192)),ROW('（工厂打印）送货清单'!A537)))</f>
        <v>#NUM!</v>
      </c>
      <c r="C538" s="33" t="e">
        <f ca="1">+IF(B538&lt;&gt;"",'（工厂打印）送货清单'!$G$2,"")</f>
        <v>#NUM!</v>
      </c>
      <c r="D538" s="31" t="e">
        <f ca="1">+VLOOKUP(B538,'（工厂打印）送货清单'!$D:$E,2,0)</f>
        <v>#NUM!</v>
      </c>
      <c r="E538" s="31" t="e">
        <f ca="1">+VLOOKUP(B538,'（工厂打印）送货清单'!$D:$L,9,0)</f>
        <v>#NUM!</v>
      </c>
      <c r="F538" s="31"/>
      <c r="G538" s="31"/>
      <c r="H538" s="5"/>
      <c r="I538" s="5"/>
      <c r="J538" s="5"/>
    </row>
    <row r="539" customFormat="1" spans="1:10">
      <c r="A539" s="31" t="e">
        <f ca="1" t="array" ref="A539">+VLOOKUP(B539,IF({0,1},'（工厂打印）送货清单'!B:B,'（工厂打印）送货清单'!D:D),2,0)</f>
        <v>#NUM!</v>
      </c>
      <c r="B539" s="5" t="e">
        <f ca="1" t="array" ref="B539">+INDEX('（工厂打印）送货清单'!$D$1:$D$192,SMALL(IF('（工厂打印）送货清单'!$D$4:$D$192&lt;&gt;"",ROW('（工厂打印）送货清单'!$D$4:$D$192)),ROW('（工厂打印）送货清单'!A538)))</f>
        <v>#NUM!</v>
      </c>
      <c r="C539" s="33" t="e">
        <f ca="1">+IF(B539&lt;&gt;"",'（工厂打印）送货清单'!$G$2,"")</f>
        <v>#NUM!</v>
      </c>
      <c r="D539" s="31" t="e">
        <f ca="1">+VLOOKUP(B539,'（工厂打印）送货清单'!$D:$E,2,0)</f>
        <v>#NUM!</v>
      </c>
      <c r="E539" s="31" t="e">
        <f ca="1">+VLOOKUP(B539,'（工厂打印）送货清单'!$D:$L,9,0)</f>
        <v>#NUM!</v>
      </c>
      <c r="F539" s="31"/>
      <c r="G539" s="31"/>
      <c r="H539" s="5"/>
      <c r="I539" s="5"/>
      <c r="J539" s="5"/>
    </row>
    <row r="540" customFormat="1" spans="1:10">
      <c r="A540" s="31" t="e">
        <f ca="1" t="array" ref="A540">+VLOOKUP(B540,IF({0,1},'（工厂打印）送货清单'!B:B,'（工厂打印）送货清单'!D:D),2,0)</f>
        <v>#NUM!</v>
      </c>
      <c r="B540" s="5" t="e">
        <f ca="1" t="array" ref="B540">+INDEX('（工厂打印）送货清单'!$D$1:$D$192,SMALL(IF('（工厂打印）送货清单'!$D$4:$D$192&lt;&gt;"",ROW('（工厂打印）送货清单'!$D$4:$D$192)),ROW('（工厂打印）送货清单'!A539)))</f>
        <v>#NUM!</v>
      </c>
      <c r="C540" s="33" t="e">
        <f ca="1">+IF(B540&lt;&gt;"",'（工厂打印）送货清单'!$G$2,"")</f>
        <v>#NUM!</v>
      </c>
      <c r="D540" s="31" t="e">
        <f ca="1">+VLOOKUP(B540,'（工厂打印）送货清单'!$D:$E,2,0)</f>
        <v>#NUM!</v>
      </c>
      <c r="E540" s="31" t="e">
        <f ca="1">+VLOOKUP(B540,'（工厂打印）送货清单'!$D:$L,9,0)</f>
        <v>#NUM!</v>
      </c>
      <c r="F540" s="31"/>
      <c r="G540" s="31"/>
      <c r="H540" s="5"/>
      <c r="I540" s="5"/>
      <c r="J540" s="5"/>
    </row>
    <row r="541" customFormat="1" spans="1:10">
      <c r="A541" s="31" t="e">
        <f ca="1" t="array" ref="A541">+VLOOKUP(B541,IF({0,1},'（工厂打印）送货清单'!B:B,'（工厂打印）送货清单'!D:D),2,0)</f>
        <v>#NUM!</v>
      </c>
      <c r="B541" s="5" t="e">
        <f ca="1" t="array" ref="B541">+INDEX('（工厂打印）送货清单'!$D$1:$D$192,SMALL(IF('（工厂打印）送货清单'!$D$4:$D$192&lt;&gt;"",ROW('（工厂打印）送货清单'!$D$4:$D$192)),ROW('（工厂打印）送货清单'!A540)))</f>
        <v>#NUM!</v>
      </c>
      <c r="C541" s="33" t="e">
        <f ca="1">+IF(B541&lt;&gt;"",'（工厂打印）送货清单'!$G$2,"")</f>
        <v>#NUM!</v>
      </c>
      <c r="D541" s="31" t="e">
        <f ca="1">+VLOOKUP(B541,'（工厂打印）送货清单'!$D:$E,2,0)</f>
        <v>#NUM!</v>
      </c>
      <c r="E541" s="31" t="e">
        <f ca="1">+VLOOKUP(B541,'（工厂打印）送货清单'!$D:$L,9,0)</f>
        <v>#NUM!</v>
      </c>
      <c r="F541" s="31"/>
      <c r="G541" s="31"/>
      <c r="H541" s="5"/>
      <c r="I541" s="5"/>
      <c r="J541" s="5"/>
    </row>
    <row r="542" customFormat="1" spans="1:10">
      <c r="A542" s="31" t="e">
        <f ca="1" t="array" ref="A542">+VLOOKUP(B542,IF({0,1},'（工厂打印）送货清单'!B:B,'（工厂打印）送货清单'!D:D),2,0)</f>
        <v>#NUM!</v>
      </c>
      <c r="B542" s="5" t="e">
        <f ca="1" t="array" ref="B542">+INDEX('（工厂打印）送货清单'!$D$1:$D$192,SMALL(IF('（工厂打印）送货清单'!$D$4:$D$192&lt;&gt;"",ROW('（工厂打印）送货清单'!$D$4:$D$192)),ROW('（工厂打印）送货清单'!A541)))</f>
        <v>#NUM!</v>
      </c>
      <c r="C542" s="33" t="e">
        <f ca="1">+IF(B542&lt;&gt;"",'（工厂打印）送货清单'!$G$2,"")</f>
        <v>#NUM!</v>
      </c>
      <c r="D542" s="31" t="e">
        <f ca="1">+VLOOKUP(B542,'（工厂打印）送货清单'!$D:$E,2,0)</f>
        <v>#NUM!</v>
      </c>
      <c r="E542" s="31" t="e">
        <f ca="1">+VLOOKUP(B542,'（工厂打印）送货清单'!$D:$L,9,0)</f>
        <v>#NUM!</v>
      </c>
      <c r="F542" s="31"/>
      <c r="G542" s="31"/>
      <c r="H542" s="5"/>
      <c r="I542" s="5"/>
      <c r="J542" s="5"/>
    </row>
    <row r="543" customFormat="1" spans="1:10">
      <c r="A543" s="31" t="e">
        <f ca="1" t="array" ref="A543">+VLOOKUP(B543,IF({0,1},'（工厂打印）送货清单'!B:B,'（工厂打印）送货清单'!D:D),2,0)</f>
        <v>#NUM!</v>
      </c>
      <c r="B543" s="5" t="e">
        <f ca="1" t="array" ref="B543">+INDEX('（工厂打印）送货清单'!$D$1:$D$192,SMALL(IF('（工厂打印）送货清单'!$D$4:$D$192&lt;&gt;"",ROW('（工厂打印）送货清单'!$D$4:$D$192)),ROW('（工厂打印）送货清单'!A542)))</f>
        <v>#NUM!</v>
      </c>
      <c r="C543" s="33" t="e">
        <f ca="1">+IF(B543&lt;&gt;"",'（工厂打印）送货清单'!$G$2,"")</f>
        <v>#NUM!</v>
      </c>
      <c r="D543" s="31" t="e">
        <f ca="1">+VLOOKUP(B543,'（工厂打印）送货清单'!$D:$E,2,0)</f>
        <v>#NUM!</v>
      </c>
      <c r="E543" s="31" t="e">
        <f ca="1">+VLOOKUP(B543,'（工厂打印）送货清单'!$D:$L,9,0)</f>
        <v>#NUM!</v>
      </c>
      <c r="F543" s="31"/>
      <c r="G543" s="31"/>
      <c r="H543" s="5"/>
      <c r="I543" s="5"/>
      <c r="J543" s="5"/>
    </row>
    <row r="544" s="29" customFormat="1" spans="1:7">
      <c r="A544" s="35"/>
      <c r="B544" s="29" t="s">
        <v>39</v>
      </c>
      <c r="D544" s="35"/>
      <c r="E544" s="35">
        <f ca="1">+SUMIF(E2:E192,"&gt;0")</f>
        <v>0</v>
      </c>
      <c r="F544" s="35"/>
      <c r="G544" s="35"/>
    </row>
  </sheetData>
  <autoFilter ref="A1:G544">
    <extLst/>
  </autoFilter>
  <pageMargins left="0.75" right="0.75" top="1" bottom="1" header="0.5" footer="0.5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L169"/>
  <sheetViews>
    <sheetView zoomScale="85" zoomScaleNormal="85" workbookViewId="0">
      <pane ySplit="1" topLeftCell="A38" activePane="bottomLeft" state="frozen"/>
      <selection/>
      <selection pane="bottomLeft" activeCell="I16" sqref="I16"/>
    </sheetView>
  </sheetViews>
  <sheetFormatPr defaultColWidth="8.89166666666667" defaultRowHeight="13.5"/>
  <cols>
    <col min="1" max="1" width="27.8916666666667" style="3" customWidth="1"/>
    <col min="2" max="2" width="41.1666666666667" style="11" customWidth="1"/>
    <col min="3" max="3" width="13.4416666666667" style="12" customWidth="1"/>
    <col min="4" max="4" width="27.1083333333333" style="13" customWidth="1"/>
    <col min="5" max="5" width="19.5" style="14" customWidth="1"/>
    <col min="6" max="6" width="9" style="14"/>
    <col min="7" max="8" width="17.7666666666667" customWidth="1"/>
    <col min="9" max="9" width="21.7583333333333" customWidth="1"/>
    <col min="10" max="10" width="27.7833333333333" customWidth="1"/>
    <col min="11" max="11" width="13.675" style="15" customWidth="1"/>
    <col min="12" max="12" width="12.5" style="15" customWidth="1"/>
  </cols>
  <sheetData>
    <row r="1" ht="18" spans="1:12">
      <c r="A1" s="16" t="s">
        <v>208</v>
      </c>
      <c r="B1" s="17" t="s">
        <v>209</v>
      </c>
      <c r="C1" s="17" t="s">
        <v>7</v>
      </c>
      <c r="D1" s="17" t="s">
        <v>73</v>
      </c>
      <c r="E1" s="17" t="s">
        <v>72</v>
      </c>
      <c r="F1" s="17" t="s">
        <v>154</v>
      </c>
      <c r="G1" s="17" t="s">
        <v>31</v>
      </c>
      <c r="H1" s="17" t="s">
        <v>41</v>
      </c>
      <c r="I1" t="s">
        <v>210</v>
      </c>
      <c r="K1" s="24"/>
      <c r="L1" s="24"/>
    </row>
    <row r="2" ht="18" spans="1:12">
      <c r="A2" s="3" t="str">
        <f t="shared" ref="A2:A10" si="0">C2&amp;E2&amp;F2</f>
        <v>TZ811白色L</v>
      </c>
      <c r="B2" s="18" t="s">
        <v>211</v>
      </c>
      <c r="C2" s="19" t="str">
        <f>LEFT(B2,5)</f>
        <v>TZ811</v>
      </c>
      <c r="D2" s="20" t="s">
        <v>46</v>
      </c>
      <c r="E2" s="21" t="s">
        <v>212</v>
      </c>
      <c r="F2" s="22" t="s">
        <v>12</v>
      </c>
      <c r="G2" s="23" t="s">
        <v>213</v>
      </c>
      <c r="H2" t="s">
        <v>47</v>
      </c>
      <c r="I2" t="e">
        <f>VLOOKUP(E2,运营生产订单!$A$9:$A$45,1,0)</f>
        <v>#N/A</v>
      </c>
      <c r="K2" s="24"/>
      <c r="L2" s="24"/>
    </row>
    <row r="3" ht="18" spans="1:12">
      <c r="A3" s="3" t="str">
        <f t="shared" si="0"/>
        <v>TZ811白色XL</v>
      </c>
      <c r="B3" s="18" t="s">
        <v>214</v>
      </c>
      <c r="C3" s="19" t="str">
        <f t="shared" ref="C3:C34" si="1">LEFT(B3,5)</f>
        <v>TZ811</v>
      </c>
      <c r="D3" s="20" t="s">
        <v>46</v>
      </c>
      <c r="E3" s="21" t="s">
        <v>212</v>
      </c>
      <c r="F3" s="22" t="s">
        <v>13</v>
      </c>
      <c r="G3" s="23" t="s">
        <v>213</v>
      </c>
      <c r="H3" t="s">
        <v>47</v>
      </c>
      <c r="I3" t="e">
        <f>VLOOKUP(E3,运营生产订单!$A$9:$A$45,1,0)</f>
        <v>#N/A</v>
      </c>
      <c r="K3" s="24"/>
      <c r="L3" s="24"/>
    </row>
    <row r="4" ht="18" spans="1:12">
      <c r="A4" s="3" t="str">
        <f t="shared" si="0"/>
        <v>TZ811白色2XL</v>
      </c>
      <c r="B4" s="18" t="s">
        <v>215</v>
      </c>
      <c r="C4" s="19" t="str">
        <f t="shared" si="1"/>
        <v>TZ811</v>
      </c>
      <c r="D4" s="20" t="s">
        <v>46</v>
      </c>
      <c r="E4" s="21" t="s">
        <v>212</v>
      </c>
      <c r="F4" s="22" t="s">
        <v>14</v>
      </c>
      <c r="G4" s="23" t="s">
        <v>213</v>
      </c>
      <c r="H4" t="s">
        <v>47</v>
      </c>
      <c r="I4" t="e">
        <f>VLOOKUP(E4,运营生产订单!$A$9:$A$45,1,0)</f>
        <v>#N/A</v>
      </c>
      <c r="K4" s="24"/>
      <c r="L4" s="24"/>
    </row>
    <row r="5" ht="18" spans="1:12">
      <c r="A5" s="3" t="str">
        <f t="shared" si="0"/>
        <v>TZ811白色3XL</v>
      </c>
      <c r="B5" s="18" t="s">
        <v>216</v>
      </c>
      <c r="C5" s="19" t="str">
        <f t="shared" si="1"/>
        <v>TZ811</v>
      </c>
      <c r="D5" s="20" t="s">
        <v>46</v>
      </c>
      <c r="E5" s="21" t="s">
        <v>212</v>
      </c>
      <c r="F5" s="22" t="s">
        <v>15</v>
      </c>
      <c r="G5" s="23" t="s">
        <v>213</v>
      </c>
      <c r="H5" t="s">
        <v>47</v>
      </c>
      <c r="I5" t="e">
        <f>VLOOKUP(E5,运营生产订单!$A$9:$A$45,1,0)</f>
        <v>#N/A</v>
      </c>
      <c r="K5" s="24"/>
      <c r="L5" s="24"/>
    </row>
    <row r="6" ht="18" spans="1:12">
      <c r="A6" s="3" t="str">
        <f t="shared" si="0"/>
        <v>TZ811白色4XL</v>
      </c>
      <c r="B6" s="18" t="s">
        <v>217</v>
      </c>
      <c r="C6" s="19" t="str">
        <f t="shared" si="1"/>
        <v>TZ811</v>
      </c>
      <c r="D6" s="20" t="s">
        <v>46</v>
      </c>
      <c r="E6" s="21" t="s">
        <v>212</v>
      </c>
      <c r="F6" s="22" t="s">
        <v>16</v>
      </c>
      <c r="G6" s="23" t="s">
        <v>213</v>
      </c>
      <c r="H6" t="s">
        <v>47</v>
      </c>
      <c r="I6" t="e">
        <f>VLOOKUP(E6,运营生产订单!$A$9:$A$45,1,0)</f>
        <v>#N/A</v>
      </c>
      <c r="K6" s="24"/>
      <c r="L6" s="24"/>
    </row>
    <row r="7" ht="18" spans="1:12">
      <c r="A7" s="3" t="str">
        <f t="shared" si="0"/>
        <v>TZ811白色5XL</v>
      </c>
      <c r="B7" s="18" t="s">
        <v>218</v>
      </c>
      <c r="C7" s="19" t="str">
        <f t="shared" si="1"/>
        <v>TZ811</v>
      </c>
      <c r="D7" s="20" t="s">
        <v>46</v>
      </c>
      <c r="E7" s="21" t="s">
        <v>212</v>
      </c>
      <c r="F7" s="22" t="s">
        <v>17</v>
      </c>
      <c r="G7" s="23" t="s">
        <v>213</v>
      </c>
      <c r="H7" t="s">
        <v>47</v>
      </c>
      <c r="I7" t="e">
        <f>VLOOKUP(E7,运营生产订单!$A$9:$A$45,1,0)</f>
        <v>#N/A</v>
      </c>
      <c r="K7" s="24"/>
      <c r="L7" s="24"/>
    </row>
    <row r="8" ht="18" spans="1:12">
      <c r="A8" s="3" t="str">
        <f t="shared" si="0"/>
        <v>TZ811黑色L</v>
      </c>
      <c r="B8" s="18" t="s">
        <v>219</v>
      </c>
      <c r="C8" s="19" t="str">
        <f t="shared" si="1"/>
        <v>TZ811</v>
      </c>
      <c r="D8" s="20" t="s">
        <v>50</v>
      </c>
      <c r="E8" s="21" t="s">
        <v>220</v>
      </c>
      <c r="F8" s="22" t="s">
        <v>12</v>
      </c>
      <c r="G8" s="23" t="s">
        <v>71</v>
      </c>
      <c r="H8" t="s">
        <v>47</v>
      </c>
      <c r="I8" t="e">
        <f>VLOOKUP(E8,运营生产订单!$A$9:$A$45,1,0)</f>
        <v>#N/A</v>
      </c>
      <c r="K8" s="24"/>
      <c r="L8" s="24"/>
    </row>
    <row r="9" ht="18" spans="1:12">
      <c r="A9" s="3" t="str">
        <f t="shared" si="0"/>
        <v>TZ811黑色XL</v>
      </c>
      <c r="B9" s="18" t="s">
        <v>221</v>
      </c>
      <c r="C9" s="19" t="str">
        <f t="shared" si="1"/>
        <v>TZ811</v>
      </c>
      <c r="D9" s="20" t="s">
        <v>50</v>
      </c>
      <c r="E9" s="21" t="s">
        <v>220</v>
      </c>
      <c r="F9" s="22" t="s">
        <v>13</v>
      </c>
      <c r="G9" s="23" t="s">
        <v>71</v>
      </c>
      <c r="H9" t="s">
        <v>47</v>
      </c>
      <c r="I9" t="e">
        <f>VLOOKUP(E9,运营生产订单!$A$9:$A$45,1,0)</f>
        <v>#N/A</v>
      </c>
      <c r="K9" s="24"/>
      <c r="L9" s="24"/>
    </row>
    <row r="10" ht="18" spans="1:12">
      <c r="A10" s="3" t="str">
        <f t="shared" si="0"/>
        <v>TZ811黑色2XL</v>
      </c>
      <c r="B10" s="18" t="s">
        <v>222</v>
      </c>
      <c r="C10" s="19" t="str">
        <f t="shared" si="1"/>
        <v>TZ811</v>
      </c>
      <c r="D10" s="20" t="s">
        <v>50</v>
      </c>
      <c r="E10" s="21" t="s">
        <v>220</v>
      </c>
      <c r="F10" s="22" t="s">
        <v>14</v>
      </c>
      <c r="G10" s="23" t="s">
        <v>71</v>
      </c>
      <c r="H10" t="s">
        <v>47</v>
      </c>
      <c r="I10" t="e">
        <f>VLOOKUP(E10,运营生产订单!$A$9:$A$45,1,0)</f>
        <v>#N/A</v>
      </c>
      <c r="K10" s="24"/>
      <c r="L10" s="24"/>
    </row>
    <row r="11" ht="18" spans="1:12">
      <c r="A11" s="3" t="str">
        <f t="shared" ref="A11:A71" si="2">C11&amp;E11&amp;F11</f>
        <v>TZ811黑色3XL</v>
      </c>
      <c r="B11" s="18" t="s">
        <v>223</v>
      </c>
      <c r="C11" s="19" t="str">
        <f t="shared" si="1"/>
        <v>TZ811</v>
      </c>
      <c r="D11" s="20" t="s">
        <v>50</v>
      </c>
      <c r="E11" s="21" t="s">
        <v>220</v>
      </c>
      <c r="F11" s="22" t="s">
        <v>15</v>
      </c>
      <c r="G11" s="23" t="s">
        <v>71</v>
      </c>
      <c r="H11" t="s">
        <v>47</v>
      </c>
      <c r="I11" t="e">
        <f>VLOOKUP(E11,运营生产订单!$A$9:$A$45,1,0)</f>
        <v>#N/A</v>
      </c>
      <c r="K11" s="24"/>
      <c r="L11" s="24"/>
    </row>
    <row r="12" ht="18" spans="1:12">
      <c r="A12" s="3" t="str">
        <f t="shared" si="2"/>
        <v>TZ811黑色4XL</v>
      </c>
      <c r="B12" s="18" t="s">
        <v>224</v>
      </c>
      <c r="C12" s="19" t="str">
        <f t="shared" si="1"/>
        <v>TZ811</v>
      </c>
      <c r="D12" s="20" t="s">
        <v>50</v>
      </c>
      <c r="E12" s="21" t="s">
        <v>220</v>
      </c>
      <c r="F12" s="22" t="s">
        <v>16</v>
      </c>
      <c r="G12" s="23" t="s">
        <v>71</v>
      </c>
      <c r="H12" t="s">
        <v>47</v>
      </c>
      <c r="I12" t="e">
        <f>VLOOKUP(E12,运营生产订单!$A$9:$A$45,1,0)</f>
        <v>#N/A</v>
      </c>
      <c r="K12" s="24"/>
      <c r="L12" s="24"/>
    </row>
    <row r="13" ht="18" spans="1:12">
      <c r="A13" s="3" t="str">
        <f t="shared" si="2"/>
        <v>TZ811黑色5XL</v>
      </c>
      <c r="B13" s="18" t="s">
        <v>225</v>
      </c>
      <c r="C13" s="19" t="str">
        <f t="shared" si="1"/>
        <v>TZ811</v>
      </c>
      <c r="D13" s="20" t="s">
        <v>50</v>
      </c>
      <c r="E13" s="21" t="s">
        <v>220</v>
      </c>
      <c r="F13" s="22" t="s">
        <v>17</v>
      </c>
      <c r="G13" s="23" t="s">
        <v>71</v>
      </c>
      <c r="H13" t="s">
        <v>47</v>
      </c>
      <c r="I13" t="e">
        <f>VLOOKUP(E13,运营生产订单!$A$9:$A$45,1,0)</f>
        <v>#N/A</v>
      </c>
      <c r="K13" s="24"/>
      <c r="L13" s="24"/>
    </row>
    <row r="14" ht="18" spans="1:11">
      <c r="A14" s="3" t="str">
        <f t="shared" si="2"/>
        <v>TZ811酒红L</v>
      </c>
      <c r="B14" s="18" t="s">
        <v>226</v>
      </c>
      <c r="C14" s="19" t="str">
        <f t="shared" si="1"/>
        <v>TZ811</v>
      </c>
      <c r="D14" s="20" t="s">
        <v>52</v>
      </c>
      <c r="E14" s="21" t="s">
        <v>227</v>
      </c>
      <c r="F14" s="22" t="s">
        <v>12</v>
      </c>
      <c r="G14" s="23" t="s">
        <v>71</v>
      </c>
      <c r="H14" t="s">
        <v>47</v>
      </c>
      <c r="I14" t="e">
        <f>VLOOKUP(E14,运营生产订单!$A$9:$A$45,1,0)</f>
        <v>#N/A</v>
      </c>
      <c r="K14" s="24"/>
    </row>
    <row r="15" ht="16.5" spans="1:9">
      <c r="A15" s="3" t="str">
        <f t="shared" si="2"/>
        <v>TZ811酒红XL</v>
      </c>
      <c r="B15" s="18" t="s">
        <v>228</v>
      </c>
      <c r="C15" s="19" t="str">
        <f t="shared" si="1"/>
        <v>TZ811</v>
      </c>
      <c r="D15" s="20" t="s">
        <v>52</v>
      </c>
      <c r="E15" s="21" t="s">
        <v>227</v>
      </c>
      <c r="F15" s="22" t="s">
        <v>13</v>
      </c>
      <c r="G15" s="23" t="s">
        <v>71</v>
      </c>
      <c r="H15" t="s">
        <v>47</v>
      </c>
      <c r="I15" t="e">
        <f>VLOOKUP(E15,运营生产订单!$A$9:$A$45,1,0)</f>
        <v>#N/A</v>
      </c>
    </row>
    <row r="16" ht="16.5" spans="1:9">
      <c r="A16" s="3" t="str">
        <f t="shared" si="2"/>
        <v>TZ811酒红2XL</v>
      </c>
      <c r="B16" s="18" t="s">
        <v>229</v>
      </c>
      <c r="C16" s="19" t="str">
        <f t="shared" si="1"/>
        <v>TZ811</v>
      </c>
      <c r="D16" s="20" t="s">
        <v>52</v>
      </c>
      <c r="E16" s="21" t="s">
        <v>227</v>
      </c>
      <c r="F16" s="22" t="s">
        <v>14</v>
      </c>
      <c r="G16" s="23" t="s">
        <v>71</v>
      </c>
      <c r="H16" t="s">
        <v>47</v>
      </c>
      <c r="I16" t="e">
        <f>VLOOKUP(E16,运营生产订单!$A$9:$A$45,1,0)</f>
        <v>#N/A</v>
      </c>
    </row>
    <row r="17" ht="16.5" spans="1:11">
      <c r="A17" s="3" t="str">
        <f t="shared" si="2"/>
        <v>TZ811酒红3XL</v>
      </c>
      <c r="B17" s="18" t="s">
        <v>230</v>
      </c>
      <c r="C17" s="19" t="str">
        <f t="shared" si="1"/>
        <v>TZ811</v>
      </c>
      <c r="D17" s="20" t="s">
        <v>52</v>
      </c>
      <c r="E17" s="21" t="s">
        <v>227</v>
      </c>
      <c r="F17" s="22" t="s">
        <v>15</v>
      </c>
      <c r="G17" s="23" t="s">
        <v>71</v>
      </c>
      <c r="H17" t="s">
        <v>47</v>
      </c>
      <c r="I17" t="e">
        <f>VLOOKUP(E17,运营生产订单!$A$9:$A$45,1,0)</f>
        <v>#N/A</v>
      </c>
      <c r="K17" s="25"/>
    </row>
    <row r="18" ht="16.5" spans="1:11">
      <c r="A18" s="3" t="str">
        <f t="shared" si="2"/>
        <v>TZ811酒红4XL</v>
      </c>
      <c r="B18" s="18" t="s">
        <v>231</v>
      </c>
      <c r="C18" s="19" t="str">
        <f t="shared" si="1"/>
        <v>TZ811</v>
      </c>
      <c r="D18" s="20" t="s">
        <v>52</v>
      </c>
      <c r="E18" s="21" t="s">
        <v>227</v>
      </c>
      <c r="F18" s="22" t="s">
        <v>16</v>
      </c>
      <c r="G18" s="23" t="s">
        <v>71</v>
      </c>
      <c r="H18" t="s">
        <v>47</v>
      </c>
      <c r="I18" t="e">
        <f>VLOOKUP(E18,运营生产订单!$A$9:$A$45,1,0)</f>
        <v>#N/A</v>
      </c>
      <c r="K18" s="25"/>
    </row>
    <row r="19" ht="16.5" spans="1:11">
      <c r="A19" s="3" t="str">
        <f t="shared" si="2"/>
        <v>TZ811酒红5XL</v>
      </c>
      <c r="B19" s="18" t="s">
        <v>232</v>
      </c>
      <c r="C19" s="19" t="str">
        <f t="shared" si="1"/>
        <v>TZ811</v>
      </c>
      <c r="D19" s="20" t="s">
        <v>52</v>
      </c>
      <c r="E19" s="21" t="s">
        <v>227</v>
      </c>
      <c r="F19" s="22" t="s">
        <v>17</v>
      </c>
      <c r="G19" s="23" t="s">
        <v>71</v>
      </c>
      <c r="H19" t="s">
        <v>47</v>
      </c>
      <c r="I19" t="e">
        <f>VLOOKUP(E19,运营生产订单!$A$9:$A$45,1,0)</f>
        <v>#N/A</v>
      </c>
      <c r="K19" s="25"/>
    </row>
    <row r="20" ht="16.5" spans="1:11">
      <c r="A20" s="3" t="str">
        <f t="shared" si="2"/>
        <v>TZ811藏蓝L</v>
      </c>
      <c r="B20" s="18" t="s">
        <v>233</v>
      </c>
      <c r="C20" s="19" t="str">
        <f t="shared" si="1"/>
        <v>TZ811</v>
      </c>
      <c r="D20" s="20" t="s">
        <v>234</v>
      </c>
      <c r="E20" s="21" t="s">
        <v>235</v>
      </c>
      <c r="F20" s="22" t="s">
        <v>12</v>
      </c>
      <c r="G20" s="23" t="s">
        <v>71</v>
      </c>
      <c r="H20" t="s">
        <v>47</v>
      </c>
      <c r="I20" t="e">
        <f>VLOOKUP(E20,运营生产订单!$A$9:$A$45,1,0)</f>
        <v>#N/A</v>
      </c>
      <c r="K20" s="25"/>
    </row>
    <row r="21" ht="16.5" spans="1:11">
      <c r="A21" s="3" t="str">
        <f t="shared" si="2"/>
        <v>TZ811藏蓝XL</v>
      </c>
      <c r="B21" s="18" t="s">
        <v>236</v>
      </c>
      <c r="C21" s="19" t="str">
        <f t="shared" si="1"/>
        <v>TZ811</v>
      </c>
      <c r="D21" s="20" t="s">
        <v>234</v>
      </c>
      <c r="E21" s="21" t="s">
        <v>235</v>
      </c>
      <c r="F21" s="22" t="s">
        <v>13</v>
      </c>
      <c r="G21" s="23" t="s">
        <v>71</v>
      </c>
      <c r="H21" t="s">
        <v>47</v>
      </c>
      <c r="I21" t="e">
        <f>VLOOKUP(E21,运营生产订单!$A$9:$A$45,1,0)</f>
        <v>#N/A</v>
      </c>
      <c r="K21" s="25"/>
    </row>
    <row r="22" ht="16.5" spans="1:11">
      <c r="A22" s="3" t="str">
        <f t="shared" si="2"/>
        <v>TZ811藏蓝2XL</v>
      </c>
      <c r="B22" s="18" t="s">
        <v>237</v>
      </c>
      <c r="C22" s="19" t="str">
        <f t="shared" si="1"/>
        <v>TZ811</v>
      </c>
      <c r="D22" s="20" t="s">
        <v>234</v>
      </c>
      <c r="E22" s="21" t="s">
        <v>235</v>
      </c>
      <c r="F22" s="22" t="s">
        <v>14</v>
      </c>
      <c r="G22" s="23" t="s">
        <v>71</v>
      </c>
      <c r="H22" t="s">
        <v>47</v>
      </c>
      <c r="I22" t="e">
        <f>VLOOKUP(E22,运营生产订单!$A$9:$A$45,1,0)</f>
        <v>#N/A</v>
      </c>
      <c r="K22" s="25"/>
    </row>
    <row r="23" ht="16.5" spans="1:11">
      <c r="A23" s="3" t="str">
        <f t="shared" si="2"/>
        <v>TZ811藏蓝3XL</v>
      </c>
      <c r="B23" s="18" t="s">
        <v>238</v>
      </c>
      <c r="C23" s="19" t="str">
        <f t="shared" si="1"/>
        <v>TZ811</v>
      </c>
      <c r="D23" s="20" t="s">
        <v>234</v>
      </c>
      <c r="E23" s="21" t="s">
        <v>235</v>
      </c>
      <c r="F23" s="22" t="s">
        <v>15</v>
      </c>
      <c r="G23" s="23" t="s">
        <v>71</v>
      </c>
      <c r="H23" t="s">
        <v>47</v>
      </c>
      <c r="I23" t="e">
        <f>VLOOKUP(E23,运营生产订单!$A$9:$A$45,1,0)</f>
        <v>#N/A</v>
      </c>
      <c r="K23" s="25"/>
    </row>
    <row r="24" ht="16.5" spans="1:9">
      <c r="A24" s="3" t="str">
        <f t="shared" si="2"/>
        <v>TZ811藏蓝4XL</v>
      </c>
      <c r="B24" s="18" t="s">
        <v>239</v>
      </c>
      <c r="C24" s="19" t="str">
        <f t="shared" si="1"/>
        <v>TZ811</v>
      </c>
      <c r="D24" s="20" t="s">
        <v>234</v>
      </c>
      <c r="E24" s="21" t="s">
        <v>235</v>
      </c>
      <c r="F24" s="22" t="s">
        <v>16</v>
      </c>
      <c r="G24" s="23" t="s">
        <v>71</v>
      </c>
      <c r="H24" t="s">
        <v>47</v>
      </c>
      <c r="I24" t="e">
        <f>VLOOKUP(E24,运营生产订单!$A$9:$A$45,1,0)</f>
        <v>#N/A</v>
      </c>
    </row>
    <row r="25" ht="16.5" spans="1:9">
      <c r="A25" s="3" t="str">
        <f t="shared" si="2"/>
        <v>TZ811藏蓝5XL</v>
      </c>
      <c r="B25" s="18" t="s">
        <v>240</v>
      </c>
      <c r="C25" s="19" t="str">
        <f t="shared" si="1"/>
        <v>TZ811</v>
      </c>
      <c r="D25" s="20" t="s">
        <v>234</v>
      </c>
      <c r="E25" s="21" t="s">
        <v>235</v>
      </c>
      <c r="F25" s="22" t="s">
        <v>17</v>
      </c>
      <c r="G25" s="23" t="s">
        <v>71</v>
      </c>
      <c r="H25" t="s">
        <v>47</v>
      </c>
      <c r="I25" t="e">
        <f>VLOOKUP(E25,运营生产订单!$A$9:$A$45,1,0)</f>
        <v>#N/A</v>
      </c>
    </row>
    <row r="26" ht="16.5" spans="1:9">
      <c r="A26" s="3" t="str">
        <f t="shared" si="2"/>
        <v>TZ811深绿L</v>
      </c>
      <c r="B26" s="18" t="s">
        <v>241</v>
      </c>
      <c r="C26" s="19" t="str">
        <f t="shared" si="1"/>
        <v>TZ811</v>
      </c>
      <c r="D26" s="20" t="s">
        <v>242</v>
      </c>
      <c r="E26" s="21" t="s">
        <v>243</v>
      </c>
      <c r="F26" s="22" t="s">
        <v>12</v>
      </c>
      <c r="G26" s="23" t="s">
        <v>71</v>
      </c>
      <c r="H26" t="s">
        <v>47</v>
      </c>
      <c r="I26" t="e">
        <f>VLOOKUP(E26,运营生产订单!$A$9:$A$45,1,0)</f>
        <v>#N/A</v>
      </c>
    </row>
    <row r="27" ht="16.5" spans="1:11">
      <c r="A27" s="3" t="str">
        <f t="shared" si="2"/>
        <v>TZ811深绿XL</v>
      </c>
      <c r="B27" s="18" t="s">
        <v>244</v>
      </c>
      <c r="C27" s="19" t="str">
        <f t="shared" si="1"/>
        <v>TZ811</v>
      </c>
      <c r="D27" s="20" t="s">
        <v>242</v>
      </c>
      <c r="E27" s="21" t="s">
        <v>243</v>
      </c>
      <c r="F27" s="22" t="s">
        <v>13</v>
      </c>
      <c r="G27" s="23" t="s">
        <v>71</v>
      </c>
      <c r="H27" t="s">
        <v>47</v>
      </c>
      <c r="I27" t="e">
        <f>VLOOKUP(E27,运营生产订单!$A$9:$A$45,1,0)</f>
        <v>#N/A</v>
      </c>
      <c r="K27" s="26"/>
    </row>
    <row r="28" ht="16.5" spans="1:11">
      <c r="A28" s="3" t="str">
        <f t="shared" si="2"/>
        <v>TZ811深绿2XL</v>
      </c>
      <c r="B28" s="18" t="s">
        <v>245</v>
      </c>
      <c r="C28" s="19" t="str">
        <f t="shared" si="1"/>
        <v>TZ811</v>
      </c>
      <c r="D28" s="20" t="s">
        <v>242</v>
      </c>
      <c r="E28" s="21" t="s">
        <v>243</v>
      </c>
      <c r="F28" s="22" t="s">
        <v>14</v>
      </c>
      <c r="G28" s="23" t="s">
        <v>71</v>
      </c>
      <c r="H28" t="s">
        <v>47</v>
      </c>
      <c r="I28" t="e">
        <f>VLOOKUP(E28,运营生产订单!$A$9:$A$45,1,0)</f>
        <v>#N/A</v>
      </c>
      <c r="K28" s="26"/>
    </row>
    <row r="29" ht="16.5" spans="1:11">
      <c r="A29" s="3" t="str">
        <f t="shared" si="2"/>
        <v>TZ811深绿3XL</v>
      </c>
      <c r="B29" s="18" t="s">
        <v>246</v>
      </c>
      <c r="C29" s="19" t="str">
        <f t="shared" si="1"/>
        <v>TZ811</v>
      </c>
      <c r="D29" s="20" t="s">
        <v>242</v>
      </c>
      <c r="E29" s="21" t="s">
        <v>243</v>
      </c>
      <c r="F29" s="22" t="s">
        <v>15</v>
      </c>
      <c r="G29" s="23" t="s">
        <v>71</v>
      </c>
      <c r="H29" t="s">
        <v>47</v>
      </c>
      <c r="I29" t="e">
        <f>VLOOKUP(E29,运营生产订单!$A$9:$A$45,1,0)</f>
        <v>#N/A</v>
      </c>
      <c r="K29" s="26"/>
    </row>
    <row r="30" ht="16.5" spans="1:11">
      <c r="A30" s="3" t="str">
        <f t="shared" si="2"/>
        <v>TZ811深绿4XL</v>
      </c>
      <c r="B30" s="18" t="s">
        <v>247</v>
      </c>
      <c r="C30" s="19" t="str">
        <f t="shared" si="1"/>
        <v>TZ811</v>
      </c>
      <c r="D30" s="20" t="s">
        <v>242</v>
      </c>
      <c r="E30" s="21" t="s">
        <v>243</v>
      </c>
      <c r="F30" s="22" t="s">
        <v>16</v>
      </c>
      <c r="G30" s="23" t="s">
        <v>71</v>
      </c>
      <c r="H30" t="s">
        <v>47</v>
      </c>
      <c r="I30" t="e">
        <f>VLOOKUP(E30,运营生产订单!$A$9:$A$45,1,0)</f>
        <v>#N/A</v>
      </c>
      <c r="K30" s="26"/>
    </row>
    <row r="31" ht="16.5" spans="1:11">
      <c r="A31" s="3" t="str">
        <f t="shared" si="2"/>
        <v>TZ811深绿5XL</v>
      </c>
      <c r="B31" s="18" t="s">
        <v>248</v>
      </c>
      <c r="C31" s="19" t="str">
        <f t="shared" si="1"/>
        <v>TZ811</v>
      </c>
      <c r="D31" s="20" t="s">
        <v>242</v>
      </c>
      <c r="E31" s="21" t="s">
        <v>243</v>
      </c>
      <c r="F31" s="22" t="s">
        <v>17</v>
      </c>
      <c r="G31" s="23" t="s">
        <v>71</v>
      </c>
      <c r="H31" t="s">
        <v>47</v>
      </c>
      <c r="I31" t="e">
        <f>VLOOKUP(E31,运营生产订单!$A$9:$A$45,1,0)</f>
        <v>#N/A</v>
      </c>
      <c r="K31" s="26"/>
    </row>
    <row r="32" ht="16.5" spans="1:11">
      <c r="A32" s="3" t="str">
        <f t="shared" si="2"/>
        <v>TZ811紫色L</v>
      </c>
      <c r="B32" s="18" t="s">
        <v>249</v>
      </c>
      <c r="C32" s="19" t="str">
        <f t="shared" si="1"/>
        <v>TZ811</v>
      </c>
      <c r="D32" s="20" t="s">
        <v>250</v>
      </c>
      <c r="E32" s="21" t="s">
        <v>251</v>
      </c>
      <c r="F32" s="22" t="s">
        <v>12</v>
      </c>
      <c r="G32" s="23" t="s">
        <v>71</v>
      </c>
      <c r="H32" t="s">
        <v>47</v>
      </c>
      <c r="I32" t="e">
        <f>VLOOKUP(E32,运营生产订单!$A$9:$A$45,1,0)</f>
        <v>#N/A</v>
      </c>
      <c r="K32" s="26"/>
    </row>
    <row r="33" ht="16.5" spans="1:11">
      <c r="A33" s="3" t="str">
        <f t="shared" si="2"/>
        <v>TZ811紫色XL</v>
      </c>
      <c r="B33" s="18" t="s">
        <v>252</v>
      </c>
      <c r="C33" s="19" t="str">
        <f t="shared" si="1"/>
        <v>TZ811</v>
      </c>
      <c r="D33" s="20" t="s">
        <v>250</v>
      </c>
      <c r="E33" s="21" t="s">
        <v>251</v>
      </c>
      <c r="F33" s="22" t="s">
        <v>13</v>
      </c>
      <c r="G33" s="23" t="s">
        <v>71</v>
      </c>
      <c r="H33" t="s">
        <v>47</v>
      </c>
      <c r="I33" t="e">
        <f>VLOOKUP(E33,运营生产订单!$A$9:$A$45,1,0)</f>
        <v>#N/A</v>
      </c>
      <c r="K33" s="26"/>
    </row>
    <row r="34" ht="16.5" spans="1:11">
      <c r="A34" s="3" t="str">
        <f t="shared" si="2"/>
        <v>TZ811紫色2XL</v>
      </c>
      <c r="B34" s="18" t="s">
        <v>253</v>
      </c>
      <c r="C34" s="19" t="str">
        <f t="shared" si="1"/>
        <v>TZ811</v>
      </c>
      <c r="D34" s="20" t="s">
        <v>250</v>
      </c>
      <c r="E34" s="21" t="s">
        <v>251</v>
      </c>
      <c r="F34" s="22" t="s">
        <v>14</v>
      </c>
      <c r="G34" s="23" t="s">
        <v>71</v>
      </c>
      <c r="H34" t="s">
        <v>47</v>
      </c>
      <c r="I34" t="e">
        <f>VLOOKUP(E34,运营生产订单!$A$9:$A$45,1,0)</f>
        <v>#N/A</v>
      </c>
      <c r="K34" s="25"/>
    </row>
    <row r="35" ht="16.5" spans="1:9">
      <c r="A35" s="3" t="str">
        <f t="shared" si="2"/>
        <v>TZ811紫色3XL</v>
      </c>
      <c r="B35" s="18" t="s">
        <v>254</v>
      </c>
      <c r="C35" s="19" t="str">
        <f t="shared" ref="C35:C71" si="3">LEFT(B35,5)</f>
        <v>TZ811</v>
      </c>
      <c r="D35" s="20" t="s">
        <v>250</v>
      </c>
      <c r="E35" s="21" t="s">
        <v>251</v>
      </c>
      <c r="F35" s="22" t="s">
        <v>15</v>
      </c>
      <c r="G35" s="23" t="s">
        <v>71</v>
      </c>
      <c r="H35" t="s">
        <v>47</v>
      </c>
      <c r="I35" t="e">
        <f>VLOOKUP(E35,运营生产订单!$A$9:$A$45,1,0)</f>
        <v>#N/A</v>
      </c>
    </row>
    <row r="36" ht="16.5" spans="1:11">
      <c r="A36" s="3" t="str">
        <f t="shared" si="2"/>
        <v>TZ811紫色4XL</v>
      </c>
      <c r="B36" s="18" t="s">
        <v>255</v>
      </c>
      <c r="C36" s="19" t="str">
        <f t="shared" si="3"/>
        <v>TZ811</v>
      </c>
      <c r="D36" s="20" t="s">
        <v>250</v>
      </c>
      <c r="E36" s="21" t="s">
        <v>251</v>
      </c>
      <c r="F36" s="22" t="s">
        <v>16</v>
      </c>
      <c r="G36" s="23" t="s">
        <v>71</v>
      </c>
      <c r="H36" t="s">
        <v>47</v>
      </c>
      <c r="I36" t="e">
        <f>VLOOKUP(E36,运营生产订单!$A$9:$A$45,1,0)</f>
        <v>#N/A</v>
      </c>
      <c r="K36" s="25"/>
    </row>
    <row r="37" ht="16.5" spans="1:11">
      <c r="A37" s="3" t="str">
        <f t="shared" si="2"/>
        <v>TZ811紫色5XL</v>
      </c>
      <c r="B37" s="18" t="s">
        <v>256</v>
      </c>
      <c r="C37" s="19" t="str">
        <f t="shared" si="3"/>
        <v>TZ811</v>
      </c>
      <c r="D37" s="20" t="s">
        <v>250</v>
      </c>
      <c r="E37" s="21" t="s">
        <v>251</v>
      </c>
      <c r="F37" s="22" t="s">
        <v>17</v>
      </c>
      <c r="G37" s="23" t="s">
        <v>71</v>
      </c>
      <c r="H37" t="s">
        <v>47</v>
      </c>
      <c r="I37" t="e">
        <f>VLOOKUP(E37,运营生产订单!$A$9:$A$45,1,0)</f>
        <v>#N/A</v>
      </c>
      <c r="K37" s="25"/>
    </row>
    <row r="38" ht="16.5" spans="1:11">
      <c r="A38" s="3" t="str">
        <f t="shared" si="2"/>
        <v>TZ811皇家蓝L</v>
      </c>
      <c r="B38" s="18" t="s">
        <v>257</v>
      </c>
      <c r="C38" s="19" t="str">
        <f t="shared" si="3"/>
        <v>TZ811</v>
      </c>
      <c r="D38" s="20" t="s">
        <v>258</v>
      </c>
      <c r="E38" s="21" t="s">
        <v>259</v>
      </c>
      <c r="F38" s="22" t="s">
        <v>12</v>
      </c>
      <c r="G38" s="23" t="s">
        <v>71</v>
      </c>
      <c r="H38" t="s">
        <v>47</v>
      </c>
      <c r="I38" t="e">
        <f>VLOOKUP(E38,运营生产订单!$A$9:$A$45,1,0)</f>
        <v>#N/A</v>
      </c>
      <c r="K38" s="25"/>
    </row>
    <row r="39" ht="16.5" spans="1:11">
      <c r="A39" s="3" t="str">
        <f t="shared" si="2"/>
        <v>TZ811皇家蓝XL</v>
      </c>
      <c r="B39" s="18" t="s">
        <v>260</v>
      </c>
      <c r="C39" s="19" t="str">
        <f t="shared" si="3"/>
        <v>TZ811</v>
      </c>
      <c r="D39" s="20" t="s">
        <v>258</v>
      </c>
      <c r="E39" s="21" t="s">
        <v>259</v>
      </c>
      <c r="F39" s="22" t="s">
        <v>13</v>
      </c>
      <c r="G39" s="23" t="s">
        <v>71</v>
      </c>
      <c r="H39" t="s">
        <v>47</v>
      </c>
      <c r="I39" t="e">
        <f>VLOOKUP(E39,运营生产订单!$A$9:$A$45,1,0)</f>
        <v>#N/A</v>
      </c>
      <c r="K39" s="25"/>
    </row>
    <row r="40" ht="16.5" spans="1:11">
      <c r="A40" s="3" t="str">
        <f t="shared" si="2"/>
        <v>TZ811皇家蓝2XL</v>
      </c>
      <c r="B40" s="18" t="s">
        <v>261</v>
      </c>
      <c r="C40" s="19" t="str">
        <f t="shared" si="3"/>
        <v>TZ811</v>
      </c>
      <c r="D40" s="20" t="s">
        <v>258</v>
      </c>
      <c r="E40" s="21" t="s">
        <v>259</v>
      </c>
      <c r="F40" s="22" t="s">
        <v>14</v>
      </c>
      <c r="G40" s="23" t="s">
        <v>71</v>
      </c>
      <c r="H40" t="s">
        <v>47</v>
      </c>
      <c r="I40" t="e">
        <f>VLOOKUP(E40,运营生产订单!$A$9:$A$45,1,0)</f>
        <v>#N/A</v>
      </c>
      <c r="K40" s="25"/>
    </row>
    <row r="41" ht="16.5" spans="1:9">
      <c r="A41" s="3" t="str">
        <f t="shared" si="2"/>
        <v>TZ811皇家蓝3XL</v>
      </c>
      <c r="B41" s="18" t="s">
        <v>262</v>
      </c>
      <c r="C41" s="19" t="str">
        <f t="shared" si="3"/>
        <v>TZ811</v>
      </c>
      <c r="D41" s="20" t="s">
        <v>258</v>
      </c>
      <c r="E41" s="21" t="s">
        <v>259</v>
      </c>
      <c r="F41" s="22" t="s">
        <v>15</v>
      </c>
      <c r="G41" s="23" t="s">
        <v>71</v>
      </c>
      <c r="H41" t="s">
        <v>47</v>
      </c>
      <c r="I41" t="e">
        <f>VLOOKUP(E41,运营生产订单!$A$9:$A$45,1,0)</f>
        <v>#N/A</v>
      </c>
    </row>
    <row r="42" ht="16.5" spans="1:9">
      <c r="A42" s="3" t="str">
        <f t="shared" si="2"/>
        <v>TZ811皇家蓝4XL</v>
      </c>
      <c r="B42" s="18" t="s">
        <v>263</v>
      </c>
      <c r="C42" s="19" t="str">
        <f t="shared" si="3"/>
        <v>TZ811</v>
      </c>
      <c r="D42" s="20" t="s">
        <v>258</v>
      </c>
      <c r="E42" s="21" t="s">
        <v>259</v>
      </c>
      <c r="F42" s="22" t="s">
        <v>16</v>
      </c>
      <c r="G42" s="23" t="s">
        <v>71</v>
      </c>
      <c r="H42" t="s">
        <v>47</v>
      </c>
      <c r="I42" t="e">
        <f>VLOOKUP(E42,运营生产订单!$A$9:$A$45,1,0)</f>
        <v>#N/A</v>
      </c>
    </row>
    <row r="43" ht="16.5" spans="1:9">
      <c r="A43" s="3" t="str">
        <f t="shared" si="2"/>
        <v>TZ811皇家蓝5XL</v>
      </c>
      <c r="B43" s="18" t="s">
        <v>264</v>
      </c>
      <c r="C43" s="19" t="str">
        <f t="shared" si="3"/>
        <v>TZ811</v>
      </c>
      <c r="D43" s="20" t="s">
        <v>258</v>
      </c>
      <c r="E43" s="21" t="s">
        <v>259</v>
      </c>
      <c r="F43" s="22" t="s">
        <v>17</v>
      </c>
      <c r="G43" s="23" t="s">
        <v>71</v>
      </c>
      <c r="H43" t="s">
        <v>47</v>
      </c>
      <c r="I43" t="e">
        <f>VLOOKUP(E43,运营生产订单!$A$9:$A$45,1,0)</f>
        <v>#N/A</v>
      </c>
    </row>
    <row r="44" ht="16.5" spans="1:9">
      <c r="A44" s="3" t="str">
        <f t="shared" si="2"/>
        <v>TZ811黑底红棕花L</v>
      </c>
      <c r="B44" s="18" t="s">
        <v>265</v>
      </c>
      <c r="C44" s="19" t="str">
        <f t="shared" si="3"/>
        <v>TZ811</v>
      </c>
      <c r="D44" s="20" t="s">
        <v>266</v>
      </c>
      <c r="E44" s="21" t="s">
        <v>267</v>
      </c>
      <c r="F44" s="22" t="s">
        <v>12</v>
      </c>
      <c r="G44" s="23" t="s">
        <v>71</v>
      </c>
      <c r="H44" t="s">
        <v>47</v>
      </c>
      <c r="I44" t="e">
        <f>VLOOKUP(E44,运营生产订单!$A$9:$A$45,1,0)</f>
        <v>#N/A</v>
      </c>
    </row>
    <row r="45" ht="16.5" spans="1:9">
      <c r="A45" s="3" t="str">
        <f t="shared" si="2"/>
        <v>TZ811黑底红棕花XL</v>
      </c>
      <c r="B45" s="18" t="s">
        <v>268</v>
      </c>
      <c r="C45" s="19" t="str">
        <f t="shared" si="3"/>
        <v>TZ811</v>
      </c>
      <c r="D45" s="20" t="s">
        <v>266</v>
      </c>
      <c r="E45" s="21" t="s">
        <v>267</v>
      </c>
      <c r="F45" s="22" t="s">
        <v>13</v>
      </c>
      <c r="G45" s="23" t="s">
        <v>71</v>
      </c>
      <c r="H45" t="s">
        <v>47</v>
      </c>
      <c r="I45" t="e">
        <f>VLOOKUP(E45,运营生产订单!$A$9:$A$45,1,0)</f>
        <v>#N/A</v>
      </c>
    </row>
    <row r="46" ht="16.5" spans="1:9">
      <c r="A46" s="3" t="str">
        <f t="shared" si="2"/>
        <v>TZ811黑底红棕花2XL</v>
      </c>
      <c r="B46" s="18" t="s">
        <v>269</v>
      </c>
      <c r="C46" s="19" t="str">
        <f t="shared" si="3"/>
        <v>TZ811</v>
      </c>
      <c r="D46" s="20" t="s">
        <v>266</v>
      </c>
      <c r="E46" s="21" t="s">
        <v>267</v>
      </c>
      <c r="F46" s="22" t="s">
        <v>14</v>
      </c>
      <c r="G46" s="23" t="s">
        <v>71</v>
      </c>
      <c r="H46" t="s">
        <v>47</v>
      </c>
      <c r="I46" t="e">
        <f>VLOOKUP(E46,运营生产订单!$A$9:$A$45,1,0)</f>
        <v>#N/A</v>
      </c>
    </row>
    <row r="47" ht="16.5" spans="1:9">
      <c r="A47" s="3" t="str">
        <f t="shared" si="2"/>
        <v>TZ811黑底红棕花3XL</v>
      </c>
      <c r="B47" s="18" t="s">
        <v>270</v>
      </c>
      <c r="C47" s="19" t="str">
        <f t="shared" si="3"/>
        <v>TZ811</v>
      </c>
      <c r="D47" s="20" t="s">
        <v>266</v>
      </c>
      <c r="E47" s="21" t="s">
        <v>267</v>
      </c>
      <c r="F47" s="22" t="s">
        <v>15</v>
      </c>
      <c r="G47" s="23" t="s">
        <v>71</v>
      </c>
      <c r="H47" t="s">
        <v>47</v>
      </c>
      <c r="I47" t="e">
        <f>VLOOKUP(E47,运营生产订单!$A$9:$A$45,1,0)</f>
        <v>#N/A</v>
      </c>
    </row>
    <row r="48" ht="16.5" spans="1:9">
      <c r="A48" s="3" t="str">
        <f t="shared" si="2"/>
        <v>TZ811黑底红棕花4XL</v>
      </c>
      <c r="B48" s="18" t="s">
        <v>271</v>
      </c>
      <c r="C48" s="19" t="str">
        <f t="shared" si="3"/>
        <v>TZ811</v>
      </c>
      <c r="D48" s="20" t="s">
        <v>266</v>
      </c>
      <c r="E48" s="21" t="s">
        <v>267</v>
      </c>
      <c r="F48" s="22" t="s">
        <v>16</v>
      </c>
      <c r="G48" s="23" t="s">
        <v>71</v>
      </c>
      <c r="H48" t="s">
        <v>47</v>
      </c>
      <c r="I48" t="e">
        <f>VLOOKUP(E48,运营生产订单!$A$9:$A$45,1,0)</f>
        <v>#N/A</v>
      </c>
    </row>
    <row r="49" ht="16.5" spans="1:9">
      <c r="A49" s="3" t="str">
        <f t="shared" si="2"/>
        <v>TZ811黑底红棕花5XL</v>
      </c>
      <c r="B49" s="18" t="s">
        <v>272</v>
      </c>
      <c r="C49" s="19" t="str">
        <f t="shared" si="3"/>
        <v>TZ811</v>
      </c>
      <c r="D49" s="20" t="s">
        <v>266</v>
      </c>
      <c r="E49" s="21" t="s">
        <v>267</v>
      </c>
      <c r="F49" s="22" t="s">
        <v>17</v>
      </c>
      <c r="G49" s="23" t="s">
        <v>71</v>
      </c>
      <c r="H49" t="s">
        <v>47</v>
      </c>
      <c r="I49" t="e">
        <f>VLOOKUP(E49,运营生产订单!$A$9:$A$45,1,0)</f>
        <v>#N/A</v>
      </c>
    </row>
    <row r="50" ht="16.5" spans="1:9">
      <c r="A50" s="3" t="str">
        <f t="shared" si="2"/>
        <v>TZ811浅蓝花L</v>
      </c>
      <c r="B50" s="18" t="s">
        <v>273</v>
      </c>
      <c r="C50" s="19" t="str">
        <f t="shared" si="3"/>
        <v>TZ811</v>
      </c>
      <c r="D50" s="20" t="s">
        <v>274</v>
      </c>
      <c r="E50" s="21" t="s">
        <v>275</v>
      </c>
      <c r="F50" s="22" t="s">
        <v>12</v>
      </c>
      <c r="G50" s="23" t="s">
        <v>71</v>
      </c>
      <c r="H50" t="s">
        <v>47</v>
      </c>
      <c r="I50" t="e">
        <f>VLOOKUP(E50,运营生产订单!$A$9:$A$45,1,0)</f>
        <v>#N/A</v>
      </c>
    </row>
    <row r="51" ht="16.5" spans="1:9">
      <c r="A51" s="3" t="str">
        <f t="shared" si="2"/>
        <v>TZ811浅蓝花XL</v>
      </c>
      <c r="B51" s="18" t="s">
        <v>276</v>
      </c>
      <c r="C51" s="19" t="str">
        <f t="shared" si="3"/>
        <v>TZ811</v>
      </c>
      <c r="D51" s="20" t="s">
        <v>274</v>
      </c>
      <c r="E51" s="21" t="s">
        <v>275</v>
      </c>
      <c r="F51" s="22" t="s">
        <v>13</v>
      </c>
      <c r="G51" s="23" t="s">
        <v>71</v>
      </c>
      <c r="H51" t="s">
        <v>47</v>
      </c>
      <c r="I51" t="e">
        <f>VLOOKUP(E51,运营生产订单!$A$9:$A$45,1,0)</f>
        <v>#N/A</v>
      </c>
    </row>
    <row r="52" ht="16.5" spans="1:9">
      <c r="A52" s="3" t="str">
        <f t="shared" si="2"/>
        <v>TZ811浅蓝花2XL</v>
      </c>
      <c r="B52" s="18" t="s">
        <v>277</v>
      </c>
      <c r="C52" s="19" t="str">
        <f t="shared" si="3"/>
        <v>TZ811</v>
      </c>
      <c r="D52" s="20" t="s">
        <v>274</v>
      </c>
      <c r="E52" s="21" t="s">
        <v>275</v>
      </c>
      <c r="F52" s="22" t="s">
        <v>14</v>
      </c>
      <c r="G52" s="23" t="s">
        <v>71</v>
      </c>
      <c r="H52" t="s">
        <v>47</v>
      </c>
      <c r="I52" t="e">
        <f>VLOOKUP(E52,运营生产订单!$A$9:$A$45,1,0)</f>
        <v>#N/A</v>
      </c>
    </row>
    <row r="53" ht="16.5" spans="1:9">
      <c r="A53" s="3" t="str">
        <f t="shared" si="2"/>
        <v>TZ811浅蓝花3XL</v>
      </c>
      <c r="B53" s="18" t="s">
        <v>278</v>
      </c>
      <c r="C53" s="19" t="str">
        <f t="shared" si="3"/>
        <v>TZ811</v>
      </c>
      <c r="D53" s="20" t="s">
        <v>274</v>
      </c>
      <c r="E53" s="21" t="s">
        <v>275</v>
      </c>
      <c r="F53" s="22" t="s">
        <v>15</v>
      </c>
      <c r="G53" s="23" t="s">
        <v>71</v>
      </c>
      <c r="H53" t="s">
        <v>47</v>
      </c>
      <c r="I53" t="e">
        <f>VLOOKUP(E53,运营生产订单!$A$9:$A$45,1,0)</f>
        <v>#N/A</v>
      </c>
    </row>
    <row r="54" ht="16.5" spans="1:9">
      <c r="A54" s="3" t="str">
        <f t="shared" si="2"/>
        <v>TZ811浅蓝花4XL</v>
      </c>
      <c r="B54" s="18" t="s">
        <v>279</v>
      </c>
      <c r="C54" s="19" t="str">
        <f t="shared" si="3"/>
        <v>TZ811</v>
      </c>
      <c r="D54" s="20" t="s">
        <v>274</v>
      </c>
      <c r="E54" s="21" t="s">
        <v>275</v>
      </c>
      <c r="F54" s="22" t="s">
        <v>16</v>
      </c>
      <c r="G54" s="23" t="s">
        <v>71</v>
      </c>
      <c r="H54" t="s">
        <v>47</v>
      </c>
      <c r="I54" t="e">
        <f>VLOOKUP(E54,运营生产订单!$A$9:$A$45,1,0)</f>
        <v>#N/A</v>
      </c>
    </row>
    <row r="55" ht="16.5" spans="1:9">
      <c r="A55" s="3" t="str">
        <f t="shared" si="2"/>
        <v>TZ811浅蓝花5XL</v>
      </c>
      <c r="B55" s="18" t="s">
        <v>280</v>
      </c>
      <c r="C55" s="19" t="str">
        <f t="shared" si="3"/>
        <v>TZ811</v>
      </c>
      <c r="D55" s="20" t="s">
        <v>274</v>
      </c>
      <c r="E55" s="21" t="s">
        <v>275</v>
      </c>
      <c r="F55" s="22" t="s">
        <v>17</v>
      </c>
      <c r="G55" s="23" t="s">
        <v>71</v>
      </c>
      <c r="H55" t="s">
        <v>47</v>
      </c>
      <c r="I55" t="e">
        <f>VLOOKUP(E55,运营生产订单!$A$9:$A$45,1,0)</f>
        <v>#N/A</v>
      </c>
    </row>
    <row r="56" ht="16.5" spans="1:9">
      <c r="A56" s="3" t="str">
        <f t="shared" si="2"/>
        <v>TZ811酒红花L</v>
      </c>
      <c r="B56" s="18" t="s">
        <v>281</v>
      </c>
      <c r="C56" s="19" t="str">
        <f t="shared" si="3"/>
        <v>TZ811</v>
      </c>
      <c r="D56" s="20" t="s">
        <v>282</v>
      </c>
      <c r="E56" s="21" t="s">
        <v>283</v>
      </c>
      <c r="F56" s="22" t="s">
        <v>12</v>
      </c>
      <c r="G56" s="23" t="s">
        <v>71</v>
      </c>
      <c r="H56" t="s">
        <v>47</v>
      </c>
      <c r="I56" t="e">
        <f>VLOOKUP(E56,运营生产订单!$A$9:$A$45,1,0)</f>
        <v>#N/A</v>
      </c>
    </row>
    <row r="57" ht="16.5" spans="1:9">
      <c r="A57" s="3" t="str">
        <f t="shared" si="2"/>
        <v>TZ811酒红花XL</v>
      </c>
      <c r="B57" s="18" t="s">
        <v>284</v>
      </c>
      <c r="C57" s="19" t="str">
        <f t="shared" si="3"/>
        <v>TZ811</v>
      </c>
      <c r="D57" s="20" t="s">
        <v>282</v>
      </c>
      <c r="E57" s="21" t="s">
        <v>283</v>
      </c>
      <c r="F57" s="22" t="s">
        <v>13</v>
      </c>
      <c r="G57" s="23" t="s">
        <v>71</v>
      </c>
      <c r="H57" t="s">
        <v>47</v>
      </c>
      <c r="I57" t="e">
        <f>VLOOKUP(E57,运营生产订单!$A$9:$A$45,1,0)</f>
        <v>#N/A</v>
      </c>
    </row>
    <row r="58" ht="16.5" spans="1:9">
      <c r="A58" s="3" t="str">
        <f t="shared" si="2"/>
        <v>TZ811酒红花2XL</v>
      </c>
      <c r="B58" s="18" t="s">
        <v>285</v>
      </c>
      <c r="C58" s="19" t="str">
        <f t="shared" si="3"/>
        <v>TZ811</v>
      </c>
      <c r="D58" s="20" t="s">
        <v>282</v>
      </c>
      <c r="E58" s="21" t="s">
        <v>283</v>
      </c>
      <c r="F58" s="22" t="s">
        <v>14</v>
      </c>
      <c r="G58" s="23" t="s">
        <v>71</v>
      </c>
      <c r="H58" t="s">
        <v>47</v>
      </c>
      <c r="I58" t="e">
        <f>VLOOKUP(E58,运营生产订单!$A$9:$A$45,1,0)</f>
        <v>#N/A</v>
      </c>
    </row>
    <row r="59" ht="16.5" spans="1:9">
      <c r="A59" s="3" t="str">
        <f t="shared" si="2"/>
        <v>TZ811酒红花3XL</v>
      </c>
      <c r="B59" s="18" t="s">
        <v>286</v>
      </c>
      <c r="C59" s="19" t="str">
        <f t="shared" si="3"/>
        <v>TZ811</v>
      </c>
      <c r="D59" s="20" t="s">
        <v>282</v>
      </c>
      <c r="E59" s="21" t="s">
        <v>283</v>
      </c>
      <c r="F59" s="22" t="s">
        <v>15</v>
      </c>
      <c r="G59" s="23" t="s">
        <v>71</v>
      </c>
      <c r="H59" t="s">
        <v>47</v>
      </c>
      <c r="I59" t="e">
        <f>VLOOKUP(E59,运营生产订单!$A$9:$A$45,1,0)</f>
        <v>#N/A</v>
      </c>
    </row>
    <row r="60" ht="16.5" spans="1:9">
      <c r="A60" s="3" t="str">
        <f t="shared" si="2"/>
        <v>TZ811酒红花4XL</v>
      </c>
      <c r="B60" s="18" t="s">
        <v>287</v>
      </c>
      <c r="C60" s="19" t="str">
        <f t="shared" si="3"/>
        <v>TZ811</v>
      </c>
      <c r="D60" s="20" t="s">
        <v>282</v>
      </c>
      <c r="E60" s="21" t="s">
        <v>283</v>
      </c>
      <c r="F60" s="22" t="s">
        <v>16</v>
      </c>
      <c r="G60" s="23" t="s">
        <v>71</v>
      </c>
      <c r="H60" t="s">
        <v>47</v>
      </c>
      <c r="I60" t="e">
        <f>VLOOKUP(E60,运营生产订单!$A$9:$A$45,1,0)</f>
        <v>#N/A</v>
      </c>
    </row>
    <row r="61" ht="16.5" spans="1:9">
      <c r="A61" s="3" t="str">
        <f t="shared" si="2"/>
        <v>TZ811酒红花5XL</v>
      </c>
      <c r="B61" s="18" t="s">
        <v>288</v>
      </c>
      <c r="C61" s="19" t="str">
        <f t="shared" si="3"/>
        <v>TZ811</v>
      </c>
      <c r="D61" s="20" t="s">
        <v>282</v>
      </c>
      <c r="E61" s="21" t="s">
        <v>283</v>
      </c>
      <c r="F61" s="22" t="s">
        <v>17</v>
      </c>
      <c r="G61" s="23" t="s">
        <v>71</v>
      </c>
      <c r="H61" t="s">
        <v>47</v>
      </c>
      <c r="I61" t="e">
        <f>VLOOKUP(E61,运营生产订单!$A$9:$A$45,1,0)</f>
        <v>#N/A</v>
      </c>
    </row>
    <row r="62" ht="16.5" spans="1:9">
      <c r="A62" s="3" t="str">
        <f t="shared" si="2"/>
        <v>TZ811大花蓝绿L</v>
      </c>
      <c r="B62" s="18" t="s">
        <v>289</v>
      </c>
      <c r="C62" s="19" t="str">
        <f t="shared" si="3"/>
        <v>TZ811</v>
      </c>
      <c r="D62" s="23" t="s">
        <v>290</v>
      </c>
      <c r="E62" s="21" t="s">
        <v>291</v>
      </c>
      <c r="F62" s="22" t="s">
        <v>12</v>
      </c>
      <c r="G62" s="23" t="s">
        <v>71</v>
      </c>
      <c r="H62" t="s">
        <v>47</v>
      </c>
      <c r="I62" t="e">
        <f>VLOOKUP(E62,运营生产订单!$A$9:$A$45,1,0)</f>
        <v>#N/A</v>
      </c>
    </row>
    <row r="63" ht="16.5" spans="1:9">
      <c r="A63" s="3" t="str">
        <f t="shared" si="2"/>
        <v>TZ811大花蓝绿XL</v>
      </c>
      <c r="B63" s="18" t="s">
        <v>292</v>
      </c>
      <c r="C63" s="19" t="str">
        <f t="shared" si="3"/>
        <v>TZ811</v>
      </c>
      <c r="D63" s="23" t="s">
        <v>290</v>
      </c>
      <c r="E63" s="21" t="s">
        <v>291</v>
      </c>
      <c r="F63" s="22" t="s">
        <v>13</v>
      </c>
      <c r="G63" s="23" t="s">
        <v>71</v>
      </c>
      <c r="H63" t="s">
        <v>47</v>
      </c>
      <c r="I63" t="e">
        <f>VLOOKUP(E63,运营生产订单!$A$9:$A$45,1,0)</f>
        <v>#N/A</v>
      </c>
    </row>
    <row r="64" ht="16.5" spans="1:9">
      <c r="A64" s="3" t="str">
        <f t="shared" si="2"/>
        <v>TZ811大花蓝绿2XL</v>
      </c>
      <c r="B64" s="18" t="s">
        <v>293</v>
      </c>
      <c r="C64" s="19" t="str">
        <f t="shared" si="3"/>
        <v>TZ811</v>
      </c>
      <c r="D64" s="23" t="s">
        <v>290</v>
      </c>
      <c r="E64" s="21" t="s">
        <v>291</v>
      </c>
      <c r="F64" s="22" t="s">
        <v>14</v>
      </c>
      <c r="G64" s="23" t="s">
        <v>71</v>
      </c>
      <c r="H64" t="s">
        <v>47</v>
      </c>
      <c r="I64" t="e">
        <f>VLOOKUP(E64,运营生产订单!$A$9:$A$45,1,0)</f>
        <v>#N/A</v>
      </c>
    </row>
    <row r="65" ht="16.5" spans="1:9">
      <c r="A65" s="3" t="str">
        <f t="shared" si="2"/>
        <v>TZ811大花蓝绿3XL</v>
      </c>
      <c r="B65" s="18" t="s">
        <v>294</v>
      </c>
      <c r="C65" s="19" t="str">
        <f t="shared" si="3"/>
        <v>TZ811</v>
      </c>
      <c r="D65" s="23" t="s">
        <v>290</v>
      </c>
      <c r="E65" s="21" t="s">
        <v>291</v>
      </c>
      <c r="F65" s="22" t="s">
        <v>15</v>
      </c>
      <c r="G65" s="23" t="s">
        <v>71</v>
      </c>
      <c r="H65" t="s">
        <v>47</v>
      </c>
      <c r="I65" t="e">
        <f>VLOOKUP(E65,运营生产订单!$A$9:$A$45,1,0)</f>
        <v>#N/A</v>
      </c>
    </row>
    <row r="66" ht="16.5" spans="1:9">
      <c r="A66" s="3" t="str">
        <f t="shared" si="2"/>
        <v>TZ811大花蓝绿4XL</v>
      </c>
      <c r="B66" s="18" t="s">
        <v>295</v>
      </c>
      <c r="C66" s="19" t="str">
        <f t="shared" si="3"/>
        <v>TZ811</v>
      </c>
      <c r="D66" s="23" t="s">
        <v>290</v>
      </c>
      <c r="E66" s="21" t="s">
        <v>291</v>
      </c>
      <c r="F66" s="22" t="s">
        <v>16</v>
      </c>
      <c r="G66" s="23" t="s">
        <v>71</v>
      </c>
      <c r="H66" t="s">
        <v>47</v>
      </c>
      <c r="I66" t="e">
        <f>VLOOKUP(E66,运营生产订单!$A$9:$A$45,1,0)</f>
        <v>#N/A</v>
      </c>
    </row>
    <row r="67" ht="16.5" spans="1:9">
      <c r="A67" s="3" t="str">
        <f t="shared" si="2"/>
        <v>TZ811大花蓝绿5XL</v>
      </c>
      <c r="B67" s="18" t="s">
        <v>296</v>
      </c>
      <c r="C67" s="19" t="str">
        <f t="shared" si="3"/>
        <v>TZ811</v>
      </c>
      <c r="D67" s="23" t="s">
        <v>290</v>
      </c>
      <c r="E67" s="21" t="s">
        <v>291</v>
      </c>
      <c r="F67" s="22" t="s">
        <v>17</v>
      </c>
      <c r="G67" s="23" t="s">
        <v>71</v>
      </c>
      <c r="H67" t="s">
        <v>47</v>
      </c>
      <c r="I67" t="e">
        <f>VLOOKUP(E67,运营生产订单!$A$9:$A$45,1,0)</f>
        <v>#N/A</v>
      </c>
    </row>
    <row r="68" ht="16.5" spans="1:9">
      <c r="A68" s="3" t="str">
        <f t="shared" si="2"/>
        <v>TZ811豆沙红L</v>
      </c>
      <c r="B68" s="18" t="s">
        <v>297</v>
      </c>
      <c r="C68" s="19" t="str">
        <f t="shared" si="3"/>
        <v>TZ811</v>
      </c>
      <c r="D68" s="23" t="s">
        <v>55</v>
      </c>
      <c r="E68" s="21" t="s">
        <v>298</v>
      </c>
      <c r="F68" s="22" t="s">
        <v>12</v>
      </c>
      <c r="G68" s="23" t="s">
        <v>71</v>
      </c>
      <c r="H68" t="s">
        <v>47</v>
      </c>
      <c r="I68" t="e">
        <f>VLOOKUP(E68,运营生产订单!$A$9:$A$45,1,0)</f>
        <v>#N/A</v>
      </c>
    </row>
    <row r="69" ht="16.5" spans="1:9">
      <c r="A69" s="3" t="str">
        <f t="shared" si="2"/>
        <v>TZ811豆沙红XL</v>
      </c>
      <c r="B69" s="18" t="s">
        <v>299</v>
      </c>
      <c r="C69" s="19" t="str">
        <f t="shared" si="3"/>
        <v>TZ811</v>
      </c>
      <c r="D69" s="23" t="s">
        <v>55</v>
      </c>
      <c r="E69" s="21" t="s">
        <v>298</v>
      </c>
      <c r="F69" s="22" t="s">
        <v>13</v>
      </c>
      <c r="G69" s="23" t="s">
        <v>71</v>
      </c>
      <c r="H69" t="s">
        <v>47</v>
      </c>
      <c r="I69" t="e">
        <f>VLOOKUP(E69,运营生产订单!$A$9:$A$45,1,0)</f>
        <v>#N/A</v>
      </c>
    </row>
    <row r="70" ht="16.5" spans="1:9">
      <c r="A70" s="3" t="str">
        <f t="shared" si="2"/>
        <v>TZ811豆沙红2XL</v>
      </c>
      <c r="B70" s="18" t="s">
        <v>300</v>
      </c>
      <c r="C70" s="19" t="str">
        <f t="shared" si="3"/>
        <v>TZ811</v>
      </c>
      <c r="D70" s="23" t="s">
        <v>55</v>
      </c>
      <c r="E70" s="21" t="s">
        <v>298</v>
      </c>
      <c r="F70" s="22" t="s">
        <v>14</v>
      </c>
      <c r="G70" s="23" t="s">
        <v>71</v>
      </c>
      <c r="H70" t="s">
        <v>47</v>
      </c>
      <c r="I70" t="e">
        <f>VLOOKUP(E70,运营生产订单!$A$9:$A$45,1,0)</f>
        <v>#N/A</v>
      </c>
    </row>
    <row r="71" ht="16.5" spans="1:9">
      <c r="A71" s="3" t="str">
        <f t="shared" si="2"/>
        <v>TZ811豆沙红3XL</v>
      </c>
      <c r="B71" s="18" t="s">
        <v>301</v>
      </c>
      <c r="C71" s="19" t="str">
        <f t="shared" si="3"/>
        <v>TZ811</v>
      </c>
      <c r="D71" s="23" t="s">
        <v>55</v>
      </c>
      <c r="E71" s="21" t="s">
        <v>298</v>
      </c>
      <c r="F71" s="22" t="s">
        <v>15</v>
      </c>
      <c r="G71" s="23" t="s">
        <v>71</v>
      </c>
      <c r="H71" t="s">
        <v>47</v>
      </c>
      <c r="I71" t="e">
        <f>VLOOKUP(E71,运营生产订单!$A$9:$A$45,1,0)</f>
        <v>#N/A</v>
      </c>
    </row>
    <row r="72" ht="16.5" spans="1:9">
      <c r="A72" s="3" t="str">
        <f t="shared" ref="A72:A103" si="4">C72&amp;E72&amp;F72</f>
        <v>TZ811豆沙红4XL</v>
      </c>
      <c r="B72" s="11" t="s">
        <v>302</v>
      </c>
      <c r="C72" s="19" t="str">
        <f t="shared" ref="C72:C103" si="5">LEFT(B72,5)</f>
        <v>TZ811</v>
      </c>
      <c r="D72" s="13" t="s">
        <v>55</v>
      </c>
      <c r="E72" s="27" t="s">
        <v>298</v>
      </c>
      <c r="F72" s="22" t="s">
        <v>16</v>
      </c>
      <c r="G72" s="23" t="s">
        <v>71</v>
      </c>
      <c r="H72" t="s">
        <v>47</v>
      </c>
      <c r="I72" t="e">
        <f>VLOOKUP(E72,运营生产订单!$A$9:$A$45,1,0)</f>
        <v>#N/A</v>
      </c>
    </row>
    <row r="73" ht="16.5" spans="1:9">
      <c r="A73" s="3" t="str">
        <f t="shared" si="4"/>
        <v>TZ811豆沙红5XL</v>
      </c>
      <c r="B73" s="11" t="s">
        <v>303</v>
      </c>
      <c r="C73" s="19" t="str">
        <f t="shared" si="5"/>
        <v>TZ811</v>
      </c>
      <c r="D73" s="13" t="s">
        <v>55</v>
      </c>
      <c r="E73" s="27" t="s">
        <v>298</v>
      </c>
      <c r="F73" s="22" t="s">
        <v>17</v>
      </c>
      <c r="G73" s="23" t="s">
        <v>71</v>
      </c>
      <c r="H73" t="s">
        <v>47</v>
      </c>
      <c r="I73" t="e">
        <f>VLOOKUP(E73,运营生产订单!$A$9:$A$45,1,0)</f>
        <v>#N/A</v>
      </c>
    </row>
    <row r="74" ht="16.5" spans="1:9">
      <c r="A74" s="3" t="str">
        <f t="shared" si="4"/>
        <v>TZ811米杏L</v>
      </c>
      <c r="B74" s="11" t="s">
        <v>304</v>
      </c>
      <c r="C74" s="19" t="str">
        <f t="shared" si="5"/>
        <v>TZ811</v>
      </c>
      <c r="D74" s="13" t="s">
        <v>305</v>
      </c>
      <c r="E74" s="27" t="s">
        <v>306</v>
      </c>
      <c r="F74" s="22" t="s">
        <v>12</v>
      </c>
      <c r="G74" s="23" t="s">
        <v>71</v>
      </c>
      <c r="H74" t="s">
        <v>47</v>
      </c>
      <c r="I74" t="e">
        <f>VLOOKUP(E74,运营生产订单!$A$9:$A$45,1,0)</f>
        <v>#N/A</v>
      </c>
    </row>
    <row r="75" ht="16.5" spans="1:9">
      <c r="A75" s="3" t="str">
        <f t="shared" si="4"/>
        <v>TZ811米杏XL</v>
      </c>
      <c r="B75" s="11" t="s">
        <v>307</v>
      </c>
      <c r="C75" s="19" t="str">
        <f t="shared" si="5"/>
        <v>TZ811</v>
      </c>
      <c r="D75" s="13" t="s">
        <v>305</v>
      </c>
      <c r="E75" s="27" t="s">
        <v>306</v>
      </c>
      <c r="F75" s="22" t="s">
        <v>13</v>
      </c>
      <c r="G75" s="23" t="s">
        <v>71</v>
      </c>
      <c r="H75" t="s">
        <v>47</v>
      </c>
      <c r="I75" t="e">
        <f>VLOOKUP(E75,运营生产订单!$A$9:$A$45,1,0)</f>
        <v>#N/A</v>
      </c>
    </row>
    <row r="76" ht="16.5" spans="1:9">
      <c r="A76" s="3" t="str">
        <f t="shared" si="4"/>
        <v>TZ811米杏2XL</v>
      </c>
      <c r="B76" s="11" t="s">
        <v>308</v>
      </c>
      <c r="C76" s="19" t="str">
        <f t="shared" si="5"/>
        <v>TZ811</v>
      </c>
      <c r="D76" s="13" t="s">
        <v>305</v>
      </c>
      <c r="E76" s="27" t="s">
        <v>306</v>
      </c>
      <c r="F76" s="22" t="s">
        <v>14</v>
      </c>
      <c r="G76" s="23" t="s">
        <v>71</v>
      </c>
      <c r="H76" t="s">
        <v>47</v>
      </c>
      <c r="I76" t="e">
        <f>VLOOKUP(E76,运营生产订单!$A$9:$A$45,1,0)</f>
        <v>#N/A</v>
      </c>
    </row>
    <row r="77" ht="16.5" spans="1:9">
      <c r="A77" s="3" t="str">
        <f t="shared" si="4"/>
        <v>TZ811米杏3XL</v>
      </c>
      <c r="B77" s="11" t="s">
        <v>309</v>
      </c>
      <c r="C77" s="19" t="str">
        <f t="shared" si="5"/>
        <v>TZ811</v>
      </c>
      <c r="D77" s="13" t="s">
        <v>305</v>
      </c>
      <c r="E77" s="27" t="s">
        <v>306</v>
      </c>
      <c r="F77" s="22" t="s">
        <v>15</v>
      </c>
      <c r="G77" s="23" t="s">
        <v>71</v>
      </c>
      <c r="H77" t="s">
        <v>47</v>
      </c>
      <c r="I77" t="e">
        <f>VLOOKUP(E77,运营生产订单!$A$9:$A$45,1,0)</f>
        <v>#N/A</v>
      </c>
    </row>
    <row r="78" ht="16.5" spans="1:9">
      <c r="A78" s="3" t="str">
        <f t="shared" si="4"/>
        <v>TZ811米杏4XL</v>
      </c>
      <c r="B78" s="11" t="s">
        <v>310</v>
      </c>
      <c r="C78" s="19" t="str">
        <f t="shared" si="5"/>
        <v>TZ811</v>
      </c>
      <c r="D78" s="13" t="s">
        <v>305</v>
      </c>
      <c r="E78" s="27" t="s">
        <v>306</v>
      </c>
      <c r="F78" s="22" t="s">
        <v>16</v>
      </c>
      <c r="G78" s="23" t="s">
        <v>71</v>
      </c>
      <c r="H78" t="s">
        <v>47</v>
      </c>
      <c r="I78" t="e">
        <f>VLOOKUP(E78,运营生产订单!$A$9:$A$45,1,0)</f>
        <v>#N/A</v>
      </c>
    </row>
    <row r="79" ht="16.5" spans="1:9">
      <c r="A79" s="3" t="str">
        <f t="shared" si="4"/>
        <v>TZ811米杏5XL</v>
      </c>
      <c r="B79" s="11" t="s">
        <v>311</v>
      </c>
      <c r="C79" s="19" t="str">
        <f t="shared" si="5"/>
        <v>TZ811</v>
      </c>
      <c r="D79" s="13" t="s">
        <v>305</v>
      </c>
      <c r="E79" s="27" t="s">
        <v>306</v>
      </c>
      <c r="F79" s="22" t="s">
        <v>17</v>
      </c>
      <c r="G79" s="23" t="s">
        <v>71</v>
      </c>
      <c r="H79" t="s">
        <v>47</v>
      </c>
      <c r="I79" t="e">
        <f>VLOOKUP(E79,运营生产订单!$A$9:$A$45,1,0)</f>
        <v>#N/A</v>
      </c>
    </row>
    <row r="80" ht="16.5" spans="1:9">
      <c r="A80" s="3" t="str">
        <f t="shared" si="4"/>
        <v>TZ811粉红L</v>
      </c>
      <c r="B80" s="11" t="s">
        <v>312</v>
      </c>
      <c r="C80" s="19" t="str">
        <f t="shared" si="5"/>
        <v>TZ811</v>
      </c>
      <c r="D80" s="13" t="s">
        <v>313</v>
      </c>
      <c r="E80" s="27" t="s">
        <v>314</v>
      </c>
      <c r="F80" s="22" t="s">
        <v>12</v>
      </c>
      <c r="G80" s="23" t="s">
        <v>71</v>
      </c>
      <c r="H80" t="s">
        <v>47</v>
      </c>
      <c r="I80" t="e">
        <f>VLOOKUP(E80,运营生产订单!$A$9:$A$45,1,0)</f>
        <v>#N/A</v>
      </c>
    </row>
    <row r="81" ht="16.5" spans="1:9">
      <c r="A81" s="3" t="str">
        <f t="shared" si="4"/>
        <v>TZ811粉红XL</v>
      </c>
      <c r="B81" s="11" t="s">
        <v>315</v>
      </c>
      <c r="C81" s="19" t="str">
        <f t="shared" si="5"/>
        <v>TZ811</v>
      </c>
      <c r="D81" s="13" t="s">
        <v>313</v>
      </c>
      <c r="E81" s="27" t="s">
        <v>314</v>
      </c>
      <c r="F81" s="22" t="s">
        <v>13</v>
      </c>
      <c r="G81" s="23" t="s">
        <v>71</v>
      </c>
      <c r="H81" t="s">
        <v>47</v>
      </c>
      <c r="I81" t="e">
        <f>VLOOKUP(E81,运营生产订单!$A$9:$A$45,1,0)</f>
        <v>#N/A</v>
      </c>
    </row>
    <row r="82" ht="16.5" spans="1:9">
      <c r="A82" s="3" t="str">
        <f t="shared" si="4"/>
        <v>TZ811粉红2XL</v>
      </c>
      <c r="B82" s="11" t="s">
        <v>316</v>
      </c>
      <c r="C82" s="19" t="str">
        <f t="shared" si="5"/>
        <v>TZ811</v>
      </c>
      <c r="D82" s="13" t="s">
        <v>313</v>
      </c>
      <c r="E82" s="27" t="s">
        <v>314</v>
      </c>
      <c r="F82" s="22" t="s">
        <v>14</v>
      </c>
      <c r="G82" s="23" t="s">
        <v>71</v>
      </c>
      <c r="H82" t="s">
        <v>47</v>
      </c>
      <c r="I82" t="e">
        <f>VLOOKUP(E82,运营生产订单!$A$9:$A$45,1,0)</f>
        <v>#N/A</v>
      </c>
    </row>
    <row r="83" ht="16.5" spans="1:9">
      <c r="A83" s="3" t="str">
        <f t="shared" si="4"/>
        <v>TZ811粉红3XL</v>
      </c>
      <c r="B83" s="11" t="s">
        <v>317</v>
      </c>
      <c r="C83" s="19" t="str">
        <f t="shared" si="5"/>
        <v>TZ811</v>
      </c>
      <c r="D83" s="13" t="s">
        <v>313</v>
      </c>
      <c r="E83" s="27" t="s">
        <v>314</v>
      </c>
      <c r="F83" s="22" t="s">
        <v>15</v>
      </c>
      <c r="G83" s="23" t="s">
        <v>71</v>
      </c>
      <c r="H83" t="s">
        <v>47</v>
      </c>
      <c r="I83" t="e">
        <f>VLOOKUP(E83,运营生产订单!$A$9:$A$45,1,0)</f>
        <v>#N/A</v>
      </c>
    </row>
    <row r="84" ht="16.5" spans="1:9">
      <c r="A84" s="3" t="str">
        <f t="shared" si="4"/>
        <v>TZ811粉红4XL</v>
      </c>
      <c r="B84" s="11" t="s">
        <v>318</v>
      </c>
      <c r="C84" s="19" t="str">
        <f t="shared" si="5"/>
        <v>TZ811</v>
      </c>
      <c r="D84" s="13" t="s">
        <v>313</v>
      </c>
      <c r="E84" s="27" t="s">
        <v>314</v>
      </c>
      <c r="F84" s="22" t="s">
        <v>16</v>
      </c>
      <c r="G84" s="23" t="s">
        <v>71</v>
      </c>
      <c r="H84" t="s">
        <v>47</v>
      </c>
      <c r="I84" t="e">
        <f>VLOOKUP(E84,运营生产订单!$A$9:$A$45,1,0)</f>
        <v>#N/A</v>
      </c>
    </row>
    <row r="85" ht="16.5" spans="1:9">
      <c r="A85" s="3" t="str">
        <f t="shared" si="4"/>
        <v>TZ811粉红5XL</v>
      </c>
      <c r="B85" s="11" t="s">
        <v>319</v>
      </c>
      <c r="C85" s="19" t="str">
        <f t="shared" si="5"/>
        <v>TZ811</v>
      </c>
      <c r="D85" s="13" t="s">
        <v>313</v>
      </c>
      <c r="E85" s="27" t="s">
        <v>314</v>
      </c>
      <c r="F85" s="22" t="s">
        <v>17</v>
      </c>
      <c r="G85" s="23" t="s">
        <v>71</v>
      </c>
      <c r="H85" t="s">
        <v>47</v>
      </c>
      <c r="I85" t="e">
        <f>VLOOKUP(E85,运营生产订单!$A$9:$A$45,1,0)</f>
        <v>#N/A</v>
      </c>
    </row>
    <row r="86" ht="16.5" spans="1:9">
      <c r="A86" s="3" t="str">
        <f t="shared" si="4"/>
        <v>TZ811蓝绿L</v>
      </c>
      <c r="B86" s="11" t="s">
        <v>320</v>
      </c>
      <c r="C86" s="19" t="str">
        <f t="shared" si="5"/>
        <v>TZ811</v>
      </c>
      <c r="D86" s="13" t="s">
        <v>58</v>
      </c>
      <c r="E86" s="27" t="s">
        <v>321</v>
      </c>
      <c r="F86" s="22" t="s">
        <v>12</v>
      </c>
      <c r="G86" s="23" t="s">
        <v>71</v>
      </c>
      <c r="H86" t="s">
        <v>47</v>
      </c>
      <c r="I86" t="e">
        <f>VLOOKUP(E86,运营生产订单!$A$9:$A$45,1,0)</f>
        <v>#N/A</v>
      </c>
    </row>
    <row r="87" ht="16.5" spans="1:9">
      <c r="A87" s="3" t="str">
        <f t="shared" si="4"/>
        <v>TZ811蓝绿XL</v>
      </c>
      <c r="B87" s="11" t="s">
        <v>322</v>
      </c>
      <c r="C87" s="19" t="str">
        <f t="shared" si="5"/>
        <v>TZ811</v>
      </c>
      <c r="D87" s="13" t="s">
        <v>58</v>
      </c>
      <c r="E87" s="27" t="s">
        <v>321</v>
      </c>
      <c r="F87" s="22" t="s">
        <v>13</v>
      </c>
      <c r="G87" s="23" t="s">
        <v>71</v>
      </c>
      <c r="H87" t="s">
        <v>47</v>
      </c>
      <c r="I87" t="e">
        <f>VLOOKUP(E87,运营生产订单!$A$9:$A$45,1,0)</f>
        <v>#N/A</v>
      </c>
    </row>
    <row r="88" ht="16.5" spans="1:9">
      <c r="A88" s="3" t="str">
        <f t="shared" si="4"/>
        <v>TZ811蓝绿2XL</v>
      </c>
      <c r="B88" s="11" t="s">
        <v>323</v>
      </c>
      <c r="C88" s="19" t="str">
        <f t="shared" si="5"/>
        <v>TZ811</v>
      </c>
      <c r="D88" s="13" t="s">
        <v>58</v>
      </c>
      <c r="E88" s="27" t="s">
        <v>321</v>
      </c>
      <c r="F88" s="22" t="s">
        <v>14</v>
      </c>
      <c r="G88" s="23" t="s">
        <v>71</v>
      </c>
      <c r="H88" t="s">
        <v>47</v>
      </c>
      <c r="I88" t="e">
        <f>VLOOKUP(E88,运营生产订单!$A$9:$A$45,1,0)</f>
        <v>#N/A</v>
      </c>
    </row>
    <row r="89" ht="16.5" spans="1:9">
      <c r="A89" s="3" t="str">
        <f t="shared" si="4"/>
        <v>TZ811蓝绿3XL</v>
      </c>
      <c r="B89" s="11" t="s">
        <v>324</v>
      </c>
      <c r="C89" s="19" t="str">
        <f t="shared" si="5"/>
        <v>TZ811</v>
      </c>
      <c r="D89" s="13" t="s">
        <v>58</v>
      </c>
      <c r="E89" s="27" t="s">
        <v>321</v>
      </c>
      <c r="F89" s="22" t="s">
        <v>15</v>
      </c>
      <c r="G89" s="23" t="s">
        <v>71</v>
      </c>
      <c r="H89" t="s">
        <v>47</v>
      </c>
      <c r="I89" t="e">
        <f>VLOOKUP(E89,运营生产订单!$A$9:$A$45,1,0)</f>
        <v>#N/A</v>
      </c>
    </row>
    <row r="90" ht="16.5" spans="1:9">
      <c r="A90" s="3" t="str">
        <f t="shared" si="4"/>
        <v>TZ811蓝绿4XL</v>
      </c>
      <c r="B90" s="11" t="s">
        <v>325</v>
      </c>
      <c r="C90" s="19" t="str">
        <f t="shared" si="5"/>
        <v>TZ811</v>
      </c>
      <c r="D90" s="13" t="s">
        <v>58</v>
      </c>
      <c r="E90" s="27" t="s">
        <v>321</v>
      </c>
      <c r="F90" s="22" t="s">
        <v>16</v>
      </c>
      <c r="G90" s="23" t="s">
        <v>71</v>
      </c>
      <c r="H90" t="s">
        <v>47</v>
      </c>
      <c r="I90" t="e">
        <f>VLOOKUP(E90,运营生产订单!$A$9:$A$45,1,0)</f>
        <v>#N/A</v>
      </c>
    </row>
    <row r="91" ht="16.5" spans="1:9">
      <c r="A91" s="3" t="str">
        <f t="shared" si="4"/>
        <v>TZ811蓝绿5XL</v>
      </c>
      <c r="B91" s="11" t="s">
        <v>326</v>
      </c>
      <c r="C91" s="19" t="str">
        <f t="shared" si="5"/>
        <v>TZ811</v>
      </c>
      <c r="D91" s="13" t="s">
        <v>58</v>
      </c>
      <c r="E91" s="27" t="s">
        <v>321</v>
      </c>
      <c r="F91" s="22" t="s">
        <v>17</v>
      </c>
      <c r="G91" s="23" t="s">
        <v>71</v>
      </c>
      <c r="H91" t="s">
        <v>47</v>
      </c>
      <c r="I91" t="e">
        <f>VLOOKUP(E91,运营生产订单!$A$9:$A$45,1,0)</f>
        <v>#N/A</v>
      </c>
    </row>
    <row r="92" ht="16.5" spans="1:9">
      <c r="A92" s="3" t="str">
        <f t="shared" si="4"/>
        <v>TZ811玫瑰金叶-白L</v>
      </c>
      <c r="B92" s="11" t="s">
        <v>327</v>
      </c>
      <c r="C92" s="19" t="str">
        <f t="shared" si="5"/>
        <v>TZ811</v>
      </c>
      <c r="D92" s="13" t="s">
        <v>328</v>
      </c>
      <c r="E92" s="27" t="s">
        <v>329</v>
      </c>
      <c r="F92" s="22" t="s">
        <v>12</v>
      </c>
      <c r="G92" s="23" t="s">
        <v>71</v>
      </c>
      <c r="H92" t="s">
        <v>47</v>
      </c>
      <c r="I92" t="e">
        <f>VLOOKUP(E92,运营生产订单!$A$9:$A$45,1,0)</f>
        <v>#N/A</v>
      </c>
    </row>
    <row r="93" ht="16.5" spans="1:9">
      <c r="A93" s="3" t="str">
        <f t="shared" si="4"/>
        <v>TZ811玫瑰金叶-白XL</v>
      </c>
      <c r="B93" s="11" t="s">
        <v>330</v>
      </c>
      <c r="C93" s="19" t="str">
        <f t="shared" si="5"/>
        <v>TZ811</v>
      </c>
      <c r="D93" s="13" t="s">
        <v>328</v>
      </c>
      <c r="E93" s="27" t="s">
        <v>329</v>
      </c>
      <c r="F93" s="22" t="s">
        <v>13</v>
      </c>
      <c r="G93" s="23" t="s">
        <v>71</v>
      </c>
      <c r="H93" t="s">
        <v>47</v>
      </c>
      <c r="I93" t="e">
        <f>VLOOKUP(E93,运营生产订单!$A$9:$A$45,1,0)</f>
        <v>#N/A</v>
      </c>
    </row>
    <row r="94" ht="16.5" spans="1:9">
      <c r="A94" s="3" t="str">
        <f t="shared" si="4"/>
        <v>TZ811玫瑰金叶-白2XL</v>
      </c>
      <c r="B94" s="11" t="s">
        <v>331</v>
      </c>
      <c r="C94" s="19" t="str">
        <f t="shared" si="5"/>
        <v>TZ811</v>
      </c>
      <c r="D94" s="13" t="s">
        <v>328</v>
      </c>
      <c r="E94" s="27" t="s">
        <v>329</v>
      </c>
      <c r="F94" s="22" t="s">
        <v>14</v>
      </c>
      <c r="G94" s="23" t="s">
        <v>71</v>
      </c>
      <c r="H94" t="s">
        <v>47</v>
      </c>
      <c r="I94" t="e">
        <f>VLOOKUP(E94,运营生产订单!$A$9:$A$45,1,0)</f>
        <v>#N/A</v>
      </c>
    </row>
    <row r="95" ht="16.5" spans="1:9">
      <c r="A95" s="3" t="str">
        <f t="shared" si="4"/>
        <v>TZ811玫瑰金叶-白3XL</v>
      </c>
      <c r="B95" s="11" t="s">
        <v>332</v>
      </c>
      <c r="C95" s="19" t="str">
        <f t="shared" si="5"/>
        <v>TZ811</v>
      </c>
      <c r="D95" s="13" t="s">
        <v>328</v>
      </c>
      <c r="E95" s="27" t="s">
        <v>329</v>
      </c>
      <c r="F95" s="22" t="s">
        <v>15</v>
      </c>
      <c r="G95" s="23" t="s">
        <v>71</v>
      </c>
      <c r="H95" t="s">
        <v>47</v>
      </c>
      <c r="I95" t="e">
        <f>VLOOKUP(E95,运营生产订单!$A$9:$A$45,1,0)</f>
        <v>#N/A</v>
      </c>
    </row>
    <row r="96" ht="16.5" spans="1:9">
      <c r="A96" s="3" t="str">
        <f t="shared" si="4"/>
        <v>TZ811玫瑰金叶-白4XL</v>
      </c>
      <c r="B96" s="11" t="s">
        <v>333</v>
      </c>
      <c r="C96" s="19" t="str">
        <f t="shared" si="5"/>
        <v>TZ811</v>
      </c>
      <c r="D96" s="13" t="s">
        <v>328</v>
      </c>
      <c r="E96" s="27" t="s">
        <v>329</v>
      </c>
      <c r="F96" s="22" t="s">
        <v>16</v>
      </c>
      <c r="G96" s="23" t="s">
        <v>71</v>
      </c>
      <c r="H96" t="s">
        <v>47</v>
      </c>
      <c r="I96" t="e">
        <f>VLOOKUP(E96,运营生产订单!$A$9:$A$45,1,0)</f>
        <v>#N/A</v>
      </c>
    </row>
    <row r="97" ht="16.5" spans="1:9">
      <c r="A97" s="3" t="str">
        <f t="shared" si="4"/>
        <v>TZ811玫瑰金叶-白5XL</v>
      </c>
      <c r="B97" s="11" t="s">
        <v>334</v>
      </c>
      <c r="C97" s="19" t="str">
        <f t="shared" si="5"/>
        <v>TZ811</v>
      </c>
      <c r="D97" s="13" t="s">
        <v>328</v>
      </c>
      <c r="E97" s="27" t="s">
        <v>329</v>
      </c>
      <c r="F97" s="22" t="s">
        <v>17</v>
      </c>
      <c r="G97" s="23" t="s">
        <v>71</v>
      </c>
      <c r="H97" t="s">
        <v>47</v>
      </c>
      <c r="I97" t="e">
        <f>VLOOKUP(E97,运营生产订单!$A$9:$A$45,1,0)</f>
        <v>#N/A</v>
      </c>
    </row>
    <row r="98" ht="16.5" spans="1:9">
      <c r="A98" s="3" t="str">
        <f t="shared" si="4"/>
        <v>TZ811白百合L</v>
      </c>
      <c r="B98" s="11" t="s">
        <v>335</v>
      </c>
      <c r="C98" s="19" t="str">
        <f t="shared" si="5"/>
        <v>TZ811</v>
      </c>
      <c r="D98" s="13" t="s">
        <v>336</v>
      </c>
      <c r="E98" s="27" t="s">
        <v>337</v>
      </c>
      <c r="F98" s="22" t="s">
        <v>12</v>
      </c>
      <c r="G98" s="23" t="s">
        <v>71</v>
      </c>
      <c r="H98" t="s">
        <v>47</v>
      </c>
      <c r="I98" t="e">
        <f>VLOOKUP(E98,运营生产订单!$A$9:$A$45,1,0)</f>
        <v>#N/A</v>
      </c>
    </row>
    <row r="99" ht="16.5" spans="1:9">
      <c r="A99" s="3" t="str">
        <f t="shared" si="4"/>
        <v>TZ811白百合XL</v>
      </c>
      <c r="B99" s="11" t="s">
        <v>338</v>
      </c>
      <c r="C99" s="19" t="str">
        <f t="shared" si="5"/>
        <v>TZ811</v>
      </c>
      <c r="D99" s="13" t="s">
        <v>336</v>
      </c>
      <c r="E99" s="27" t="s">
        <v>337</v>
      </c>
      <c r="F99" s="22" t="s">
        <v>13</v>
      </c>
      <c r="G99" s="23" t="s">
        <v>71</v>
      </c>
      <c r="H99" t="s">
        <v>47</v>
      </c>
      <c r="I99" t="e">
        <f>VLOOKUP(E99,运营生产订单!$A$9:$A$45,1,0)</f>
        <v>#N/A</v>
      </c>
    </row>
    <row r="100" ht="16.5" spans="1:9">
      <c r="A100" s="3" t="str">
        <f t="shared" si="4"/>
        <v>TZ811白百合2XL</v>
      </c>
      <c r="B100" s="11" t="s">
        <v>339</v>
      </c>
      <c r="C100" s="19" t="str">
        <f t="shared" si="5"/>
        <v>TZ811</v>
      </c>
      <c r="D100" s="13" t="s">
        <v>336</v>
      </c>
      <c r="E100" s="27" t="s">
        <v>337</v>
      </c>
      <c r="F100" s="22" t="s">
        <v>14</v>
      </c>
      <c r="G100" s="23" t="s">
        <v>71</v>
      </c>
      <c r="H100" t="s">
        <v>47</v>
      </c>
      <c r="I100" t="e">
        <f>VLOOKUP(E100,运营生产订单!$A$9:$A$45,1,0)</f>
        <v>#N/A</v>
      </c>
    </row>
    <row r="101" ht="16.5" spans="1:9">
      <c r="A101" s="3" t="str">
        <f t="shared" si="4"/>
        <v>TZ811白百合3XL</v>
      </c>
      <c r="B101" s="11" t="s">
        <v>340</v>
      </c>
      <c r="C101" s="19" t="str">
        <f t="shared" si="5"/>
        <v>TZ811</v>
      </c>
      <c r="D101" s="13" t="s">
        <v>336</v>
      </c>
      <c r="E101" s="27" t="s">
        <v>337</v>
      </c>
      <c r="F101" s="22" t="s">
        <v>15</v>
      </c>
      <c r="G101" s="23" t="s">
        <v>71</v>
      </c>
      <c r="H101" t="s">
        <v>47</v>
      </c>
      <c r="I101" t="e">
        <f>VLOOKUP(E101,运营生产订单!$A$9:$A$45,1,0)</f>
        <v>#N/A</v>
      </c>
    </row>
    <row r="102" ht="16.5" spans="1:9">
      <c r="A102" s="3" t="str">
        <f t="shared" si="4"/>
        <v>TZ811白百合4XL</v>
      </c>
      <c r="B102" s="11" t="s">
        <v>341</v>
      </c>
      <c r="C102" s="19" t="str">
        <f t="shared" si="5"/>
        <v>TZ811</v>
      </c>
      <c r="D102" s="13" t="s">
        <v>336</v>
      </c>
      <c r="E102" s="27" t="s">
        <v>337</v>
      </c>
      <c r="F102" s="22" t="s">
        <v>16</v>
      </c>
      <c r="G102" s="23" t="s">
        <v>71</v>
      </c>
      <c r="H102" t="s">
        <v>47</v>
      </c>
      <c r="I102" t="e">
        <f>VLOOKUP(E102,运营生产订单!$A$9:$A$45,1,0)</f>
        <v>#N/A</v>
      </c>
    </row>
    <row r="103" ht="16.5" spans="1:9">
      <c r="A103" s="3" t="str">
        <f t="shared" si="4"/>
        <v>TZ811白百合5XL</v>
      </c>
      <c r="B103" s="11" t="s">
        <v>342</v>
      </c>
      <c r="C103" s="19" t="str">
        <f t="shared" si="5"/>
        <v>TZ811</v>
      </c>
      <c r="D103" s="13" t="s">
        <v>336</v>
      </c>
      <c r="E103" s="27" t="s">
        <v>337</v>
      </c>
      <c r="F103" s="22" t="s">
        <v>17</v>
      </c>
      <c r="G103" s="23" t="s">
        <v>71</v>
      </c>
      <c r="H103" t="s">
        <v>47</v>
      </c>
      <c r="I103" t="e">
        <f>VLOOKUP(E103,运营生产订单!$A$9:$A$45,1,0)</f>
        <v>#N/A</v>
      </c>
    </row>
    <row r="104" ht="16.5" spans="1:9">
      <c r="A104" s="3" t="str">
        <f t="shared" ref="A104:A135" si="6">C104&amp;E104&amp;F104</f>
        <v>TZ811军绿L</v>
      </c>
      <c r="B104" s="11" t="s">
        <v>343</v>
      </c>
      <c r="C104" s="19" t="str">
        <f t="shared" ref="C104:C135" si="7">LEFT(B104,5)</f>
        <v>TZ811</v>
      </c>
      <c r="D104" s="13" t="s">
        <v>60</v>
      </c>
      <c r="E104" s="27" t="s">
        <v>344</v>
      </c>
      <c r="F104" s="22" t="s">
        <v>12</v>
      </c>
      <c r="G104" s="23" t="s">
        <v>71</v>
      </c>
      <c r="H104" t="s">
        <v>47</v>
      </c>
      <c r="I104" t="e">
        <f>VLOOKUP(E104,运营生产订单!$A$9:$A$45,1,0)</f>
        <v>#N/A</v>
      </c>
    </row>
    <row r="105" ht="16.5" spans="1:9">
      <c r="A105" s="3" t="str">
        <f t="shared" si="6"/>
        <v>TZ811军绿XL</v>
      </c>
      <c r="B105" s="11" t="s">
        <v>345</v>
      </c>
      <c r="C105" s="19" t="str">
        <f t="shared" si="7"/>
        <v>TZ811</v>
      </c>
      <c r="D105" s="13" t="s">
        <v>60</v>
      </c>
      <c r="E105" s="27" t="s">
        <v>344</v>
      </c>
      <c r="F105" s="22" t="s">
        <v>13</v>
      </c>
      <c r="G105" s="23" t="s">
        <v>71</v>
      </c>
      <c r="H105" t="s">
        <v>47</v>
      </c>
      <c r="I105" t="e">
        <f>VLOOKUP(E105,运营生产订单!$A$9:$A$45,1,0)</f>
        <v>#N/A</v>
      </c>
    </row>
    <row r="106" ht="16.5" spans="1:9">
      <c r="A106" s="3" t="str">
        <f t="shared" si="6"/>
        <v>TZ811军绿2XL</v>
      </c>
      <c r="B106" s="11" t="s">
        <v>346</v>
      </c>
      <c r="C106" s="19" t="str">
        <f t="shared" si="7"/>
        <v>TZ811</v>
      </c>
      <c r="D106" s="13" t="s">
        <v>60</v>
      </c>
      <c r="E106" s="27" t="s">
        <v>344</v>
      </c>
      <c r="F106" s="22" t="s">
        <v>14</v>
      </c>
      <c r="G106" s="23" t="s">
        <v>71</v>
      </c>
      <c r="H106" t="s">
        <v>47</v>
      </c>
      <c r="I106" t="e">
        <f>VLOOKUP(E106,运营生产订单!$A$9:$A$45,1,0)</f>
        <v>#N/A</v>
      </c>
    </row>
    <row r="107" ht="16.5" spans="1:9">
      <c r="A107" s="3" t="str">
        <f t="shared" si="6"/>
        <v>TZ811军绿3XL</v>
      </c>
      <c r="B107" s="11" t="s">
        <v>347</v>
      </c>
      <c r="C107" s="19" t="str">
        <f t="shared" si="7"/>
        <v>TZ811</v>
      </c>
      <c r="D107" s="13" t="s">
        <v>60</v>
      </c>
      <c r="E107" s="27" t="s">
        <v>344</v>
      </c>
      <c r="F107" s="22" t="s">
        <v>15</v>
      </c>
      <c r="G107" s="23" t="s">
        <v>71</v>
      </c>
      <c r="H107" t="s">
        <v>47</v>
      </c>
      <c r="I107" t="e">
        <f>VLOOKUP(E107,运营生产订单!$A$9:$A$45,1,0)</f>
        <v>#N/A</v>
      </c>
    </row>
    <row r="108" ht="16.5" spans="1:9">
      <c r="A108" s="3" t="str">
        <f t="shared" si="6"/>
        <v>TZ811军绿4XL</v>
      </c>
      <c r="B108" s="11" t="s">
        <v>348</v>
      </c>
      <c r="C108" s="19" t="str">
        <f t="shared" si="7"/>
        <v>TZ811</v>
      </c>
      <c r="D108" s="13" t="s">
        <v>60</v>
      </c>
      <c r="E108" s="27" t="s">
        <v>344</v>
      </c>
      <c r="F108" s="22" t="s">
        <v>16</v>
      </c>
      <c r="G108" s="23" t="s">
        <v>71</v>
      </c>
      <c r="H108" t="s">
        <v>47</v>
      </c>
      <c r="I108" t="e">
        <f>VLOOKUP(E108,运营生产订单!$A$9:$A$45,1,0)</f>
        <v>#N/A</v>
      </c>
    </row>
    <row r="109" ht="16.5" spans="1:9">
      <c r="A109" s="3" t="str">
        <f t="shared" si="6"/>
        <v>TZ811军绿5XL</v>
      </c>
      <c r="B109" s="11" t="s">
        <v>349</v>
      </c>
      <c r="C109" s="19" t="str">
        <f t="shared" si="7"/>
        <v>TZ811</v>
      </c>
      <c r="D109" s="13" t="s">
        <v>60</v>
      </c>
      <c r="E109" s="27" t="s">
        <v>344</v>
      </c>
      <c r="F109" s="22" t="s">
        <v>17</v>
      </c>
      <c r="G109" s="23" t="s">
        <v>71</v>
      </c>
      <c r="H109" t="s">
        <v>47</v>
      </c>
      <c r="I109" t="e">
        <f>VLOOKUP(E109,运营生产订单!$A$9:$A$45,1,0)</f>
        <v>#N/A</v>
      </c>
    </row>
    <row r="110" ht="16.5" spans="1:9">
      <c r="A110" s="3" t="str">
        <f t="shared" si="6"/>
        <v>TZ811双色豹-深卡其L</v>
      </c>
      <c r="B110" s="11" t="s">
        <v>350</v>
      </c>
      <c r="C110" s="19" t="str">
        <f t="shared" si="7"/>
        <v>TZ811</v>
      </c>
      <c r="D110" s="13" t="s">
        <v>351</v>
      </c>
      <c r="E110" s="27" t="s">
        <v>352</v>
      </c>
      <c r="F110" s="22" t="s">
        <v>12</v>
      </c>
      <c r="G110" s="23" t="s">
        <v>71</v>
      </c>
      <c r="H110" t="s">
        <v>47</v>
      </c>
      <c r="I110" t="e">
        <f>VLOOKUP(E110,运营生产订单!$A$9:$A$45,1,0)</f>
        <v>#N/A</v>
      </c>
    </row>
    <row r="111" ht="16.5" spans="1:9">
      <c r="A111" s="3" t="str">
        <f t="shared" si="6"/>
        <v>TZ811双色豹-深卡其XL</v>
      </c>
      <c r="B111" s="11" t="s">
        <v>353</v>
      </c>
      <c r="C111" s="19" t="str">
        <f t="shared" si="7"/>
        <v>TZ811</v>
      </c>
      <c r="D111" s="13" t="s">
        <v>351</v>
      </c>
      <c r="E111" s="27" t="s">
        <v>352</v>
      </c>
      <c r="F111" s="22" t="s">
        <v>13</v>
      </c>
      <c r="G111" s="23" t="s">
        <v>71</v>
      </c>
      <c r="H111" t="s">
        <v>47</v>
      </c>
      <c r="I111" t="e">
        <f>VLOOKUP(E111,运营生产订单!$A$9:$A$45,1,0)</f>
        <v>#N/A</v>
      </c>
    </row>
    <row r="112" ht="16.5" spans="1:9">
      <c r="A112" s="3" t="str">
        <f t="shared" si="6"/>
        <v>TZ811双色豹-深卡其2XL</v>
      </c>
      <c r="B112" s="11" t="s">
        <v>354</v>
      </c>
      <c r="C112" s="19" t="str">
        <f t="shared" si="7"/>
        <v>TZ811</v>
      </c>
      <c r="D112" s="13" t="s">
        <v>351</v>
      </c>
      <c r="E112" s="27" t="s">
        <v>352</v>
      </c>
      <c r="F112" s="22" t="s">
        <v>14</v>
      </c>
      <c r="G112" s="23" t="s">
        <v>71</v>
      </c>
      <c r="H112" t="s">
        <v>47</v>
      </c>
      <c r="I112" t="e">
        <f>VLOOKUP(E112,运营生产订单!$A$9:$A$45,1,0)</f>
        <v>#N/A</v>
      </c>
    </row>
    <row r="113" ht="16.5" spans="1:9">
      <c r="A113" s="3" t="str">
        <f t="shared" si="6"/>
        <v>TZ811双色豹-深卡其3XL</v>
      </c>
      <c r="B113" s="11" t="s">
        <v>355</v>
      </c>
      <c r="C113" s="19" t="str">
        <f t="shared" si="7"/>
        <v>TZ811</v>
      </c>
      <c r="D113" s="13" t="s">
        <v>351</v>
      </c>
      <c r="E113" s="27" t="s">
        <v>352</v>
      </c>
      <c r="F113" s="22" t="s">
        <v>15</v>
      </c>
      <c r="G113" s="23" t="s">
        <v>71</v>
      </c>
      <c r="H113" t="s">
        <v>47</v>
      </c>
      <c r="I113" t="e">
        <f>VLOOKUP(E113,运营生产订单!$A$9:$A$45,1,0)</f>
        <v>#N/A</v>
      </c>
    </row>
    <row r="114" ht="16.5" spans="1:9">
      <c r="A114" s="3" t="str">
        <f t="shared" si="6"/>
        <v>TZ811双色豹-深卡其4XL</v>
      </c>
      <c r="B114" s="11" t="s">
        <v>356</v>
      </c>
      <c r="C114" s="19" t="str">
        <f t="shared" si="7"/>
        <v>TZ811</v>
      </c>
      <c r="D114" s="13" t="s">
        <v>351</v>
      </c>
      <c r="E114" s="27" t="s">
        <v>352</v>
      </c>
      <c r="F114" s="22" t="s">
        <v>16</v>
      </c>
      <c r="G114" s="23" t="s">
        <v>71</v>
      </c>
      <c r="H114" t="s">
        <v>47</v>
      </c>
      <c r="I114" t="e">
        <f>VLOOKUP(E114,运营生产订单!$A$9:$A$45,1,0)</f>
        <v>#N/A</v>
      </c>
    </row>
    <row r="115" ht="16.5" spans="1:9">
      <c r="A115" s="3" t="str">
        <f t="shared" si="6"/>
        <v>TZ811双色豹-深卡其5XL</v>
      </c>
      <c r="B115" s="11" t="s">
        <v>357</v>
      </c>
      <c r="C115" s="19" t="str">
        <f t="shared" si="7"/>
        <v>TZ811</v>
      </c>
      <c r="D115" s="13" t="s">
        <v>351</v>
      </c>
      <c r="E115" s="27" t="s">
        <v>352</v>
      </c>
      <c r="F115" s="22" t="s">
        <v>17</v>
      </c>
      <c r="G115" s="23" t="s">
        <v>71</v>
      </c>
      <c r="H115" t="s">
        <v>47</v>
      </c>
      <c r="I115" t="e">
        <f>VLOOKUP(E115,运营生产订单!$A$9:$A$45,1,0)</f>
        <v>#N/A</v>
      </c>
    </row>
    <row r="116" ht="16.5" spans="1:9">
      <c r="A116" s="3" t="str">
        <f t="shared" si="6"/>
        <v>TZ811蛇皮-白L</v>
      </c>
      <c r="B116" s="11" t="s">
        <v>358</v>
      </c>
      <c r="C116" s="19" t="str">
        <f t="shared" si="7"/>
        <v>TZ811</v>
      </c>
      <c r="D116" s="13" t="s">
        <v>359</v>
      </c>
      <c r="E116" s="27" t="s">
        <v>360</v>
      </c>
      <c r="F116" s="22" t="s">
        <v>12</v>
      </c>
      <c r="G116" s="23" t="s">
        <v>71</v>
      </c>
      <c r="H116" t="s">
        <v>47</v>
      </c>
      <c r="I116" t="e">
        <f>VLOOKUP(E116,运营生产订单!$A$9:$A$45,1,0)</f>
        <v>#N/A</v>
      </c>
    </row>
    <row r="117" ht="16.5" spans="1:9">
      <c r="A117" s="3" t="str">
        <f t="shared" si="6"/>
        <v>TZ811蛇皮-白XL</v>
      </c>
      <c r="B117" s="11" t="s">
        <v>361</v>
      </c>
      <c r="C117" s="19" t="str">
        <f t="shared" si="7"/>
        <v>TZ811</v>
      </c>
      <c r="D117" s="13" t="s">
        <v>359</v>
      </c>
      <c r="E117" s="27" t="s">
        <v>360</v>
      </c>
      <c r="F117" s="22" t="s">
        <v>13</v>
      </c>
      <c r="G117" s="23" t="s">
        <v>71</v>
      </c>
      <c r="H117" t="s">
        <v>47</v>
      </c>
      <c r="I117" t="e">
        <f>VLOOKUP(E117,运营生产订单!$A$9:$A$45,1,0)</f>
        <v>#N/A</v>
      </c>
    </row>
    <row r="118" ht="16.5" spans="1:9">
      <c r="A118" s="3" t="str">
        <f t="shared" si="6"/>
        <v>TZ811蛇皮-白2XL</v>
      </c>
      <c r="B118" s="11" t="s">
        <v>362</v>
      </c>
      <c r="C118" s="19" t="str">
        <f t="shared" si="7"/>
        <v>TZ811</v>
      </c>
      <c r="D118" s="13" t="s">
        <v>359</v>
      </c>
      <c r="E118" s="27" t="s">
        <v>360</v>
      </c>
      <c r="F118" s="22" t="s">
        <v>14</v>
      </c>
      <c r="G118" s="23" t="s">
        <v>71</v>
      </c>
      <c r="H118" t="s">
        <v>47</v>
      </c>
      <c r="I118" t="e">
        <f>VLOOKUP(E118,运营生产订单!$A$9:$A$45,1,0)</f>
        <v>#N/A</v>
      </c>
    </row>
    <row r="119" ht="16.5" spans="1:9">
      <c r="A119" s="3" t="str">
        <f t="shared" si="6"/>
        <v>TZ811蛇皮-白3XL</v>
      </c>
      <c r="B119" s="11" t="s">
        <v>363</v>
      </c>
      <c r="C119" s="19" t="str">
        <f t="shared" si="7"/>
        <v>TZ811</v>
      </c>
      <c r="D119" s="13" t="s">
        <v>359</v>
      </c>
      <c r="E119" s="27" t="s">
        <v>360</v>
      </c>
      <c r="F119" s="22" t="s">
        <v>15</v>
      </c>
      <c r="G119" s="23" t="s">
        <v>71</v>
      </c>
      <c r="H119" t="s">
        <v>47</v>
      </c>
      <c r="I119" t="e">
        <f>VLOOKUP(E119,运营生产订单!$A$9:$A$45,1,0)</f>
        <v>#N/A</v>
      </c>
    </row>
    <row r="120" ht="16.5" spans="1:9">
      <c r="A120" s="3" t="str">
        <f t="shared" si="6"/>
        <v>TZ811蛇皮-白4XL</v>
      </c>
      <c r="B120" s="11" t="s">
        <v>364</v>
      </c>
      <c r="C120" s="19" t="str">
        <f t="shared" si="7"/>
        <v>TZ811</v>
      </c>
      <c r="D120" s="13" t="s">
        <v>359</v>
      </c>
      <c r="E120" s="27" t="s">
        <v>360</v>
      </c>
      <c r="F120" s="22" t="s">
        <v>16</v>
      </c>
      <c r="G120" s="23" t="s">
        <v>71</v>
      </c>
      <c r="H120" t="s">
        <v>47</v>
      </c>
      <c r="I120" t="e">
        <f>VLOOKUP(E120,运营生产订单!$A$9:$A$45,1,0)</f>
        <v>#N/A</v>
      </c>
    </row>
    <row r="121" ht="16.5" spans="1:9">
      <c r="A121" s="3" t="str">
        <f t="shared" si="6"/>
        <v>TZ811蛇皮-白5XL</v>
      </c>
      <c r="B121" s="11" t="s">
        <v>365</v>
      </c>
      <c r="C121" s="19" t="str">
        <f t="shared" si="7"/>
        <v>TZ811</v>
      </c>
      <c r="D121" s="13" t="s">
        <v>359</v>
      </c>
      <c r="E121" s="27" t="s">
        <v>360</v>
      </c>
      <c r="F121" s="22" t="s">
        <v>17</v>
      </c>
      <c r="G121" s="23" t="s">
        <v>71</v>
      </c>
      <c r="H121" t="s">
        <v>47</v>
      </c>
      <c r="I121" t="e">
        <f>VLOOKUP(E121,运营生产订单!$A$9:$A$45,1,0)</f>
        <v>#N/A</v>
      </c>
    </row>
    <row r="122" ht="16.5" spans="1:9">
      <c r="A122" s="3" t="str">
        <f t="shared" si="6"/>
        <v>TZ811黑底-白纹L</v>
      </c>
      <c r="B122" s="11" t="s">
        <v>366</v>
      </c>
      <c r="C122" s="19" t="str">
        <f t="shared" si="7"/>
        <v>TZ811</v>
      </c>
      <c r="D122" s="13" t="s">
        <v>367</v>
      </c>
      <c r="E122" s="27" t="s">
        <v>368</v>
      </c>
      <c r="F122" s="22" t="s">
        <v>12</v>
      </c>
      <c r="G122" s="23" t="s">
        <v>71</v>
      </c>
      <c r="H122" t="s">
        <v>47</v>
      </c>
      <c r="I122" t="e">
        <f>VLOOKUP(E122,运营生产订单!$A$9:$A$45,1,0)</f>
        <v>#N/A</v>
      </c>
    </row>
    <row r="123" ht="16.5" spans="1:9">
      <c r="A123" s="3" t="str">
        <f t="shared" si="6"/>
        <v>TZ811黑底-白纹XL</v>
      </c>
      <c r="B123" s="11" t="s">
        <v>369</v>
      </c>
      <c r="C123" s="19" t="str">
        <f t="shared" si="7"/>
        <v>TZ811</v>
      </c>
      <c r="D123" s="13" t="s">
        <v>367</v>
      </c>
      <c r="E123" s="27" t="s">
        <v>368</v>
      </c>
      <c r="F123" s="22" t="s">
        <v>13</v>
      </c>
      <c r="G123" s="23" t="s">
        <v>71</v>
      </c>
      <c r="H123" t="s">
        <v>47</v>
      </c>
      <c r="I123" t="e">
        <f>VLOOKUP(E123,运营生产订单!$A$9:$A$45,1,0)</f>
        <v>#N/A</v>
      </c>
    </row>
    <row r="124" ht="16.5" spans="1:9">
      <c r="A124" s="3" t="str">
        <f t="shared" si="6"/>
        <v>TZ811黑底-白纹2XL</v>
      </c>
      <c r="B124" s="11" t="s">
        <v>370</v>
      </c>
      <c r="C124" s="19" t="str">
        <f t="shared" si="7"/>
        <v>TZ811</v>
      </c>
      <c r="D124" s="13" t="s">
        <v>367</v>
      </c>
      <c r="E124" s="27" t="s">
        <v>368</v>
      </c>
      <c r="F124" s="22" t="s">
        <v>14</v>
      </c>
      <c r="G124" s="23" t="s">
        <v>71</v>
      </c>
      <c r="H124" t="s">
        <v>47</v>
      </c>
      <c r="I124" t="e">
        <f>VLOOKUP(E124,运营生产订单!$A$9:$A$45,1,0)</f>
        <v>#N/A</v>
      </c>
    </row>
    <row r="125" ht="16.5" spans="1:9">
      <c r="A125" s="3" t="str">
        <f t="shared" si="6"/>
        <v>TZ811黑底-白纹3XL</v>
      </c>
      <c r="B125" s="11" t="s">
        <v>371</v>
      </c>
      <c r="C125" s="19" t="str">
        <f t="shared" si="7"/>
        <v>TZ811</v>
      </c>
      <c r="D125" s="13" t="s">
        <v>367</v>
      </c>
      <c r="E125" s="27" t="s">
        <v>368</v>
      </c>
      <c r="F125" s="22" t="s">
        <v>15</v>
      </c>
      <c r="G125" s="23" t="s">
        <v>71</v>
      </c>
      <c r="H125" t="s">
        <v>47</v>
      </c>
      <c r="I125" t="e">
        <f>VLOOKUP(E125,运营生产订单!$A$9:$A$45,1,0)</f>
        <v>#N/A</v>
      </c>
    </row>
    <row r="126" ht="16.5" spans="1:9">
      <c r="A126" s="3" t="str">
        <f t="shared" si="6"/>
        <v>TZ811黑底-白纹4XL</v>
      </c>
      <c r="B126" s="11" t="s">
        <v>372</v>
      </c>
      <c r="C126" s="19" t="str">
        <f t="shared" si="7"/>
        <v>TZ811</v>
      </c>
      <c r="D126" s="13" t="s">
        <v>367</v>
      </c>
      <c r="E126" s="27" t="s">
        <v>368</v>
      </c>
      <c r="F126" s="22" t="s">
        <v>16</v>
      </c>
      <c r="G126" s="23" t="s">
        <v>71</v>
      </c>
      <c r="H126" t="s">
        <v>47</v>
      </c>
      <c r="I126" t="e">
        <f>VLOOKUP(E126,运营生产订单!$A$9:$A$45,1,0)</f>
        <v>#N/A</v>
      </c>
    </row>
    <row r="127" ht="16.5" spans="1:9">
      <c r="A127" s="3" t="str">
        <f t="shared" si="6"/>
        <v>TZ811黑底-白纹5XL</v>
      </c>
      <c r="B127" s="11" t="s">
        <v>373</v>
      </c>
      <c r="C127" s="19" t="str">
        <f t="shared" si="7"/>
        <v>TZ811</v>
      </c>
      <c r="D127" s="13" t="s">
        <v>367</v>
      </c>
      <c r="E127" s="27" t="s">
        <v>368</v>
      </c>
      <c r="F127" s="22" t="s">
        <v>17</v>
      </c>
      <c r="G127" s="23" t="s">
        <v>71</v>
      </c>
      <c r="H127" t="s">
        <v>47</v>
      </c>
      <c r="I127" t="e">
        <f>VLOOKUP(E127,运营生产订单!$A$9:$A$45,1,0)</f>
        <v>#N/A</v>
      </c>
    </row>
    <row r="128" ht="16.5" spans="1:9">
      <c r="A128" s="3" t="str">
        <f t="shared" si="6"/>
        <v>TZ811漫天三月红L</v>
      </c>
      <c r="B128" s="11" t="s">
        <v>374</v>
      </c>
      <c r="C128" s="19" t="str">
        <f t="shared" si="7"/>
        <v>TZ811</v>
      </c>
      <c r="D128" s="13" t="s">
        <v>375</v>
      </c>
      <c r="E128" s="27" t="s">
        <v>376</v>
      </c>
      <c r="F128" s="22" t="s">
        <v>12</v>
      </c>
      <c r="G128" s="23" t="s">
        <v>71</v>
      </c>
      <c r="H128" t="s">
        <v>47</v>
      </c>
      <c r="I128" t="e">
        <f>VLOOKUP(E128,运营生产订单!$A$9:$A$45,1,0)</f>
        <v>#N/A</v>
      </c>
    </row>
    <row r="129" ht="16.5" spans="1:9">
      <c r="A129" s="3" t="str">
        <f t="shared" si="6"/>
        <v>TZ811漫天三月红XL</v>
      </c>
      <c r="B129" s="11" t="s">
        <v>377</v>
      </c>
      <c r="C129" s="19" t="str">
        <f t="shared" si="7"/>
        <v>TZ811</v>
      </c>
      <c r="D129" s="13" t="s">
        <v>375</v>
      </c>
      <c r="E129" s="27" t="s">
        <v>376</v>
      </c>
      <c r="F129" s="22" t="s">
        <v>13</v>
      </c>
      <c r="G129" s="23" t="s">
        <v>71</v>
      </c>
      <c r="H129" t="s">
        <v>47</v>
      </c>
      <c r="I129" t="e">
        <f>VLOOKUP(E129,运营生产订单!$A$9:$A$45,1,0)</f>
        <v>#N/A</v>
      </c>
    </row>
    <row r="130" ht="16.5" spans="1:9">
      <c r="A130" s="3" t="str">
        <f t="shared" si="6"/>
        <v>TZ811漫天三月红2XL</v>
      </c>
      <c r="B130" s="11" t="s">
        <v>378</v>
      </c>
      <c r="C130" s="19" t="str">
        <f t="shared" si="7"/>
        <v>TZ811</v>
      </c>
      <c r="D130" s="13" t="s">
        <v>375</v>
      </c>
      <c r="E130" s="27" t="s">
        <v>376</v>
      </c>
      <c r="F130" s="22" t="s">
        <v>14</v>
      </c>
      <c r="G130" s="23" t="s">
        <v>71</v>
      </c>
      <c r="H130" t="s">
        <v>47</v>
      </c>
      <c r="I130" t="e">
        <f>VLOOKUP(E130,运营生产订单!$A$9:$A$45,1,0)</f>
        <v>#N/A</v>
      </c>
    </row>
    <row r="131" ht="16.5" spans="1:9">
      <c r="A131" s="3" t="str">
        <f t="shared" si="6"/>
        <v>TZ811漫天三月红3XL</v>
      </c>
      <c r="B131" s="11" t="s">
        <v>379</v>
      </c>
      <c r="C131" s="19" t="str">
        <f t="shared" si="7"/>
        <v>TZ811</v>
      </c>
      <c r="D131" s="13" t="s">
        <v>375</v>
      </c>
      <c r="E131" s="27" t="s">
        <v>376</v>
      </c>
      <c r="F131" s="22" t="s">
        <v>15</v>
      </c>
      <c r="G131" s="23" t="s">
        <v>71</v>
      </c>
      <c r="H131" t="s">
        <v>47</v>
      </c>
      <c r="I131" t="e">
        <f>VLOOKUP(E131,运营生产订单!$A$9:$A$45,1,0)</f>
        <v>#N/A</v>
      </c>
    </row>
    <row r="132" ht="16.5" spans="1:9">
      <c r="A132" s="3" t="str">
        <f t="shared" si="6"/>
        <v>TZ811漫天三月红4XL</v>
      </c>
      <c r="B132" s="11" t="s">
        <v>380</v>
      </c>
      <c r="C132" s="19" t="str">
        <f t="shared" si="7"/>
        <v>TZ811</v>
      </c>
      <c r="D132" s="13" t="s">
        <v>375</v>
      </c>
      <c r="E132" s="27" t="s">
        <v>376</v>
      </c>
      <c r="F132" s="22" t="s">
        <v>16</v>
      </c>
      <c r="G132" s="23" t="s">
        <v>71</v>
      </c>
      <c r="H132" t="s">
        <v>47</v>
      </c>
      <c r="I132" t="e">
        <f>VLOOKUP(E132,运营生产订单!$A$9:$A$45,1,0)</f>
        <v>#N/A</v>
      </c>
    </row>
    <row r="133" ht="16.5" spans="1:9">
      <c r="A133" s="3" t="str">
        <f t="shared" si="6"/>
        <v>TZ811漫天三月红5XL</v>
      </c>
      <c r="B133" s="11" t="s">
        <v>381</v>
      </c>
      <c r="C133" s="19" t="str">
        <f t="shared" si="7"/>
        <v>TZ811</v>
      </c>
      <c r="D133" s="13" t="s">
        <v>375</v>
      </c>
      <c r="E133" s="27" t="s">
        <v>376</v>
      </c>
      <c r="F133" s="22" t="s">
        <v>17</v>
      </c>
      <c r="G133" s="23" t="s">
        <v>71</v>
      </c>
      <c r="H133" t="s">
        <v>47</v>
      </c>
      <c r="I133" t="e">
        <f>VLOOKUP(E133,运营生产订单!$A$9:$A$45,1,0)</f>
        <v>#N/A</v>
      </c>
    </row>
    <row r="134" ht="16.5" spans="1:9">
      <c r="A134" s="3" t="str">
        <f t="shared" si="6"/>
        <v>TZ811蓝底-卡其花L</v>
      </c>
      <c r="B134" s="11" t="s">
        <v>382</v>
      </c>
      <c r="C134" s="19" t="str">
        <f t="shared" si="7"/>
        <v>TZ811</v>
      </c>
      <c r="D134" s="13" t="s">
        <v>383</v>
      </c>
      <c r="E134" s="27" t="s">
        <v>384</v>
      </c>
      <c r="F134" s="22" t="s">
        <v>12</v>
      </c>
      <c r="G134" s="23" t="s">
        <v>71</v>
      </c>
      <c r="H134" s="28" t="s">
        <v>385</v>
      </c>
      <c r="I134" t="e">
        <f>VLOOKUP(E134,运营生产订单!$A$9:$A$45,1,0)</f>
        <v>#N/A</v>
      </c>
    </row>
    <row r="135" ht="16.5" spans="1:9">
      <c r="A135" s="3" t="str">
        <f t="shared" si="6"/>
        <v>TZ811蓝底-卡其花XL</v>
      </c>
      <c r="B135" s="11" t="s">
        <v>386</v>
      </c>
      <c r="C135" s="19" t="str">
        <f t="shared" si="7"/>
        <v>TZ811</v>
      </c>
      <c r="D135" s="13" t="s">
        <v>383</v>
      </c>
      <c r="E135" s="27" t="s">
        <v>384</v>
      </c>
      <c r="F135" s="22" t="s">
        <v>13</v>
      </c>
      <c r="G135" s="23" t="s">
        <v>71</v>
      </c>
      <c r="H135" s="28" t="s">
        <v>385</v>
      </c>
      <c r="I135" t="e">
        <f>VLOOKUP(E135,运营生产订单!$A$9:$A$45,1,0)</f>
        <v>#N/A</v>
      </c>
    </row>
    <row r="136" ht="16.5" spans="1:9">
      <c r="A136" s="3" t="str">
        <f t="shared" ref="A136:A169" si="8">C136&amp;E136&amp;F136</f>
        <v>TZ811蓝底-卡其花2XL</v>
      </c>
      <c r="B136" s="11" t="s">
        <v>387</v>
      </c>
      <c r="C136" s="19" t="str">
        <f t="shared" ref="C136:C169" si="9">LEFT(B136,5)</f>
        <v>TZ811</v>
      </c>
      <c r="D136" s="13" t="s">
        <v>383</v>
      </c>
      <c r="E136" s="27" t="s">
        <v>384</v>
      </c>
      <c r="F136" s="22" t="s">
        <v>14</v>
      </c>
      <c r="G136" s="23" t="s">
        <v>71</v>
      </c>
      <c r="H136" s="28" t="s">
        <v>385</v>
      </c>
      <c r="I136" t="e">
        <f>VLOOKUP(E136,运营生产订单!$A$9:$A$45,1,0)</f>
        <v>#N/A</v>
      </c>
    </row>
    <row r="137" ht="16.5" spans="1:9">
      <c r="A137" s="3" t="str">
        <f t="shared" si="8"/>
        <v>TZ811蓝底-卡其花3XL</v>
      </c>
      <c r="B137" s="11" t="s">
        <v>388</v>
      </c>
      <c r="C137" s="19" t="str">
        <f t="shared" si="9"/>
        <v>TZ811</v>
      </c>
      <c r="D137" s="13" t="s">
        <v>383</v>
      </c>
      <c r="E137" s="27" t="s">
        <v>384</v>
      </c>
      <c r="F137" s="22" t="s">
        <v>15</v>
      </c>
      <c r="G137" s="23" t="s">
        <v>71</v>
      </c>
      <c r="H137" s="28" t="s">
        <v>385</v>
      </c>
      <c r="I137" t="e">
        <f>VLOOKUP(E137,运营生产订单!$A$9:$A$45,1,0)</f>
        <v>#N/A</v>
      </c>
    </row>
    <row r="138" ht="16.5" spans="1:9">
      <c r="A138" s="3" t="str">
        <f t="shared" si="8"/>
        <v>TZ811蓝底-卡其花4XL</v>
      </c>
      <c r="B138" s="11" t="s">
        <v>389</v>
      </c>
      <c r="C138" s="19" t="str">
        <f t="shared" si="9"/>
        <v>TZ811</v>
      </c>
      <c r="D138" s="13" t="s">
        <v>383</v>
      </c>
      <c r="E138" s="27" t="s">
        <v>384</v>
      </c>
      <c r="F138" s="22" t="s">
        <v>16</v>
      </c>
      <c r="G138" s="23" t="s">
        <v>71</v>
      </c>
      <c r="H138" s="28" t="s">
        <v>385</v>
      </c>
      <c r="I138" t="e">
        <f>VLOOKUP(E138,运营生产订单!$A$9:$A$45,1,0)</f>
        <v>#N/A</v>
      </c>
    </row>
    <row r="139" ht="16.5" spans="1:9">
      <c r="A139" s="3" t="str">
        <f t="shared" si="8"/>
        <v>TZ811蓝底-卡其花5XL</v>
      </c>
      <c r="B139" s="11" t="s">
        <v>390</v>
      </c>
      <c r="C139" s="19" t="str">
        <f t="shared" si="9"/>
        <v>TZ811</v>
      </c>
      <c r="D139" s="13" t="s">
        <v>383</v>
      </c>
      <c r="E139" s="27" t="s">
        <v>384</v>
      </c>
      <c r="F139" s="22" t="s">
        <v>17</v>
      </c>
      <c r="G139" s="23" t="s">
        <v>71</v>
      </c>
      <c r="H139" s="28" t="s">
        <v>385</v>
      </c>
      <c r="I139" t="e">
        <f>VLOOKUP(E139,运营生产订单!$A$9:$A$45,1,0)</f>
        <v>#N/A</v>
      </c>
    </row>
    <row r="140" ht="16.5" spans="1:9">
      <c r="A140" s="3" t="str">
        <f t="shared" si="8"/>
        <v>TZ811黑底-粉花L</v>
      </c>
      <c r="B140" s="11" t="s">
        <v>391</v>
      </c>
      <c r="C140" s="19" t="str">
        <f t="shared" si="9"/>
        <v>TZ811</v>
      </c>
      <c r="D140" s="13" t="s">
        <v>392</v>
      </c>
      <c r="E140" s="27" t="s">
        <v>393</v>
      </c>
      <c r="F140" s="22" t="s">
        <v>12</v>
      </c>
      <c r="G140" s="23" t="s">
        <v>71</v>
      </c>
      <c r="H140" t="s">
        <v>47</v>
      </c>
      <c r="I140" t="e">
        <f>VLOOKUP(E140,运营生产订单!$A$9:$A$45,1,0)</f>
        <v>#N/A</v>
      </c>
    </row>
    <row r="141" ht="16.5" spans="1:9">
      <c r="A141" s="3" t="str">
        <f t="shared" si="8"/>
        <v>TZ811黑底-粉花XL</v>
      </c>
      <c r="B141" s="11" t="s">
        <v>394</v>
      </c>
      <c r="C141" s="19" t="str">
        <f t="shared" si="9"/>
        <v>TZ811</v>
      </c>
      <c r="D141" s="13" t="s">
        <v>392</v>
      </c>
      <c r="E141" s="27" t="s">
        <v>393</v>
      </c>
      <c r="F141" s="22" t="s">
        <v>13</v>
      </c>
      <c r="G141" s="23" t="s">
        <v>71</v>
      </c>
      <c r="H141" t="s">
        <v>47</v>
      </c>
      <c r="I141" t="e">
        <f>VLOOKUP(E141,运营生产订单!$A$9:$A$45,1,0)</f>
        <v>#N/A</v>
      </c>
    </row>
    <row r="142" ht="16.5" spans="1:9">
      <c r="A142" s="3" t="str">
        <f t="shared" si="8"/>
        <v>TZ811黑底-粉花2XL</v>
      </c>
      <c r="B142" s="11" t="s">
        <v>395</v>
      </c>
      <c r="C142" s="19" t="str">
        <f t="shared" si="9"/>
        <v>TZ811</v>
      </c>
      <c r="D142" s="13" t="s">
        <v>392</v>
      </c>
      <c r="E142" s="27" t="s">
        <v>393</v>
      </c>
      <c r="F142" s="22" t="s">
        <v>14</v>
      </c>
      <c r="G142" s="23" t="s">
        <v>71</v>
      </c>
      <c r="H142" t="s">
        <v>47</v>
      </c>
      <c r="I142" t="e">
        <f>VLOOKUP(E142,运营生产订单!$A$9:$A$45,1,0)</f>
        <v>#N/A</v>
      </c>
    </row>
    <row r="143" ht="16.5" spans="1:9">
      <c r="A143" s="3" t="str">
        <f t="shared" si="8"/>
        <v>TZ811黑底-粉花3XL</v>
      </c>
      <c r="B143" s="11" t="s">
        <v>396</v>
      </c>
      <c r="C143" s="19" t="str">
        <f t="shared" si="9"/>
        <v>TZ811</v>
      </c>
      <c r="D143" s="13" t="s">
        <v>392</v>
      </c>
      <c r="E143" s="27" t="s">
        <v>393</v>
      </c>
      <c r="F143" s="22" t="s">
        <v>15</v>
      </c>
      <c r="G143" s="23" t="s">
        <v>71</v>
      </c>
      <c r="H143" t="s">
        <v>47</v>
      </c>
      <c r="I143" t="e">
        <f>VLOOKUP(E143,运营生产订单!$A$9:$A$45,1,0)</f>
        <v>#N/A</v>
      </c>
    </row>
    <row r="144" ht="16.5" spans="1:9">
      <c r="A144" s="3" t="str">
        <f t="shared" si="8"/>
        <v>TZ811黑底-粉花4XL</v>
      </c>
      <c r="B144" s="11" t="s">
        <v>397</v>
      </c>
      <c r="C144" s="19" t="str">
        <f t="shared" si="9"/>
        <v>TZ811</v>
      </c>
      <c r="D144" s="13" t="s">
        <v>392</v>
      </c>
      <c r="E144" s="27" t="s">
        <v>393</v>
      </c>
      <c r="F144" s="22" t="s">
        <v>16</v>
      </c>
      <c r="G144" s="23" t="s">
        <v>71</v>
      </c>
      <c r="H144" t="s">
        <v>47</v>
      </c>
      <c r="I144" t="e">
        <f>VLOOKUP(E144,运营生产订单!$A$9:$A$45,1,0)</f>
        <v>#N/A</v>
      </c>
    </row>
    <row r="145" ht="16.5" spans="1:9">
      <c r="A145" s="3" t="str">
        <f t="shared" si="8"/>
        <v>TZ811黑底-粉花5XL</v>
      </c>
      <c r="B145" s="11" t="s">
        <v>398</v>
      </c>
      <c r="C145" s="19" t="str">
        <f t="shared" si="9"/>
        <v>TZ811</v>
      </c>
      <c r="D145" s="13" t="s">
        <v>392</v>
      </c>
      <c r="E145" s="27" t="s">
        <v>393</v>
      </c>
      <c r="F145" s="22" t="s">
        <v>17</v>
      </c>
      <c r="G145" s="23" t="s">
        <v>71</v>
      </c>
      <c r="H145" t="s">
        <v>47</v>
      </c>
      <c r="I145" t="e">
        <f>VLOOKUP(E145,运营生产订单!$A$9:$A$45,1,0)</f>
        <v>#N/A</v>
      </c>
    </row>
    <row r="146" ht="16.5" spans="1:9">
      <c r="A146" s="3" t="str">
        <f t="shared" si="8"/>
        <v>TZ811尼罗蓝L</v>
      </c>
      <c r="B146" s="11" t="s">
        <v>399</v>
      </c>
      <c r="C146" s="19" t="str">
        <f t="shared" si="9"/>
        <v>TZ811</v>
      </c>
      <c r="D146" s="13" t="s">
        <v>63</v>
      </c>
      <c r="E146" s="27" t="s">
        <v>400</v>
      </c>
      <c r="F146" s="22" t="s">
        <v>12</v>
      </c>
      <c r="G146" s="23" t="s">
        <v>71</v>
      </c>
      <c r="H146" t="s">
        <v>47</v>
      </c>
      <c r="I146" t="e">
        <f>VLOOKUP(E146,运营生产订单!$A$9:$A$45,1,0)</f>
        <v>#N/A</v>
      </c>
    </row>
    <row r="147" ht="16.5" spans="1:9">
      <c r="A147" s="3" t="str">
        <f t="shared" si="8"/>
        <v>TZ811尼罗蓝XL</v>
      </c>
      <c r="B147" s="11" t="s">
        <v>401</v>
      </c>
      <c r="C147" s="19" t="str">
        <f t="shared" si="9"/>
        <v>TZ811</v>
      </c>
      <c r="D147" s="13" t="s">
        <v>63</v>
      </c>
      <c r="E147" s="27" t="s">
        <v>400</v>
      </c>
      <c r="F147" s="22" t="s">
        <v>13</v>
      </c>
      <c r="G147" s="23" t="s">
        <v>71</v>
      </c>
      <c r="H147" t="s">
        <v>47</v>
      </c>
      <c r="I147" t="e">
        <f>VLOOKUP(E147,运营生产订单!$A$9:$A$45,1,0)</f>
        <v>#N/A</v>
      </c>
    </row>
    <row r="148" ht="16.5" spans="1:9">
      <c r="A148" s="3" t="str">
        <f t="shared" si="8"/>
        <v>TZ811尼罗蓝2XL</v>
      </c>
      <c r="B148" s="11" t="s">
        <v>402</v>
      </c>
      <c r="C148" s="19" t="str">
        <f t="shared" si="9"/>
        <v>TZ811</v>
      </c>
      <c r="D148" s="13" t="s">
        <v>63</v>
      </c>
      <c r="E148" s="27" t="s">
        <v>400</v>
      </c>
      <c r="F148" s="22" t="s">
        <v>14</v>
      </c>
      <c r="G148" s="23" t="s">
        <v>71</v>
      </c>
      <c r="H148" t="s">
        <v>47</v>
      </c>
      <c r="I148" t="e">
        <f>VLOOKUP(E148,运营生产订单!$A$9:$A$45,1,0)</f>
        <v>#N/A</v>
      </c>
    </row>
    <row r="149" ht="16.5" spans="1:9">
      <c r="A149" s="3" t="str">
        <f t="shared" si="8"/>
        <v>TZ811尼罗蓝3XL</v>
      </c>
      <c r="B149" s="11" t="s">
        <v>403</v>
      </c>
      <c r="C149" s="19" t="str">
        <f t="shared" si="9"/>
        <v>TZ811</v>
      </c>
      <c r="D149" s="13" t="s">
        <v>63</v>
      </c>
      <c r="E149" s="27" t="s">
        <v>400</v>
      </c>
      <c r="F149" s="22" t="s">
        <v>15</v>
      </c>
      <c r="G149" s="23" t="s">
        <v>71</v>
      </c>
      <c r="H149" t="s">
        <v>47</v>
      </c>
      <c r="I149" t="e">
        <f>VLOOKUP(E149,运营生产订单!$A$9:$A$45,1,0)</f>
        <v>#N/A</v>
      </c>
    </row>
    <row r="150" ht="16.5" spans="1:9">
      <c r="A150" s="3" t="str">
        <f t="shared" si="8"/>
        <v>TZ811尼罗蓝4XL</v>
      </c>
      <c r="B150" s="11" t="s">
        <v>404</v>
      </c>
      <c r="C150" s="19" t="str">
        <f t="shared" si="9"/>
        <v>TZ811</v>
      </c>
      <c r="D150" s="13" t="s">
        <v>63</v>
      </c>
      <c r="E150" s="27" t="s">
        <v>400</v>
      </c>
      <c r="F150" s="22" t="s">
        <v>16</v>
      </c>
      <c r="G150" s="23" t="s">
        <v>71</v>
      </c>
      <c r="H150" t="s">
        <v>47</v>
      </c>
      <c r="I150" t="e">
        <f>VLOOKUP(E150,运营生产订单!$A$9:$A$45,1,0)</f>
        <v>#N/A</v>
      </c>
    </row>
    <row r="151" ht="16.5" spans="1:9">
      <c r="A151" s="3" t="str">
        <f t="shared" si="8"/>
        <v>TZ811尼罗蓝5XL</v>
      </c>
      <c r="B151" s="11" t="s">
        <v>405</v>
      </c>
      <c r="C151" s="19" t="str">
        <f t="shared" si="9"/>
        <v>TZ811</v>
      </c>
      <c r="D151" s="13" t="s">
        <v>63</v>
      </c>
      <c r="E151" s="27" t="s">
        <v>400</v>
      </c>
      <c r="F151" s="22" t="s">
        <v>17</v>
      </c>
      <c r="G151" s="23" t="s">
        <v>71</v>
      </c>
      <c r="H151" t="s">
        <v>47</v>
      </c>
      <c r="I151" t="e">
        <f>VLOOKUP(E151,运营生产订单!$A$9:$A$45,1,0)</f>
        <v>#N/A</v>
      </c>
    </row>
    <row r="152" ht="16.5" spans="1:9">
      <c r="A152" s="3" t="str">
        <f t="shared" si="8"/>
        <v>TZ811贝加蓝L</v>
      </c>
      <c r="B152" s="11" t="s">
        <v>406</v>
      </c>
      <c r="C152" s="19" t="str">
        <f t="shared" si="9"/>
        <v>TZ811</v>
      </c>
      <c r="D152" s="13" t="s">
        <v>64</v>
      </c>
      <c r="E152" s="27" t="s">
        <v>407</v>
      </c>
      <c r="F152" s="22" t="s">
        <v>12</v>
      </c>
      <c r="G152" s="23" t="s">
        <v>71</v>
      </c>
      <c r="H152" t="s">
        <v>47</v>
      </c>
      <c r="I152" t="e">
        <f>VLOOKUP(E152,运营生产订单!$A$9:$A$45,1,0)</f>
        <v>#N/A</v>
      </c>
    </row>
    <row r="153" ht="16.5" spans="1:9">
      <c r="A153" s="3" t="str">
        <f t="shared" si="8"/>
        <v>TZ811贝加蓝XL</v>
      </c>
      <c r="B153" s="11" t="s">
        <v>408</v>
      </c>
      <c r="C153" s="19" t="str">
        <f t="shared" si="9"/>
        <v>TZ811</v>
      </c>
      <c r="D153" s="13" t="s">
        <v>64</v>
      </c>
      <c r="E153" s="27" t="s">
        <v>407</v>
      </c>
      <c r="F153" s="22" t="s">
        <v>13</v>
      </c>
      <c r="G153" s="23" t="s">
        <v>71</v>
      </c>
      <c r="H153" t="s">
        <v>47</v>
      </c>
      <c r="I153" t="e">
        <f>VLOOKUP(E153,运营生产订单!$A$9:$A$45,1,0)</f>
        <v>#N/A</v>
      </c>
    </row>
    <row r="154" ht="16.5" spans="1:9">
      <c r="A154" s="3" t="str">
        <f t="shared" si="8"/>
        <v>TZ811贝加蓝2XL</v>
      </c>
      <c r="B154" s="11" t="s">
        <v>409</v>
      </c>
      <c r="C154" s="19" t="str">
        <f t="shared" si="9"/>
        <v>TZ811</v>
      </c>
      <c r="D154" s="13" t="s">
        <v>64</v>
      </c>
      <c r="E154" s="27" t="s">
        <v>407</v>
      </c>
      <c r="F154" s="22" t="s">
        <v>14</v>
      </c>
      <c r="G154" s="23" t="s">
        <v>71</v>
      </c>
      <c r="H154" t="s">
        <v>47</v>
      </c>
      <c r="I154" t="e">
        <f>VLOOKUP(E154,运营生产订单!$A$9:$A$45,1,0)</f>
        <v>#N/A</v>
      </c>
    </row>
    <row r="155" ht="16.5" spans="1:9">
      <c r="A155" s="3" t="str">
        <f t="shared" si="8"/>
        <v>TZ811贝加蓝3XL</v>
      </c>
      <c r="B155" s="11" t="s">
        <v>410</v>
      </c>
      <c r="C155" s="19" t="str">
        <f t="shared" si="9"/>
        <v>TZ811</v>
      </c>
      <c r="D155" s="13" t="s">
        <v>64</v>
      </c>
      <c r="E155" s="27" t="s">
        <v>407</v>
      </c>
      <c r="F155" s="22" t="s">
        <v>15</v>
      </c>
      <c r="G155" s="23" t="s">
        <v>71</v>
      </c>
      <c r="H155" t="s">
        <v>47</v>
      </c>
      <c r="I155" t="e">
        <f>VLOOKUP(E155,运营生产订单!$A$9:$A$45,1,0)</f>
        <v>#N/A</v>
      </c>
    </row>
    <row r="156" ht="16.5" spans="1:9">
      <c r="A156" s="3" t="str">
        <f t="shared" si="8"/>
        <v>TZ811贝加蓝4XL</v>
      </c>
      <c r="B156" s="11" t="s">
        <v>411</v>
      </c>
      <c r="C156" s="19" t="str">
        <f t="shared" si="9"/>
        <v>TZ811</v>
      </c>
      <c r="D156" s="13" t="s">
        <v>64</v>
      </c>
      <c r="E156" s="27" t="s">
        <v>407</v>
      </c>
      <c r="F156" s="22" t="s">
        <v>16</v>
      </c>
      <c r="G156" s="23" t="s">
        <v>71</v>
      </c>
      <c r="H156" t="s">
        <v>47</v>
      </c>
      <c r="I156" t="e">
        <f>VLOOKUP(E156,运营生产订单!$A$9:$A$45,1,0)</f>
        <v>#N/A</v>
      </c>
    </row>
    <row r="157" ht="16.5" spans="1:9">
      <c r="A157" s="3" t="str">
        <f t="shared" si="8"/>
        <v>TZ811贝加蓝5XL</v>
      </c>
      <c r="B157" s="11" t="s">
        <v>412</v>
      </c>
      <c r="C157" s="19" t="str">
        <f t="shared" si="9"/>
        <v>TZ811</v>
      </c>
      <c r="D157" s="13" t="s">
        <v>64</v>
      </c>
      <c r="E157" s="27" t="s">
        <v>407</v>
      </c>
      <c r="F157" s="22" t="s">
        <v>17</v>
      </c>
      <c r="G157" s="23" t="s">
        <v>71</v>
      </c>
      <c r="H157" t="s">
        <v>47</v>
      </c>
      <c r="I157" t="e">
        <f>VLOOKUP(E157,运营生产订单!$A$9:$A$45,1,0)</f>
        <v>#N/A</v>
      </c>
    </row>
    <row r="158" ht="16.5" spans="1:9">
      <c r="A158" s="3" t="str">
        <f t="shared" si="8"/>
        <v>TZ811大红L</v>
      </c>
      <c r="B158" s="11" t="s">
        <v>413</v>
      </c>
      <c r="C158" s="19" t="str">
        <f t="shared" si="9"/>
        <v>TZ811</v>
      </c>
      <c r="D158" s="13" t="s">
        <v>65</v>
      </c>
      <c r="E158" s="27" t="s">
        <v>414</v>
      </c>
      <c r="F158" s="22" t="s">
        <v>12</v>
      </c>
      <c r="G158" s="23" t="s">
        <v>71</v>
      </c>
      <c r="H158" t="s">
        <v>47</v>
      </c>
      <c r="I158" t="e">
        <f>VLOOKUP(E158,运营生产订单!$A$9:$A$45,1,0)</f>
        <v>#N/A</v>
      </c>
    </row>
    <row r="159" ht="16.5" spans="1:9">
      <c r="A159" s="3" t="str">
        <f t="shared" si="8"/>
        <v>TZ811大红XL</v>
      </c>
      <c r="B159" s="11" t="s">
        <v>415</v>
      </c>
      <c r="C159" s="19" t="str">
        <f t="shared" si="9"/>
        <v>TZ811</v>
      </c>
      <c r="D159" s="13" t="s">
        <v>65</v>
      </c>
      <c r="E159" s="27" t="s">
        <v>414</v>
      </c>
      <c r="F159" s="22" t="s">
        <v>13</v>
      </c>
      <c r="G159" s="23" t="s">
        <v>71</v>
      </c>
      <c r="H159" t="s">
        <v>47</v>
      </c>
      <c r="I159" t="e">
        <f>VLOOKUP(E159,运营生产订单!$A$9:$A$45,1,0)</f>
        <v>#N/A</v>
      </c>
    </row>
    <row r="160" ht="16.5" spans="1:9">
      <c r="A160" s="3" t="str">
        <f t="shared" si="8"/>
        <v>TZ811大红2XL</v>
      </c>
      <c r="B160" s="11" t="s">
        <v>416</v>
      </c>
      <c r="C160" s="19" t="str">
        <f t="shared" si="9"/>
        <v>TZ811</v>
      </c>
      <c r="D160" s="13" t="s">
        <v>65</v>
      </c>
      <c r="E160" s="27" t="s">
        <v>414</v>
      </c>
      <c r="F160" s="22" t="s">
        <v>14</v>
      </c>
      <c r="G160" s="23" t="s">
        <v>71</v>
      </c>
      <c r="H160" t="s">
        <v>47</v>
      </c>
      <c r="I160" t="e">
        <f>VLOOKUP(E160,运营生产订单!$A$9:$A$45,1,0)</f>
        <v>#N/A</v>
      </c>
    </row>
    <row r="161" ht="16.5" spans="1:9">
      <c r="A161" s="3" t="str">
        <f t="shared" si="8"/>
        <v>TZ811大红3XL</v>
      </c>
      <c r="B161" s="11" t="s">
        <v>417</v>
      </c>
      <c r="C161" s="19" t="str">
        <f t="shared" si="9"/>
        <v>TZ811</v>
      </c>
      <c r="D161" s="13" t="s">
        <v>65</v>
      </c>
      <c r="E161" s="27" t="s">
        <v>414</v>
      </c>
      <c r="F161" s="22" t="s">
        <v>15</v>
      </c>
      <c r="G161" s="23" t="s">
        <v>71</v>
      </c>
      <c r="H161" t="s">
        <v>47</v>
      </c>
      <c r="I161" t="e">
        <f>VLOOKUP(E161,运营生产订单!$A$9:$A$45,1,0)</f>
        <v>#N/A</v>
      </c>
    </row>
    <row r="162" ht="16.5" spans="1:9">
      <c r="A162" s="3" t="str">
        <f t="shared" si="8"/>
        <v>TZ811大红4XL</v>
      </c>
      <c r="B162" s="11" t="s">
        <v>418</v>
      </c>
      <c r="C162" s="19" t="str">
        <f t="shared" si="9"/>
        <v>TZ811</v>
      </c>
      <c r="D162" s="13" t="s">
        <v>65</v>
      </c>
      <c r="E162" s="27" t="s">
        <v>414</v>
      </c>
      <c r="F162" s="22" t="s">
        <v>16</v>
      </c>
      <c r="G162" s="23" t="s">
        <v>71</v>
      </c>
      <c r="H162" t="s">
        <v>47</v>
      </c>
      <c r="I162" t="e">
        <f>VLOOKUP(E162,运营生产订单!$A$9:$A$45,1,0)</f>
        <v>#N/A</v>
      </c>
    </row>
    <row r="163" ht="16.5" spans="1:9">
      <c r="A163" s="3" t="str">
        <f t="shared" si="8"/>
        <v>TZ811大红5XL</v>
      </c>
      <c r="B163" s="11" t="s">
        <v>419</v>
      </c>
      <c r="C163" s="19" t="str">
        <f t="shared" si="9"/>
        <v>TZ811</v>
      </c>
      <c r="D163" s="13" t="s">
        <v>65</v>
      </c>
      <c r="E163" s="27" t="s">
        <v>414</v>
      </c>
      <c r="F163" s="22" t="s">
        <v>17</v>
      </c>
      <c r="G163" s="23" t="s">
        <v>71</v>
      </c>
      <c r="H163" t="s">
        <v>47</v>
      </c>
      <c r="I163" t="e">
        <f>VLOOKUP(E163,运营生产订单!$A$9:$A$45,1,0)</f>
        <v>#N/A</v>
      </c>
    </row>
    <row r="164" ht="16.5" spans="1:9">
      <c r="A164" s="3" t="str">
        <f t="shared" si="8"/>
        <v>TZ811紫灰L</v>
      </c>
      <c r="B164" s="11" t="s">
        <v>420</v>
      </c>
      <c r="C164" s="19" t="str">
        <f t="shared" si="9"/>
        <v>TZ811</v>
      </c>
      <c r="D164" s="13" t="s">
        <v>66</v>
      </c>
      <c r="E164" s="27" t="s">
        <v>421</v>
      </c>
      <c r="F164" s="22" t="s">
        <v>12</v>
      </c>
      <c r="G164" s="23" t="s">
        <v>71</v>
      </c>
      <c r="H164" t="s">
        <v>47</v>
      </c>
      <c r="I164" t="e">
        <f>VLOOKUP(E164,运营生产订单!$A$9:$A$45,1,0)</f>
        <v>#N/A</v>
      </c>
    </row>
    <row r="165" ht="16.5" spans="1:9">
      <c r="A165" s="3" t="str">
        <f t="shared" si="8"/>
        <v>TZ811紫灰XL</v>
      </c>
      <c r="B165" s="11" t="s">
        <v>422</v>
      </c>
      <c r="C165" s="19" t="str">
        <f t="shared" si="9"/>
        <v>TZ811</v>
      </c>
      <c r="D165" s="13" t="s">
        <v>66</v>
      </c>
      <c r="E165" s="27" t="s">
        <v>421</v>
      </c>
      <c r="F165" s="22" t="s">
        <v>13</v>
      </c>
      <c r="G165" s="23" t="s">
        <v>71</v>
      </c>
      <c r="H165" t="s">
        <v>47</v>
      </c>
      <c r="I165" t="e">
        <f>VLOOKUP(E165,运营生产订单!$A$9:$A$45,1,0)</f>
        <v>#N/A</v>
      </c>
    </row>
    <row r="166" ht="16.5" spans="1:9">
      <c r="A166" s="3" t="str">
        <f t="shared" si="8"/>
        <v>TZ811紫灰2XL</v>
      </c>
      <c r="B166" s="11" t="s">
        <v>423</v>
      </c>
      <c r="C166" s="19" t="str">
        <f t="shared" si="9"/>
        <v>TZ811</v>
      </c>
      <c r="D166" s="13" t="s">
        <v>66</v>
      </c>
      <c r="E166" s="27" t="s">
        <v>421</v>
      </c>
      <c r="F166" s="22" t="s">
        <v>14</v>
      </c>
      <c r="G166" s="23" t="s">
        <v>71</v>
      </c>
      <c r="H166" t="s">
        <v>47</v>
      </c>
      <c r="I166" t="e">
        <f>VLOOKUP(E166,运营生产订单!$A$9:$A$45,1,0)</f>
        <v>#N/A</v>
      </c>
    </row>
    <row r="167" ht="16.5" spans="1:9">
      <c r="A167" s="3" t="str">
        <f t="shared" si="8"/>
        <v>TZ811紫灰3XL</v>
      </c>
      <c r="B167" s="11" t="s">
        <v>424</v>
      </c>
      <c r="C167" s="19" t="str">
        <f t="shared" si="9"/>
        <v>TZ811</v>
      </c>
      <c r="D167" s="13" t="s">
        <v>66</v>
      </c>
      <c r="E167" s="27" t="s">
        <v>421</v>
      </c>
      <c r="F167" s="22" t="s">
        <v>15</v>
      </c>
      <c r="G167" s="23" t="s">
        <v>71</v>
      </c>
      <c r="H167" t="s">
        <v>47</v>
      </c>
      <c r="I167" t="e">
        <f>VLOOKUP(E167,运营生产订单!$A$9:$A$45,1,0)</f>
        <v>#N/A</v>
      </c>
    </row>
    <row r="168" ht="16.5" spans="1:9">
      <c r="A168" s="3" t="str">
        <f t="shared" si="8"/>
        <v>TZ811紫灰4XL</v>
      </c>
      <c r="B168" s="11" t="s">
        <v>425</v>
      </c>
      <c r="C168" s="19" t="str">
        <f t="shared" si="9"/>
        <v>TZ811</v>
      </c>
      <c r="D168" s="13" t="s">
        <v>66</v>
      </c>
      <c r="E168" s="27" t="s">
        <v>421</v>
      </c>
      <c r="F168" s="22" t="s">
        <v>16</v>
      </c>
      <c r="G168" s="23" t="s">
        <v>71</v>
      </c>
      <c r="H168" t="s">
        <v>47</v>
      </c>
      <c r="I168" t="e">
        <f>VLOOKUP(E168,运营生产订单!$A$9:$A$45,1,0)</f>
        <v>#N/A</v>
      </c>
    </row>
    <row r="169" ht="16.5" spans="1:9">
      <c r="A169" s="3" t="str">
        <f t="shared" si="8"/>
        <v>TZ811紫灰5XL</v>
      </c>
      <c r="B169" s="11" t="s">
        <v>426</v>
      </c>
      <c r="C169" s="19" t="str">
        <f t="shared" si="9"/>
        <v>TZ811</v>
      </c>
      <c r="D169" s="13" t="s">
        <v>66</v>
      </c>
      <c r="E169" s="27" t="s">
        <v>421</v>
      </c>
      <c r="F169" s="22" t="s">
        <v>17</v>
      </c>
      <c r="G169" s="23" t="s">
        <v>71</v>
      </c>
      <c r="H169" t="s">
        <v>47</v>
      </c>
      <c r="I169" t="e">
        <f>VLOOKUP(E169,运营生产订单!$A$9:$A$45,1,0)</f>
        <v>#N/A</v>
      </c>
    </row>
  </sheetData>
  <autoFilter ref="A1:K169">
    <extLst/>
  </autoFilter>
  <conditionalFormatting sqref="C1:H1">
    <cfRule type="expression" dxfId="5" priority="42">
      <formula>AND(COUNTIF($B$1:$B$11,C1)+COUNTIF($B$12:$B$1043031,C1)&gt;1,NOT(ISBLANK(C1)))</formula>
    </cfRule>
  </conditionalFormatting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F41"/>
  <sheetViews>
    <sheetView workbookViewId="0">
      <selection activeCell="I16" sqref="I16"/>
    </sheetView>
  </sheetViews>
  <sheetFormatPr defaultColWidth="9" defaultRowHeight="13.5" outlineLevelCol="5"/>
  <cols>
    <col min="6" max="6" width="17.5" customWidth="1"/>
  </cols>
  <sheetData>
    <row r="4" ht="14.25" spans="1:6">
      <c r="A4" t="s">
        <v>72</v>
      </c>
      <c r="B4" t="s">
        <v>73</v>
      </c>
      <c r="E4" s="1" t="s">
        <v>212</v>
      </c>
      <c r="F4" t="s">
        <v>46</v>
      </c>
    </row>
    <row r="5" ht="14.25" spans="1:6">
      <c r="A5" s="2" t="s">
        <v>267</v>
      </c>
      <c r="B5" s="3" t="s">
        <v>266</v>
      </c>
      <c r="E5" s="1" t="s">
        <v>220</v>
      </c>
      <c r="F5" t="s">
        <v>50</v>
      </c>
    </row>
    <row r="6" ht="14.25" spans="1:6">
      <c r="A6" s="2" t="s">
        <v>251</v>
      </c>
      <c r="B6" t="s">
        <v>250</v>
      </c>
      <c r="E6" s="1" t="s">
        <v>227</v>
      </c>
      <c r="F6" t="s">
        <v>52</v>
      </c>
    </row>
    <row r="7" ht="14.25" spans="1:6">
      <c r="A7" s="2" t="s">
        <v>421</v>
      </c>
      <c r="B7" t="s">
        <v>66</v>
      </c>
      <c r="E7" s="1" t="s">
        <v>235</v>
      </c>
      <c r="F7" t="s">
        <v>234</v>
      </c>
    </row>
    <row r="8" ht="14.25" spans="1:6">
      <c r="A8" s="4" t="s">
        <v>427</v>
      </c>
      <c r="B8" t="s">
        <v>428</v>
      </c>
      <c r="E8" s="1" t="s">
        <v>243</v>
      </c>
      <c r="F8" t="s">
        <v>242</v>
      </c>
    </row>
    <row r="9" ht="14.25" spans="1:6">
      <c r="A9" s="4" t="s">
        <v>429</v>
      </c>
      <c r="B9" t="s">
        <v>430</v>
      </c>
      <c r="E9" s="1" t="s">
        <v>251</v>
      </c>
      <c r="F9" t="s">
        <v>250</v>
      </c>
    </row>
    <row r="10" ht="14.25" spans="1:6">
      <c r="A10" s="4" t="s">
        <v>431</v>
      </c>
      <c r="B10" t="s">
        <v>432</v>
      </c>
      <c r="E10" s="1" t="s">
        <v>259</v>
      </c>
      <c r="F10" t="s">
        <v>258</v>
      </c>
    </row>
    <row r="11" ht="14.25" spans="1:6">
      <c r="A11" s="4" t="s">
        <v>433</v>
      </c>
      <c r="B11" t="s">
        <v>434</v>
      </c>
      <c r="E11" s="1" t="s">
        <v>267</v>
      </c>
      <c r="F11" t="s">
        <v>266</v>
      </c>
    </row>
    <row r="12" ht="14.25" spans="1:6">
      <c r="A12" s="2" t="s">
        <v>352</v>
      </c>
      <c r="B12" t="s">
        <v>351</v>
      </c>
      <c r="E12" s="1" t="s">
        <v>275</v>
      </c>
      <c r="F12" t="s">
        <v>274</v>
      </c>
    </row>
    <row r="13" ht="14.25" spans="1:6">
      <c r="A13" s="2" t="s">
        <v>243</v>
      </c>
      <c r="B13" t="s">
        <v>242</v>
      </c>
      <c r="E13" s="1" t="s">
        <v>283</v>
      </c>
      <c r="F13" t="s">
        <v>282</v>
      </c>
    </row>
    <row r="14" ht="14.25" spans="1:6">
      <c r="A14" s="2" t="s">
        <v>435</v>
      </c>
      <c r="B14" t="s">
        <v>359</v>
      </c>
      <c r="E14" s="1" t="s">
        <v>291</v>
      </c>
      <c r="F14" t="s">
        <v>290</v>
      </c>
    </row>
    <row r="15" spans="1:6">
      <c r="A15" s="2" t="s">
        <v>275</v>
      </c>
      <c r="B15" t="s">
        <v>274</v>
      </c>
      <c r="E15" s="5" t="s">
        <v>298</v>
      </c>
      <c r="F15" t="s">
        <v>55</v>
      </c>
    </row>
    <row r="16" spans="1:6">
      <c r="A16" s="2" t="s">
        <v>400</v>
      </c>
      <c r="B16" t="s">
        <v>63</v>
      </c>
      <c r="E16" s="6" t="s">
        <v>306</v>
      </c>
      <c r="F16" t="s">
        <v>305</v>
      </c>
    </row>
    <row r="17" spans="1:6">
      <c r="A17" s="2" t="s">
        <v>306</v>
      </c>
      <c r="B17" t="s">
        <v>305</v>
      </c>
      <c r="E17" s="6" t="s">
        <v>314</v>
      </c>
      <c r="F17" t="s">
        <v>313</v>
      </c>
    </row>
    <row r="18" spans="1:6">
      <c r="A18" s="2" t="s">
        <v>329</v>
      </c>
      <c r="B18" t="s">
        <v>328</v>
      </c>
      <c r="E18" s="5" t="s">
        <v>321</v>
      </c>
      <c r="F18" t="s">
        <v>58</v>
      </c>
    </row>
    <row r="19" spans="1:6">
      <c r="A19" s="2" t="s">
        <v>376</v>
      </c>
      <c r="B19" t="s">
        <v>375</v>
      </c>
      <c r="E19" s="5" t="s">
        <v>329</v>
      </c>
      <c r="F19" t="s">
        <v>328</v>
      </c>
    </row>
    <row r="20" spans="1:6">
      <c r="A20" s="4" t="s">
        <v>436</v>
      </c>
      <c r="B20" t="s">
        <v>437</v>
      </c>
      <c r="E20" s="5" t="s">
        <v>337</v>
      </c>
      <c r="F20" t="s">
        <v>336</v>
      </c>
    </row>
    <row r="21" spans="1:6">
      <c r="A21" s="4" t="s">
        <v>438</v>
      </c>
      <c r="B21" t="s">
        <v>439</v>
      </c>
      <c r="E21" s="5" t="s">
        <v>344</v>
      </c>
      <c r="F21" t="s">
        <v>60</v>
      </c>
    </row>
    <row r="22" spans="1:6">
      <c r="A22" s="4" t="s">
        <v>440</v>
      </c>
      <c r="B22" t="s">
        <v>441</v>
      </c>
      <c r="E22" s="7" t="s">
        <v>352</v>
      </c>
      <c r="F22" t="s">
        <v>351</v>
      </c>
    </row>
    <row r="23" spans="1:6">
      <c r="A23" s="2" t="s">
        <v>321</v>
      </c>
      <c r="B23" t="s">
        <v>58</v>
      </c>
      <c r="E23" s="7" t="s">
        <v>435</v>
      </c>
      <c r="F23" t="s">
        <v>359</v>
      </c>
    </row>
    <row r="24" spans="1:6">
      <c r="A24" s="2" t="s">
        <v>442</v>
      </c>
      <c r="B24" t="s">
        <v>383</v>
      </c>
      <c r="E24" s="7" t="s">
        <v>443</v>
      </c>
      <c r="F24" t="s">
        <v>367</v>
      </c>
    </row>
    <row r="25" spans="1:6">
      <c r="A25" s="2" t="s">
        <v>344</v>
      </c>
      <c r="B25" t="s">
        <v>60</v>
      </c>
      <c r="E25" s="7" t="s">
        <v>376</v>
      </c>
      <c r="F25" t="s">
        <v>375</v>
      </c>
    </row>
    <row r="26" spans="1:6">
      <c r="A26" s="2" t="s">
        <v>283</v>
      </c>
      <c r="B26" t="s">
        <v>282</v>
      </c>
      <c r="E26" s="7" t="s">
        <v>442</v>
      </c>
      <c r="F26" t="s">
        <v>383</v>
      </c>
    </row>
    <row r="27" spans="1:6">
      <c r="A27" s="2" t="s">
        <v>227</v>
      </c>
      <c r="B27" t="s">
        <v>52</v>
      </c>
      <c r="E27" s="7" t="s">
        <v>444</v>
      </c>
      <c r="F27" t="s">
        <v>392</v>
      </c>
    </row>
    <row r="28" spans="1:6">
      <c r="A28" s="2" t="s">
        <v>259</v>
      </c>
      <c r="B28" t="s">
        <v>258</v>
      </c>
      <c r="E28" s="7" t="s">
        <v>400</v>
      </c>
      <c r="F28" t="s">
        <v>63</v>
      </c>
    </row>
    <row r="29" spans="1:6">
      <c r="A29" s="2" t="s">
        <v>220</v>
      </c>
      <c r="B29" t="s">
        <v>50</v>
      </c>
      <c r="E29" s="7" t="s">
        <v>407</v>
      </c>
      <c r="F29" t="s">
        <v>64</v>
      </c>
    </row>
    <row r="30" spans="1:6">
      <c r="A30" s="2" t="s">
        <v>444</v>
      </c>
      <c r="B30" t="s">
        <v>392</v>
      </c>
      <c r="E30" s="7" t="s">
        <v>414</v>
      </c>
      <c r="F30" t="s">
        <v>65</v>
      </c>
    </row>
    <row r="31" spans="1:6">
      <c r="A31" s="2" t="s">
        <v>443</v>
      </c>
      <c r="B31" t="s">
        <v>367</v>
      </c>
      <c r="E31" t="s">
        <v>421</v>
      </c>
      <c r="F31" t="s">
        <v>66</v>
      </c>
    </row>
    <row r="32" spans="1:2">
      <c r="A32" s="2" t="s">
        <v>314</v>
      </c>
      <c r="B32" s="4" t="s">
        <v>313</v>
      </c>
    </row>
    <row r="33" spans="1:2">
      <c r="A33" s="8" t="s">
        <v>298</v>
      </c>
      <c r="B33" t="s">
        <v>55</v>
      </c>
    </row>
    <row r="34" spans="1:2">
      <c r="A34" s="8" t="s">
        <v>291</v>
      </c>
      <c r="B34" t="s">
        <v>290</v>
      </c>
    </row>
    <row r="35" spans="1:2">
      <c r="A35" s="8" t="s">
        <v>414</v>
      </c>
      <c r="B35" s="9" t="s">
        <v>65</v>
      </c>
    </row>
    <row r="36" spans="1:2">
      <c r="A36" s="8" t="s">
        <v>235</v>
      </c>
      <c r="B36" t="s">
        <v>234</v>
      </c>
    </row>
    <row r="37" spans="1:2">
      <c r="A37" t="s">
        <v>445</v>
      </c>
      <c r="B37" s="10" t="s">
        <v>446</v>
      </c>
    </row>
    <row r="38" spans="1:2">
      <c r="A38" t="s">
        <v>447</v>
      </c>
      <c r="B38" t="s">
        <v>448</v>
      </c>
    </row>
    <row r="39" spans="1:2">
      <c r="A39" s="8" t="s">
        <v>407</v>
      </c>
      <c r="B39" t="s">
        <v>64</v>
      </c>
    </row>
    <row r="40" spans="1:2">
      <c r="A40" s="8" t="s">
        <v>212</v>
      </c>
      <c r="B40" t="s">
        <v>46</v>
      </c>
    </row>
    <row r="41" spans="1:2">
      <c r="A41" s="8" t="s">
        <v>337</v>
      </c>
      <c r="B41" t="s">
        <v>336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llowEditUser xmlns="https://web.wps.cn/et/2018/main" xmlns:s="http://schemas.openxmlformats.org/spreadsheetml/2006/main" hasInvisiblePropRange="0">
  <rangeList sheetStid="6" master=""/>
  <rangeList sheetStid="7" master="">
    <arrUserId title="订单号" rangeCreator="" othersAccessPermission="edit"/>
  </rangeList>
  <rangeList sheetStid="9" master=""/>
  <rangeList sheetStid="4" master=""/>
  <rangeList sheetStid="1" master=""/>
  <rangeList sheetStid="10" master=""/>
  <rangeList sheetStid="5" master=""/>
  <rangeList sheetStid="11" master=""/>
</allowEditUser>
</file>

<file path=customXml/item2.xml>��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运营生产订单</vt:lpstr>
      <vt:lpstr>（运营）采购订单</vt:lpstr>
      <vt:lpstr>（运营）批量导入采购计划模板</vt:lpstr>
      <vt:lpstr>（工厂）送货清单汇总</vt:lpstr>
      <vt:lpstr>（工厂打印）送货清单</vt:lpstr>
      <vt:lpstr>（仓库）批量导入库数据模板</vt:lpstr>
      <vt:lpstr>（运营）数据源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2022-04-13T03:46:00Z</dcterms:created>
  <cp:lastPrinted>2022-05-20T08:14:00Z</cp:lastPrinted>
  <dcterms:modified xsi:type="dcterms:W3CDTF">2023-11-24T07:27:16Z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E30D9C1495A84335BDA5D6ACC8E645C0_13</vt:lpwstr>
  </property>
  <property fmtid="{D5CDD505-2E9C-101B-9397-08002B2CF9AE}" pid="3" name="KSOProductBuildVer">
    <vt:lpwstr>2052-12.1.0.15712</vt:lpwstr>
  </property>
  <property fmtid="{D5CDD505-2E9C-101B-9397-08002B2CF9AE}" pid="4" name="KSOReadingLayout">
    <vt:bool>true</vt:bool>
  </property>
</Properties>
</file>