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hgadolj\Box\Tian Lab Data\Jacob\2024-2025 MPFI\2025-5 dLight3 paper\"/>
    </mc:Choice>
  </mc:AlternateContent>
  <xr:revisionPtr revIDLastSave="0" documentId="8_{1176350D-8068-43B3-9291-567BB69A449D}" xr6:coauthVersionLast="47" xr6:coauthVersionMax="47" xr10:uidLastSave="{00000000-0000-0000-0000-000000000000}"/>
  <bookViews>
    <workbookView xWindow="-103" yWindow="-103" windowWidth="20777" windowHeight="13200" tabRatio="1000" activeTab="4" xr2:uid="{98570E5F-0270-5A47-827E-0AC4CE6A3EA9}"/>
  </bookViews>
  <sheets>
    <sheet name="Confocal Stable Line" sheetId="3" r:id="rId1"/>
    <sheet name="Neuron Culture" sheetId="2" r:id="rId2"/>
    <sheet name="Microconfocal Stable Line" sheetId="4" r:id="rId3"/>
    <sheet name="Pharmacology" sheetId="5" r:id="rId4"/>
    <sheet name="NE agonist mode microconfocal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1" i="8" l="1"/>
  <c r="E231" i="8"/>
  <c r="F231" i="8"/>
  <c r="G231" i="8"/>
  <c r="H231" i="8"/>
  <c r="I231" i="8"/>
  <c r="J231" i="8"/>
  <c r="K231" i="8"/>
  <c r="L231" i="8"/>
  <c r="M231" i="8"/>
  <c r="D232" i="8"/>
  <c r="E232" i="8"/>
  <c r="F232" i="8"/>
  <c r="G232" i="8"/>
  <c r="H232" i="8"/>
  <c r="I232" i="8"/>
  <c r="J232" i="8"/>
  <c r="K232" i="8"/>
  <c r="L232" i="8"/>
  <c r="M232" i="8"/>
  <c r="D233" i="8"/>
  <c r="E233" i="8"/>
  <c r="F233" i="8"/>
  <c r="G233" i="8"/>
  <c r="H233" i="8"/>
  <c r="I233" i="8"/>
  <c r="J233" i="8"/>
  <c r="K233" i="8"/>
  <c r="L233" i="8"/>
  <c r="M233" i="8"/>
  <c r="D234" i="8"/>
  <c r="E234" i="8"/>
  <c r="F234" i="8"/>
  <c r="G234" i="8"/>
  <c r="H234" i="8"/>
  <c r="I234" i="8"/>
  <c r="J234" i="8"/>
  <c r="K234" i="8"/>
  <c r="L234" i="8"/>
  <c r="M234" i="8"/>
  <c r="D235" i="8"/>
  <c r="E235" i="8"/>
  <c r="F235" i="8"/>
  <c r="G235" i="8"/>
  <c r="H235" i="8"/>
  <c r="I235" i="8"/>
  <c r="J235" i="8"/>
  <c r="K235" i="8"/>
  <c r="L235" i="8"/>
  <c r="M235" i="8"/>
  <c r="D236" i="8"/>
  <c r="E236" i="8"/>
  <c r="F236" i="8"/>
  <c r="G236" i="8"/>
  <c r="H236" i="8"/>
  <c r="I236" i="8"/>
  <c r="J236" i="8"/>
  <c r="K236" i="8"/>
  <c r="L236" i="8"/>
  <c r="M236" i="8"/>
  <c r="D237" i="8"/>
  <c r="E237" i="8"/>
  <c r="F237" i="8"/>
  <c r="G237" i="8"/>
  <c r="H237" i="8"/>
  <c r="I237" i="8"/>
  <c r="J237" i="8"/>
  <c r="K237" i="8"/>
  <c r="L237" i="8"/>
  <c r="M237" i="8"/>
  <c r="E230" i="8"/>
  <c r="F230" i="8"/>
  <c r="G230" i="8"/>
  <c r="H230" i="8"/>
  <c r="I230" i="8"/>
  <c r="J230" i="8"/>
  <c r="K230" i="8"/>
  <c r="L230" i="8"/>
  <c r="M230" i="8"/>
  <c r="D230" i="8"/>
  <c r="Y219" i="8"/>
  <c r="Z219" i="8"/>
  <c r="AA219" i="8" s="1"/>
  <c r="Y220" i="8"/>
  <c r="Z220" i="8"/>
  <c r="AA220" i="8" s="1"/>
  <c r="Y221" i="8"/>
  <c r="Z221" i="8"/>
  <c r="AA221" i="8" s="1"/>
  <c r="Y222" i="8"/>
  <c r="Z222" i="8"/>
  <c r="AA222" i="8" s="1"/>
  <c r="Y223" i="8"/>
  <c r="Z223" i="8"/>
  <c r="AA223" i="8" s="1"/>
  <c r="Y224" i="8"/>
  <c r="Z224" i="8"/>
  <c r="AA224" i="8" s="1"/>
  <c r="Y225" i="8"/>
  <c r="Z225" i="8"/>
  <c r="AA225" i="8" s="1"/>
  <c r="Y226" i="8"/>
  <c r="Z226" i="8"/>
  <c r="AA226" i="8" s="1"/>
  <c r="D209" i="8"/>
  <c r="E209" i="8"/>
  <c r="F209" i="8"/>
  <c r="G209" i="8"/>
  <c r="H209" i="8"/>
  <c r="I209" i="8"/>
  <c r="J209" i="8"/>
  <c r="K209" i="8"/>
  <c r="L209" i="8"/>
  <c r="M209" i="8"/>
  <c r="D210" i="8"/>
  <c r="E210" i="8"/>
  <c r="F210" i="8"/>
  <c r="G210" i="8"/>
  <c r="H210" i="8"/>
  <c r="I210" i="8"/>
  <c r="J210" i="8"/>
  <c r="K210" i="8"/>
  <c r="L210" i="8"/>
  <c r="M210" i="8"/>
  <c r="D211" i="8"/>
  <c r="E211" i="8"/>
  <c r="F211" i="8"/>
  <c r="G211" i="8"/>
  <c r="H211" i="8"/>
  <c r="I211" i="8"/>
  <c r="J211" i="8"/>
  <c r="K211" i="8"/>
  <c r="L211" i="8"/>
  <c r="M211" i="8"/>
  <c r="D212" i="8"/>
  <c r="E212" i="8"/>
  <c r="F212" i="8"/>
  <c r="G212" i="8"/>
  <c r="H212" i="8"/>
  <c r="I212" i="8"/>
  <c r="J212" i="8"/>
  <c r="K212" i="8"/>
  <c r="L212" i="8"/>
  <c r="M212" i="8"/>
  <c r="D213" i="8"/>
  <c r="E213" i="8"/>
  <c r="F213" i="8"/>
  <c r="G213" i="8"/>
  <c r="H213" i="8"/>
  <c r="I213" i="8"/>
  <c r="J213" i="8"/>
  <c r="K213" i="8"/>
  <c r="L213" i="8"/>
  <c r="M213" i="8"/>
  <c r="D214" i="8"/>
  <c r="E214" i="8"/>
  <c r="F214" i="8"/>
  <c r="G214" i="8"/>
  <c r="H214" i="8"/>
  <c r="I214" i="8"/>
  <c r="J214" i="8"/>
  <c r="K214" i="8"/>
  <c r="L214" i="8"/>
  <c r="M214" i="8"/>
  <c r="D215" i="8"/>
  <c r="E215" i="8"/>
  <c r="F215" i="8"/>
  <c r="G215" i="8"/>
  <c r="H215" i="8"/>
  <c r="I215" i="8"/>
  <c r="J215" i="8"/>
  <c r="K215" i="8"/>
  <c r="L215" i="8"/>
  <c r="M215" i="8"/>
  <c r="E208" i="8"/>
  <c r="F208" i="8"/>
  <c r="G208" i="8"/>
  <c r="H208" i="8"/>
  <c r="I208" i="8"/>
  <c r="J208" i="8"/>
  <c r="K208" i="8"/>
  <c r="L208" i="8"/>
  <c r="M208" i="8"/>
  <c r="D208" i="8"/>
  <c r="Z197" i="8"/>
  <c r="AA197" i="8" s="1"/>
  <c r="Z198" i="8"/>
  <c r="AA198" i="8" s="1"/>
  <c r="Z199" i="8"/>
  <c r="AA199" i="8" s="1"/>
  <c r="Z200" i="8"/>
  <c r="AA200" i="8" s="1"/>
  <c r="Z201" i="8"/>
  <c r="AA201" i="8" s="1"/>
  <c r="Z202" i="8"/>
  <c r="AA202" i="8" s="1"/>
  <c r="Z203" i="8"/>
  <c r="AA203" i="8" s="1"/>
  <c r="Z204" i="8"/>
  <c r="AA204" i="8" s="1"/>
  <c r="Y197" i="8"/>
  <c r="Y198" i="8"/>
  <c r="Y199" i="8"/>
  <c r="Y200" i="8"/>
  <c r="Y201" i="8"/>
  <c r="Y202" i="8"/>
  <c r="Y203" i="8"/>
  <c r="Y204" i="8"/>
  <c r="D187" i="8"/>
  <c r="E187" i="8"/>
  <c r="F187" i="8"/>
  <c r="G187" i="8"/>
  <c r="H187" i="8"/>
  <c r="I187" i="8"/>
  <c r="J187" i="8"/>
  <c r="K187" i="8"/>
  <c r="L187" i="8"/>
  <c r="M187" i="8"/>
  <c r="D188" i="8"/>
  <c r="E188" i="8"/>
  <c r="F188" i="8"/>
  <c r="G188" i="8"/>
  <c r="H188" i="8"/>
  <c r="I188" i="8"/>
  <c r="J188" i="8"/>
  <c r="K188" i="8"/>
  <c r="L188" i="8"/>
  <c r="M188" i="8"/>
  <c r="D189" i="8"/>
  <c r="E189" i="8"/>
  <c r="F189" i="8"/>
  <c r="G189" i="8"/>
  <c r="H189" i="8"/>
  <c r="I189" i="8"/>
  <c r="J189" i="8"/>
  <c r="K189" i="8"/>
  <c r="L189" i="8"/>
  <c r="M189" i="8"/>
  <c r="D190" i="8"/>
  <c r="E190" i="8"/>
  <c r="F190" i="8"/>
  <c r="G190" i="8"/>
  <c r="H190" i="8"/>
  <c r="I190" i="8"/>
  <c r="J190" i="8"/>
  <c r="K190" i="8"/>
  <c r="L190" i="8"/>
  <c r="M190" i="8"/>
  <c r="D191" i="8"/>
  <c r="E191" i="8"/>
  <c r="F191" i="8"/>
  <c r="G191" i="8"/>
  <c r="H191" i="8"/>
  <c r="I191" i="8"/>
  <c r="J191" i="8"/>
  <c r="K191" i="8"/>
  <c r="L191" i="8"/>
  <c r="M191" i="8"/>
  <c r="D192" i="8"/>
  <c r="E192" i="8"/>
  <c r="F192" i="8"/>
  <c r="G192" i="8"/>
  <c r="H192" i="8"/>
  <c r="I192" i="8"/>
  <c r="J192" i="8"/>
  <c r="K192" i="8"/>
  <c r="L192" i="8"/>
  <c r="M192" i="8"/>
  <c r="D193" i="8"/>
  <c r="E193" i="8"/>
  <c r="F193" i="8"/>
  <c r="G193" i="8"/>
  <c r="H193" i="8"/>
  <c r="I193" i="8"/>
  <c r="J193" i="8"/>
  <c r="K193" i="8"/>
  <c r="L193" i="8"/>
  <c r="M193" i="8"/>
  <c r="E186" i="8"/>
  <c r="F186" i="8"/>
  <c r="G186" i="8"/>
  <c r="H186" i="8"/>
  <c r="I186" i="8"/>
  <c r="J186" i="8"/>
  <c r="K186" i="8"/>
  <c r="L186" i="8"/>
  <c r="M186" i="8"/>
  <c r="D186" i="8"/>
  <c r="Y175" i="8"/>
  <c r="Z175" i="8"/>
  <c r="AA175" i="8" s="1"/>
  <c r="Y176" i="8"/>
  <c r="Z176" i="8"/>
  <c r="AA176" i="8" s="1"/>
  <c r="Y177" i="8"/>
  <c r="Z177" i="8"/>
  <c r="AA177" i="8" s="1"/>
  <c r="Y178" i="8"/>
  <c r="Z178" i="8"/>
  <c r="AA178" i="8" s="1"/>
  <c r="Y179" i="8"/>
  <c r="Z179" i="8"/>
  <c r="AA179" i="8" s="1"/>
  <c r="Y180" i="8"/>
  <c r="Z180" i="8"/>
  <c r="AA180" i="8" s="1"/>
  <c r="Y181" i="8"/>
  <c r="Z181" i="8"/>
  <c r="AA181" i="8" s="1"/>
  <c r="Y182" i="8"/>
  <c r="Z182" i="8"/>
  <c r="AA182" i="8" s="1"/>
  <c r="Y230" i="8" l="1"/>
  <c r="Y233" i="8"/>
  <c r="Z236" i="8"/>
  <c r="AA236" i="8" s="1"/>
  <c r="Z232" i="8"/>
  <c r="AA232" i="8" s="1"/>
  <c r="Y237" i="8"/>
  <c r="Z234" i="8"/>
  <c r="AA234" i="8" s="1"/>
  <c r="Y236" i="8"/>
  <c r="Z230" i="8"/>
  <c r="AA230" i="8" s="1"/>
  <c r="Y235" i="8"/>
  <c r="Y234" i="8"/>
  <c r="Y231" i="8"/>
  <c r="Z233" i="8"/>
  <c r="AA233" i="8" s="1"/>
  <c r="Z237" i="8"/>
  <c r="AA237" i="8" s="1"/>
  <c r="Y232" i="8"/>
  <c r="Z231" i="8"/>
  <c r="AA231" i="8" s="1"/>
  <c r="Z235" i="8"/>
  <c r="AA235" i="8" s="1"/>
  <c r="Y208" i="8"/>
  <c r="Y212" i="8"/>
  <c r="Y215" i="8"/>
  <c r="Y213" i="8"/>
  <c r="Z212" i="8"/>
  <c r="AA212" i="8" s="1"/>
  <c r="Y209" i="8"/>
  <c r="Y214" i="8"/>
  <c r="Y210" i="8"/>
  <c r="Y211" i="8"/>
  <c r="Z214" i="8"/>
  <c r="AA214" i="8" s="1"/>
  <c r="Z211" i="8"/>
  <c r="AA211" i="8" s="1"/>
  <c r="Z215" i="8"/>
  <c r="AA215" i="8" s="1"/>
  <c r="Z210" i="8"/>
  <c r="AA210" i="8" s="1"/>
  <c r="Z209" i="8"/>
  <c r="AA209" i="8" s="1"/>
  <c r="Z208" i="8"/>
  <c r="AA208" i="8" s="1"/>
  <c r="Z213" i="8"/>
  <c r="AA213" i="8" s="1"/>
  <c r="Y187" i="8"/>
  <c r="Y186" i="8"/>
  <c r="Z193" i="8"/>
  <c r="AA193" i="8" s="1"/>
  <c r="Y193" i="8"/>
  <c r="Y189" i="8"/>
  <c r="Z192" i="8"/>
  <c r="AA192" i="8" s="1"/>
  <c r="Y192" i="8"/>
  <c r="Z188" i="8"/>
  <c r="AA188" i="8" s="1"/>
  <c r="Y188" i="8"/>
  <c r="Y190" i="8"/>
  <c r="Y191" i="8"/>
  <c r="Z189" i="8"/>
  <c r="AA189" i="8" s="1"/>
  <c r="Z187" i="8"/>
  <c r="AA187" i="8" s="1"/>
  <c r="Z186" i="8"/>
  <c r="AA186" i="8" s="1"/>
  <c r="Z190" i="8"/>
  <c r="AA190" i="8" s="1"/>
  <c r="Z191" i="8"/>
  <c r="AA191" i="8" s="1"/>
  <c r="Z172" i="8"/>
  <c r="AA172" i="8" s="1"/>
  <c r="Y172" i="8"/>
  <c r="Z171" i="8"/>
  <c r="AA171" i="8" s="1"/>
  <c r="Y171" i="8"/>
  <c r="Z170" i="8"/>
  <c r="AA170" i="8" s="1"/>
  <c r="Y170" i="8"/>
  <c r="Z169" i="8"/>
  <c r="AA169" i="8" s="1"/>
  <c r="Y169" i="8"/>
  <c r="Z168" i="8"/>
  <c r="AA168" i="8" s="1"/>
  <c r="Y168" i="8"/>
  <c r="Z167" i="8"/>
  <c r="AA167" i="8" s="1"/>
  <c r="Y167" i="8"/>
  <c r="Z166" i="8"/>
  <c r="AA166" i="8" s="1"/>
  <c r="Y166" i="8"/>
  <c r="Z165" i="8"/>
  <c r="AA165" i="8" s="1"/>
  <c r="Y165" i="8"/>
  <c r="U160" i="8" l="1"/>
  <c r="V160" i="8" s="1"/>
  <c r="T160" i="8"/>
  <c r="U159" i="8"/>
  <c r="V159" i="8" s="1"/>
  <c r="T159" i="8"/>
  <c r="U158" i="8"/>
  <c r="V158" i="8" s="1"/>
  <c r="T158" i="8"/>
  <c r="U157" i="8"/>
  <c r="V157" i="8" s="1"/>
  <c r="T157" i="8"/>
  <c r="U156" i="8"/>
  <c r="V156" i="8" s="1"/>
  <c r="T156" i="8"/>
  <c r="U155" i="8"/>
  <c r="V155" i="8" s="1"/>
  <c r="T155" i="8"/>
  <c r="U154" i="8"/>
  <c r="V154" i="8" s="1"/>
  <c r="T154" i="8"/>
  <c r="U153" i="8"/>
  <c r="V153" i="8" s="1"/>
  <c r="T153" i="8"/>
  <c r="D99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T139" i="8"/>
  <c r="T138" i="8"/>
  <c r="T137" i="8"/>
  <c r="T136" i="8"/>
  <c r="T135" i="8"/>
  <c r="T134" i="8"/>
  <c r="T133" i="8"/>
  <c r="T132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T117" i="8"/>
  <c r="T116" i="8"/>
  <c r="T115" i="8"/>
  <c r="T114" i="8"/>
  <c r="T113" i="8"/>
  <c r="T112" i="8"/>
  <c r="T111" i="8"/>
  <c r="T110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T96" i="8"/>
  <c r="T95" i="8"/>
  <c r="T94" i="8"/>
  <c r="T93" i="8"/>
  <c r="T92" i="8"/>
  <c r="T91" i="8"/>
  <c r="T90" i="8"/>
  <c r="T89" i="8"/>
  <c r="U105" i="8" l="1"/>
  <c r="V105" i="8" s="1"/>
  <c r="U127" i="8"/>
  <c r="V127" i="8" s="1"/>
  <c r="U149" i="8"/>
  <c r="V149" i="8" s="1"/>
  <c r="T99" i="8"/>
  <c r="T121" i="8"/>
  <c r="T143" i="8"/>
  <c r="T105" i="8"/>
  <c r="U106" i="8"/>
  <c r="V106" i="8" s="1"/>
  <c r="T127" i="8"/>
  <c r="U128" i="8"/>
  <c r="V128" i="8" s="1"/>
  <c r="T149" i="8"/>
  <c r="U150" i="8"/>
  <c r="V150" i="8" s="1"/>
  <c r="U104" i="8"/>
  <c r="V104" i="8" s="1"/>
  <c r="U126" i="8"/>
  <c r="V126" i="8" s="1"/>
  <c r="U148" i="8"/>
  <c r="V148" i="8" s="1"/>
  <c r="T103" i="8"/>
  <c r="T125" i="8"/>
  <c r="T147" i="8"/>
  <c r="T101" i="8"/>
  <c r="U102" i="8"/>
  <c r="V102" i="8" s="1"/>
  <c r="T123" i="8"/>
  <c r="U124" i="8"/>
  <c r="V124" i="8" s="1"/>
  <c r="T145" i="8"/>
  <c r="U146" i="8"/>
  <c r="V146" i="8" s="1"/>
  <c r="U101" i="8"/>
  <c r="V101" i="8" s="1"/>
  <c r="U123" i="8"/>
  <c r="V123" i="8" s="1"/>
  <c r="U145" i="8"/>
  <c r="V145" i="8" s="1"/>
  <c r="U100" i="8"/>
  <c r="V100" i="8" s="1"/>
  <c r="U122" i="8"/>
  <c r="V122" i="8" s="1"/>
  <c r="U144" i="8"/>
  <c r="V144" i="8" s="1"/>
  <c r="U99" i="8"/>
  <c r="V99" i="8" s="1"/>
  <c r="U103" i="8"/>
  <c r="V103" i="8" s="1"/>
  <c r="U121" i="8"/>
  <c r="V121" i="8" s="1"/>
  <c r="U125" i="8"/>
  <c r="V125" i="8" s="1"/>
  <c r="U143" i="8"/>
  <c r="V143" i="8" s="1"/>
  <c r="U147" i="8"/>
  <c r="V147" i="8" s="1"/>
  <c r="T100" i="8"/>
  <c r="T104" i="8"/>
  <c r="T122" i="8"/>
  <c r="T126" i="8"/>
  <c r="T144" i="8"/>
  <c r="T148" i="8"/>
  <c r="T102" i="8"/>
  <c r="T106" i="8"/>
  <c r="T124" i="8"/>
  <c r="T128" i="8"/>
  <c r="T146" i="8"/>
  <c r="T150" i="8"/>
  <c r="Y13" i="8"/>
  <c r="Z13" i="8"/>
  <c r="AA13" i="8" s="1"/>
  <c r="Y14" i="8"/>
  <c r="Z14" i="8"/>
  <c r="AA14" i="8" s="1"/>
  <c r="Y15" i="8"/>
  <c r="Z15" i="8"/>
  <c r="AA15" i="8" s="1"/>
  <c r="Y16" i="8"/>
  <c r="Z16" i="8"/>
  <c r="AA16" i="8" s="1"/>
  <c r="Y17" i="8"/>
  <c r="Z17" i="8"/>
  <c r="AA17" i="8" s="1"/>
  <c r="Y18" i="8"/>
  <c r="Z18" i="8"/>
  <c r="AA18" i="8" s="1"/>
  <c r="Y19" i="8"/>
  <c r="Z19" i="8"/>
  <c r="AA19" i="8" s="1"/>
  <c r="Y20" i="8"/>
  <c r="Z20" i="8"/>
  <c r="AA20" i="8" s="1"/>
  <c r="Y24" i="8"/>
  <c r="Z24" i="8"/>
  <c r="AA24" i="8" s="1"/>
  <c r="Y25" i="8"/>
  <c r="Z25" i="8"/>
  <c r="AA25" i="8" s="1"/>
  <c r="Y26" i="8"/>
  <c r="Z26" i="8"/>
  <c r="AA26" i="8" s="1"/>
  <c r="Y27" i="8"/>
  <c r="Z27" i="8"/>
  <c r="AA27" i="8" s="1"/>
  <c r="Y28" i="8"/>
  <c r="Z28" i="8"/>
  <c r="AA28" i="8" s="1"/>
  <c r="Y29" i="8"/>
  <c r="Z29" i="8"/>
  <c r="AA29" i="8" s="1"/>
  <c r="Y30" i="8"/>
  <c r="Z30" i="8"/>
  <c r="AA30" i="8" s="1"/>
  <c r="Y31" i="8"/>
  <c r="Z31" i="8"/>
  <c r="AA31" i="8" s="1"/>
  <c r="Y35" i="8"/>
  <c r="Z35" i="8"/>
  <c r="AA35" i="8" s="1"/>
  <c r="Y36" i="8"/>
  <c r="Z36" i="8"/>
  <c r="AA36" i="8" s="1"/>
  <c r="Y37" i="8"/>
  <c r="Z37" i="8"/>
  <c r="AA37" i="8" s="1"/>
  <c r="Y38" i="8"/>
  <c r="Z38" i="8"/>
  <c r="AA38" i="8" s="1"/>
  <c r="Y39" i="8"/>
  <c r="Z39" i="8"/>
  <c r="AA39" i="8" s="1"/>
  <c r="Y40" i="8"/>
  <c r="Z40" i="8"/>
  <c r="AA40" i="8" s="1"/>
  <c r="Y41" i="8"/>
  <c r="Z41" i="8"/>
  <c r="AA41" i="8" s="1"/>
  <c r="Y42" i="8"/>
  <c r="Z42" i="8"/>
  <c r="AA42" i="8" s="1"/>
  <c r="Y46" i="8"/>
  <c r="Z46" i="8"/>
  <c r="AA46" i="8" s="1"/>
  <c r="Y47" i="8"/>
  <c r="Z47" i="8"/>
  <c r="AA47" i="8" s="1"/>
  <c r="Y48" i="8"/>
  <c r="Z48" i="8"/>
  <c r="AA48" i="8" s="1"/>
  <c r="Y49" i="8"/>
  <c r="Z49" i="8"/>
  <c r="AA49" i="8" s="1"/>
  <c r="Y50" i="8"/>
  <c r="Z50" i="8"/>
  <c r="AA50" i="8" s="1"/>
  <c r="Y51" i="8"/>
  <c r="Z51" i="8"/>
  <c r="AA51" i="8" s="1"/>
  <c r="Y52" i="8"/>
  <c r="Z52" i="8"/>
  <c r="AA52" i="8" s="1"/>
  <c r="Y53" i="8"/>
  <c r="Z53" i="8"/>
  <c r="AA53" i="8" s="1"/>
  <c r="Y57" i="8"/>
  <c r="Z57" i="8"/>
  <c r="AA57" i="8" s="1"/>
  <c r="Y58" i="8"/>
  <c r="Z58" i="8"/>
  <c r="AA58" i="8" s="1"/>
  <c r="Y59" i="8"/>
  <c r="Z59" i="8"/>
  <c r="AA59" i="8" s="1"/>
  <c r="Y60" i="8"/>
  <c r="Z60" i="8"/>
  <c r="AA60" i="8" s="1"/>
  <c r="Y61" i="8"/>
  <c r="Z61" i="8"/>
  <c r="AA61" i="8" s="1"/>
  <c r="Y62" i="8"/>
  <c r="Z62" i="8"/>
  <c r="AA62" i="8" s="1"/>
  <c r="Y63" i="8"/>
  <c r="Z63" i="8"/>
  <c r="AA63" i="8" s="1"/>
  <c r="Y64" i="8"/>
  <c r="Z64" i="8"/>
  <c r="AA64" i="8" s="1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Z9" i="8"/>
  <c r="AA9" i="8" s="1"/>
  <c r="Y9" i="8"/>
  <c r="Z8" i="8"/>
  <c r="AA8" i="8" s="1"/>
  <c r="Y8" i="8"/>
  <c r="Z7" i="8"/>
  <c r="AA7" i="8" s="1"/>
  <c r="Y7" i="8"/>
  <c r="Z6" i="8"/>
  <c r="AA6" i="8" s="1"/>
  <c r="Y6" i="8"/>
  <c r="Z5" i="8"/>
  <c r="AA5" i="8" s="1"/>
  <c r="Y5" i="8"/>
  <c r="Z4" i="8"/>
  <c r="AA4" i="8" s="1"/>
  <c r="Y4" i="8"/>
  <c r="Z3" i="8"/>
  <c r="AA3" i="8" s="1"/>
  <c r="Y3" i="8"/>
  <c r="Z2" i="8"/>
  <c r="AA2" i="8" s="1"/>
  <c r="Y2" i="8"/>
  <c r="Y74" i="8" l="1"/>
  <c r="Z76" i="8"/>
  <c r="AA76" i="8" s="1"/>
  <c r="Z70" i="8"/>
  <c r="AA70" i="8" s="1"/>
  <c r="Y72" i="8"/>
  <c r="Y73" i="8"/>
  <c r="Y75" i="8"/>
  <c r="Y76" i="8"/>
  <c r="Z71" i="8"/>
  <c r="AA71" i="8" s="1"/>
  <c r="Y70" i="8"/>
  <c r="Y69" i="8"/>
  <c r="Y71" i="8"/>
  <c r="Z73" i="8"/>
  <c r="AA73" i="8" s="1"/>
  <c r="Z75" i="8"/>
  <c r="AA75" i="8" s="1"/>
  <c r="Z72" i="8"/>
  <c r="AA72" i="8" s="1"/>
  <c r="Z69" i="8"/>
  <c r="AA69" i="8" s="1"/>
  <c r="Z74" i="8"/>
  <c r="AA74" i="8" s="1"/>
  <c r="J26" i="2" l="1"/>
  <c r="G37" i="2"/>
  <c r="H37" i="2"/>
  <c r="G38" i="2"/>
  <c r="G39" i="2" s="1"/>
  <c r="H38" i="2"/>
  <c r="H39" i="2" s="1"/>
  <c r="F38" i="2"/>
  <c r="F39" i="2" s="1"/>
  <c r="F37" i="2"/>
  <c r="G49" i="3"/>
  <c r="H49" i="3"/>
  <c r="G50" i="3"/>
  <c r="G51" i="3" s="1"/>
  <c r="H50" i="3"/>
  <c r="H51" i="3" s="1"/>
  <c r="F50" i="3"/>
  <c r="F51" i="3" s="1"/>
  <c r="F49" i="3"/>
  <c r="M69" i="5"/>
  <c r="O69" i="5" s="1"/>
  <c r="M68" i="5"/>
  <c r="O68" i="5" s="1"/>
  <c r="M67" i="5"/>
  <c r="O67" i="5" s="1"/>
  <c r="M60" i="5"/>
  <c r="O60" i="5" s="1"/>
  <c r="M59" i="5"/>
  <c r="O59" i="5" s="1"/>
  <c r="M58" i="5"/>
  <c r="O58" i="5" s="1"/>
  <c r="M52" i="5"/>
  <c r="O52" i="5" s="1"/>
  <c r="M51" i="5"/>
  <c r="O51" i="5" s="1"/>
  <c r="M50" i="5"/>
  <c r="O50" i="5" s="1"/>
  <c r="M43" i="5"/>
  <c r="O43" i="5" s="1"/>
  <c r="M42" i="5"/>
  <c r="O42" i="5" s="1"/>
  <c r="M41" i="5"/>
  <c r="O41" i="5" s="1"/>
  <c r="M32" i="5" l="1"/>
  <c r="M33" i="5" s="1"/>
  <c r="L32" i="5"/>
  <c r="L33" i="5" s="1"/>
  <c r="K32" i="5"/>
  <c r="K33" i="5" s="1"/>
  <c r="J32" i="5"/>
  <c r="J33" i="5" s="1"/>
  <c r="I32" i="5"/>
  <c r="I33" i="5" s="1"/>
  <c r="H32" i="5"/>
  <c r="H33" i="5" s="1"/>
  <c r="G32" i="5"/>
  <c r="G33" i="5" s="1"/>
  <c r="F32" i="5"/>
  <c r="F33" i="5" s="1"/>
  <c r="E32" i="5"/>
  <c r="E33" i="5" s="1"/>
  <c r="D32" i="5"/>
  <c r="D33" i="5" s="1"/>
  <c r="C32" i="5"/>
  <c r="C33" i="5" s="1"/>
  <c r="B32" i="5"/>
  <c r="B33" i="5" s="1"/>
  <c r="M31" i="5"/>
  <c r="L31" i="5"/>
  <c r="K31" i="5"/>
  <c r="J31" i="5"/>
  <c r="I31" i="5"/>
  <c r="H31" i="5"/>
  <c r="G31" i="5"/>
  <c r="F31" i="5"/>
  <c r="E31" i="5"/>
  <c r="D31" i="5"/>
  <c r="C31" i="5"/>
  <c r="B31" i="5"/>
  <c r="B15" i="5"/>
  <c r="B16" i="5" s="1"/>
  <c r="C14" i="5"/>
  <c r="D14" i="5"/>
  <c r="E14" i="5"/>
  <c r="F14" i="5"/>
  <c r="G14" i="5"/>
  <c r="H14" i="5"/>
  <c r="I14" i="5"/>
  <c r="J14" i="5"/>
  <c r="K14" i="5"/>
  <c r="L14" i="5"/>
  <c r="M14" i="5"/>
  <c r="C15" i="5"/>
  <c r="C16" i="5" s="1"/>
  <c r="D15" i="5"/>
  <c r="D16" i="5" s="1"/>
  <c r="E15" i="5"/>
  <c r="E16" i="5" s="1"/>
  <c r="F15" i="5"/>
  <c r="F16" i="5" s="1"/>
  <c r="G15" i="5"/>
  <c r="G16" i="5" s="1"/>
  <c r="H15" i="5"/>
  <c r="H16" i="5" s="1"/>
  <c r="I15" i="5"/>
  <c r="I16" i="5" s="1"/>
  <c r="J15" i="5"/>
  <c r="J16" i="5" s="1"/>
  <c r="K15" i="5"/>
  <c r="K16" i="5" s="1"/>
  <c r="L15" i="5"/>
  <c r="L16" i="5" s="1"/>
  <c r="M15" i="5"/>
  <c r="M16" i="5" s="1"/>
  <c r="B14" i="5"/>
  <c r="W10" i="4" l="1"/>
  <c r="V10" i="4"/>
  <c r="V9" i="4"/>
  <c r="U10" i="4"/>
  <c r="O8" i="3"/>
  <c r="P8" i="3"/>
  <c r="N8" i="3"/>
  <c r="E62" i="4"/>
  <c r="D62" i="4"/>
  <c r="W9" i="4" s="1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6" i="4"/>
  <c r="F56" i="4" s="1"/>
  <c r="D56" i="4"/>
  <c r="E55" i="4"/>
  <c r="F55" i="4" s="1"/>
  <c r="D55" i="4"/>
  <c r="E41" i="4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19" i="4"/>
  <c r="F19" i="4" s="1"/>
  <c r="E20" i="4"/>
  <c r="D20" i="4"/>
  <c r="U9" i="4" s="1"/>
  <c r="D19" i="4"/>
  <c r="E18" i="4"/>
  <c r="F18" i="4" s="1"/>
  <c r="D18" i="4"/>
  <c r="E17" i="4"/>
  <c r="F17" i="4" s="1"/>
  <c r="D17" i="4"/>
  <c r="E16" i="4"/>
  <c r="F16" i="4" s="1"/>
  <c r="D16" i="4"/>
  <c r="E15" i="4"/>
  <c r="F15" i="4" s="1"/>
  <c r="D15" i="4"/>
  <c r="E14" i="4"/>
  <c r="F14" i="4" s="1"/>
  <c r="D14" i="4"/>
  <c r="E13" i="4"/>
  <c r="F13" i="4" s="1"/>
  <c r="D13" i="4"/>
  <c r="P13" i="3"/>
  <c r="O13" i="3"/>
  <c r="N13" i="3"/>
  <c r="O14" i="2"/>
  <c r="N14" i="2"/>
  <c r="M14" i="2"/>
  <c r="J41" i="3"/>
  <c r="I41" i="3"/>
  <c r="P12" i="3" s="1"/>
  <c r="J40" i="3"/>
  <c r="K40" i="3" s="1"/>
  <c r="I40" i="3"/>
  <c r="J39" i="3"/>
  <c r="K39" i="3" s="1"/>
  <c r="I39" i="3"/>
  <c r="J38" i="3"/>
  <c r="K38" i="3" s="1"/>
  <c r="I38" i="3"/>
  <c r="J37" i="3"/>
  <c r="K37" i="3" s="1"/>
  <c r="I37" i="3"/>
  <c r="J36" i="3"/>
  <c r="K36" i="3" s="1"/>
  <c r="I36" i="3"/>
  <c r="J35" i="3"/>
  <c r="K35" i="3" s="1"/>
  <c r="I35" i="3"/>
  <c r="J34" i="3"/>
  <c r="K34" i="3" s="1"/>
  <c r="I34" i="3"/>
  <c r="J33" i="3"/>
  <c r="K33" i="3" s="1"/>
  <c r="I33" i="3"/>
  <c r="J27" i="3"/>
  <c r="I27" i="3"/>
  <c r="O12" i="3" s="1"/>
  <c r="J26" i="3"/>
  <c r="K26" i="3" s="1"/>
  <c r="I26" i="3"/>
  <c r="J25" i="3"/>
  <c r="K25" i="3" s="1"/>
  <c r="I25" i="3"/>
  <c r="J24" i="3"/>
  <c r="K24" i="3" s="1"/>
  <c r="I24" i="3"/>
  <c r="J23" i="3"/>
  <c r="K23" i="3" s="1"/>
  <c r="I23" i="3"/>
  <c r="J22" i="3"/>
  <c r="K22" i="3" s="1"/>
  <c r="I22" i="3"/>
  <c r="J21" i="3"/>
  <c r="K21" i="3" s="1"/>
  <c r="I21" i="3"/>
  <c r="J20" i="3"/>
  <c r="K20" i="3" s="1"/>
  <c r="I20" i="3"/>
  <c r="J19" i="3"/>
  <c r="K19" i="3" s="1"/>
  <c r="I19" i="3"/>
  <c r="J18" i="3"/>
  <c r="K18" i="3" s="1"/>
  <c r="I18" i="3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J4" i="3"/>
  <c r="K4" i="3" s="1"/>
  <c r="I5" i="3"/>
  <c r="I6" i="3"/>
  <c r="I7" i="3"/>
  <c r="I8" i="3"/>
  <c r="I9" i="3"/>
  <c r="I10" i="3"/>
  <c r="I11" i="3"/>
  <c r="I12" i="3"/>
  <c r="I13" i="3"/>
  <c r="N12" i="3" s="1"/>
  <c r="I4" i="3"/>
  <c r="F62" i="4" l="1"/>
  <c r="W12" i="4" s="1"/>
  <c r="F41" i="4"/>
  <c r="V12" i="4" s="1"/>
  <c r="F20" i="4"/>
  <c r="U12" i="4" s="1"/>
  <c r="K41" i="3"/>
  <c r="P15" i="3" s="1"/>
  <c r="K13" i="3"/>
  <c r="N15" i="3" s="1"/>
  <c r="K27" i="3"/>
  <c r="O15" i="3" s="1"/>
  <c r="W11" i="4"/>
  <c r="V11" i="4"/>
  <c r="U11" i="4"/>
  <c r="P14" i="3"/>
  <c r="O14" i="3"/>
  <c r="N14" i="3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4" i="2"/>
  <c r="J24" i="2" s="1"/>
  <c r="I25" i="2"/>
  <c r="J25" i="2" s="1"/>
  <c r="I26" i="2"/>
  <c r="I27" i="2"/>
  <c r="J27" i="2" s="1"/>
  <c r="I28" i="2"/>
  <c r="J28" i="2" s="1"/>
  <c r="I29" i="2"/>
  <c r="J29" i="2" s="1"/>
  <c r="I30" i="2"/>
  <c r="J30" i="2" s="1"/>
  <c r="I4" i="2"/>
  <c r="J4" i="2" s="1"/>
  <c r="H5" i="2"/>
  <c r="H6" i="2"/>
  <c r="H7" i="2"/>
  <c r="H8" i="2"/>
  <c r="H9" i="2"/>
  <c r="H10" i="2"/>
  <c r="M13" i="2" s="1"/>
  <c r="H14" i="2"/>
  <c r="H15" i="2"/>
  <c r="H16" i="2"/>
  <c r="H17" i="2"/>
  <c r="H18" i="2"/>
  <c r="H19" i="2"/>
  <c r="H20" i="2"/>
  <c r="N13" i="2" s="1"/>
  <c r="H24" i="2"/>
  <c r="H25" i="2"/>
  <c r="H26" i="2"/>
  <c r="H27" i="2"/>
  <c r="H28" i="2"/>
  <c r="H29" i="2"/>
  <c r="H30" i="2"/>
  <c r="O13" i="2" s="1"/>
  <c r="H4" i="2"/>
  <c r="O16" i="2" l="1"/>
  <c r="O15" i="2"/>
  <c r="N16" i="2"/>
  <c r="N15" i="2"/>
  <c r="M16" i="2"/>
  <c r="M15" i="2"/>
</calcChain>
</file>

<file path=xl/sharedStrings.xml><?xml version="1.0" encoding="utf-8"?>
<sst xmlns="http://schemas.openxmlformats.org/spreadsheetml/2006/main" count="488" uniqueCount="106">
  <si>
    <t>dLight 3.8</t>
  </si>
  <si>
    <t>dLight 3.6</t>
  </si>
  <si>
    <t>dLight 1.3b</t>
  </si>
  <si>
    <t>average</t>
  </si>
  <si>
    <t>Average</t>
  </si>
  <si>
    <t>Hippocampal Neuronal Culture</t>
  </si>
  <si>
    <t>SEM</t>
  </si>
  <si>
    <t>SD</t>
  </si>
  <si>
    <t>Specific binding with Hill slope</t>
  </si>
  <si>
    <t>Best-fit values</t>
  </si>
  <si>
    <t>Bmax</t>
  </si>
  <si>
    <t>[DA] uM</t>
  </si>
  <si>
    <t>dLight 3.0 8</t>
  </si>
  <si>
    <t>1.5pm</t>
  </si>
  <si>
    <t>15pm</t>
  </si>
  <si>
    <t>150pm</t>
  </si>
  <si>
    <t>1.5nm</t>
  </si>
  <si>
    <t>15nm</t>
  </si>
  <si>
    <t>150nm</t>
  </si>
  <si>
    <t>1.5um</t>
  </si>
  <si>
    <t>15um</t>
  </si>
  <si>
    <t>150um</t>
  </si>
  <si>
    <t>1.5mm</t>
  </si>
  <si>
    <t xml:space="preserve">Confocal Stable Line </t>
  </si>
  <si>
    <t>dLight 3.0 6</t>
  </si>
  <si>
    <t>Dynamic Range Average</t>
  </si>
  <si>
    <t>Max</t>
  </si>
  <si>
    <t>100pm</t>
  </si>
  <si>
    <t>1nm</t>
  </si>
  <si>
    <t>10nm</t>
  </si>
  <si>
    <t>100nm</t>
  </si>
  <si>
    <t>1um</t>
  </si>
  <si>
    <t>10um</t>
  </si>
  <si>
    <t>100um</t>
  </si>
  <si>
    <t>1mm</t>
  </si>
  <si>
    <t>standard deviation</t>
  </si>
  <si>
    <t>Kd (uM)</t>
  </si>
  <si>
    <t>Kd (nM)</t>
  </si>
  <si>
    <t>Dopamine</t>
  </si>
  <si>
    <t>Dihydrexidine</t>
  </si>
  <si>
    <t>SKF-81297</t>
  </si>
  <si>
    <t>A77636</t>
  </si>
  <si>
    <t>Apomorphine</t>
  </si>
  <si>
    <t>Norepinephrine</t>
  </si>
  <si>
    <t>SCH-23390</t>
  </si>
  <si>
    <t>SKF-83566</t>
  </si>
  <si>
    <t>DA+SCH-23390</t>
  </si>
  <si>
    <t>DA+SKF83566</t>
  </si>
  <si>
    <t>DA+Sulpiride</t>
  </si>
  <si>
    <t>DA+Haloperidol</t>
  </si>
  <si>
    <t>dLight 3.8 normalized to dopamine</t>
  </si>
  <si>
    <t>dLight 3.6 normalized to dopamine</t>
  </si>
  <si>
    <t>sd</t>
  </si>
  <si>
    <t>sem</t>
  </si>
  <si>
    <t>dLight 3.8 schild</t>
  </si>
  <si>
    <t>dLight 3.6 schild</t>
  </si>
  <si>
    <t xml:space="preserve">Antagonist </t>
  </si>
  <si>
    <t>Antagonist Dose</t>
  </si>
  <si>
    <t>A'</t>
  </si>
  <si>
    <t>A (EC50 no agonist)</t>
  </si>
  <si>
    <t>A'/A</t>
  </si>
  <si>
    <t>-logB</t>
  </si>
  <si>
    <t>log((A'/A)-1)</t>
  </si>
  <si>
    <t>7.019uM</t>
  </si>
  <si>
    <t>0.7787uM</t>
  </si>
  <si>
    <t>93.09uM</t>
  </si>
  <si>
    <t>585.6uM</t>
  </si>
  <si>
    <t>1.304uM</t>
  </si>
  <si>
    <t>0.8175uM</t>
  </si>
  <si>
    <t>5.021uM</t>
  </si>
  <si>
    <t>1422uM</t>
  </si>
  <si>
    <t>0.4254uM</t>
  </si>
  <si>
    <t>0.06498uM</t>
  </si>
  <si>
    <t>2.893uM</t>
  </si>
  <si>
    <t>55.69uM</t>
  </si>
  <si>
    <t>0.2195uM</t>
  </si>
  <si>
    <t>0.06562uM</t>
  </si>
  <si>
    <t>0.5880uM</t>
  </si>
  <si>
    <t>3884uM</t>
  </si>
  <si>
    <t>Basal Fluorescence F0 in confocal HEK 293T</t>
  </si>
  <si>
    <t>1.3b</t>
  </si>
  <si>
    <t>3.6</t>
  </si>
  <si>
    <t>3.8</t>
  </si>
  <si>
    <t>Basal Fluoresence F0</t>
  </si>
  <si>
    <t xml:space="preserve">1.3b </t>
  </si>
  <si>
    <t>DA</t>
  </si>
  <si>
    <t>standard dev</t>
  </si>
  <si>
    <t>1.3b DA over 1uM NE</t>
  </si>
  <si>
    <t>1.3b DA over 1uM NE effective DA dose response</t>
  </si>
  <si>
    <t>1.3b DA over 10uM NE</t>
  </si>
  <si>
    <t>1.3b DA over 10uM NE effective DA dose response</t>
  </si>
  <si>
    <t>1.3b DA over 100uM NE</t>
  </si>
  <si>
    <t>1.3b DA over 100uM NE effective DA dose response</t>
  </si>
  <si>
    <t>3.6 DA over 100um NE</t>
  </si>
  <si>
    <t>3.6 DA over 100uM NE effective DA dose response</t>
  </si>
  <si>
    <t>3.6 DA over 10um NE</t>
  </si>
  <si>
    <t>3.6 DA over 10uM NE effective DA dose response</t>
  </si>
  <si>
    <t>3.6 DA over 1um NE</t>
  </si>
  <si>
    <t>3.6 DA over 1uM NE effective DA dose response</t>
  </si>
  <si>
    <t>3.8 da</t>
  </si>
  <si>
    <t>3.8 DA over 1um NE</t>
  </si>
  <si>
    <t>3.8 DA over 1uM NE effective DA dose response</t>
  </si>
  <si>
    <t>3.8 DA over 10uM NE effective DA dose response</t>
  </si>
  <si>
    <t>3.8 DA over 10um NE</t>
  </si>
  <si>
    <t>3.8 DA over 100um NE</t>
  </si>
  <si>
    <t>3.8 DA over 100uM NE effective DA dose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</si>
</sst>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/>
    <xf numFmtId="11" fontId="0" fillId="0" borderId="0" xfId="0" applyNumberFormat="1"/>
    <xf numFmtId="11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4DF-5043-9840-BE31-45CB2DEDE657}">
  <dimension ref="A1:P93"/>
  <sheetViews>
    <sheetView topLeftCell="A43" zoomScaleNormal="100" workbookViewId="0">
      <selection activeCell="G52" sqref="G52"/>
    </sheetView>
  </sheetViews>
  <sheetFormatPr defaultColWidth="10.85546875" defaultRowHeight="15.9" x14ac:dyDescent="0.45"/>
  <sheetData>
    <row r="1" spans="1:16" x14ac:dyDescent="0.45">
      <c r="A1" t="s">
        <v>23</v>
      </c>
    </row>
    <row r="2" spans="1:16" x14ac:dyDescent="0.45">
      <c r="I2" t="s">
        <v>4</v>
      </c>
      <c r="J2" t="s">
        <v>7</v>
      </c>
      <c r="K2" t="s">
        <v>6</v>
      </c>
      <c r="M2" s="2"/>
      <c r="N2" s="2" t="s">
        <v>1</v>
      </c>
      <c r="O2" s="2" t="s">
        <v>0</v>
      </c>
      <c r="P2" s="2" t="s">
        <v>2</v>
      </c>
    </row>
    <row r="3" spans="1:16" x14ac:dyDescent="0.45">
      <c r="A3" s="2"/>
      <c r="B3" s="2" t="s">
        <v>11</v>
      </c>
      <c r="C3" s="8" t="s">
        <v>12</v>
      </c>
      <c r="D3" s="8"/>
      <c r="E3" s="8"/>
      <c r="F3" s="8"/>
      <c r="G3" s="8"/>
      <c r="M3" s="4" t="s">
        <v>8</v>
      </c>
      <c r="N3" s="1"/>
      <c r="O3" s="1"/>
      <c r="P3" s="1"/>
    </row>
    <row r="4" spans="1:16" x14ac:dyDescent="0.45">
      <c r="A4" s="4" t="s">
        <v>13</v>
      </c>
      <c r="B4" s="1">
        <v>1.5E-5</v>
      </c>
      <c r="C4" s="1">
        <v>0.25772711999999998</v>
      </c>
      <c r="D4" s="1">
        <v>0.15651751</v>
      </c>
      <c r="E4" s="1">
        <v>0.15651751</v>
      </c>
      <c r="F4" s="1">
        <v>0.33746461</v>
      </c>
      <c r="G4" s="1">
        <v>0.12777678000000001</v>
      </c>
      <c r="I4">
        <f>AVERAGE(C4:G4)</f>
        <v>0.20720070600000001</v>
      </c>
      <c r="J4">
        <f>STDEV(C4:G4)</f>
        <v>8.7987692224286193E-2</v>
      </c>
      <c r="K4">
        <f>J4/(SQRT(5))</f>
        <v>3.9349292199366719E-2</v>
      </c>
      <c r="M4" s="4" t="s">
        <v>9</v>
      </c>
      <c r="N4" s="1"/>
      <c r="O4" s="1"/>
      <c r="P4" s="1"/>
    </row>
    <row r="5" spans="1:16" x14ac:dyDescent="0.45">
      <c r="A5" s="4" t="s">
        <v>14</v>
      </c>
      <c r="B5" s="1">
        <v>1.5E-5</v>
      </c>
      <c r="C5" s="1">
        <v>0.30054808</v>
      </c>
      <c r="D5" s="1">
        <v>5.7377499999999998E-2</v>
      </c>
      <c r="E5" s="1">
        <v>0.19502639999999999</v>
      </c>
      <c r="F5" s="1">
        <v>0.73731933000000005</v>
      </c>
      <c r="G5" s="1">
        <v>0.12123788000000001</v>
      </c>
      <c r="I5">
        <f t="shared" ref="I5:I13" si="0">AVERAGE(C5:G5)</f>
        <v>0.28230183800000003</v>
      </c>
      <c r="J5">
        <f t="shared" ref="J5:J13" si="1">STDEV(C5:G5)</f>
        <v>0.26996453556094574</v>
      </c>
      <c r="K5">
        <f t="shared" ref="K5:K41" si="2">J5/(SQRT(5))</f>
        <v>0.12073181060568679</v>
      </c>
      <c r="M5" s="4" t="s">
        <v>10</v>
      </c>
      <c r="N5" s="1">
        <v>6.4210000000000003</v>
      </c>
      <c r="O5" s="1">
        <v>20.79</v>
      </c>
      <c r="P5" s="1">
        <v>7.6870000000000003</v>
      </c>
    </row>
    <row r="6" spans="1:16" x14ac:dyDescent="0.45">
      <c r="A6" s="4" t="s">
        <v>15</v>
      </c>
      <c r="B6" s="1">
        <v>1.4999999999999999E-4</v>
      </c>
      <c r="C6" s="1">
        <v>0.39479668000000001</v>
      </c>
      <c r="D6" s="1">
        <v>0.24899416999999999</v>
      </c>
      <c r="E6" s="1">
        <v>0.17735775000000001</v>
      </c>
      <c r="F6" s="1">
        <v>0.33551293999999998</v>
      </c>
      <c r="G6" s="1">
        <v>0.56308230000000004</v>
      </c>
      <c r="I6">
        <f t="shared" si="0"/>
        <v>0.34394876800000002</v>
      </c>
      <c r="J6">
        <f t="shared" si="1"/>
        <v>0.14785560621364549</v>
      </c>
      <c r="K6">
        <f t="shared" si="2"/>
        <v>6.6123037269630314E-2</v>
      </c>
      <c r="M6" s="4"/>
      <c r="N6" s="1"/>
      <c r="O6" s="1"/>
      <c r="P6" s="1"/>
    </row>
    <row r="7" spans="1:16" x14ac:dyDescent="0.45">
      <c r="A7" s="4" t="s">
        <v>16</v>
      </c>
      <c r="B7" s="1">
        <v>1.5E-3</v>
      </c>
      <c r="C7" s="1">
        <v>1.0135792699999999</v>
      </c>
      <c r="D7" s="1">
        <v>1.00126724</v>
      </c>
      <c r="E7" s="1">
        <v>0.8136795</v>
      </c>
      <c r="F7" s="1">
        <v>0.84399086999999995</v>
      </c>
      <c r="G7" s="1">
        <v>0.82343474999999999</v>
      </c>
      <c r="I7">
        <f t="shared" si="0"/>
        <v>0.89919032599999993</v>
      </c>
      <c r="J7">
        <f t="shared" si="1"/>
        <v>9.9501903853881746E-2</v>
      </c>
      <c r="K7">
        <f t="shared" si="2"/>
        <v>4.4498604181585577E-2</v>
      </c>
      <c r="M7" s="4" t="s">
        <v>36</v>
      </c>
      <c r="N7" s="1">
        <v>2.5149999999999999E-2</v>
      </c>
      <c r="O7" s="1">
        <v>0.2505</v>
      </c>
      <c r="P7" s="1">
        <v>0.53500000000000003</v>
      </c>
    </row>
    <row r="8" spans="1:16" x14ac:dyDescent="0.45">
      <c r="A8" s="4" t="s">
        <v>17</v>
      </c>
      <c r="B8" s="1">
        <v>1.4999999999999999E-2</v>
      </c>
      <c r="C8" s="1">
        <v>2.72952459</v>
      </c>
      <c r="D8" s="1">
        <v>1.85365951</v>
      </c>
      <c r="E8" s="1">
        <v>2.6846593099999998</v>
      </c>
      <c r="F8" s="1">
        <v>2.8135544000000001</v>
      </c>
      <c r="G8" s="1">
        <v>2.7570494600000002</v>
      </c>
      <c r="I8">
        <f t="shared" si="0"/>
        <v>2.5676894539999999</v>
      </c>
      <c r="J8">
        <f t="shared" si="1"/>
        <v>0.40187625674122207</v>
      </c>
      <c r="K8">
        <f t="shared" si="2"/>
        <v>0.17972452572330613</v>
      </c>
      <c r="M8" s="4" t="s">
        <v>37</v>
      </c>
      <c r="N8">
        <f>N7*1000</f>
        <v>25.15</v>
      </c>
      <c r="O8">
        <f t="shared" ref="O8:P8" si="3">O7*1000</f>
        <v>250.5</v>
      </c>
      <c r="P8">
        <f t="shared" si="3"/>
        <v>535</v>
      </c>
    </row>
    <row r="9" spans="1:16" x14ac:dyDescent="0.45">
      <c r="A9" s="4" t="s">
        <v>18</v>
      </c>
      <c r="B9" s="1">
        <v>0.15</v>
      </c>
      <c r="C9" s="1">
        <v>7.7158992800000004</v>
      </c>
      <c r="D9" s="1">
        <v>7.7027588800000002</v>
      </c>
      <c r="E9" s="1">
        <v>7.5054755100000001</v>
      </c>
      <c r="F9" s="1">
        <v>7.80620066</v>
      </c>
      <c r="G9" s="1">
        <v>7.8180484699999999</v>
      </c>
      <c r="I9">
        <f t="shared" si="0"/>
        <v>7.7096765600000001</v>
      </c>
      <c r="J9">
        <f t="shared" si="1"/>
        <v>0.12534554052671892</v>
      </c>
      <c r="K9">
        <f t="shared" si="2"/>
        <v>5.6056229858839658E-2</v>
      </c>
    </row>
    <row r="10" spans="1:16" x14ac:dyDescent="0.45">
      <c r="A10" s="4" t="s">
        <v>19</v>
      </c>
      <c r="B10" s="1">
        <v>1.5</v>
      </c>
      <c r="C10" s="1">
        <v>17.230556400000001</v>
      </c>
      <c r="D10" s="1">
        <v>17.309030199999999</v>
      </c>
      <c r="E10" s="1">
        <v>17.359504399999999</v>
      </c>
      <c r="F10" s="1">
        <v>17.277849199999999</v>
      </c>
      <c r="G10" s="1">
        <v>17.315906600000002</v>
      </c>
      <c r="I10">
        <f t="shared" si="0"/>
        <v>17.298569359999998</v>
      </c>
      <c r="J10">
        <f t="shared" si="1"/>
        <v>4.7901398524760698E-2</v>
      </c>
      <c r="K10">
        <f t="shared" si="2"/>
        <v>2.142215666373461E-2</v>
      </c>
    </row>
    <row r="11" spans="1:16" x14ac:dyDescent="0.45">
      <c r="A11" s="4" t="s">
        <v>20</v>
      </c>
      <c r="B11" s="1">
        <v>15</v>
      </c>
      <c r="C11" s="1">
        <v>20.259986999999999</v>
      </c>
      <c r="D11" s="1">
        <v>19.869129300000001</v>
      </c>
      <c r="E11" s="1">
        <v>20.365670300000001</v>
      </c>
      <c r="F11" s="1">
        <v>19.896206100000001</v>
      </c>
      <c r="G11" s="1">
        <v>19.944098400000001</v>
      </c>
      <c r="I11">
        <f t="shared" si="0"/>
        <v>20.067018220000001</v>
      </c>
      <c r="J11">
        <f t="shared" si="1"/>
        <v>0.22906118292363917</v>
      </c>
      <c r="K11">
        <f t="shared" si="2"/>
        <v>0.10243927520475424</v>
      </c>
      <c r="M11" s="3"/>
      <c r="N11" s="2" t="s">
        <v>0</v>
      </c>
      <c r="O11" s="2" t="s">
        <v>1</v>
      </c>
      <c r="P11" s="2" t="s">
        <v>2</v>
      </c>
    </row>
    <row r="12" spans="1:16" x14ac:dyDescent="0.45">
      <c r="A12" s="4" t="s">
        <v>21</v>
      </c>
      <c r="B12" s="1">
        <v>150</v>
      </c>
      <c r="C12" s="1">
        <v>19.944098400000001</v>
      </c>
      <c r="D12" s="1">
        <v>19.7845564</v>
      </c>
      <c r="E12" s="1">
        <v>21.3781933</v>
      </c>
      <c r="F12" s="1">
        <v>20.1602073</v>
      </c>
      <c r="G12" s="1">
        <v>21.3575804</v>
      </c>
      <c r="I12">
        <f t="shared" si="0"/>
        <v>20.524927160000001</v>
      </c>
      <c r="J12">
        <f t="shared" si="1"/>
        <v>0.78100992483090925</v>
      </c>
      <c r="K12">
        <f t="shared" si="2"/>
        <v>0.34927825660478279</v>
      </c>
      <c r="M12" s="3" t="s">
        <v>25</v>
      </c>
      <c r="N12" s="3">
        <f>I13</f>
        <v>20.67579834</v>
      </c>
      <c r="O12" s="3">
        <f>I27</f>
        <v>6.3862696400000001</v>
      </c>
      <c r="P12" s="3">
        <f>I41</f>
        <v>7.6616995939999999</v>
      </c>
    </row>
    <row r="13" spans="1:16" x14ac:dyDescent="0.45">
      <c r="A13" s="4" t="s">
        <v>22</v>
      </c>
      <c r="B13" s="1">
        <v>1500</v>
      </c>
      <c r="C13" s="1">
        <v>20.071417499999999</v>
      </c>
      <c r="D13" s="1">
        <v>21.103813599999999</v>
      </c>
      <c r="E13" s="1">
        <v>20.258178699999998</v>
      </c>
      <c r="F13" s="1">
        <v>20.947232899999999</v>
      </c>
      <c r="G13" s="1">
        <v>20.998349000000001</v>
      </c>
      <c r="I13">
        <f t="shared" si="0"/>
        <v>20.67579834</v>
      </c>
      <c r="J13">
        <f t="shared" si="1"/>
        <v>0.47449843911611916</v>
      </c>
      <c r="K13">
        <f t="shared" si="2"/>
        <v>0.21220215301623752</v>
      </c>
      <c r="M13" s="3" t="s">
        <v>26</v>
      </c>
      <c r="N13" s="3">
        <f>E12</f>
        <v>21.3781933</v>
      </c>
      <c r="O13" s="3">
        <f>E27</f>
        <v>6.7017275200000004</v>
      </c>
      <c r="P13" s="3">
        <f>D40</f>
        <v>8.1272285600000007</v>
      </c>
    </row>
    <row r="14" spans="1:16" x14ac:dyDescent="0.45">
      <c r="M14" s="3" t="s">
        <v>7</v>
      </c>
      <c r="N14" s="3">
        <f>J13</f>
        <v>0.47449843911611916</v>
      </c>
      <c r="O14" s="3">
        <f>J27</f>
        <v>0.27428010591523061</v>
      </c>
      <c r="P14" s="3">
        <f>J41</f>
        <v>0.20794662184369778</v>
      </c>
    </row>
    <row r="15" spans="1:16" x14ac:dyDescent="0.45">
      <c r="M15" s="3" t="s">
        <v>6</v>
      </c>
      <c r="N15" s="3">
        <f>K13</f>
        <v>0.21220215301623752</v>
      </c>
      <c r="O15" s="3">
        <f>K27</f>
        <v>0.12266179234045956</v>
      </c>
      <c r="P15" s="3">
        <f>K41</f>
        <v>9.2996556426790167E-2</v>
      </c>
    </row>
    <row r="17" spans="1:11" x14ac:dyDescent="0.45">
      <c r="A17" s="2"/>
      <c r="B17" s="2" t="s">
        <v>11</v>
      </c>
      <c r="C17" s="8" t="s">
        <v>24</v>
      </c>
      <c r="D17" s="8"/>
      <c r="E17" s="8"/>
      <c r="F17" s="8"/>
      <c r="G17" s="8"/>
    </row>
    <row r="18" spans="1:11" x14ac:dyDescent="0.45">
      <c r="A18" s="4" t="s">
        <v>13</v>
      </c>
      <c r="B18" s="1">
        <v>1.5E-5</v>
      </c>
      <c r="C18" s="1">
        <v>3.9687180000000002E-2</v>
      </c>
      <c r="D18" s="1">
        <v>5.1426279999999998E-2</v>
      </c>
      <c r="E18" s="1">
        <v>4.2030739999999997E-2</v>
      </c>
      <c r="F18" s="1">
        <v>8.1550849999999994E-2</v>
      </c>
      <c r="G18" s="1">
        <v>7.2098319999999994E-2</v>
      </c>
      <c r="I18">
        <f>AVERAGE(C18:G18)</f>
        <v>5.7358673999999998E-2</v>
      </c>
      <c r="J18">
        <f>STDEV(C18:G18)</f>
        <v>1.8607384980780628E-2</v>
      </c>
      <c r="K18">
        <f t="shared" si="2"/>
        <v>8.3214755401068204E-3</v>
      </c>
    </row>
    <row r="19" spans="1:11" x14ac:dyDescent="0.45">
      <c r="A19" s="4" t="s">
        <v>14</v>
      </c>
      <c r="B19" s="1">
        <v>1.5E-5</v>
      </c>
      <c r="C19" s="1">
        <v>2.7672490000000001E-2</v>
      </c>
      <c r="D19" s="1">
        <v>9.7215670000000004E-2</v>
      </c>
      <c r="E19" s="1">
        <v>6.9762779999999996E-2</v>
      </c>
      <c r="F19" s="1">
        <v>0.27277117000000001</v>
      </c>
      <c r="G19" s="1">
        <v>9.6145449999999993E-2</v>
      </c>
      <c r="I19">
        <f t="shared" ref="I19:I27" si="4">AVERAGE(C19:G19)</f>
        <v>0.11271351199999999</v>
      </c>
      <c r="J19">
        <f t="shared" ref="J19:J27" si="5">STDEV(C19:G19)</f>
        <v>9.3821477380818946E-2</v>
      </c>
      <c r="K19">
        <f t="shared" si="2"/>
        <v>4.1958240234594019E-2</v>
      </c>
    </row>
    <row r="20" spans="1:11" x14ac:dyDescent="0.45">
      <c r="A20" s="4" t="s">
        <v>15</v>
      </c>
      <c r="B20" s="1">
        <v>1.4999999999999999E-4</v>
      </c>
      <c r="C20" s="1">
        <v>0.21137112</v>
      </c>
      <c r="D20" s="1">
        <v>0.17095150000000001</v>
      </c>
      <c r="E20" s="1">
        <v>0.11167394999999999</v>
      </c>
      <c r="F20" s="1">
        <v>0.39828614000000001</v>
      </c>
      <c r="G20" s="1">
        <v>0.40651124</v>
      </c>
      <c r="I20">
        <f t="shared" si="4"/>
        <v>0.25975878999999996</v>
      </c>
      <c r="J20">
        <f t="shared" si="5"/>
        <v>0.13498456345266271</v>
      </c>
      <c r="K20">
        <f t="shared" si="2"/>
        <v>6.0366931958657506E-2</v>
      </c>
    </row>
    <row r="21" spans="1:11" x14ac:dyDescent="0.45">
      <c r="A21" s="4" t="s">
        <v>16</v>
      </c>
      <c r="B21" s="1">
        <v>1.5E-3</v>
      </c>
      <c r="C21" s="1">
        <v>0.83769051000000005</v>
      </c>
      <c r="D21" s="1">
        <v>0.71953398999999996</v>
      </c>
      <c r="E21" s="1">
        <v>1.0625031599999999</v>
      </c>
      <c r="F21" s="1">
        <v>1.27927346</v>
      </c>
      <c r="G21" s="1">
        <v>0.90322283000000003</v>
      </c>
      <c r="I21">
        <f t="shared" si="4"/>
        <v>0.96044478999999983</v>
      </c>
      <c r="J21">
        <f t="shared" si="5"/>
        <v>0.21705334092235645</v>
      </c>
      <c r="K21">
        <f t="shared" si="2"/>
        <v>9.7069205009165188E-2</v>
      </c>
    </row>
    <row r="22" spans="1:11" x14ac:dyDescent="0.45">
      <c r="A22" s="4" t="s">
        <v>17</v>
      </c>
      <c r="B22" s="1">
        <v>1.4999999999999999E-2</v>
      </c>
      <c r="C22" s="1">
        <v>2.90313782</v>
      </c>
      <c r="D22" s="1">
        <v>2.3514903199999999</v>
      </c>
      <c r="E22" s="1">
        <v>2.4605048200000001</v>
      </c>
      <c r="F22" s="1">
        <v>2.2981362299999999</v>
      </c>
      <c r="G22" s="1">
        <v>2.8801790999999999</v>
      </c>
      <c r="I22">
        <f t="shared" si="4"/>
        <v>2.5786896579999996</v>
      </c>
      <c r="J22">
        <f t="shared" si="5"/>
        <v>0.29174471483898878</v>
      </c>
      <c r="K22">
        <f t="shared" si="2"/>
        <v>0.13047220289125411</v>
      </c>
    </row>
    <row r="23" spans="1:11" x14ac:dyDescent="0.45">
      <c r="A23" s="4" t="s">
        <v>18</v>
      </c>
      <c r="B23" s="1">
        <v>0.15</v>
      </c>
      <c r="C23" s="1">
        <v>5.0014998899999998</v>
      </c>
      <c r="D23" s="1">
        <v>4.8214695000000001</v>
      </c>
      <c r="E23" s="1">
        <v>4.8647314100000001</v>
      </c>
      <c r="F23" s="1">
        <v>5.0815944899999996</v>
      </c>
      <c r="G23" s="1">
        <v>4.90168538</v>
      </c>
      <c r="I23">
        <f t="shared" si="4"/>
        <v>4.9341961340000005</v>
      </c>
      <c r="J23">
        <f t="shared" si="5"/>
        <v>0.10588397180667238</v>
      </c>
      <c r="K23">
        <f t="shared" si="2"/>
        <v>4.7352751737478126E-2</v>
      </c>
    </row>
    <row r="24" spans="1:11" x14ac:dyDescent="0.45">
      <c r="A24" s="4" t="s">
        <v>19</v>
      </c>
      <c r="B24" s="1">
        <v>1.5</v>
      </c>
      <c r="C24" s="1">
        <v>5.9012780999999999</v>
      </c>
      <c r="D24" s="1">
        <v>6.01275622</v>
      </c>
      <c r="E24" s="1">
        <v>6.0777452099999998</v>
      </c>
      <c r="F24" s="1">
        <v>6.04422557</v>
      </c>
      <c r="G24" s="1">
        <v>6.3704504100000001</v>
      </c>
      <c r="I24">
        <f t="shared" si="4"/>
        <v>6.0812911019999998</v>
      </c>
      <c r="J24">
        <f t="shared" si="5"/>
        <v>0.17471494165880863</v>
      </c>
      <c r="K24">
        <f t="shared" si="2"/>
        <v>7.8134897246801185E-2</v>
      </c>
    </row>
    <row r="25" spans="1:11" x14ac:dyDescent="0.45">
      <c r="A25" s="4" t="s">
        <v>20</v>
      </c>
      <c r="B25" s="1">
        <v>15</v>
      </c>
      <c r="C25" s="1">
        <v>6.3709947900000001</v>
      </c>
      <c r="D25" s="1">
        <v>6.3986893299999998</v>
      </c>
      <c r="E25" s="1">
        <v>6.1894803999999999</v>
      </c>
      <c r="F25" s="1">
        <v>6.3756700000000004</v>
      </c>
      <c r="G25" s="1">
        <v>6.4010735099999998</v>
      </c>
      <c r="I25">
        <f t="shared" si="4"/>
        <v>6.3471816060000004</v>
      </c>
      <c r="J25">
        <f t="shared" si="5"/>
        <v>8.9170776669233051E-2</v>
      </c>
      <c r="K25">
        <f t="shared" si="2"/>
        <v>3.9878383647771472E-2</v>
      </c>
    </row>
    <row r="26" spans="1:11" x14ac:dyDescent="0.45">
      <c r="A26" s="4" t="s">
        <v>21</v>
      </c>
      <c r="B26" s="1">
        <v>150</v>
      </c>
      <c r="C26" s="1">
        <v>6.3266211600000002</v>
      </c>
      <c r="D26" s="1">
        <v>6.3754095599999996</v>
      </c>
      <c r="E26" s="1">
        <v>6.2741128599999998</v>
      </c>
      <c r="F26" s="1">
        <v>6.5823918900000002</v>
      </c>
      <c r="G26" s="1">
        <v>6.13575392</v>
      </c>
      <c r="I26">
        <f t="shared" si="4"/>
        <v>6.3388578779999998</v>
      </c>
      <c r="J26">
        <f t="shared" si="5"/>
        <v>0.16297063603326137</v>
      </c>
      <c r="K26">
        <f t="shared" si="2"/>
        <v>7.2882684101349821E-2</v>
      </c>
    </row>
    <row r="27" spans="1:11" x14ac:dyDescent="0.45">
      <c r="A27" s="4" t="s">
        <v>22</v>
      </c>
      <c r="B27" s="1">
        <v>1500</v>
      </c>
      <c r="C27" s="1">
        <v>6.2787940200000003</v>
      </c>
      <c r="D27" s="1">
        <v>6.2002439899999997</v>
      </c>
      <c r="E27" s="1">
        <v>6.7017275200000004</v>
      </c>
      <c r="F27" s="1">
        <v>6.6536858700000003</v>
      </c>
      <c r="G27" s="1">
        <v>6.0968967999999997</v>
      </c>
      <c r="I27">
        <f t="shared" si="4"/>
        <v>6.3862696400000001</v>
      </c>
      <c r="J27">
        <f t="shared" si="5"/>
        <v>0.27428010591523061</v>
      </c>
      <c r="K27">
        <f t="shared" si="2"/>
        <v>0.12266179234045956</v>
      </c>
    </row>
    <row r="31" spans="1:11" x14ac:dyDescent="0.45">
      <c r="A31" s="2"/>
      <c r="B31" s="2" t="s">
        <v>11</v>
      </c>
      <c r="C31" s="8" t="s">
        <v>2</v>
      </c>
      <c r="D31" s="8"/>
      <c r="E31" s="8"/>
      <c r="F31" s="8"/>
      <c r="G31" s="8"/>
    </row>
    <row r="32" spans="1:11" x14ac:dyDescent="0.45">
      <c r="A32" s="4"/>
      <c r="B32" s="1"/>
      <c r="C32" s="1"/>
      <c r="D32" s="1"/>
      <c r="E32" s="1"/>
      <c r="F32" s="1"/>
      <c r="G32" s="1"/>
    </row>
    <row r="33" spans="1:11" x14ac:dyDescent="0.45">
      <c r="A33" s="4" t="s">
        <v>14</v>
      </c>
      <c r="B33" s="1">
        <v>1.5E-5</v>
      </c>
      <c r="C33" s="1">
        <v>1.5950160000000001E-2</v>
      </c>
      <c r="D33" s="1">
        <v>1.341082E-2</v>
      </c>
      <c r="E33" s="1">
        <v>9.2026380000000005E-2</v>
      </c>
      <c r="F33" s="1">
        <v>4.7865449999999997E-2</v>
      </c>
      <c r="G33" s="1">
        <v>4.5950579999999998E-2</v>
      </c>
      <c r="I33">
        <f>AVERAGE(C33:G33)</f>
        <v>4.3040677999999999E-2</v>
      </c>
      <c r="J33">
        <f>STDEV(C33:G33)</f>
        <v>3.179296150700215E-2</v>
      </c>
      <c r="K33">
        <f t="shared" si="2"/>
        <v>1.4218244627138192E-2</v>
      </c>
    </row>
    <row r="34" spans="1:11" x14ac:dyDescent="0.45">
      <c r="A34" s="4" t="s">
        <v>15</v>
      </c>
      <c r="B34" s="1">
        <v>1.4999999999999999E-4</v>
      </c>
      <c r="C34" s="1">
        <v>0.13035411</v>
      </c>
      <c r="D34" s="1">
        <v>0.14878733999999999</v>
      </c>
      <c r="E34" s="1">
        <v>9.8358769999999998E-2</v>
      </c>
      <c r="F34" s="1">
        <v>5.3045769999999999E-2</v>
      </c>
      <c r="G34" s="1">
        <v>0.20138323</v>
      </c>
      <c r="I34">
        <f t="shared" ref="I34:I41" si="6">AVERAGE(C34:G34)</f>
        <v>0.126385844</v>
      </c>
      <c r="J34">
        <f t="shared" ref="J34:J41" si="7">STDEV(C34:G34)</f>
        <v>5.5467254746031765E-2</v>
      </c>
      <c r="K34">
        <f t="shared" si="2"/>
        <v>2.4805710427484969E-2</v>
      </c>
    </row>
    <row r="35" spans="1:11" x14ac:dyDescent="0.45">
      <c r="A35" s="4" t="s">
        <v>16</v>
      </c>
      <c r="B35" s="1">
        <v>1.5E-3</v>
      </c>
      <c r="C35" s="1">
        <v>0.10848252</v>
      </c>
      <c r="D35" s="1">
        <v>0.13819654000000001</v>
      </c>
      <c r="E35" s="1">
        <v>0.10999476</v>
      </c>
      <c r="F35" s="1">
        <v>0.14129495</v>
      </c>
      <c r="G35" s="1">
        <v>0.19600598999999999</v>
      </c>
      <c r="I35">
        <f t="shared" si="6"/>
        <v>0.138794952</v>
      </c>
      <c r="J35">
        <f t="shared" si="7"/>
        <v>3.5454215366267375E-2</v>
      </c>
      <c r="K35">
        <f t="shared" si="2"/>
        <v>1.585560712957829E-2</v>
      </c>
    </row>
    <row r="36" spans="1:11" x14ac:dyDescent="0.45">
      <c r="A36" s="4" t="s">
        <v>17</v>
      </c>
      <c r="B36" s="1">
        <v>1.4999999999999999E-2</v>
      </c>
      <c r="C36" s="1">
        <v>0.4170278</v>
      </c>
      <c r="D36" s="1">
        <v>0.43584915000000002</v>
      </c>
      <c r="E36" s="1">
        <v>0.47513154000000002</v>
      </c>
      <c r="F36" s="1">
        <v>0.58648515000000001</v>
      </c>
      <c r="G36" s="1">
        <v>0.50078734999999996</v>
      </c>
      <c r="I36">
        <f t="shared" si="6"/>
        <v>0.48305619799999999</v>
      </c>
      <c r="J36">
        <f t="shared" si="7"/>
        <v>6.645110381100354E-2</v>
      </c>
      <c r="K36">
        <f t="shared" si="2"/>
        <v>2.971783706025985E-2</v>
      </c>
    </row>
    <row r="37" spans="1:11" x14ac:dyDescent="0.45">
      <c r="A37" s="4" t="s">
        <v>18</v>
      </c>
      <c r="B37" s="1">
        <v>0.15</v>
      </c>
      <c r="C37" s="1">
        <v>2.0425224900000001</v>
      </c>
      <c r="D37" s="1">
        <v>2.6464424200000001</v>
      </c>
      <c r="E37" s="1">
        <v>2.4687013200000001</v>
      </c>
      <c r="F37" s="1">
        <v>1.73416148</v>
      </c>
      <c r="G37" s="1">
        <v>1.7418842299999999</v>
      </c>
      <c r="I37">
        <f t="shared" si="6"/>
        <v>2.1267423880000003</v>
      </c>
      <c r="J37">
        <f t="shared" si="7"/>
        <v>0.41723871966769893</v>
      </c>
      <c r="K37">
        <f t="shared" si="2"/>
        <v>0.18659482800439064</v>
      </c>
    </row>
    <row r="38" spans="1:11" x14ac:dyDescent="0.45">
      <c r="A38" s="4" t="s">
        <v>19</v>
      </c>
      <c r="B38" s="1">
        <v>1.5</v>
      </c>
      <c r="C38" s="1">
        <v>5.2355183900000002</v>
      </c>
      <c r="D38" s="1">
        <v>5.2134302699999999</v>
      </c>
      <c r="E38" s="1">
        <v>5.2457021299999997</v>
      </c>
      <c r="F38" s="1">
        <v>5.3835537999999996</v>
      </c>
      <c r="G38" s="1">
        <v>5.4803296499999998</v>
      </c>
      <c r="I38">
        <f t="shared" si="6"/>
        <v>5.311706848</v>
      </c>
      <c r="J38">
        <f t="shared" si="7"/>
        <v>0.11555866862776759</v>
      </c>
      <c r="K38">
        <f t="shared" si="2"/>
        <v>5.167940768821213E-2</v>
      </c>
    </row>
    <row r="39" spans="1:11" x14ac:dyDescent="0.45">
      <c r="A39" s="4" t="s">
        <v>20</v>
      </c>
      <c r="B39" s="1">
        <v>15</v>
      </c>
      <c r="C39" s="1">
        <v>6.3487131300000001</v>
      </c>
      <c r="D39" s="1">
        <v>7.80922319</v>
      </c>
      <c r="E39" s="1">
        <v>6.7495033800000002</v>
      </c>
      <c r="F39" s="1">
        <v>6.2446523899999997</v>
      </c>
      <c r="G39" s="1">
        <v>7.6407713700000004</v>
      </c>
      <c r="I39">
        <f t="shared" si="6"/>
        <v>6.9585726919999997</v>
      </c>
      <c r="J39">
        <f t="shared" si="7"/>
        <v>0.72703544724506952</v>
      </c>
      <c r="K39">
        <f t="shared" si="2"/>
        <v>0.32514013641838752</v>
      </c>
    </row>
    <row r="40" spans="1:11" x14ac:dyDescent="0.45">
      <c r="A40" s="4" t="s">
        <v>21</v>
      </c>
      <c r="B40" s="1">
        <v>150</v>
      </c>
      <c r="C40" s="1">
        <v>7.9410463499999997</v>
      </c>
      <c r="D40" s="1">
        <v>8.1272285600000007</v>
      </c>
      <c r="E40" s="1">
        <v>7.8777909599999996</v>
      </c>
      <c r="F40" s="1">
        <v>7.9257096799999998</v>
      </c>
      <c r="G40" s="1">
        <v>6.4101044099999998</v>
      </c>
      <c r="I40">
        <f t="shared" si="6"/>
        <v>7.6563759919999992</v>
      </c>
      <c r="J40">
        <f t="shared" si="7"/>
        <v>0.7031175991900197</v>
      </c>
      <c r="K40">
        <f t="shared" si="2"/>
        <v>0.31444374959306703</v>
      </c>
    </row>
    <row r="41" spans="1:11" x14ac:dyDescent="0.45">
      <c r="A41" s="4" t="s">
        <v>22</v>
      </c>
      <c r="B41" s="1">
        <v>1500</v>
      </c>
      <c r="C41" s="1">
        <v>7.6777537499999999</v>
      </c>
      <c r="D41" s="1">
        <v>7.9846054300000002</v>
      </c>
      <c r="E41" s="1">
        <v>7.4193414100000004</v>
      </c>
      <c r="F41" s="1">
        <v>7.5632098900000004</v>
      </c>
      <c r="G41" s="1">
        <v>7.6635874900000003</v>
      </c>
      <c r="I41">
        <f t="shared" si="6"/>
        <v>7.6616995939999999</v>
      </c>
      <c r="J41">
        <f t="shared" si="7"/>
        <v>0.20794662184369778</v>
      </c>
      <c r="K41">
        <f t="shared" si="2"/>
        <v>9.2996556426790167E-2</v>
      </c>
    </row>
    <row r="46" spans="1:11" x14ac:dyDescent="0.45">
      <c r="A46" t="s">
        <v>79</v>
      </c>
    </row>
    <row r="48" spans="1:11" x14ac:dyDescent="0.45">
      <c r="A48" s="2" t="s">
        <v>80</v>
      </c>
      <c r="B48" s="2" t="s">
        <v>81</v>
      </c>
      <c r="C48" s="2" t="s">
        <v>82</v>
      </c>
      <c r="F48" s="2" t="s">
        <v>80</v>
      </c>
      <c r="G48" s="2">
        <v>3.6</v>
      </c>
      <c r="H48" s="2">
        <v>3.8</v>
      </c>
    </row>
    <row r="49" spans="1:8" x14ac:dyDescent="0.45">
      <c r="A49" s="1">
        <v>2.9358139300000001</v>
      </c>
      <c r="B49" s="1">
        <v>1.78887606</v>
      </c>
      <c r="C49" s="1">
        <v>0.97761922000000001</v>
      </c>
      <c r="E49" t="s">
        <v>4</v>
      </c>
      <c r="F49">
        <f>AVERAGE(A49:A93)</f>
        <v>1.6614032880000005</v>
      </c>
      <c r="G49">
        <f>AVERAGE(B49:B93)</f>
        <v>2.7390802820000006</v>
      </c>
      <c r="H49">
        <f t="shared" ref="H49" si="8">AVERAGE(C49:C93)</f>
        <v>1.5444495960000002</v>
      </c>
    </row>
    <row r="50" spans="1:8" x14ac:dyDescent="0.45">
      <c r="A50" s="1">
        <v>2.2168821200000002</v>
      </c>
      <c r="B50" s="1">
        <v>1.79997323</v>
      </c>
      <c r="C50" s="1">
        <v>1.04167868</v>
      </c>
      <c r="E50" t="s">
        <v>7</v>
      </c>
      <c r="F50">
        <f>STDEV(A49:A93)</f>
        <v>0.35595559252354642</v>
      </c>
      <c r="G50">
        <f t="shared" ref="G50:H50" si="9">STDEV(B49:B93)</f>
        <v>0.7760919225558276</v>
      </c>
      <c r="H50">
        <f t="shared" si="9"/>
        <v>0.39504164050294427</v>
      </c>
    </row>
    <row r="51" spans="1:8" x14ac:dyDescent="0.45">
      <c r="A51" s="1">
        <v>2.0495861999999998</v>
      </c>
      <c r="B51" s="1">
        <v>1.8049256499999999</v>
      </c>
      <c r="C51" s="1">
        <v>1.04167868</v>
      </c>
      <c r="E51" t="s">
        <v>6</v>
      </c>
      <c r="F51">
        <f>F50/(SQRT(45))</f>
        <v>5.3062726790257711E-2</v>
      </c>
      <c r="G51">
        <f t="shared" ref="G51:H51" si="10">G50/(SQRT(45))</f>
        <v>0.11569295304155551</v>
      </c>
      <c r="H51">
        <f t="shared" si="10"/>
        <v>5.8889330807174504E-2</v>
      </c>
    </row>
    <row r="52" spans="1:8" x14ac:dyDescent="0.45">
      <c r="A52" s="1">
        <v>2.0112390200000001</v>
      </c>
      <c r="B52" s="1">
        <v>1.87353836</v>
      </c>
      <c r="C52" s="1">
        <v>1.0849834599999999</v>
      </c>
    </row>
    <row r="53" spans="1:8" x14ac:dyDescent="0.45">
      <c r="A53" s="1">
        <v>1.9414714099999999</v>
      </c>
      <c r="B53" s="1">
        <v>1.88385724</v>
      </c>
      <c r="C53" s="1">
        <v>1.1240523899999999</v>
      </c>
    </row>
    <row r="54" spans="1:8" x14ac:dyDescent="0.45">
      <c r="A54" s="1">
        <v>1.8863119399999999</v>
      </c>
      <c r="B54" s="1">
        <v>1.9018810100000001</v>
      </c>
      <c r="C54" s="1">
        <v>1.1240523899999999</v>
      </c>
    </row>
    <row r="55" spans="1:8" x14ac:dyDescent="0.45">
      <c r="A55" s="1">
        <v>1.8863119399999999</v>
      </c>
      <c r="B55" s="1">
        <v>1.9024677299999999</v>
      </c>
      <c r="C55" s="1">
        <v>1.1417812000000001</v>
      </c>
    </row>
    <row r="56" spans="1:8" x14ac:dyDescent="0.45">
      <c r="A56" s="1">
        <v>1.87382012</v>
      </c>
      <c r="B56" s="1">
        <v>1.9075395500000001</v>
      </c>
      <c r="C56" s="1">
        <v>1.1474870399999999</v>
      </c>
    </row>
    <row r="57" spans="1:8" x14ac:dyDescent="0.45">
      <c r="A57" s="1">
        <v>1.8729011600000001</v>
      </c>
      <c r="B57" s="1">
        <v>2.0019334400000002</v>
      </c>
      <c r="C57" s="1">
        <v>1.17253623</v>
      </c>
    </row>
    <row r="58" spans="1:8" x14ac:dyDescent="0.45">
      <c r="A58" s="1">
        <v>1.8701036099999999</v>
      </c>
      <c r="B58" s="1">
        <v>2.0126492900000001</v>
      </c>
      <c r="C58" s="1">
        <v>1.1911582999999999</v>
      </c>
    </row>
    <row r="59" spans="1:8" x14ac:dyDescent="0.45">
      <c r="A59" s="1">
        <v>1.85659811</v>
      </c>
      <c r="B59" s="1">
        <v>2.0445169999999999</v>
      </c>
      <c r="C59" s="1">
        <v>1.1963750200000001</v>
      </c>
    </row>
    <row r="60" spans="1:8" x14ac:dyDescent="0.45">
      <c r="A60" s="1">
        <v>1.8538106700000001</v>
      </c>
      <c r="B60" s="1">
        <v>2.0743502199999999</v>
      </c>
      <c r="C60" s="1">
        <v>1.23081562</v>
      </c>
    </row>
    <row r="61" spans="1:8" x14ac:dyDescent="0.45">
      <c r="A61" s="1">
        <v>1.83243431</v>
      </c>
      <c r="B61" s="1">
        <v>2.0809802199999998</v>
      </c>
      <c r="C61" s="1">
        <v>1.2591562700000001</v>
      </c>
    </row>
    <row r="62" spans="1:8" x14ac:dyDescent="0.45">
      <c r="A62" s="1">
        <v>1.80918293</v>
      </c>
      <c r="B62" s="1">
        <v>2.0926172200000002</v>
      </c>
      <c r="C62" s="1">
        <v>1.2910942700000001</v>
      </c>
    </row>
    <row r="63" spans="1:8" x14ac:dyDescent="0.45">
      <c r="A63" s="1">
        <v>1.8084859200000001</v>
      </c>
      <c r="B63" s="1">
        <v>2.1583017199999999</v>
      </c>
      <c r="C63" s="1">
        <v>1.3571682199999999</v>
      </c>
    </row>
    <row r="64" spans="1:8" x14ac:dyDescent="0.45">
      <c r="A64" s="1">
        <v>1.8023934399999999</v>
      </c>
      <c r="B64" s="1">
        <v>2.1800668999999999</v>
      </c>
      <c r="C64" s="1">
        <v>1.3644857399999999</v>
      </c>
    </row>
    <row r="65" spans="1:3" x14ac:dyDescent="0.45">
      <c r="A65" s="1">
        <v>1.7818355299999999</v>
      </c>
      <c r="B65" s="1">
        <v>2.1814167900000001</v>
      </c>
      <c r="C65" s="1">
        <v>1.36939666</v>
      </c>
    </row>
    <row r="66" spans="1:3" x14ac:dyDescent="0.45">
      <c r="A66" s="1">
        <v>1.77229853</v>
      </c>
      <c r="B66" s="1">
        <v>2.18169784</v>
      </c>
      <c r="C66" s="1">
        <v>1.3830460200000001</v>
      </c>
    </row>
    <row r="67" spans="1:3" x14ac:dyDescent="0.45">
      <c r="A67" s="1">
        <v>1.77229853</v>
      </c>
      <c r="B67" s="1">
        <v>2.2354304599999999</v>
      </c>
      <c r="C67" s="1">
        <v>1.3933841600000001</v>
      </c>
    </row>
    <row r="68" spans="1:3" x14ac:dyDescent="0.45">
      <c r="A68" s="1">
        <v>1.7527661999999999</v>
      </c>
      <c r="B68" s="1">
        <v>2.2726419500000001</v>
      </c>
      <c r="C68" s="1">
        <v>1.4430475300000001</v>
      </c>
    </row>
    <row r="69" spans="1:3" x14ac:dyDescent="0.45">
      <c r="A69" s="1">
        <v>1.71106436</v>
      </c>
      <c r="B69" s="1">
        <v>2.4501350199999998</v>
      </c>
      <c r="C69" s="1">
        <v>1.44441507</v>
      </c>
    </row>
    <row r="70" spans="1:3" x14ac:dyDescent="0.45">
      <c r="A70" s="1">
        <v>1.71106436</v>
      </c>
      <c r="B70" s="1">
        <v>2.54940641</v>
      </c>
      <c r="C70" s="1">
        <v>1.44956496</v>
      </c>
    </row>
    <row r="71" spans="1:3" x14ac:dyDescent="0.45">
      <c r="A71" s="1">
        <v>1.69012282</v>
      </c>
      <c r="B71" s="1">
        <v>2.56174429</v>
      </c>
      <c r="C71" s="1">
        <v>1.4782166800000001</v>
      </c>
    </row>
    <row r="72" spans="1:3" x14ac:dyDescent="0.45">
      <c r="A72" s="1">
        <v>1.6869745</v>
      </c>
      <c r="B72" s="1">
        <v>2.75942095</v>
      </c>
      <c r="C72" s="1">
        <v>1.48474076</v>
      </c>
    </row>
    <row r="73" spans="1:3" x14ac:dyDescent="0.45">
      <c r="A73" s="1">
        <v>1.6811535900000001</v>
      </c>
      <c r="B73" s="1">
        <v>2.7708459599999999</v>
      </c>
      <c r="C73" s="1">
        <v>1.4934488699999999</v>
      </c>
    </row>
    <row r="74" spans="1:3" x14ac:dyDescent="0.45">
      <c r="A74" s="1">
        <v>1.6811535900000001</v>
      </c>
      <c r="B74" s="1">
        <v>2.8930404599999999</v>
      </c>
      <c r="C74" s="1">
        <v>1.5032269300000001</v>
      </c>
    </row>
    <row r="75" spans="1:3" x14ac:dyDescent="0.45">
      <c r="A75" s="1">
        <v>1.6776339600000001</v>
      </c>
      <c r="B75" s="1">
        <v>2.9569017400000002</v>
      </c>
      <c r="C75" s="1">
        <v>1.5492122500000001</v>
      </c>
    </row>
    <row r="76" spans="1:3" x14ac:dyDescent="0.45">
      <c r="A76" s="1">
        <v>1.63390802</v>
      </c>
      <c r="B76" s="1">
        <v>2.9792540600000001</v>
      </c>
      <c r="C76" s="1">
        <v>1.5492122500000001</v>
      </c>
    </row>
    <row r="77" spans="1:3" x14ac:dyDescent="0.45">
      <c r="A77" s="1">
        <v>1.6152235399999999</v>
      </c>
      <c r="B77" s="1">
        <v>2.9977245199999998</v>
      </c>
      <c r="C77" s="1">
        <v>1.55260796</v>
      </c>
    </row>
    <row r="78" spans="1:3" x14ac:dyDescent="0.45">
      <c r="A78" s="1">
        <v>1.6039146</v>
      </c>
      <c r="B78" s="1">
        <v>3.1407486599999999</v>
      </c>
      <c r="C78" s="1">
        <v>1.5790683700000001</v>
      </c>
    </row>
    <row r="79" spans="1:3" x14ac:dyDescent="0.45">
      <c r="A79" s="1">
        <v>1.5548608500000001</v>
      </c>
      <c r="B79" s="1">
        <v>3.1862084199999998</v>
      </c>
      <c r="C79" s="1">
        <v>1.5999903499999999</v>
      </c>
    </row>
    <row r="80" spans="1:3" x14ac:dyDescent="0.45">
      <c r="A80" s="1">
        <v>1.5548608500000001</v>
      </c>
      <c r="B80" s="1">
        <v>3.27447577</v>
      </c>
      <c r="C80" s="1">
        <v>1.6638070599999999</v>
      </c>
    </row>
    <row r="81" spans="1:3" x14ac:dyDescent="0.45">
      <c r="A81" s="1">
        <v>1.5326831299999999</v>
      </c>
      <c r="B81" s="1">
        <v>3.2906441700000002</v>
      </c>
      <c r="C81" s="1">
        <v>1.68492837</v>
      </c>
    </row>
    <row r="82" spans="1:3" x14ac:dyDescent="0.45">
      <c r="A82" s="1">
        <v>1.51589782</v>
      </c>
      <c r="B82" s="1">
        <v>3.3489356799999999</v>
      </c>
      <c r="C82" s="1">
        <v>1.69570624</v>
      </c>
    </row>
    <row r="83" spans="1:3" x14ac:dyDescent="0.45">
      <c r="A83" s="1">
        <v>1.50813424</v>
      </c>
      <c r="B83" s="1">
        <v>3.3729210900000002</v>
      </c>
      <c r="C83" s="1">
        <v>1.8102097800000001</v>
      </c>
    </row>
    <row r="84" spans="1:3" x14ac:dyDescent="0.45">
      <c r="A84" s="1">
        <v>1.4859560199999999</v>
      </c>
      <c r="B84" s="1">
        <v>3.4432581600000001</v>
      </c>
      <c r="C84" s="1">
        <v>1.8396934599999999</v>
      </c>
    </row>
    <row r="85" spans="1:3" x14ac:dyDescent="0.45">
      <c r="A85" s="1">
        <v>1.4589678800000001</v>
      </c>
      <c r="B85" s="1">
        <v>3.46158857</v>
      </c>
      <c r="C85" s="1">
        <v>1.94676333</v>
      </c>
    </row>
    <row r="86" spans="1:3" x14ac:dyDescent="0.45">
      <c r="A86" s="1">
        <v>1.4259588299999999</v>
      </c>
      <c r="B86" s="1">
        <v>3.53243134</v>
      </c>
      <c r="C86" s="1">
        <v>2.0318775599999999</v>
      </c>
    </row>
    <row r="87" spans="1:3" x14ac:dyDescent="0.45">
      <c r="A87" s="1">
        <v>1.3130367599999999</v>
      </c>
      <c r="B87" s="1">
        <v>3.54557923</v>
      </c>
      <c r="C87" s="1">
        <v>2.0347993299999998</v>
      </c>
    </row>
    <row r="88" spans="1:3" x14ac:dyDescent="0.45">
      <c r="A88" s="1">
        <v>1.17598085</v>
      </c>
      <c r="B88" s="1">
        <v>3.5964184399999999</v>
      </c>
      <c r="C88" s="1">
        <v>2.0605012299999999</v>
      </c>
    </row>
    <row r="89" spans="1:3" x14ac:dyDescent="0.45">
      <c r="A89" s="1">
        <v>1.0814536299999999</v>
      </c>
      <c r="B89" s="1">
        <v>3.68112627</v>
      </c>
      <c r="C89" s="1">
        <v>2.20114097</v>
      </c>
    </row>
    <row r="90" spans="1:3" x14ac:dyDescent="0.45">
      <c r="A90" s="1">
        <v>1.0112299499999999</v>
      </c>
      <c r="B90" s="1">
        <v>3.83279536</v>
      </c>
      <c r="C90" s="1">
        <v>2.3518043</v>
      </c>
    </row>
    <row r="91" spans="1:3" x14ac:dyDescent="0.45">
      <c r="A91" s="1">
        <v>1.0043205900000001</v>
      </c>
      <c r="B91" s="1">
        <v>4.3155055500000001</v>
      </c>
      <c r="C91" s="1">
        <v>2.3518043</v>
      </c>
    </row>
    <row r="92" spans="1:3" x14ac:dyDescent="0.45">
      <c r="A92" s="1">
        <v>0.93727203000000003</v>
      </c>
      <c r="B92" s="1">
        <v>4.3627803900000002</v>
      </c>
      <c r="C92" s="1">
        <v>2.4042471700000001</v>
      </c>
    </row>
    <row r="93" spans="1:3" x14ac:dyDescent="0.45">
      <c r="A93" s="1">
        <v>0.92377556999999999</v>
      </c>
      <c r="B93" s="1">
        <v>4.5750602999999996</v>
      </c>
      <c r="C93" s="1">
        <v>2.4042471700000001</v>
      </c>
    </row>
  </sheetData>
  <mergeCells count="3">
    <mergeCell ref="C3:G3"/>
    <mergeCell ref="C17:G17"/>
    <mergeCell ref="C31:G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BD45-B974-D74D-BA59-F1044FE08856}">
  <dimension ref="A1:O51"/>
  <sheetViews>
    <sheetView zoomScale="90" zoomScaleNormal="90" workbookViewId="0">
      <selection activeCell="A58" sqref="A58:P78"/>
    </sheetView>
  </sheetViews>
  <sheetFormatPr defaultColWidth="10.85546875" defaultRowHeight="15.9" x14ac:dyDescent="0.45"/>
  <sheetData>
    <row r="1" spans="1:15" x14ac:dyDescent="0.45">
      <c r="A1" t="s">
        <v>5</v>
      </c>
    </row>
    <row r="3" spans="1:15" x14ac:dyDescent="0.45">
      <c r="A3" t="s">
        <v>0</v>
      </c>
      <c r="H3" t="s">
        <v>4</v>
      </c>
      <c r="I3" t="s">
        <v>7</v>
      </c>
      <c r="J3" t="s">
        <v>6</v>
      </c>
      <c r="L3" s="2"/>
      <c r="M3" s="2" t="s">
        <v>0</v>
      </c>
      <c r="N3" s="2" t="s">
        <v>1</v>
      </c>
      <c r="O3" s="2" t="s">
        <v>2</v>
      </c>
    </row>
    <row r="4" spans="1:15" x14ac:dyDescent="0.45">
      <c r="A4" s="1">
        <v>0</v>
      </c>
      <c r="B4" s="1">
        <v>1.2000729999999999E-2</v>
      </c>
      <c r="C4" s="1">
        <v>-3.8829900000000001E-2</v>
      </c>
      <c r="D4" s="1">
        <v>1.6544299999999999E-3</v>
      </c>
      <c r="E4" s="1">
        <v>-3.7487300000000001E-2</v>
      </c>
      <c r="F4" s="1">
        <v>-4.7090399999999998E-2</v>
      </c>
      <c r="H4">
        <f>AVERAGE(B4:F4)</f>
        <v>-2.1950488000000001E-2</v>
      </c>
      <c r="I4">
        <f>STDEV(B4:F4)</f>
        <v>2.6777787480611052E-2</v>
      </c>
      <c r="J4">
        <f>I4/(SQRT(5))</f>
        <v>1.1975390618737827E-2</v>
      </c>
      <c r="L4" s="4" t="s">
        <v>8</v>
      </c>
      <c r="M4" s="1"/>
      <c r="N4" s="1"/>
      <c r="O4" s="1"/>
    </row>
    <row r="5" spans="1:15" x14ac:dyDescent="0.45">
      <c r="A5" s="1">
        <v>1.5</v>
      </c>
      <c r="B5" s="1">
        <v>1.7760502899999999</v>
      </c>
      <c r="C5" s="1">
        <v>-4.5320300000000001E-2</v>
      </c>
      <c r="D5" s="1">
        <v>0.38580494999999998</v>
      </c>
      <c r="E5" s="1">
        <v>0.28317175999999999</v>
      </c>
      <c r="F5" s="1">
        <v>0.68977829999999996</v>
      </c>
      <c r="H5">
        <f>AVERAGE(B5:F5)</f>
        <v>0.61789699999999992</v>
      </c>
      <c r="I5">
        <f>STDEV(B5:F5)</f>
        <v>0.69861485408862167</v>
      </c>
      <c r="J5">
        <f>I5/(SQRT(5))</f>
        <v>0.31243006076665097</v>
      </c>
      <c r="L5" s="4" t="s">
        <v>9</v>
      </c>
      <c r="M5" s="1"/>
      <c r="N5" s="1"/>
      <c r="O5" s="1"/>
    </row>
    <row r="6" spans="1:15" x14ac:dyDescent="0.45">
      <c r="A6" s="1">
        <v>15</v>
      </c>
      <c r="B6" s="1">
        <v>6.7717615200000001</v>
      </c>
      <c r="C6" s="1">
        <v>7.8784303600000003</v>
      </c>
      <c r="D6" s="1">
        <v>6.0397840900000004</v>
      </c>
      <c r="E6" s="1">
        <v>8.0869019699999996</v>
      </c>
      <c r="F6" s="1">
        <v>4.71071258</v>
      </c>
      <c r="H6">
        <f>AVERAGE(B6:F6)</f>
        <v>6.6975181040000011</v>
      </c>
      <c r="I6">
        <f>STDEV(B6:F6)</f>
        <v>1.3883860766786824</v>
      </c>
      <c r="J6">
        <f>I6/(SQRT(5))</f>
        <v>0.62090512929355379</v>
      </c>
      <c r="L6" s="4" t="s">
        <v>10</v>
      </c>
      <c r="M6" s="1">
        <v>43.55</v>
      </c>
      <c r="N6" s="1">
        <v>13.57</v>
      </c>
      <c r="O6" s="1">
        <v>9.1690000000000005</v>
      </c>
    </row>
    <row r="7" spans="1:15" x14ac:dyDescent="0.45">
      <c r="A7" s="1">
        <v>150</v>
      </c>
      <c r="B7" s="1">
        <v>20.342412299999999</v>
      </c>
      <c r="C7" s="1">
        <v>11.185649700000001</v>
      </c>
      <c r="D7" s="1">
        <v>17.2687381</v>
      </c>
      <c r="E7" s="1">
        <v>25.707962599999998</v>
      </c>
      <c r="F7" s="1">
        <v>27.881354999999999</v>
      </c>
      <c r="H7">
        <f>AVERAGE(B7:F7)</f>
        <v>20.477223540000001</v>
      </c>
      <c r="I7">
        <f>STDEV(B7:F7)</f>
        <v>6.6863235620194557</v>
      </c>
      <c r="J7">
        <f>I7/(SQRT(5))</f>
        <v>2.9902148008468066</v>
      </c>
      <c r="L7" s="4"/>
      <c r="M7" s="1"/>
      <c r="N7" s="1"/>
      <c r="O7" s="1"/>
    </row>
    <row r="8" spans="1:15" x14ac:dyDescent="0.45">
      <c r="A8" s="1">
        <v>1500</v>
      </c>
      <c r="B8" s="1">
        <v>33.9821387</v>
      </c>
      <c r="C8" s="1">
        <v>45.3598602</v>
      </c>
      <c r="D8" s="1">
        <v>45.3598602</v>
      </c>
      <c r="E8" s="1">
        <v>39.5092225</v>
      </c>
      <c r="F8" s="1"/>
      <c r="H8">
        <f>AVERAGE(B8:F8)</f>
        <v>41.0527704</v>
      </c>
      <c r="I8">
        <f>STDEV(B8:F8)</f>
        <v>5.4613312738186286</v>
      </c>
      <c r="J8">
        <f>I8/(SQRT(4))</f>
        <v>2.7306656369093143</v>
      </c>
      <c r="L8" s="4" t="s">
        <v>37</v>
      </c>
      <c r="M8" s="1">
        <v>148.69999999999999</v>
      </c>
      <c r="N8" s="1">
        <v>49.42</v>
      </c>
      <c r="O8" s="1">
        <v>272.7</v>
      </c>
    </row>
    <row r="9" spans="1:15" x14ac:dyDescent="0.45">
      <c r="A9" s="1">
        <v>15000</v>
      </c>
      <c r="B9" s="1">
        <v>37.432152199999997</v>
      </c>
      <c r="C9" s="1">
        <v>41.727355799999998</v>
      </c>
      <c r="D9" s="1">
        <v>45.506755699999999</v>
      </c>
      <c r="E9" s="1">
        <v>38.241204500000002</v>
      </c>
      <c r="F9" s="1"/>
      <c r="H9">
        <f>AVERAGE(B9:F9)</f>
        <v>40.726867049999996</v>
      </c>
      <c r="I9">
        <f>STDEV(B9:F9)</f>
        <v>3.6915208022601567</v>
      </c>
      <c r="J9">
        <f>I9/(SQRT(4))</f>
        <v>1.8457604011300783</v>
      </c>
    </row>
    <row r="10" spans="1:15" x14ac:dyDescent="0.45">
      <c r="A10" s="1">
        <v>150000</v>
      </c>
      <c r="B10" s="1">
        <v>53.412000599999999</v>
      </c>
      <c r="C10" s="1">
        <v>43.470996999999997</v>
      </c>
      <c r="D10" s="1">
        <v>39.359113100000002</v>
      </c>
      <c r="E10" s="1">
        <v>39.149089699999998</v>
      </c>
      <c r="F10" s="1"/>
      <c r="H10">
        <f>AVERAGE(B10:F10)</f>
        <v>43.847800100000001</v>
      </c>
      <c r="I10">
        <f>STDEV(B10:F10)</f>
        <v>6.6793737777181494</v>
      </c>
      <c r="J10">
        <f>I10/(SQRT(4))</f>
        <v>3.3396868888590747</v>
      </c>
    </row>
    <row r="12" spans="1:15" x14ac:dyDescent="0.45">
      <c r="M12" s="2" t="s">
        <v>0</v>
      </c>
      <c r="N12" s="2" t="s">
        <v>1</v>
      </c>
      <c r="O12" s="2" t="s">
        <v>2</v>
      </c>
    </row>
    <row r="13" spans="1:15" x14ac:dyDescent="0.45">
      <c r="A13" t="s">
        <v>1</v>
      </c>
      <c r="L13" t="s">
        <v>25</v>
      </c>
      <c r="M13">
        <f>H10</f>
        <v>43.847800100000001</v>
      </c>
      <c r="N13">
        <f>H20</f>
        <v>13.141854800000001</v>
      </c>
      <c r="O13">
        <f>H30</f>
        <v>7.8384859974999994</v>
      </c>
    </row>
    <row r="14" spans="1:15" x14ac:dyDescent="0.45">
      <c r="A14" s="1">
        <v>0</v>
      </c>
      <c r="B14" s="1">
        <v>3.8812989999999999E-2</v>
      </c>
      <c r="C14" s="1">
        <v>4.2767399999999997E-2</v>
      </c>
      <c r="D14" s="1"/>
      <c r="E14" s="1"/>
      <c r="H14">
        <f>AVERAGE(B14:F14)</f>
        <v>4.0790195000000001E-2</v>
      </c>
      <c r="I14">
        <f>STDEV(B14:F14)</f>
        <v>2.7961901265918941E-3</v>
      </c>
      <c r="J14">
        <f>I14/(SQRT(2))</f>
        <v>1.9772049999999988E-3</v>
      </c>
      <c r="L14" t="s">
        <v>26</v>
      </c>
      <c r="M14">
        <f>B10</f>
        <v>53.412000599999999</v>
      </c>
      <c r="N14">
        <f>B19</f>
        <v>16.820982399999998</v>
      </c>
      <c r="O14">
        <f>E30</f>
        <v>11.7747923</v>
      </c>
    </row>
    <row r="15" spans="1:15" x14ac:dyDescent="0.45">
      <c r="A15" s="1">
        <v>1.5</v>
      </c>
      <c r="B15" s="1">
        <v>1.2835924400000001</v>
      </c>
      <c r="C15" s="1">
        <v>1.0842477100000001</v>
      </c>
      <c r="D15" s="1">
        <v>1.38128092</v>
      </c>
      <c r="E15" s="1">
        <v>1.2282109999999999</v>
      </c>
      <c r="H15">
        <f>AVERAGE(B15:F15)</f>
        <v>1.2443330175</v>
      </c>
      <c r="I15">
        <f>STDEV(B15:F15)</f>
        <v>0.12407424575608329</v>
      </c>
      <c r="J15">
        <f>I15/(SQRT(4))</f>
        <v>6.2037122878041646E-2</v>
      </c>
      <c r="L15" t="s">
        <v>7</v>
      </c>
      <c r="M15">
        <f>I10</f>
        <v>6.6793737777181494</v>
      </c>
      <c r="N15">
        <f>I20</f>
        <v>2.1165110172608386</v>
      </c>
      <c r="O15">
        <f>I30</f>
        <v>4.2604782621740123</v>
      </c>
    </row>
    <row r="16" spans="1:15" x14ac:dyDescent="0.45">
      <c r="A16" s="1">
        <v>15</v>
      </c>
      <c r="B16" s="1">
        <v>3.2393476300000001</v>
      </c>
      <c r="C16" s="1">
        <v>2.8872523999999999</v>
      </c>
      <c r="D16" s="1">
        <v>4.6052003099999999</v>
      </c>
      <c r="E16" s="1">
        <v>4.0249255799999997</v>
      </c>
      <c r="H16">
        <f>AVERAGE(B16:F16)</f>
        <v>3.6891814799999998</v>
      </c>
      <c r="I16">
        <f>STDEV(B16:F16)</f>
        <v>0.774005887047993</v>
      </c>
      <c r="J16">
        <f>I16/(SQRT(4))</f>
        <v>0.3870029435239965</v>
      </c>
      <c r="L16" t="s">
        <v>6</v>
      </c>
      <c r="M16">
        <f>J10</f>
        <v>3.3396868888590747</v>
      </c>
      <c r="N16">
        <f>J20</f>
        <v>1.0582555086304193</v>
      </c>
      <c r="O16">
        <f>J30</f>
        <v>2.1302391310870061</v>
      </c>
    </row>
    <row r="17" spans="1:10" x14ac:dyDescent="0.45">
      <c r="A17" s="1">
        <v>150</v>
      </c>
      <c r="B17" s="1">
        <v>10.214456</v>
      </c>
      <c r="C17" s="1">
        <v>10.6711113</v>
      </c>
      <c r="D17" s="1">
        <v>10.953301400000001</v>
      </c>
      <c r="E17" s="1">
        <v>8.7672532899999993</v>
      </c>
      <c r="H17">
        <f>AVERAGE(B17:F17)</f>
        <v>10.1515304975</v>
      </c>
      <c r="I17">
        <f>STDEV(B17:F17)</f>
        <v>0.97176536888474052</v>
      </c>
      <c r="J17">
        <f>I17/(SQRT(4))</f>
        <v>0.48588268444237026</v>
      </c>
    </row>
    <row r="18" spans="1:10" x14ac:dyDescent="0.45">
      <c r="A18" s="1">
        <v>1500</v>
      </c>
      <c r="B18" s="1">
        <v>11.6143436</v>
      </c>
      <c r="C18" s="1">
        <v>12.0981775</v>
      </c>
      <c r="D18" s="1">
        <v>10.3131053</v>
      </c>
      <c r="E18" s="1">
        <v>9.0418357599999997</v>
      </c>
      <c r="H18">
        <f>AVERAGE(B18:F18)</f>
        <v>10.76686554</v>
      </c>
      <c r="I18">
        <f>STDEV(B18:F18)</f>
        <v>1.3750438410358801</v>
      </c>
      <c r="J18">
        <f>I18/(SQRT(4))</f>
        <v>0.68752192051794003</v>
      </c>
    </row>
    <row r="19" spans="1:10" x14ac:dyDescent="0.45">
      <c r="A19" s="1">
        <v>15000</v>
      </c>
      <c r="B19" s="1">
        <v>16.820982399999998</v>
      </c>
      <c r="C19" s="1">
        <v>14.379154700000001</v>
      </c>
      <c r="D19" s="1">
        <v>12.533261100000001</v>
      </c>
      <c r="E19" s="1">
        <v>15.139698599999999</v>
      </c>
      <c r="H19">
        <f>AVERAGE(B19:F19)</f>
        <v>14.7182742</v>
      </c>
      <c r="I19">
        <f>STDEV(B19:F19)</f>
        <v>1.7784135797309719</v>
      </c>
      <c r="J19">
        <f>I19/(SQRT(4))</f>
        <v>0.88920678986548596</v>
      </c>
    </row>
    <row r="20" spans="1:10" x14ac:dyDescent="0.45">
      <c r="A20" s="1">
        <v>150000</v>
      </c>
      <c r="B20" s="1">
        <v>12.400486000000001</v>
      </c>
      <c r="C20" s="1">
        <v>16.159427600000001</v>
      </c>
      <c r="D20" s="1">
        <v>12.7760646</v>
      </c>
      <c r="E20" s="1">
        <v>11.231441</v>
      </c>
      <c r="H20">
        <f>AVERAGE(B20:F20)</f>
        <v>13.141854800000001</v>
      </c>
      <c r="I20">
        <f>STDEV(B20:F20)</f>
        <v>2.1165110172608386</v>
      </c>
      <c r="J20">
        <f>I20/(SQRT(4))</f>
        <v>1.0582555086304193</v>
      </c>
    </row>
    <row r="23" spans="1:10" x14ac:dyDescent="0.45">
      <c r="A23" s="3" t="s">
        <v>2</v>
      </c>
    </row>
    <row r="24" spans="1:10" x14ac:dyDescent="0.45">
      <c r="A24" s="1">
        <v>0</v>
      </c>
      <c r="B24" s="1">
        <v>5.660656E-2</v>
      </c>
      <c r="C24" s="1">
        <v>-4.4133600000000002E-2</v>
      </c>
      <c r="D24" s="1">
        <v>8.9902650000000001E-2</v>
      </c>
      <c r="E24" s="1"/>
      <c r="H24">
        <f>AVERAGE(B24:F24)</f>
        <v>3.4125203333333333E-2</v>
      </c>
      <c r="I24">
        <f>STDEV(B24:F24)</f>
        <v>6.978887896145082E-2</v>
      </c>
      <c r="J24">
        <f>I24/(SQRT(3))</f>
        <v>4.0292628054835841E-2</v>
      </c>
    </row>
    <row r="25" spans="1:10" x14ac:dyDescent="0.45">
      <c r="A25" s="1">
        <v>1.5</v>
      </c>
      <c r="B25" s="1">
        <v>0.37097725999999998</v>
      </c>
      <c r="C25" s="1">
        <v>0.24735145</v>
      </c>
      <c r="D25" s="1">
        <v>0.20432655</v>
      </c>
      <c r="E25" s="1"/>
      <c r="H25">
        <f>AVERAGE(B25:F25)</f>
        <v>0.27421842000000002</v>
      </c>
      <c r="I25">
        <f>STDEV(B25:F25)</f>
        <v>8.6512948993845457E-2</v>
      </c>
      <c r="J25">
        <f>I25/(SQRT(3))</f>
        <v>4.9948274389985038E-2</v>
      </c>
    </row>
    <row r="26" spans="1:10" x14ac:dyDescent="0.45">
      <c r="A26" s="1">
        <v>15</v>
      </c>
      <c r="B26" s="1">
        <v>6.4175129999999997E-2</v>
      </c>
      <c r="C26" s="1">
        <v>1.04946681</v>
      </c>
      <c r="D26" s="1">
        <v>0.75420111999999995</v>
      </c>
      <c r="E26" s="1">
        <v>0.96361830999999998</v>
      </c>
      <c r="H26">
        <f>AVERAGE(B26:F26)</f>
        <v>0.70786534249999988</v>
      </c>
      <c r="I26">
        <f>STDEV(B26:F26)</f>
        <v>0.44668603325976602</v>
      </c>
      <c r="J26">
        <f>E26/(SQRT(4))</f>
        <v>0.48180915499999999</v>
      </c>
    </row>
    <row r="27" spans="1:10" x14ac:dyDescent="0.45">
      <c r="A27" s="1">
        <v>150</v>
      </c>
      <c r="B27" s="1">
        <v>5.3517608000000001</v>
      </c>
      <c r="C27" s="1">
        <v>0.18651277999999999</v>
      </c>
      <c r="D27" s="1">
        <v>2.0272072200000002</v>
      </c>
      <c r="E27" s="1"/>
      <c r="H27">
        <f>AVERAGE(B27:F27)</f>
        <v>2.5218269333333336</v>
      </c>
      <c r="I27">
        <f>STDEV(B27:F27)</f>
        <v>2.6179062765198342</v>
      </c>
      <c r="J27">
        <f>I27/(SQRT(3))</f>
        <v>1.5114488934619372</v>
      </c>
    </row>
    <row r="28" spans="1:10" x14ac:dyDescent="0.45">
      <c r="A28" s="1">
        <v>1500</v>
      </c>
      <c r="B28" s="1">
        <v>8.0721185000000002</v>
      </c>
      <c r="C28" s="1">
        <v>9.4201019899999991</v>
      </c>
      <c r="D28" s="1">
        <v>7.3642140899999999</v>
      </c>
      <c r="E28" s="1">
        <v>9.5223467100000008</v>
      </c>
      <c r="H28">
        <f>AVERAGE(B28:F28)</f>
        <v>8.5946953225000016</v>
      </c>
      <c r="I28">
        <f>STDEV(B28:F28)</f>
        <v>1.0534077815092784</v>
      </c>
      <c r="J28">
        <f>I28/(SQRT(4))</f>
        <v>0.52670389075463919</v>
      </c>
    </row>
    <row r="29" spans="1:10" x14ac:dyDescent="0.45">
      <c r="A29" s="1">
        <v>15000</v>
      </c>
      <c r="B29" s="1">
        <v>9.9071681399999996</v>
      </c>
      <c r="C29" s="1">
        <v>11.727639399999999</v>
      </c>
      <c r="D29" s="1">
        <v>8.5113271899999994</v>
      </c>
      <c r="E29" s="1">
        <v>11.714949499999999</v>
      </c>
      <c r="H29">
        <f>AVERAGE(B29:F29)</f>
        <v>10.465271057499999</v>
      </c>
      <c r="I29">
        <f>STDEV(B29:F29)</f>
        <v>1.5582731409756496</v>
      </c>
      <c r="J29">
        <f>I29/(SQRT(4))</f>
        <v>0.77913657048782481</v>
      </c>
    </row>
    <row r="30" spans="1:10" x14ac:dyDescent="0.45">
      <c r="A30" s="1">
        <v>150000</v>
      </c>
      <c r="B30" s="1">
        <v>2.1375658799999999</v>
      </c>
      <c r="C30" s="1">
        <v>7.1550508099999997</v>
      </c>
      <c r="D30" s="1">
        <v>10.286535000000001</v>
      </c>
      <c r="E30" s="1">
        <v>11.7747923</v>
      </c>
      <c r="H30">
        <f>AVERAGE(B30:F30)</f>
        <v>7.8384859974999994</v>
      </c>
      <c r="I30">
        <f>STDEV(B30:F30)</f>
        <v>4.2604782621740123</v>
      </c>
      <c r="J30">
        <f>I30/(SQRT(4))</f>
        <v>2.1302391310870061</v>
      </c>
    </row>
    <row r="34" spans="1:8" x14ac:dyDescent="0.45">
      <c r="A34" t="s">
        <v>83</v>
      </c>
    </row>
    <row r="36" spans="1:8" x14ac:dyDescent="0.45">
      <c r="A36" s="2" t="s">
        <v>80</v>
      </c>
      <c r="B36" s="2" t="s">
        <v>81</v>
      </c>
      <c r="C36" s="2" t="s">
        <v>82</v>
      </c>
      <c r="F36" s="2" t="s">
        <v>80</v>
      </c>
      <c r="G36">
        <v>3.6</v>
      </c>
      <c r="H36">
        <v>3.8</v>
      </c>
    </row>
    <row r="37" spans="1:8" x14ac:dyDescent="0.45">
      <c r="A37" s="1">
        <v>0.89828761000000001</v>
      </c>
      <c r="B37" s="1">
        <v>2.8301476299999999</v>
      </c>
      <c r="C37" s="1">
        <v>1.2032160300000001</v>
      </c>
      <c r="E37" t="s">
        <v>3</v>
      </c>
      <c r="F37">
        <f>AVERAGE(A37:A51)</f>
        <v>2.3810538159999997</v>
      </c>
      <c r="G37">
        <f>AVERAGE(B37:B51)</f>
        <v>5.2369476299999995</v>
      </c>
      <c r="H37">
        <f>AVERAGE(C37:C51)</f>
        <v>1.8573615686666669</v>
      </c>
    </row>
    <row r="38" spans="1:8" x14ac:dyDescent="0.45">
      <c r="A38" s="1">
        <v>1.10269185</v>
      </c>
      <c r="B38" s="1">
        <v>2.8355339399999999</v>
      </c>
      <c r="C38" s="1">
        <v>1.29441261</v>
      </c>
      <c r="E38" t="s">
        <v>7</v>
      </c>
      <c r="F38">
        <f>STDEV(A37:A51)</f>
        <v>1.1118790179432148</v>
      </c>
      <c r="G38">
        <f>STDEV(B37:B51)</f>
        <v>2.1404623418506201</v>
      </c>
      <c r="H38">
        <f>STDEV(C37:C51)</f>
        <v>0.68585595007666345</v>
      </c>
    </row>
    <row r="39" spans="1:8" x14ac:dyDescent="0.45">
      <c r="A39" s="1">
        <v>1.13676523</v>
      </c>
      <c r="B39" s="1">
        <v>3.2195969</v>
      </c>
      <c r="C39" s="1">
        <v>1.3093240100000001</v>
      </c>
      <c r="E39" t="s">
        <v>6</v>
      </c>
      <c r="F39">
        <f>(F38)/(SQRT(15))</f>
        <v>0.28708592796610188</v>
      </c>
      <c r="G39">
        <f>(G38)/(SQRT(15))</f>
        <v>0.55266500021143861</v>
      </c>
      <c r="H39">
        <f>(H38)/(SQRT(15))</f>
        <v>0.17708724483627886</v>
      </c>
    </row>
    <row r="40" spans="1:8" x14ac:dyDescent="0.45">
      <c r="A40" s="1">
        <v>1.36526086</v>
      </c>
      <c r="B40" s="1">
        <v>3.2524480699999998</v>
      </c>
      <c r="C40" s="1">
        <v>1.3093240100000001</v>
      </c>
    </row>
    <row r="41" spans="1:8" x14ac:dyDescent="0.45">
      <c r="A41" s="1">
        <v>1.4591226500000001</v>
      </c>
      <c r="B41" s="1">
        <v>3.3666666699999999</v>
      </c>
      <c r="C41" s="1">
        <v>1.35019157</v>
      </c>
    </row>
    <row r="42" spans="1:8" x14ac:dyDescent="0.45">
      <c r="A42" s="1">
        <v>1.6044975800000001</v>
      </c>
      <c r="B42" s="1">
        <v>3.3795410499999998</v>
      </c>
      <c r="C42" s="1">
        <v>1.37346005</v>
      </c>
    </row>
    <row r="43" spans="1:8" x14ac:dyDescent="0.45">
      <c r="A43" s="1">
        <v>2.01978854</v>
      </c>
      <c r="B43" s="1">
        <v>4.7115806600000001</v>
      </c>
      <c r="C43" s="1">
        <v>1.5596285400000001</v>
      </c>
    </row>
    <row r="44" spans="1:8" x14ac:dyDescent="0.45">
      <c r="A44" s="1">
        <v>2.3628662199999999</v>
      </c>
      <c r="B44" s="1">
        <v>5.0770513700000004</v>
      </c>
      <c r="C44" s="1">
        <v>1.7399693199999999</v>
      </c>
    </row>
    <row r="45" spans="1:8" x14ac:dyDescent="0.45">
      <c r="A45" s="1">
        <v>2.8194743999999998</v>
      </c>
      <c r="B45" s="1">
        <v>5.3583097100000003</v>
      </c>
      <c r="C45" s="1">
        <v>1.7980643000000001</v>
      </c>
    </row>
    <row r="46" spans="1:8" x14ac:dyDescent="0.45">
      <c r="A46" s="1">
        <v>2.8821814400000001</v>
      </c>
      <c r="B46" s="1">
        <v>5.7029170799999997</v>
      </c>
      <c r="C46" s="1">
        <v>1.93317033</v>
      </c>
    </row>
    <row r="47" spans="1:8" x14ac:dyDescent="0.45">
      <c r="A47" s="1">
        <v>2.9629064999999999</v>
      </c>
      <c r="B47" s="1">
        <v>6.3933982699999996</v>
      </c>
      <c r="C47" s="1">
        <v>2.03481288</v>
      </c>
    </row>
    <row r="48" spans="1:8" x14ac:dyDescent="0.45">
      <c r="A48" s="1">
        <v>3.1561601700000002</v>
      </c>
      <c r="B48" s="1">
        <v>7.3449040099999996</v>
      </c>
      <c r="C48" s="1">
        <v>2.1710302800000001</v>
      </c>
    </row>
    <row r="49" spans="1:3" x14ac:dyDescent="0.45">
      <c r="A49" s="1">
        <v>3.6712727300000001</v>
      </c>
      <c r="B49" s="1">
        <v>7.3717535999999999</v>
      </c>
      <c r="C49" s="1">
        <v>2.4203770599999999</v>
      </c>
    </row>
    <row r="50" spans="1:3" x14ac:dyDescent="0.45">
      <c r="A50" s="1">
        <v>3.9190851000000002</v>
      </c>
      <c r="B50" s="1">
        <v>8.3204673699999994</v>
      </c>
      <c r="C50" s="1">
        <v>2.5976505099999998</v>
      </c>
    </row>
    <row r="51" spans="1:3" x14ac:dyDescent="0.45">
      <c r="A51" s="1">
        <v>4.3554463600000002</v>
      </c>
      <c r="B51" s="1">
        <v>9.3898981199999998</v>
      </c>
      <c r="C51" s="1">
        <v>3.7657920300000001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F729-7EAA-8547-8A16-FC952E997136}">
  <dimension ref="A1:W62"/>
  <sheetViews>
    <sheetView workbookViewId="0">
      <selection activeCell="W6" sqref="W6"/>
    </sheetView>
  </sheetViews>
  <sheetFormatPr defaultColWidth="10.85546875" defaultRowHeight="15.9" x14ac:dyDescent="0.45"/>
  <sheetData>
    <row r="1" spans="1:23" x14ac:dyDescent="0.45">
      <c r="A1" s="2" t="s">
        <v>0</v>
      </c>
    </row>
    <row r="2" spans="1:23" x14ac:dyDescent="0.45">
      <c r="B2" s="2" t="s">
        <v>11</v>
      </c>
      <c r="T2" s="2"/>
      <c r="U2" s="2" t="s">
        <v>0</v>
      </c>
      <c r="V2" s="2" t="s">
        <v>1</v>
      </c>
      <c r="W2" s="2" t="s">
        <v>2</v>
      </c>
    </row>
    <row r="3" spans="1:23" x14ac:dyDescent="0.45">
      <c r="A3" s="4" t="s">
        <v>27</v>
      </c>
      <c r="B3" s="1">
        <v>0.1</v>
      </c>
      <c r="D3">
        <v>0.32438489999999998</v>
      </c>
      <c r="E3">
        <v>0.28596308999999998</v>
      </c>
      <c r="F3">
        <v>0.28863503000000001</v>
      </c>
      <c r="G3">
        <v>0.37131663999999998</v>
      </c>
      <c r="H3">
        <v>0.40228992099999999</v>
      </c>
      <c r="I3">
        <v>0.43170836000000001</v>
      </c>
      <c r="J3">
        <v>0.45640149400000002</v>
      </c>
      <c r="K3">
        <v>0.45964346</v>
      </c>
      <c r="L3">
        <v>0.46892832000000001</v>
      </c>
      <c r="M3">
        <v>0.46935249800000001</v>
      </c>
      <c r="N3">
        <v>0.47756199399999999</v>
      </c>
      <c r="O3">
        <v>0.48579224999999998</v>
      </c>
      <c r="P3">
        <v>0.50070078200000001</v>
      </c>
      <c r="Q3">
        <v>0.53393794000000006</v>
      </c>
      <c r="R3">
        <v>0.58992953999999997</v>
      </c>
      <c r="T3" s="4" t="s">
        <v>8</v>
      </c>
      <c r="U3" s="1"/>
      <c r="V3" s="1"/>
      <c r="W3" s="1"/>
    </row>
    <row r="4" spans="1:23" x14ac:dyDescent="0.45">
      <c r="A4" s="4" t="s">
        <v>28</v>
      </c>
      <c r="B4" s="1">
        <v>1</v>
      </c>
      <c r="D4">
        <v>0.90281533999999997</v>
      </c>
      <c r="E4">
        <v>0.47704012299999998</v>
      </c>
      <c r="F4">
        <v>0.52703107199999999</v>
      </c>
      <c r="G4">
        <v>0.55271401600000003</v>
      </c>
      <c r="H4">
        <v>0.55903007500000002</v>
      </c>
      <c r="I4">
        <v>0.57369696999999997</v>
      </c>
      <c r="J4">
        <v>0.57599674000000001</v>
      </c>
      <c r="K4">
        <v>0.58056034000000001</v>
      </c>
      <c r="L4">
        <v>0.58290408999999999</v>
      </c>
      <c r="M4">
        <v>0.58296559100000001</v>
      </c>
      <c r="N4">
        <v>0.584987327</v>
      </c>
      <c r="O4">
        <v>0.61624214399999999</v>
      </c>
      <c r="P4">
        <v>0.62335750999999995</v>
      </c>
      <c r="Q4">
        <v>0.63896017999999999</v>
      </c>
      <c r="R4">
        <v>0.64011775999999998</v>
      </c>
      <c r="T4" s="4" t="s">
        <v>9</v>
      </c>
      <c r="U4" s="1"/>
      <c r="V4" s="1"/>
      <c r="W4" s="1"/>
    </row>
    <row r="5" spans="1:23" x14ac:dyDescent="0.45">
      <c r="A5" s="4" t="s">
        <v>29</v>
      </c>
      <c r="B5" s="1">
        <v>10</v>
      </c>
      <c r="D5">
        <v>0.91891295200000001</v>
      </c>
      <c r="E5">
        <v>0.93146234100000003</v>
      </c>
      <c r="F5">
        <v>1.00002949</v>
      </c>
      <c r="G5">
        <v>1.017662053</v>
      </c>
      <c r="H5">
        <v>1.0467001840000001</v>
      </c>
      <c r="I5">
        <v>1.05416654</v>
      </c>
      <c r="J5">
        <v>1.0952173999999999</v>
      </c>
      <c r="K5">
        <v>1.112721622</v>
      </c>
      <c r="L5">
        <v>1.13856577</v>
      </c>
      <c r="M5">
        <v>1.1583160779999999</v>
      </c>
      <c r="N5">
        <v>1.229977128</v>
      </c>
      <c r="O5">
        <v>1.2674918509999999</v>
      </c>
      <c r="P5">
        <v>1.4053555719999999</v>
      </c>
      <c r="Q5">
        <v>1.4277243369999999</v>
      </c>
      <c r="R5">
        <v>0.72174304</v>
      </c>
      <c r="T5" s="4" t="s">
        <v>10</v>
      </c>
      <c r="U5" s="1">
        <v>24.77</v>
      </c>
      <c r="V5" s="1">
        <v>8.1519999999999992</v>
      </c>
      <c r="W5" s="1">
        <v>7.7629999999999999</v>
      </c>
    </row>
    <row r="6" spans="1:23" x14ac:dyDescent="0.45">
      <c r="A6" s="4" t="s">
        <v>30</v>
      </c>
      <c r="B6" s="1">
        <v>100</v>
      </c>
      <c r="D6">
        <v>3.371158163</v>
      </c>
      <c r="E6">
        <v>3.3922860309999998</v>
      </c>
      <c r="F6">
        <v>3.3940527230000002</v>
      </c>
      <c r="G6">
        <v>3.3972141100000002</v>
      </c>
      <c r="H6">
        <v>3.4366221399999999</v>
      </c>
      <c r="I6">
        <v>3.5714662810000002</v>
      </c>
      <c r="J6">
        <v>2.6785250999999999</v>
      </c>
      <c r="K6">
        <v>3.6211483790000001</v>
      </c>
      <c r="L6">
        <v>3.7245394200000002</v>
      </c>
      <c r="M6">
        <v>3.7332612900000002</v>
      </c>
      <c r="N6">
        <v>3.98397332</v>
      </c>
      <c r="O6">
        <v>4.8651499319999996</v>
      </c>
      <c r="P6">
        <v>5.0237636639999996</v>
      </c>
      <c r="Q6">
        <v>5.2200838279999999</v>
      </c>
      <c r="R6">
        <v>5.2221967109999996</v>
      </c>
      <c r="T6" s="4" t="s">
        <v>37</v>
      </c>
      <c r="U6" s="1">
        <v>795.4</v>
      </c>
      <c r="V6" s="1">
        <v>319.89999999999998</v>
      </c>
      <c r="W6" s="1">
        <v>1825</v>
      </c>
    </row>
    <row r="7" spans="1:23" x14ac:dyDescent="0.45">
      <c r="A7" s="4" t="s">
        <v>31</v>
      </c>
      <c r="B7" s="1">
        <v>1000</v>
      </c>
      <c r="D7">
        <v>13.249587460000001</v>
      </c>
      <c r="E7">
        <v>13.32604377</v>
      </c>
      <c r="F7">
        <v>13.354431249999999</v>
      </c>
      <c r="G7">
        <v>13.485113999999999</v>
      </c>
      <c r="H7">
        <v>14.016863499999999</v>
      </c>
      <c r="I7">
        <v>14.0205299</v>
      </c>
      <c r="J7">
        <v>14.0236166</v>
      </c>
      <c r="K7">
        <v>14.029135699999999</v>
      </c>
      <c r="L7">
        <v>14.107514719999999</v>
      </c>
      <c r="M7">
        <v>14.166869500000001</v>
      </c>
      <c r="N7">
        <v>14.30831336</v>
      </c>
      <c r="O7">
        <v>14.910132989999999</v>
      </c>
      <c r="P7">
        <v>14.970355850000001</v>
      </c>
      <c r="Q7">
        <v>15.243006400000001</v>
      </c>
      <c r="R7">
        <v>15.411743599999999</v>
      </c>
    </row>
    <row r="8" spans="1:23" x14ac:dyDescent="0.45">
      <c r="A8" s="4" t="s">
        <v>32</v>
      </c>
      <c r="B8" s="1">
        <v>10000</v>
      </c>
      <c r="D8">
        <v>21.127560559999999</v>
      </c>
      <c r="E8">
        <v>21.136183930000001</v>
      </c>
      <c r="F8">
        <v>21.2816768</v>
      </c>
      <c r="G8">
        <v>21.414367200000001</v>
      </c>
      <c r="H8">
        <v>21.972139989999999</v>
      </c>
      <c r="I8">
        <v>22.1151701</v>
      </c>
      <c r="J8">
        <v>22.13149443</v>
      </c>
      <c r="K8">
        <v>22.3348248</v>
      </c>
      <c r="L8">
        <v>22.513544100000001</v>
      </c>
      <c r="M8">
        <v>22.553690599999999</v>
      </c>
      <c r="N8">
        <v>22.664757420000001</v>
      </c>
      <c r="O8">
        <v>22.873026020000001</v>
      </c>
      <c r="P8">
        <v>22.961778259999999</v>
      </c>
      <c r="Q8">
        <v>22.96851581</v>
      </c>
      <c r="R8">
        <v>22.995959200000001</v>
      </c>
      <c r="U8" s="2" t="s">
        <v>0</v>
      </c>
      <c r="V8" s="2" t="s">
        <v>1</v>
      </c>
      <c r="W8" s="2" t="s">
        <v>2</v>
      </c>
    </row>
    <row r="9" spans="1:23" x14ac:dyDescent="0.45">
      <c r="A9" s="4" t="s">
        <v>33</v>
      </c>
      <c r="B9" s="1">
        <v>100000</v>
      </c>
      <c r="D9">
        <v>24.115888399999999</v>
      </c>
      <c r="E9">
        <v>24.305639429999999</v>
      </c>
      <c r="F9">
        <v>24.386447969999999</v>
      </c>
      <c r="G9">
        <v>24.488444260000001</v>
      </c>
      <c r="H9">
        <v>24.586666220000001</v>
      </c>
      <c r="I9">
        <v>24.625418589999999</v>
      </c>
      <c r="J9">
        <v>24.788626050000001</v>
      </c>
      <c r="K9">
        <v>24.818613800000001</v>
      </c>
      <c r="L9">
        <v>24.889582059999999</v>
      </c>
      <c r="M9">
        <v>24.93240428</v>
      </c>
      <c r="N9">
        <v>25.026005300000001</v>
      </c>
      <c r="O9">
        <v>25.0681087</v>
      </c>
      <c r="P9">
        <v>25.32360448</v>
      </c>
      <c r="Q9">
        <v>25.446995600000001</v>
      </c>
      <c r="R9">
        <v>25.504226280000001</v>
      </c>
      <c r="T9" t="s">
        <v>25</v>
      </c>
      <c r="U9">
        <f>D20</f>
        <v>25.192302182666666</v>
      </c>
      <c r="V9">
        <f>D41</f>
        <v>8.0527919899999993</v>
      </c>
      <c r="W9">
        <f>D62</f>
        <v>7.6585384506666667</v>
      </c>
    </row>
    <row r="10" spans="1:23" x14ac:dyDescent="0.45">
      <c r="A10" s="4" t="s">
        <v>34</v>
      </c>
      <c r="B10" s="1">
        <v>1000000</v>
      </c>
      <c r="D10">
        <v>23.885923989999998</v>
      </c>
      <c r="E10">
        <v>23.911215290000001</v>
      </c>
      <c r="F10">
        <v>24.056535740000001</v>
      </c>
      <c r="G10">
        <v>24.237200900000001</v>
      </c>
      <c r="H10">
        <v>24.369821160000001</v>
      </c>
      <c r="I10">
        <v>24.460587</v>
      </c>
      <c r="J10">
        <v>24.61325252</v>
      </c>
      <c r="K10">
        <v>24.67824581</v>
      </c>
      <c r="L10">
        <v>24.952975899999998</v>
      </c>
      <c r="M10">
        <v>25.258049289999999</v>
      </c>
      <c r="N10">
        <v>25.396392349999999</v>
      </c>
      <c r="O10">
        <v>26.570307499999998</v>
      </c>
      <c r="P10">
        <v>26.72019229</v>
      </c>
      <c r="Q10">
        <v>27.201380100000002</v>
      </c>
      <c r="R10">
        <v>27.572452899999998</v>
      </c>
      <c r="T10" t="s">
        <v>26</v>
      </c>
      <c r="U10">
        <f>R10</f>
        <v>27.572452899999998</v>
      </c>
      <c r="V10">
        <f>R31</f>
        <v>8.1556666</v>
      </c>
      <c r="W10">
        <f>R52</f>
        <v>7.8080792499999996</v>
      </c>
    </row>
    <row r="11" spans="1:23" x14ac:dyDescent="0.45">
      <c r="T11" t="s">
        <v>7</v>
      </c>
      <c r="U11">
        <f>E20</f>
        <v>1.2363407120122842</v>
      </c>
      <c r="V11">
        <f>E41</f>
        <v>7.6818271424865872E-2</v>
      </c>
      <c r="W11">
        <f>E62</f>
        <v>0.14018639430677551</v>
      </c>
    </row>
    <row r="12" spans="1:23" x14ac:dyDescent="0.45">
      <c r="A12" s="2" t="s">
        <v>0</v>
      </c>
      <c r="B12" s="2" t="s">
        <v>11</v>
      </c>
      <c r="E12" t="s">
        <v>35</v>
      </c>
      <c r="F12" t="s">
        <v>6</v>
      </c>
      <c r="T12" t="s">
        <v>6</v>
      </c>
      <c r="U12">
        <f>F20</f>
        <v>0.31922179919078647</v>
      </c>
      <c r="V12">
        <f>F41</f>
        <v>1.9834392394196442E-2</v>
      </c>
      <c r="W12">
        <f>F62</f>
        <v>3.6195971367667189E-2</v>
      </c>
    </row>
    <row r="13" spans="1:23" x14ac:dyDescent="0.45">
      <c r="A13" s="4" t="s">
        <v>27</v>
      </c>
      <c r="B13" s="1">
        <v>0.1</v>
      </c>
      <c r="D13">
        <f t="shared" ref="D13:D20" si="0">AVERAGE(D3:R3)</f>
        <v>0.43643641460000004</v>
      </c>
      <c r="E13">
        <f t="shared" ref="E13:E20" si="1">STDEV(D3:R3)</f>
        <v>8.7371214081367068E-2</v>
      </c>
      <c r="F13">
        <f>E13/(SQRT(15))</f>
        <v>2.2559150471670508E-2</v>
      </c>
    </row>
    <row r="14" spans="1:23" x14ac:dyDescent="0.45">
      <c r="A14" s="4" t="s">
        <v>28</v>
      </c>
      <c r="B14" s="1">
        <v>1</v>
      </c>
      <c r="D14">
        <f t="shared" si="0"/>
        <v>0.60122795186666667</v>
      </c>
      <c r="E14">
        <f t="shared" si="1"/>
        <v>9.3512048742926818E-2</v>
      </c>
      <c r="F14">
        <f t="shared" ref="F14:F20" si="2">E14/(SQRT(15))</f>
        <v>2.4144707163406116E-2</v>
      </c>
    </row>
    <row r="15" spans="1:23" x14ac:dyDescent="0.45">
      <c r="A15" s="4" t="s">
        <v>29</v>
      </c>
      <c r="B15" s="1">
        <v>10</v>
      </c>
      <c r="D15">
        <f t="shared" si="0"/>
        <v>1.1017364238666665</v>
      </c>
      <c r="E15">
        <f t="shared" si="1"/>
        <v>0.1845092749156349</v>
      </c>
      <c r="F15">
        <f t="shared" si="2"/>
        <v>4.7640089931270654E-2</v>
      </c>
    </row>
    <row r="16" spans="1:23" x14ac:dyDescent="0.45">
      <c r="A16" s="4" t="s">
        <v>30</v>
      </c>
      <c r="B16" s="1">
        <v>100</v>
      </c>
      <c r="D16">
        <f t="shared" si="0"/>
        <v>3.9090294061333335</v>
      </c>
      <c r="E16">
        <f t="shared" si="1"/>
        <v>0.78777432692965654</v>
      </c>
      <c r="F16">
        <f t="shared" si="2"/>
        <v>0.20340245658455444</v>
      </c>
    </row>
    <row r="17" spans="1:18" x14ac:dyDescent="0.45">
      <c r="A17" s="4" t="s">
        <v>31</v>
      </c>
      <c r="B17" s="1">
        <v>1000</v>
      </c>
      <c r="D17">
        <f t="shared" si="0"/>
        <v>14.174883906666667</v>
      </c>
      <c r="E17">
        <f t="shared" si="1"/>
        <v>0.69101523499268336</v>
      </c>
      <c r="F17">
        <f t="shared" si="2"/>
        <v>0.17841936647348447</v>
      </c>
    </row>
    <row r="18" spans="1:18" x14ac:dyDescent="0.45">
      <c r="A18" s="4" t="s">
        <v>32</v>
      </c>
      <c r="B18" s="1">
        <v>10000</v>
      </c>
      <c r="D18">
        <f t="shared" si="0"/>
        <v>22.202979281333338</v>
      </c>
      <c r="E18">
        <f t="shared" si="1"/>
        <v>0.68248837852003319</v>
      </c>
      <c r="F18">
        <f t="shared" si="2"/>
        <v>0.1762177415992128</v>
      </c>
    </row>
    <row r="19" spans="1:18" x14ac:dyDescent="0.45">
      <c r="A19" s="4" t="s">
        <v>33</v>
      </c>
      <c r="B19" s="1">
        <v>100000</v>
      </c>
      <c r="D19">
        <f t="shared" si="0"/>
        <v>24.820444761333331</v>
      </c>
      <c r="E19">
        <f t="shared" si="1"/>
        <v>0.41299476151930564</v>
      </c>
      <c r="F19">
        <f t="shared" si="2"/>
        <v>0.10663478889567829</v>
      </c>
    </row>
    <row r="20" spans="1:18" x14ac:dyDescent="0.45">
      <c r="A20" s="4" t="s">
        <v>34</v>
      </c>
      <c r="B20" s="1">
        <v>1000000</v>
      </c>
      <c r="D20">
        <f t="shared" si="0"/>
        <v>25.192302182666666</v>
      </c>
      <c r="E20">
        <f t="shared" si="1"/>
        <v>1.2363407120122842</v>
      </c>
      <c r="F20">
        <f t="shared" si="2"/>
        <v>0.31922179919078647</v>
      </c>
    </row>
    <row r="22" spans="1:18" x14ac:dyDescent="0.45">
      <c r="A22" s="4" t="s">
        <v>1</v>
      </c>
    </row>
    <row r="23" spans="1:18" x14ac:dyDescent="0.45">
      <c r="A23" s="2"/>
      <c r="B23" s="2" t="s">
        <v>11</v>
      </c>
    </row>
    <row r="24" spans="1:18" x14ac:dyDescent="0.45">
      <c r="A24" s="4" t="s">
        <v>27</v>
      </c>
      <c r="B24" s="1">
        <v>0.1</v>
      </c>
      <c r="D24">
        <v>0.37536270999999999</v>
      </c>
      <c r="E24">
        <v>0.18009131</v>
      </c>
      <c r="F24">
        <v>0.1846006</v>
      </c>
      <c r="G24">
        <v>0.19414585000000001</v>
      </c>
      <c r="H24">
        <v>0.22013637</v>
      </c>
      <c r="I24">
        <v>0.22122427</v>
      </c>
      <c r="J24">
        <v>0.22661787</v>
      </c>
      <c r="K24">
        <v>0.23432269</v>
      </c>
      <c r="L24">
        <v>0.26891627000000001</v>
      </c>
      <c r="M24">
        <v>0.28101558999999998</v>
      </c>
      <c r="N24">
        <v>0.28268303</v>
      </c>
      <c r="O24">
        <v>0.29960582000000002</v>
      </c>
      <c r="P24">
        <v>0.30716451</v>
      </c>
      <c r="Q24">
        <v>0.32949434</v>
      </c>
      <c r="R24">
        <v>0.36727167999999999</v>
      </c>
    </row>
    <row r="25" spans="1:18" x14ac:dyDescent="0.45">
      <c r="A25" s="4" t="s">
        <v>28</v>
      </c>
      <c r="B25" s="1">
        <v>1</v>
      </c>
      <c r="D25">
        <v>0.31012314000000002</v>
      </c>
      <c r="E25">
        <v>0.18902777000000001</v>
      </c>
      <c r="F25">
        <v>0.19912410999999999</v>
      </c>
      <c r="G25">
        <v>0.20089471</v>
      </c>
      <c r="H25">
        <v>0.20225629000000001</v>
      </c>
      <c r="I25">
        <v>0.27567492999999998</v>
      </c>
      <c r="J25">
        <v>0.29112041</v>
      </c>
      <c r="K25">
        <v>0.29321997999999999</v>
      </c>
      <c r="L25">
        <v>0.30308442000000002</v>
      </c>
      <c r="M25">
        <v>0.30608711</v>
      </c>
      <c r="N25">
        <v>0.32559348999999999</v>
      </c>
      <c r="O25">
        <v>0.32985705999999998</v>
      </c>
      <c r="P25">
        <v>0.35174958000000001</v>
      </c>
      <c r="Q25">
        <v>0.36800379</v>
      </c>
      <c r="R25">
        <v>0.41244186999999999</v>
      </c>
    </row>
    <row r="26" spans="1:18" x14ac:dyDescent="0.45">
      <c r="A26" s="4" t="s">
        <v>29</v>
      </c>
      <c r="B26" s="1">
        <v>10</v>
      </c>
      <c r="D26">
        <v>0.84970305999999995</v>
      </c>
      <c r="E26">
        <v>0.84970305999999995</v>
      </c>
      <c r="F26">
        <v>0.85354925999999998</v>
      </c>
      <c r="G26">
        <v>0.88544697000000006</v>
      </c>
      <c r="H26">
        <v>0.88544697000000006</v>
      </c>
      <c r="I26">
        <v>0.90241884999999999</v>
      </c>
      <c r="J26">
        <v>0.91417501999999995</v>
      </c>
      <c r="K26">
        <v>0.94717572999999999</v>
      </c>
      <c r="L26">
        <v>0.96046158000000004</v>
      </c>
      <c r="M26">
        <v>0.96076366999999996</v>
      </c>
      <c r="N26">
        <v>0.99361442</v>
      </c>
      <c r="O26">
        <v>0.99361442</v>
      </c>
      <c r="P26">
        <v>1.0087217399999999</v>
      </c>
      <c r="Q26">
        <v>1.0166551699999999</v>
      </c>
      <c r="R26">
        <v>1.01735883</v>
      </c>
    </row>
    <row r="27" spans="1:18" x14ac:dyDescent="0.45">
      <c r="A27" s="4" t="s">
        <v>30</v>
      </c>
      <c r="B27" s="1">
        <v>100</v>
      </c>
      <c r="D27">
        <v>1.9685542499999999</v>
      </c>
      <c r="E27">
        <v>2.0052805199999999</v>
      </c>
      <c r="F27">
        <v>2.0274188199999998</v>
      </c>
      <c r="G27">
        <v>2.0274188199999998</v>
      </c>
      <c r="H27">
        <v>2.0590261399999998</v>
      </c>
      <c r="I27">
        <v>2.0590261399999998</v>
      </c>
      <c r="J27">
        <v>2.2706756000000001</v>
      </c>
      <c r="K27">
        <v>2.2706756000000001</v>
      </c>
      <c r="L27">
        <v>2.4498342399999999</v>
      </c>
      <c r="M27">
        <v>2.5653909600000002</v>
      </c>
      <c r="N27">
        <v>2.9236947600000001</v>
      </c>
      <c r="O27">
        <v>3.00155299</v>
      </c>
      <c r="P27">
        <v>3.0426974100000002</v>
      </c>
      <c r="Q27">
        <v>3.1169436799999999</v>
      </c>
      <c r="R27">
        <v>3.2312441600000001</v>
      </c>
    </row>
    <row r="28" spans="1:18" x14ac:dyDescent="0.45">
      <c r="A28" s="4" t="s">
        <v>31</v>
      </c>
      <c r="B28" s="1">
        <v>1000</v>
      </c>
      <c r="D28">
        <v>5.3330983099999996</v>
      </c>
      <c r="E28">
        <v>5.3961154499999999</v>
      </c>
      <c r="F28">
        <v>5.3961154499999999</v>
      </c>
      <c r="G28">
        <v>5.4425502400000001</v>
      </c>
      <c r="H28">
        <v>5.4425502400000001</v>
      </c>
      <c r="I28">
        <v>5.4482782700000003</v>
      </c>
      <c r="J28">
        <v>5.4680065500000001</v>
      </c>
      <c r="K28">
        <v>5.4680065500000001</v>
      </c>
      <c r="L28">
        <v>5.5135808400000004</v>
      </c>
      <c r="M28">
        <v>5.6452014300000002</v>
      </c>
      <c r="N28">
        <v>5.6497577999999997</v>
      </c>
      <c r="O28">
        <v>5.6497577999999997</v>
      </c>
      <c r="P28">
        <v>5.7982676700000004</v>
      </c>
      <c r="Q28">
        <v>5.8585390500000001</v>
      </c>
      <c r="R28">
        <v>5.9173553999999999</v>
      </c>
    </row>
    <row r="29" spans="1:18" x14ac:dyDescent="0.45">
      <c r="A29" s="4" t="s">
        <v>32</v>
      </c>
      <c r="B29" s="1">
        <v>10000</v>
      </c>
      <c r="D29">
        <v>7.0817427999999998</v>
      </c>
      <c r="E29">
        <v>7.1137082500000002</v>
      </c>
      <c r="F29">
        <v>7.1137082500000002</v>
      </c>
      <c r="G29">
        <v>7.1909867600000004</v>
      </c>
      <c r="H29">
        <v>7.2022960600000001</v>
      </c>
      <c r="I29">
        <v>7.2853925300000002</v>
      </c>
      <c r="J29">
        <v>7.2853925300000002</v>
      </c>
      <c r="K29">
        <v>7.3084240600000001</v>
      </c>
      <c r="L29">
        <v>7.5069236699999999</v>
      </c>
      <c r="M29">
        <v>7.5400915599999996</v>
      </c>
      <c r="N29">
        <v>7.5789636600000003</v>
      </c>
      <c r="O29">
        <v>7.6057575699999997</v>
      </c>
      <c r="P29">
        <v>7.6896935300000004</v>
      </c>
      <c r="Q29">
        <v>7.78617793</v>
      </c>
      <c r="R29">
        <v>7.8076120600000003</v>
      </c>
    </row>
    <row r="30" spans="1:18" x14ac:dyDescent="0.45">
      <c r="A30" s="4" t="s">
        <v>33</v>
      </c>
      <c r="B30" s="1">
        <v>100000</v>
      </c>
      <c r="D30">
        <v>7.88086734</v>
      </c>
      <c r="E30">
        <v>7.8881903700000002</v>
      </c>
      <c r="F30">
        <v>7.8881903700000002</v>
      </c>
      <c r="G30">
        <v>7.8995100899999997</v>
      </c>
      <c r="H30">
        <v>7.8995100899999997</v>
      </c>
      <c r="I30">
        <v>7.9161538</v>
      </c>
      <c r="J30">
        <v>7.9161538</v>
      </c>
      <c r="K30">
        <v>7.9174699899999998</v>
      </c>
      <c r="L30">
        <v>7.9580947899999996</v>
      </c>
      <c r="M30">
        <v>7.9827838299999998</v>
      </c>
      <c r="N30">
        <v>7.9999996299999996</v>
      </c>
      <c r="O30">
        <v>8.0062231199999996</v>
      </c>
      <c r="P30">
        <v>8.0062231199999996</v>
      </c>
      <c r="Q30">
        <v>8.0347009800000002</v>
      </c>
      <c r="R30">
        <v>8.0347009800000002</v>
      </c>
    </row>
    <row r="31" spans="1:18" x14ac:dyDescent="0.45">
      <c r="A31" s="4" t="s">
        <v>34</v>
      </c>
      <c r="B31" s="1">
        <v>1000000</v>
      </c>
      <c r="D31">
        <v>7.9441072699999999</v>
      </c>
      <c r="E31">
        <v>7.9441072699999999</v>
      </c>
      <c r="F31">
        <v>7.9841365199999998</v>
      </c>
      <c r="G31">
        <v>7.9896804799999996</v>
      </c>
      <c r="H31">
        <v>7.9945515399999998</v>
      </c>
      <c r="I31">
        <v>7.9992505600000001</v>
      </c>
      <c r="J31">
        <v>8.0209460799999999</v>
      </c>
      <c r="K31">
        <v>8.0462041400000004</v>
      </c>
      <c r="L31">
        <v>8.0548095400000008</v>
      </c>
      <c r="M31">
        <v>8.1166694100000001</v>
      </c>
      <c r="N31">
        <v>8.1197189000000005</v>
      </c>
      <c r="O31">
        <v>8.1197189000000005</v>
      </c>
      <c r="P31">
        <v>8.1511563200000001</v>
      </c>
      <c r="Q31">
        <v>8.1511563200000001</v>
      </c>
      <c r="R31">
        <v>8.1556666</v>
      </c>
    </row>
    <row r="33" spans="1:18" x14ac:dyDescent="0.45">
      <c r="A33" s="2" t="s">
        <v>1</v>
      </c>
      <c r="B33" s="2" t="s">
        <v>11</v>
      </c>
      <c r="D33" t="s">
        <v>3</v>
      </c>
      <c r="E33" t="s">
        <v>35</v>
      </c>
      <c r="F33" t="s">
        <v>6</v>
      </c>
    </row>
    <row r="34" spans="1:18" x14ac:dyDescent="0.45">
      <c r="A34" s="4" t="s">
        <v>27</v>
      </c>
      <c r="B34" s="1">
        <v>0.1</v>
      </c>
      <c r="D34">
        <v>0.26484352733333333</v>
      </c>
      <c r="E34">
        <f t="shared" ref="E34:E41" si="3">STDEV(D24:R24)</f>
        <v>6.2903393200779908E-2</v>
      </c>
      <c r="F34">
        <f>E34/(SQRT(15))</f>
        <v>1.6241586285770496E-2</v>
      </c>
    </row>
    <row r="35" spans="1:18" x14ac:dyDescent="0.45">
      <c r="A35" s="4" t="s">
        <v>28</v>
      </c>
      <c r="B35" s="1">
        <v>1</v>
      </c>
      <c r="D35">
        <v>0.29055057733333334</v>
      </c>
      <c r="E35">
        <f t="shared" si="3"/>
        <v>6.7020704289525557E-2</v>
      </c>
      <c r="F35">
        <f t="shared" ref="F35:F41" si="4">E35/(SQRT(15))</f>
        <v>1.7304671437628299E-2</v>
      </c>
    </row>
    <row r="36" spans="1:18" x14ac:dyDescent="0.45">
      <c r="A36" s="4" t="s">
        <v>29</v>
      </c>
      <c r="B36" s="1">
        <v>10</v>
      </c>
      <c r="D36">
        <v>0.93592058333333339</v>
      </c>
      <c r="E36">
        <f t="shared" si="3"/>
        <v>6.2561917791240873E-2</v>
      </c>
      <c r="F36">
        <f t="shared" si="4"/>
        <v>1.6153417714151561E-2</v>
      </c>
    </row>
    <row r="37" spans="1:18" x14ac:dyDescent="0.45">
      <c r="A37" s="4" t="s">
        <v>30</v>
      </c>
      <c r="B37" s="1">
        <v>100</v>
      </c>
      <c r="D37">
        <v>2.467962272666667</v>
      </c>
      <c r="E37">
        <f t="shared" si="3"/>
        <v>0.47058247655388297</v>
      </c>
      <c r="F37">
        <f t="shared" si="4"/>
        <v>0.12150387298068206</v>
      </c>
    </row>
    <row r="38" spans="1:18" x14ac:dyDescent="0.45">
      <c r="A38" s="4" t="s">
        <v>31</v>
      </c>
      <c r="B38" s="1">
        <v>1000</v>
      </c>
      <c r="D38">
        <v>5.5618120700000011</v>
      </c>
      <c r="E38">
        <f t="shared" si="3"/>
        <v>0.1815163348743859</v>
      </c>
      <c r="F38">
        <f t="shared" si="4"/>
        <v>4.6867316135540342E-2</v>
      </c>
    </row>
    <row r="39" spans="1:18" x14ac:dyDescent="0.45">
      <c r="A39" s="4" t="s">
        <v>32</v>
      </c>
      <c r="B39" s="1">
        <v>10000</v>
      </c>
      <c r="D39">
        <v>7.4064580813333318</v>
      </c>
      <c r="E39">
        <f t="shared" si="3"/>
        <v>0.25165779867942623</v>
      </c>
      <c r="F39">
        <f t="shared" si="4"/>
        <v>6.4977764215242442E-2</v>
      </c>
    </row>
    <row r="40" spans="1:18" x14ac:dyDescent="0.45">
      <c r="A40" s="4" t="s">
        <v>33</v>
      </c>
      <c r="B40" s="1">
        <v>100000</v>
      </c>
      <c r="D40">
        <v>7.9485848200000015</v>
      </c>
      <c r="E40">
        <f t="shared" si="3"/>
        <v>5.6788326939672035E-2</v>
      </c>
      <c r="F40">
        <f t="shared" si="4"/>
        <v>1.4662682966422119E-2</v>
      </c>
    </row>
    <row r="41" spans="1:18" x14ac:dyDescent="0.45">
      <c r="A41" s="4" t="s">
        <v>34</v>
      </c>
      <c r="B41" s="1">
        <v>1000000</v>
      </c>
      <c r="D41">
        <v>8.0527919899999993</v>
      </c>
      <c r="E41">
        <f t="shared" si="3"/>
        <v>7.6818271424865872E-2</v>
      </c>
      <c r="F41">
        <f t="shared" si="4"/>
        <v>1.9834392394196442E-2</v>
      </c>
    </row>
    <row r="43" spans="1:18" x14ac:dyDescent="0.45">
      <c r="A43" s="4" t="s">
        <v>2</v>
      </c>
    </row>
    <row r="44" spans="1:18" x14ac:dyDescent="0.45">
      <c r="A44" s="2"/>
      <c r="B44" s="2" t="s">
        <v>11</v>
      </c>
    </row>
    <row r="45" spans="1:18" x14ac:dyDescent="0.45">
      <c r="A45" s="4" t="s">
        <v>27</v>
      </c>
      <c r="B45" s="1">
        <v>0.1</v>
      </c>
      <c r="D45" s="3">
        <v>0.10617193</v>
      </c>
      <c r="E45" s="3">
        <v>0.13035941000000001</v>
      </c>
      <c r="F45" s="3">
        <v>0.13532816</v>
      </c>
      <c r="G45" s="3">
        <v>0.18238515</v>
      </c>
      <c r="H45" s="3">
        <v>0.19372012</v>
      </c>
      <c r="I45" s="3">
        <v>0.23719944000000001</v>
      </c>
      <c r="J45" s="3">
        <v>0.26898741999999998</v>
      </c>
      <c r="K45" s="3">
        <v>0.27226544000000003</v>
      </c>
      <c r="L45" s="3">
        <v>0.28978403000000003</v>
      </c>
      <c r="M45" s="3">
        <v>0.31954754000000002</v>
      </c>
      <c r="N45" s="3">
        <v>0.32634402000000001</v>
      </c>
      <c r="O45" s="3">
        <v>0.33541346999999999</v>
      </c>
      <c r="P45" s="3">
        <v>0.33949335000000003</v>
      </c>
      <c r="Q45" s="3">
        <v>0.35505892999999999</v>
      </c>
      <c r="R45" s="3">
        <v>0.37744469000000003</v>
      </c>
    </row>
    <row r="46" spans="1:18" x14ac:dyDescent="0.45">
      <c r="A46" s="4" t="s">
        <v>28</v>
      </c>
      <c r="B46" s="1">
        <v>1</v>
      </c>
      <c r="D46" s="3">
        <v>6.2229479999999997E-2</v>
      </c>
      <c r="E46" s="3">
        <v>7.7863119999999994E-2</v>
      </c>
      <c r="F46" s="3">
        <v>9.7283629999999996E-2</v>
      </c>
      <c r="G46" s="3">
        <v>0.16125807</v>
      </c>
      <c r="H46" s="3">
        <v>0.17156461000000001</v>
      </c>
      <c r="I46" s="3">
        <v>0.22097412</v>
      </c>
      <c r="J46" s="3">
        <v>0.25067074</v>
      </c>
      <c r="K46" s="3">
        <v>0.30299530000000002</v>
      </c>
      <c r="L46" s="3">
        <v>0.30621802999999997</v>
      </c>
      <c r="M46" s="3">
        <v>0.31754613999999998</v>
      </c>
      <c r="N46" s="3">
        <v>0.33171323000000003</v>
      </c>
      <c r="O46" s="3">
        <v>0.33544006999999998</v>
      </c>
      <c r="P46" s="3">
        <v>0.37171547999999999</v>
      </c>
      <c r="Q46" s="3">
        <v>0.37712974999999999</v>
      </c>
      <c r="R46" s="3">
        <v>0.41104541</v>
      </c>
    </row>
    <row r="47" spans="1:18" x14ac:dyDescent="0.45">
      <c r="A47" s="4" t="s">
        <v>29</v>
      </c>
      <c r="B47" s="1">
        <v>10</v>
      </c>
      <c r="D47" s="3">
        <v>0.22637135</v>
      </c>
      <c r="E47" s="3">
        <v>0.23202554</v>
      </c>
      <c r="F47" s="3">
        <v>0.25928327000000001</v>
      </c>
      <c r="G47" s="3">
        <v>0.26244638999999997</v>
      </c>
      <c r="H47" s="3">
        <v>0.26315263</v>
      </c>
      <c r="I47" s="3">
        <v>0.26375903000000001</v>
      </c>
      <c r="J47" s="3">
        <v>0.26971262000000001</v>
      </c>
      <c r="K47" s="3">
        <v>0.28497255999999999</v>
      </c>
      <c r="L47" s="3">
        <v>0.31457475000000001</v>
      </c>
      <c r="M47" s="3">
        <v>0.31892647000000002</v>
      </c>
      <c r="N47" s="3">
        <v>0.33768083999999998</v>
      </c>
      <c r="O47" s="3">
        <v>0.38803637000000002</v>
      </c>
      <c r="P47" s="3">
        <v>0.39918590999999998</v>
      </c>
      <c r="Q47" s="3">
        <v>0.40460332999999998</v>
      </c>
      <c r="R47" s="3">
        <v>0.40681706000000001</v>
      </c>
    </row>
    <row r="48" spans="1:18" x14ac:dyDescent="0.45">
      <c r="A48" s="4" t="s">
        <v>30</v>
      </c>
      <c r="B48" s="1">
        <v>100</v>
      </c>
      <c r="D48" s="3">
        <v>0.74619953000000006</v>
      </c>
      <c r="E48" s="3">
        <v>0.77892444000000005</v>
      </c>
      <c r="F48" s="3">
        <v>0.78420115000000001</v>
      </c>
      <c r="G48" s="3">
        <v>0.78895939999999998</v>
      </c>
      <c r="H48" s="3">
        <v>0.80474369999999995</v>
      </c>
      <c r="I48" s="3">
        <v>0.81254914</v>
      </c>
      <c r="J48" s="3">
        <v>0.81762763000000005</v>
      </c>
      <c r="K48" s="3">
        <v>0.83581901000000003</v>
      </c>
      <c r="L48" s="3">
        <v>0.84305677000000001</v>
      </c>
      <c r="M48" s="3">
        <v>0.85590189000000005</v>
      </c>
      <c r="N48" s="3">
        <v>0.86989543999999996</v>
      </c>
      <c r="O48" s="3">
        <v>0.87414373000000001</v>
      </c>
      <c r="P48" s="3">
        <v>0.87508118999999995</v>
      </c>
      <c r="Q48" s="3">
        <v>0.91280247999999997</v>
      </c>
      <c r="R48" s="3">
        <v>0.91521631000000003</v>
      </c>
    </row>
    <row r="49" spans="1:18" x14ac:dyDescent="0.45">
      <c r="A49" s="4" t="s">
        <v>31</v>
      </c>
      <c r="B49" s="1">
        <v>1000</v>
      </c>
      <c r="D49" s="3">
        <v>2.72498284</v>
      </c>
      <c r="E49" s="3">
        <v>2.7380998499999998</v>
      </c>
      <c r="F49" s="3">
        <v>2.73879728</v>
      </c>
      <c r="G49" s="3">
        <v>2.7443328500000002</v>
      </c>
      <c r="H49" s="3">
        <v>2.7670677499999998</v>
      </c>
      <c r="I49" s="3">
        <v>2.76927908</v>
      </c>
      <c r="J49" s="3">
        <v>2.7717326400000002</v>
      </c>
      <c r="K49" s="3">
        <v>2.7736300100000002</v>
      </c>
      <c r="L49" s="3">
        <v>2.7767353099999998</v>
      </c>
      <c r="M49" s="3">
        <v>2.7836264800000001</v>
      </c>
      <c r="N49" s="3">
        <v>2.79489813</v>
      </c>
      <c r="O49" s="3">
        <v>2.8264018900000001</v>
      </c>
      <c r="P49" s="3">
        <v>2.8276417600000001</v>
      </c>
      <c r="Q49" s="3">
        <v>2.8444379099999999</v>
      </c>
      <c r="R49" s="3">
        <v>2.8496632700000002</v>
      </c>
    </row>
    <row r="50" spans="1:18" x14ac:dyDescent="0.45">
      <c r="A50" s="4" t="s">
        <v>32</v>
      </c>
      <c r="B50" s="1">
        <v>10000</v>
      </c>
      <c r="D50" s="3">
        <v>6.2823268299999997</v>
      </c>
      <c r="E50" s="3">
        <v>6.3114678499999997</v>
      </c>
      <c r="F50" s="3">
        <v>6.3140521999999999</v>
      </c>
      <c r="G50" s="3">
        <v>6.3167141999999998</v>
      </c>
      <c r="H50" s="3">
        <v>6.3255089800000004</v>
      </c>
      <c r="I50" s="3">
        <v>6.3448161599999997</v>
      </c>
      <c r="J50" s="3">
        <v>6.3545983699999997</v>
      </c>
      <c r="K50" s="3">
        <v>6.3579928199999998</v>
      </c>
      <c r="L50" s="3">
        <v>6.3651248599999999</v>
      </c>
      <c r="M50" s="3">
        <v>6.3691202899999997</v>
      </c>
      <c r="N50" s="3">
        <v>6.3720909399999996</v>
      </c>
      <c r="O50" s="3">
        <v>6.3916495800000002</v>
      </c>
      <c r="P50" s="3">
        <v>6.3942428099999997</v>
      </c>
      <c r="Q50" s="3">
        <v>6.42438281</v>
      </c>
      <c r="R50" s="3">
        <v>6.4327244600000002</v>
      </c>
    </row>
    <row r="51" spans="1:18" x14ac:dyDescent="0.45">
      <c r="A51" s="4" t="s">
        <v>33</v>
      </c>
      <c r="B51" s="1">
        <v>100000</v>
      </c>
      <c r="D51" s="3">
        <v>7.39951735</v>
      </c>
      <c r="E51" s="3">
        <v>7.4068564500000003</v>
      </c>
      <c r="F51" s="3">
        <v>7.4179519200000001</v>
      </c>
      <c r="G51" s="3">
        <v>7.44257378</v>
      </c>
      <c r="H51" s="3">
        <v>7.4469617000000001</v>
      </c>
      <c r="I51" s="3">
        <v>7.4545410499999996</v>
      </c>
      <c r="J51" s="3">
        <v>7.4603008600000003</v>
      </c>
      <c r="K51" s="3">
        <v>7.4624198399999999</v>
      </c>
      <c r="L51" s="3">
        <v>7.4723551600000002</v>
      </c>
      <c r="M51" s="3">
        <v>7.4835872400000003</v>
      </c>
      <c r="N51" s="3">
        <v>7.4894887700000004</v>
      </c>
      <c r="O51" s="3">
        <v>7.4968688099999996</v>
      </c>
      <c r="P51" s="3">
        <v>7.5271899500000004</v>
      </c>
      <c r="Q51" s="3">
        <v>7.5436101500000001</v>
      </c>
      <c r="R51" s="3">
        <v>7.5512532099999996</v>
      </c>
    </row>
    <row r="52" spans="1:18" x14ac:dyDescent="0.45">
      <c r="A52" s="4" t="s">
        <v>34</v>
      </c>
      <c r="B52" s="1">
        <v>1000000</v>
      </c>
      <c r="D52" s="3">
        <v>7.4363320799999997</v>
      </c>
      <c r="E52" s="3">
        <v>7.4499514900000001</v>
      </c>
      <c r="F52" s="3">
        <v>7.4596197699999998</v>
      </c>
      <c r="G52" s="3">
        <v>7.5254772499999998</v>
      </c>
      <c r="H52" s="3">
        <v>7.56415886</v>
      </c>
      <c r="I52" s="3">
        <v>7.64511305</v>
      </c>
      <c r="J52" s="3">
        <v>7.6578461300000003</v>
      </c>
      <c r="K52" s="3">
        <v>7.6602691600000004</v>
      </c>
      <c r="L52" s="3">
        <v>7.7231725500000001</v>
      </c>
      <c r="M52" s="3">
        <v>7.7375540999999997</v>
      </c>
      <c r="N52" s="3">
        <v>7.7989188299999999</v>
      </c>
      <c r="O52" s="3">
        <v>7.7990596099999996</v>
      </c>
      <c r="P52" s="3">
        <v>7.8056317100000001</v>
      </c>
      <c r="Q52" s="3">
        <v>7.8068929200000001</v>
      </c>
      <c r="R52" s="3">
        <v>7.8080792499999996</v>
      </c>
    </row>
    <row r="54" spans="1:18" x14ac:dyDescent="0.45">
      <c r="A54" s="2" t="s">
        <v>2</v>
      </c>
      <c r="B54" s="2" t="s">
        <v>11</v>
      </c>
      <c r="D54" t="s">
        <v>3</v>
      </c>
      <c r="E54" t="s">
        <v>35</v>
      </c>
      <c r="F54" t="s">
        <v>6</v>
      </c>
    </row>
    <row r="55" spans="1:18" x14ac:dyDescent="0.45">
      <c r="A55" s="4" t="s">
        <v>27</v>
      </c>
      <c r="B55" s="1">
        <v>0.1</v>
      </c>
      <c r="D55">
        <f>AVERAGE(D45:R45)</f>
        <v>0.25796687333333335</v>
      </c>
      <c r="E55">
        <f t="shared" ref="E55:E62" si="5">STDEV(D45:R45)</f>
        <v>8.8957997920597998E-2</v>
      </c>
      <c r="F55">
        <f>E55/(SQRT(15))</f>
        <v>2.2968856297228672E-2</v>
      </c>
    </row>
    <row r="56" spans="1:18" x14ac:dyDescent="0.45">
      <c r="A56" s="4" t="s">
        <v>28</v>
      </c>
      <c r="B56" s="1">
        <v>1</v>
      </c>
      <c r="D56">
        <f t="shared" ref="D56:D62" si="6">AVERAGE(D46:R46)</f>
        <v>0.25304314533333333</v>
      </c>
      <c r="E56">
        <f t="shared" si="5"/>
        <v>0.11475539427170219</v>
      </c>
      <c r="F56">
        <f t="shared" ref="F56:F62" si="7">E56/(SQRT(15))</f>
        <v>2.9629715393451238E-2</v>
      </c>
    </row>
    <row r="57" spans="1:18" x14ac:dyDescent="0.45">
      <c r="A57" s="4" t="s">
        <v>29</v>
      </c>
      <c r="B57" s="1">
        <v>10</v>
      </c>
      <c r="D57">
        <f t="shared" si="6"/>
        <v>0.30876987466666667</v>
      </c>
      <c r="E57">
        <f t="shared" si="5"/>
        <v>6.419886786020336E-2</v>
      </c>
      <c r="F57">
        <f t="shared" si="7"/>
        <v>1.6576076404529214E-2</v>
      </c>
    </row>
    <row r="58" spans="1:18" x14ac:dyDescent="0.45">
      <c r="A58" s="4" t="s">
        <v>30</v>
      </c>
      <c r="B58" s="1">
        <v>100</v>
      </c>
      <c r="D58">
        <f t="shared" si="6"/>
        <v>0.83434145400000004</v>
      </c>
      <c r="E58">
        <f t="shared" si="5"/>
        <v>4.9851070661539994E-2</v>
      </c>
      <c r="F58">
        <f t="shared" si="7"/>
        <v>1.2871491097516903E-2</v>
      </c>
    </row>
    <row r="59" spans="1:18" x14ac:dyDescent="0.45">
      <c r="A59" s="4" t="s">
        <v>31</v>
      </c>
      <c r="B59" s="1">
        <v>1000</v>
      </c>
      <c r="D59">
        <f t="shared" si="6"/>
        <v>2.7820884699999997</v>
      </c>
      <c r="E59">
        <f t="shared" si="5"/>
        <v>3.9417050130430537E-2</v>
      </c>
      <c r="F59">
        <f t="shared" si="7"/>
        <v>1.0177438580785356E-2</v>
      </c>
    </row>
    <row r="60" spans="1:18" x14ac:dyDescent="0.45">
      <c r="A60" s="4" t="s">
        <v>32</v>
      </c>
      <c r="B60" s="1">
        <v>10000</v>
      </c>
      <c r="D60">
        <f t="shared" si="6"/>
        <v>6.3571208773333323</v>
      </c>
      <c r="E60">
        <f t="shared" si="5"/>
        <v>4.2733636233607909E-2</v>
      </c>
      <c r="F60">
        <f t="shared" si="7"/>
        <v>1.1033777430376618E-2</v>
      </c>
    </row>
    <row r="61" spans="1:18" x14ac:dyDescent="0.45">
      <c r="A61" s="4" t="s">
        <v>33</v>
      </c>
      <c r="B61" s="1">
        <v>100000</v>
      </c>
      <c r="D61">
        <f t="shared" si="6"/>
        <v>7.4703650826666683</v>
      </c>
      <c r="E61">
        <f t="shared" si="5"/>
        <v>4.6228099813051433E-2</v>
      </c>
      <c r="F61">
        <f t="shared" si="7"/>
        <v>1.1936044046850827E-2</v>
      </c>
    </row>
    <row r="62" spans="1:18" x14ac:dyDescent="0.45">
      <c r="A62" s="4" t="s">
        <v>34</v>
      </c>
      <c r="B62" s="1">
        <v>1000000</v>
      </c>
      <c r="D62">
        <f t="shared" si="6"/>
        <v>7.6585384506666667</v>
      </c>
      <c r="E62">
        <f t="shared" si="5"/>
        <v>0.14018639430677551</v>
      </c>
      <c r="F62">
        <f t="shared" si="7"/>
        <v>3.6195971367667189E-2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7D5F-80CB-BF4D-A6B7-572739FD8F70}">
  <dimension ref="A2:AB129"/>
  <sheetViews>
    <sheetView topLeftCell="A43" zoomScale="88" workbookViewId="0">
      <selection activeCell="A73" sqref="A73:AK128"/>
    </sheetView>
  </sheetViews>
  <sheetFormatPr defaultColWidth="10.85546875" defaultRowHeight="15.9" x14ac:dyDescent="0.45"/>
  <cols>
    <col min="10" max="10" width="18.140625" customWidth="1"/>
    <col min="11" max="11" width="17.5" customWidth="1"/>
  </cols>
  <sheetData>
    <row r="2" spans="1:13" x14ac:dyDescent="0.45">
      <c r="B2" t="s">
        <v>50</v>
      </c>
    </row>
    <row r="4" spans="1:13" x14ac:dyDescent="0.45">
      <c r="B4" s="2" t="s">
        <v>38</v>
      </c>
      <c r="C4" s="2" t="s">
        <v>39</v>
      </c>
      <c r="D4" s="2" t="s">
        <v>40</v>
      </c>
      <c r="E4" s="2" t="s">
        <v>41</v>
      </c>
      <c r="F4" s="2" t="s">
        <v>42</v>
      </c>
      <c r="G4" s="2" t="s">
        <v>43</v>
      </c>
      <c r="H4" s="2" t="s">
        <v>44</v>
      </c>
      <c r="I4" s="2" t="s">
        <v>45</v>
      </c>
      <c r="J4" s="2" t="s">
        <v>46</v>
      </c>
      <c r="K4" s="2" t="s">
        <v>47</v>
      </c>
      <c r="L4" s="2" t="s">
        <v>48</v>
      </c>
      <c r="M4" s="2" t="s">
        <v>49</v>
      </c>
    </row>
    <row r="5" spans="1:13" x14ac:dyDescent="0.45">
      <c r="B5" s="1">
        <v>1.0242392300000001</v>
      </c>
      <c r="C5" s="1">
        <v>1.4591478499999999</v>
      </c>
      <c r="D5" s="1">
        <v>1.1411360100000001</v>
      </c>
      <c r="E5" s="1">
        <v>0.62951462000000002</v>
      </c>
      <c r="F5" s="1">
        <v>0.17824071999999999</v>
      </c>
      <c r="G5" s="1">
        <v>2.0609E-4</v>
      </c>
      <c r="H5" s="1">
        <v>1.8874100000000001E-2</v>
      </c>
      <c r="I5" s="1">
        <v>2.29664E-3</v>
      </c>
      <c r="J5" s="1">
        <v>1.5082750000000001E-2</v>
      </c>
      <c r="K5" s="1">
        <v>2.2839660000000001E-2</v>
      </c>
      <c r="L5" s="1">
        <v>0.88060569</v>
      </c>
      <c r="M5" s="1">
        <v>0.63985442000000003</v>
      </c>
    </row>
    <row r="6" spans="1:13" x14ac:dyDescent="0.45">
      <c r="B6" s="1">
        <v>1.0121396600000001</v>
      </c>
      <c r="C6" s="1">
        <v>1.4614301199999999</v>
      </c>
      <c r="D6" s="1">
        <v>1.1263514400000001</v>
      </c>
      <c r="E6" s="1">
        <v>0.63289525999999996</v>
      </c>
      <c r="F6" s="1">
        <v>0.1759414</v>
      </c>
      <c r="G6" s="1">
        <v>3.1040400000000002E-3</v>
      </c>
      <c r="H6" s="1">
        <v>1.8028209999999999E-2</v>
      </c>
      <c r="I6" s="1">
        <v>4.1541599999999996E-3</v>
      </c>
      <c r="J6" s="1">
        <v>2.653929E-2</v>
      </c>
      <c r="K6" s="1">
        <v>7.4761709999999995E-2</v>
      </c>
      <c r="L6" s="1">
        <v>0.82969305000000004</v>
      </c>
      <c r="M6" s="1">
        <v>0.60925503999999997</v>
      </c>
    </row>
    <row r="7" spans="1:13" x14ac:dyDescent="0.45">
      <c r="B7" s="1">
        <v>0.91821611000000003</v>
      </c>
      <c r="C7" s="1">
        <v>1.37664779</v>
      </c>
      <c r="D7" s="1">
        <v>1.1259729199999999</v>
      </c>
      <c r="E7" s="1">
        <v>0.58548610000000001</v>
      </c>
      <c r="F7" s="1">
        <v>0.17955963999999999</v>
      </c>
      <c r="G7" s="1">
        <v>3.7699700000000001E-3</v>
      </c>
      <c r="H7" s="1">
        <v>1.9070279999999998E-2</v>
      </c>
      <c r="I7" s="1">
        <v>4.0696999999999999E-4</v>
      </c>
      <c r="J7" s="1">
        <v>1.7051819999999999E-2</v>
      </c>
      <c r="K7" s="1">
        <v>7.5901960000000004E-2</v>
      </c>
      <c r="L7" s="1">
        <v>0.86229131999999997</v>
      </c>
      <c r="M7" s="1">
        <v>0.61316587</v>
      </c>
    </row>
    <row r="8" spans="1:13" x14ac:dyDescent="0.45">
      <c r="B8" s="1">
        <v>1.0225070599999999</v>
      </c>
      <c r="C8" s="1">
        <v>1.4536687100000001</v>
      </c>
      <c r="D8" s="1">
        <v>1.08488289</v>
      </c>
      <c r="E8" s="1">
        <v>0.65768461</v>
      </c>
      <c r="F8" s="1">
        <v>0.16887119</v>
      </c>
      <c r="G8" s="1">
        <v>2.056556E-2</v>
      </c>
      <c r="H8" s="1">
        <v>2.2595069999999998E-2</v>
      </c>
      <c r="I8" s="1">
        <v>5.4124999999999996E-4</v>
      </c>
      <c r="J8" s="1">
        <v>2.0181600000000001E-2</v>
      </c>
      <c r="K8" s="1">
        <v>2.6583039999999999E-2</v>
      </c>
      <c r="L8" s="1">
        <v>0.90966990000000003</v>
      </c>
      <c r="M8" s="1">
        <v>0.56555244000000005</v>
      </c>
    </row>
    <row r="9" spans="1:13" x14ac:dyDescent="0.45">
      <c r="B9" s="1">
        <v>1.0017548300000001</v>
      </c>
      <c r="C9" s="1">
        <v>1.44213682</v>
      </c>
      <c r="D9" s="1">
        <v>1.1381251999999999</v>
      </c>
      <c r="E9" s="1">
        <v>0.60850775000000001</v>
      </c>
      <c r="F9" s="1">
        <v>0.17085110000000001</v>
      </c>
      <c r="G9" s="1">
        <v>2.9513069999999999E-2</v>
      </c>
      <c r="H9" s="1">
        <v>1.910912E-2</v>
      </c>
      <c r="I9" s="1">
        <v>8.50974E-3</v>
      </c>
      <c r="J9" s="1">
        <v>2.8644820000000001E-2</v>
      </c>
      <c r="K9" s="1">
        <v>2.6048370000000001E-2</v>
      </c>
      <c r="L9" s="1">
        <v>0.91252586000000002</v>
      </c>
      <c r="M9" s="1">
        <v>0.64065474</v>
      </c>
    </row>
    <row r="10" spans="1:13" x14ac:dyDescent="0.45">
      <c r="B10" s="1">
        <v>0.98508846999999999</v>
      </c>
      <c r="C10" s="1">
        <v>1.43712277</v>
      </c>
      <c r="D10" s="1">
        <v>1.1296876899999999</v>
      </c>
      <c r="E10" s="1">
        <v>0.63129323000000004</v>
      </c>
      <c r="F10" s="1">
        <v>0.1770775</v>
      </c>
      <c r="G10" s="1">
        <v>8.1485219999999997E-2</v>
      </c>
      <c r="H10" s="1">
        <v>1.713891E-2</v>
      </c>
      <c r="I10" s="1">
        <v>3.7757000000000001E-6</v>
      </c>
      <c r="J10" s="1">
        <v>1.9910850000000001E-2</v>
      </c>
      <c r="K10" s="1">
        <v>0.10856832</v>
      </c>
      <c r="L10" s="1">
        <v>0.80013192</v>
      </c>
      <c r="M10" s="1">
        <v>0.57501276999999995</v>
      </c>
    </row>
    <row r="11" spans="1:13" x14ac:dyDescent="0.45">
      <c r="B11" s="1">
        <v>0.98735136000000001</v>
      </c>
      <c r="C11" s="1">
        <v>1.40592294</v>
      </c>
      <c r="D11" s="1">
        <v>1.14092419</v>
      </c>
      <c r="E11" s="1">
        <v>0.62406004999999998</v>
      </c>
      <c r="F11" s="1">
        <v>0.16847825</v>
      </c>
      <c r="G11" s="1">
        <v>0.13191302999999999</v>
      </c>
      <c r="H11" s="1">
        <v>1.312351E-2</v>
      </c>
      <c r="I11" s="1">
        <v>1.8699E-4</v>
      </c>
      <c r="J11" s="1">
        <v>1.1415379999999999E-2</v>
      </c>
      <c r="K11" s="1">
        <v>2.5767990000000001E-2</v>
      </c>
      <c r="L11" s="1">
        <v>0.88572437999999998</v>
      </c>
      <c r="M11" s="1">
        <v>0.60335870000000003</v>
      </c>
    </row>
    <row r="12" spans="1:13" x14ac:dyDescent="0.45">
      <c r="B12" s="1">
        <v>1.0461292600000001</v>
      </c>
      <c r="C12" s="1">
        <v>1.4298221200000001</v>
      </c>
      <c r="D12" s="1">
        <v>1.0971909</v>
      </c>
      <c r="E12" s="1">
        <v>0.63390990999999997</v>
      </c>
      <c r="F12" s="1">
        <v>0.1724995</v>
      </c>
      <c r="G12" s="1">
        <v>0.16492023</v>
      </c>
      <c r="H12" s="1">
        <v>1.597881E-2</v>
      </c>
      <c r="I12" s="1">
        <v>7.4061999999999999E-4</v>
      </c>
      <c r="J12" s="1">
        <v>2.0980619999999998E-2</v>
      </c>
      <c r="K12" s="1">
        <v>8.4222229999999995E-2</v>
      </c>
      <c r="L12" s="1">
        <v>0.91165163000000005</v>
      </c>
      <c r="M12" s="1">
        <v>0.58334207000000005</v>
      </c>
    </row>
    <row r="14" spans="1:13" x14ac:dyDescent="0.45">
      <c r="A14" t="s">
        <v>3</v>
      </c>
      <c r="B14">
        <f>AVERAGE(B5:B12)</f>
        <v>0.99967824750000001</v>
      </c>
      <c r="C14">
        <f>AVERAGE(C5:C12)</f>
        <v>1.4332373900000002</v>
      </c>
      <c r="D14">
        <f>AVERAGE(D5:D12)</f>
        <v>1.123033905</v>
      </c>
      <c r="E14">
        <f>AVERAGE(E5:E12)</f>
        <v>0.62541894124999997</v>
      </c>
      <c r="F14">
        <f>AVERAGE(F5:F12)</f>
        <v>0.17393991250000002</v>
      </c>
      <c r="G14">
        <f>AVERAGE(G5:G12)</f>
        <v>5.443465125E-2</v>
      </c>
      <c r="H14">
        <f>AVERAGE(H5:H12)</f>
        <v>1.7989751250000002E-2</v>
      </c>
      <c r="I14">
        <f>AVERAGE(I5:I12)</f>
        <v>2.1050182125000004E-3</v>
      </c>
      <c r="J14">
        <f>AVERAGE(J5:J12)</f>
        <v>1.9975891249999999E-2</v>
      </c>
      <c r="K14">
        <f>AVERAGE(K5:K12)</f>
        <v>5.5586660000000003E-2</v>
      </c>
      <c r="L14">
        <f>AVERAGE(L5:L12)</f>
        <v>0.87403671875</v>
      </c>
      <c r="M14">
        <f>AVERAGE(M5:M12)</f>
        <v>0.60377450624999995</v>
      </c>
    </row>
    <row r="15" spans="1:13" x14ac:dyDescent="0.45">
      <c r="A15" t="s">
        <v>52</v>
      </c>
      <c r="B15">
        <f>STDEV(B5:B12)</f>
        <v>3.8623800414439413E-2</v>
      </c>
      <c r="C15">
        <f>STDEV(C5:C12)</f>
        <v>2.9125450106666881E-2</v>
      </c>
      <c r="D15">
        <f>STDEV(D5:D12)</f>
        <v>2.0917433750760561E-2</v>
      </c>
      <c r="E15">
        <f>STDEV(E5:E12)</f>
        <v>2.1053720099553787E-2</v>
      </c>
      <c r="F15">
        <f>STDEV(F5:F12)</f>
        <v>4.3270898457995303E-3</v>
      </c>
      <c r="G15">
        <f>STDEV(G5:G12)</f>
        <v>6.4200995254811488E-2</v>
      </c>
      <c r="H15">
        <f>STDEV(H5:H12)</f>
        <v>2.748016448305096E-3</v>
      </c>
      <c r="I15">
        <f>STDEV(I5:I12)</f>
        <v>2.9408583709755048E-3</v>
      </c>
      <c r="J15">
        <f>STDEV(J5:J12)</f>
        <v>5.6702221166885503E-3</v>
      </c>
      <c r="K15">
        <f>STDEV(K5:K12)</f>
        <v>3.3980426636879391E-2</v>
      </c>
      <c r="L15">
        <f>STDEV(L5:L12)</f>
        <v>4.1251851188878252E-2</v>
      </c>
      <c r="M15">
        <f>STDEV(M5:M12)</f>
        <v>2.7994813160945133E-2</v>
      </c>
    </row>
    <row r="16" spans="1:13" x14ac:dyDescent="0.45">
      <c r="A16" t="s">
        <v>53</v>
      </c>
      <c r="B16">
        <f>(B15)/SQRT(8)</f>
        <v>1.3655575594122947E-2</v>
      </c>
      <c r="C16">
        <f>(C15)/SQRT(8)</f>
        <v>1.0297401637767302E-2</v>
      </c>
      <c r="D16">
        <f>(D15)/SQRT(8)</f>
        <v>7.3954296250915751E-3</v>
      </c>
      <c r="E16">
        <f>(E15)/SQRT(8)</f>
        <v>7.4436141257989983E-3</v>
      </c>
      <c r="F16">
        <f>(F15)/SQRT(8)</f>
        <v>1.52985728638415E-3</v>
      </c>
      <c r="G16">
        <f>(G15)/SQRT(8)</f>
        <v>2.2698479551801279E-2</v>
      </c>
      <c r="H16">
        <f>(H15)/SQRT(8)</f>
        <v>9.7157053270435247E-4</v>
      </c>
      <c r="I16">
        <f>(I15)/SQRT(8)</f>
        <v>1.0397504483130014E-3</v>
      </c>
      <c r="J16">
        <f>(J15)/SQRT(8)</f>
        <v>2.0047262547722064E-3</v>
      </c>
      <c r="K16">
        <f>(K15)/SQRT(8)</f>
        <v>1.2013895051274702E-2</v>
      </c>
      <c r="L16">
        <f>(L15)/SQRT(8)</f>
        <v>1.4584731856077076E-2</v>
      </c>
      <c r="M16">
        <f>(M15)/SQRT(8)</f>
        <v>9.8976611120773546E-3</v>
      </c>
    </row>
    <row r="19" spans="1:13" x14ac:dyDescent="0.45">
      <c r="B19" t="s">
        <v>51</v>
      </c>
    </row>
    <row r="21" spans="1:13" x14ac:dyDescent="0.45">
      <c r="B21" s="2" t="s">
        <v>38</v>
      </c>
      <c r="C21" s="2" t="s">
        <v>39</v>
      </c>
      <c r="D21" s="2" t="s">
        <v>40</v>
      </c>
      <c r="E21" s="2" t="s">
        <v>41</v>
      </c>
      <c r="F21" s="2" t="s">
        <v>42</v>
      </c>
      <c r="G21" s="2" t="s">
        <v>43</v>
      </c>
      <c r="H21" s="2" t="s">
        <v>44</v>
      </c>
      <c r="I21" s="2" t="s">
        <v>45</v>
      </c>
      <c r="J21" s="2" t="s">
        <v>46</v>
      </c>
      <c r="K21" s="2" t="s">
        <v>47</v>
      </c>
      <c r="L21" s="2" t="s">
        <v>48</v>
      </c>
      <c r="M21" s="2" t="s">
        <v>49</v>
      </c>
    </row>
    <row r="22" spans="1:13" x14ac:dyDescent="0.45">
      <c r="B22" s="1">
        <v>1.03720517</v>
      </c>
      <c r="C22" s="1">
        <v>1.4645325499999999</v>
      </c>
      <c r="D22" s="1">
        <v>1.01747279</v>
      </c>
      <c r="E22" s="1">
        <v>0.75932489000000003</v>
      </c>
      <c r="F22" s="1">
        <v>0.34971115000000003</v>
      </c>
      <c r="G22" s="1">
        <v>4.1383139999999999E-2</v>
      </c>
      <c r="H22" s="1">
        <v>3.6709489999999997E-2</v>
      </c>
      <c r="I22" s="1">
        <v>1.01292E-2</v>
      </c>
      <c r="J22" s="1">
        <v>3.0351550000000001E-2</v>
      </c>
      <c r="K22" s="1">
        <v>7.3069299999999997E-3</v>
      </c>
      <c r="L22" s="1">
        <v>0.73429540000000004</v>
      </c>
      <c r="M22" s="1">
        <v>0.69212814</v>
      </c>
    </row>
    <row r="23" spans="1:13" x14ac:dyDescent="0.45">
      <c r="B23" s="1">
        <v>0.98091711999999998</v>
      </c>
      <c r="C23" s="1">
        <v>1.5069271799999999</v>
      </c>
      <c r="D23" s="1">
        <v>0.91411938999999998</v>
      </c>
      <c r="E23" s="1">
        <v>0.69547026000000001</v>
      </c>
      <c r="F23" s="1">
        <v>0.43053265000000002</v>
      </c>
      <c r="G23" s="1">
        <v>6.6117369999999995E-2</v>
      </c>
      <c r="H23" s="1">
        <v>2.9931880000000001E-2</v>
      </c>
      <c r="I23" s="1">
        <v>8.6431500000000005E-3</v>
      </c>
      <c r="J23" s="1">
        <v>1.732005E-2</v>
      </c>
      <c r="K23" s="1">
        <v>4.91341E-3</v>
      </c>
      <c r="L23" s="1">
        <v>0.91798807000000004</v>
      </c>
      <c r="M23" s="1">
        <v>0.79582027</v>
      </c>
    </row>
    <row r="24" spans="1:13" x14ac:dyDescent="0.45">
      <c r="B24" s="1">
        <v>0.96699701000000005</v>
      </c>
      <c r="C24" s="1">
        <v>1.30603742</v>
      </c>
      <c r="D24" s="1">
        <v>0.99924754000000005</v>
      </c>
      <c r="E24" s="1">
        <v>0.7780591</v>
      </c>
      <c r="F24" s="1">
        <v>0.33973423000000003</v>
      </c>
      <c r="G24" s="1">
        <v>6.8973999999999994E-2</v>
      </c>
      <c r="H24" s="1">
        <v>3.6595330000000002E-2</v>
      </c>
      <c r="I24" s="1">
        <v>2.2501000000000001E-3</v>
      </c>
      <c r="J24" s="1">
        <v>2.928045E-2</v>
      </c>
      <c r="K24" s="1">
        <v>1.6738240000000001E-2</v>
      </c>
      <c r="L24" s="1">
        <v>0.92330235000000005</v>
      </c>
      <c r="M24" s="1">
        <v>0.75430993000000002</v>
      </c>
    </row>
    <row r="25" spans="1:13" x14ac:dyDescent="0.45">
      <c r="B25" s="1">
        <v>0.97388459999999999</v>
      </c>
      <c r="C25" s="1">
        <v>1.39157138</v>
      </c>
      <c r="D25" s="1">
        <v>0.89473751000000001</v>
      </c>
      <c r="E25" s="1">
        <v>0.77187665000000005</v>
      </c>
      <c r="F25" s="1">
        <v>0.44742436000000002</v>
      </c>
      <c r="G25" s="1">
        <v>7.2682460000000004E-2</v>
      </c>
      <c r="H25" s="1">
        <v>4.4536659999999999E-2</v>
      </c>
      <c r="I25" s="1">
        <v>9.6246200000000004E-3</v>
      </c>
      <c r="J25" s="1">
        <v>3.8479819999999998E-2</v>
      </c>
      <c r="K25" s="1">
        <v>2.4282769999999999E-2</v>
      </c>
      <c r="L25" s="1">
        <v>0.80454817000000001</v>
      </c>
      <c r="M25" s="1">
        <v>0.53695912999999995</v>
      </c>
    </row>
    <row r="26" spans="1:13" x14ac:dyDescent="0.45">
      <c r="B26" s="1">
        <v>0.97914060000000003</v>
      </c>
      <c r="C26" s="1">
        <v>1.4598914700000001</v>
      </c>
      <c r="D26" s="1">
        <v>0.84672650999999999</v>
      </c>
      <c r="E26" s="1">
        <v>0.78690371000000003</v>
      </c>
      <c r="F26" s="1">
        <v>0.40255596999999999</v>
      </c>
      <c r="G26" s="1">
        <v>0.1180141</v>
      </c>
      <c r="H26" s="1">
        <v>2.562447E-2</v>
      </c>
      <c r="I26" s="1">
        <v>4.0694170000000002E-2</v>
      </c>
      <c r="J26" s="1">
        <v>2.0483029999999999E-2</v>
      </c>
      <c r="K26" s="1">
        <v>1.432864E-2</v>
      </c>
      <c r="L26" s="1">
        <v>1.0749427499999999</v>
      </c>
      <c r="M26" s="1">
        <v>0.68916622999999999</v>
      </c>
    </row>
    <row r="27" spans="1:13" x14ac:dyDescent="0.45">
      <c r="B27" s="1">
        <v>1.02483112</v>
      </c>
      <c r="C27" s="1">
        <v>1.4568749000000001</v>
      </c>
      <c r="D27" s="1">
        <v>0.91402691000000003</v>
      </c>
      <c r="E27" s="1">
        <v>0.76447385000000001</v>
      </c>
      <c r="F27" s="1">
        <v>0.41693686000000002</v>
      </c>
      <c r="G27" s="1">
        <v>0.13110111999999999</v>
      </c>
      <c r="H27" s="1">
        <v>2.9025619999999999E-2</v>
      </c>
      <c r="I27" s="1">
        <v>9.3545260000000005E-2</v>
      </c>
      <c r="J27" s="1">
        <v>8.9721200000000001E-3</v>
      </c>
      <c r="K27" s="1">
        <v>4.1623359999999998E-2</v>
      </c>
      <c r="L27" s="1">
        <v>0.81913356000000004</v>
      </c>
      <c r="M27" s="1">
        <v>0.74875011999999996</v>
      </c>
    </row>
    <row r="28" spans="1:13" x14ac:dyDescent="0.45">
      <c r="B28" s="1">
        <v>1.00576259</v>
      </c>
      <c r="C28" s="1">
        <v>1.5108187</v>
      </c>
      <c r="D28" s="1">
        <v>0.98320377000000003</v>
      </c>
      <c r="E28" s="1">
        <v>0.68844817000000003</v>
      </c>
      <c r="F28" s="1">
        <v>0.44128232000000001</v>
      </c>
      <c r="G28" s="1">
        <v>0.15839481</v>
      </c>
      <c r="H28" s="1">
        <v>1.8562599999999999E-2</v>
      </c>
      <c r="I28" s="1">
        <v>6.6481600000000002E-3</v>
      </c>
      <c r="J28" s="1">
        <v>1.877649E-2</v>
      </c>
      <c r="K28" s="1">
        <v>6.6481600000000002E-3</v>
      </c>
      <c r="L28" s="1">
        <v>0.83969101999999995</v>
      </c>
      <c r="M28" s="1">
        <v>0.60678505000000005</v>
      </c>
    </row>
    <row r="29" spans="1:13" x14ac:dyDescent="0.45">
      <c r="B29" s="1">
        <v>1.02561155</v>
      </c>
      <c r="C29" s="1">
        <v>1.4879605</v>
      </c>
      <c r="D29" s="1">
        <v>1.0309342500000001</v>
      </c>
      <c r="E29" s="1">
        <v>0.68356958000000001</v>
      </c>
      <c r="F29" s="1">
        <v>0.33664547</v>
      </c>
      <c r="G29" s="1">
        <v>0.17991924000000001</v>
      </c>
      <c r="H29" s="1">
        <v>2.5211609999999999E-2</v>
      </c>
      <c r="I29" s="1">
        <v>1.7708069999999999E-2</v>
      </c>
      <c r="J29" s="1">
        <v>1.331597E-2</v>
      </c>
      <c r="K29" s="1">
        <v>1.7708069999999999E-2</v>
      </c>
      <c r="L29" s="1">
        <v>0.98143906000000003</v>
      </c>
      <c r="M29" s="1">
        <v>0.73011703999999999</v>
      </c>
    </row>
    <row r="31" spans="1:13" x14ac:dyDescent="0.45">
      <c r="A31" t="s">
        <v>3</v>
      </c>
      <c r="B31">
        <f>AVERAGE(B22:B29)</f>
        <v>0.99929371999999994</v>
      </c>
      <c r="C31">
        <f>AVERAGE(C22:C29)</f>
        <v>1.4480767625000002</v>
      </c>
      <c r="D31">
        <f>AVERAGE(D22:D29)</f>
        <v>0.95005858375000019</v>
      </c>
      <c r="E31">
        <f>AVERAGE(E22:E29)</f>
        <v>0.74101577625000004</v>
      </c>
      <c r="F31">
        <f>AVERAGE(F22:F29)</f>
        <v>0.39560287625000001</v>
      </c>
      <c r="G31">
        <f>AVERAGE(G22:G29)</f>
        <v>0.10457328</v>
      </c>
      <c r="H31">
        <f>AVERAGE(H22:H29)</f>
        <v>3.0774707500000005E-2</v>
      </c>
      <c r="I31">
        <f>AVERAGE(I22:I29)</f>
        <v>2.365534125E-2</v>
      </c>
      <c r="J31">
        <f>AVERAGE(J22:J29)</f>
        <v>2.2122435000000003E-2</v>
      </c>
      <c r="K31">
        <f>AVERAGE(K22:K29)</f>
        <v>1.66936975E-2</v>
      </c>
      <c r="L31">
        <f>AVERAGE(L22:L29)</f>
        <v>0.88691754749999996</v>
      </c>
      <c r="M31">
        <f>AVERAGE(M22:M29)</f>
        <v>0.69425448875000006</v>
      </c>
    </row>
    <row r="32" spans="1:13" x14ac:dyDescent="0.45">
      <c r="A32" t="s">
        <v>52</v>
      </c>
      <c r="B32">
        <f>STDEV(B22:B29)</f>
        <v>2.7402971226131147E-2</v>
      </c>
      <c r="C32">
        <f>STDEV(C22:C29)</f>
        <v>6.8500735581530525E-2</v>
      </c>
      <c r="D32">
        <f>STDEV(D22:D29)</f>
        <v>6.6474002663947401E-2</v>
      </c>
      <c r="E32">
        <f>STDEV(E22:E29)</f>
        <v>4.3840003646707995E-2</v>
      </c>
      <c r="F32">
        <f>STDEV(F22:F29)</f>
        <v>4.6597031102036161E-2</v>
      </c>
      <c r="G32">
        <f>STDEV(G22:G29)</f>
        <v>4.9590230404700522E-2</v>
      </c>
      <c r="H32">
        <f>STDEV(H22:H29)</f>
        <v>8.1842257788290219E-3</v>
      </c>
      <c r="I32">
        <f>STDEV(I22:I29)</f>
        <v>3.0619565529371409E-2</v>
      </c>
      <c r="J32">
        <f>STDEV(J22:J29)</f>
        <v>9.8121649368992005E-3</v>
      </c>
      <c r="K32">
        <f>STDEV(K22:K29)</f>
        <v>1.2032728747053358E-2</v>
      </c>
      <c r="L32">
        <f>STDEV(L22:L29)</f>
        <v>0.10920509697693934</v>
      </c>
      <c r="M32">
        <f>STDEV(M22:M29)</f>
        <v>8.5022101906163203E-2</v>
      </c>
    </row>
    <row r="33" spans="1:15" x14ac:dyDescent="0.45">
      <c r="A33" t="s">
        <v>53</v>
      </c>
      <c r="B33">
        <f>(B32)/SQRT(8)</f>
        <v>9.6884133893285866E-3</v>
      </c>
      <c r="C33">
        <f>(C32)/SQRT(8)</f>
        <v>2.4218667322983427E-2</v>
      </c>
      <c r="D33">
        <f>(D32)/SQRT(8)</f>
        <v>2.3502109028144914E-2</v>
      </c>
      <c r="E33">
        <f>(E32)/SQRT(8)</f>
        <v>1.5499781932915097E-2</v>
      </c>
      <c r="F33">
        <f>(F32)/SQRT(8)</f>
        <v>1.6474538337705114E-2</v>
      </c>
      <c r="G33">
        <f>(G32)/SQRT(8)</f>
        <v>1.7532794099883522E-2</v>
      </c>
      <c r="H33">
        <f>(H32)/SQRT(8)</f>
        <v>2.8935607734858772E-3</v>
      </c>
      <c r="I33">
        <f>(I32)/SQRT(8)</f>
        <v>1.082565121140219E-2</v>
      </c>
      <c r="J33">
        <f>(J32)/SQRT(8)</f>
        <v>3.4691241825011484E-3</v>
      </c>
      <c r="K33">
        <f>(K32)/SQRT(8)</f>
        <v>4.254212046609869E-3</v>
      </c>
      <c r="L33">
        <f>(L32)/SQRT(8)</f>
        <v>3.860983230626417E-2</v>
      </c>
      <c r="M33">
        <f>(M32)/SQRT(8)</f>
        <v>3.0059852404290842E-2</v>
      </c>
    </row>
    <row r="37" spans="1:15" x14ac:dyDescent="0.45">
      <c r="A37" t="s">
        <v>54</v>
      </c>
      <c r="C37" s="2"/>
      <c r="D37" s="2" t="s">
        <v>45</v>
      </c>
      <c r="E37" s="2" t="s">
        <v>44</v>
      </c>
      <c r="G37" t="s">
        <v>0</v>
      </c>
      <c r="H37" t="s">
        <v>56</v>
      </c>
      <c r="J37" t="s">
        <v>45</v>
      </c>
    </row>
    <row r="38" spans="1:15" x14ac:dyDescent="0.45">
      <c r="C38" s="1">
        <v>8</v>
      </c>
      <c r="D38" s="1">
        <v>0.90383528999999996</v>
      </c>
      <c r="E38" s="1"/>
    </row>
    <row r="39" spans="1:15" x14ac:dyDescent="0.45">
      <c r="C39" s="1">
        <v>7</v>
      </c>
      <c r="D39" s="1">
        <v>2.0738846899999999</v>
      </c>
      <c r="E39" s="1">
        <v>-0.22540489999999999</v>
      </c>
    </row>
    <row r="40" spans="1:15" x14ac:dyDescent="0.45">
      <c r="C40" s="1">
        <v>6</v>
      </c>
      <c r="D40" s="1">
        <v>2.8756530100000002</v>
      </c>
      <c r="E40" s="1">
        <v>0.71112328999999996</v>
      </c>
      <c r="G40" t="s">
        <v>57</v>
      </c>
      <c r="H40" t="s">
        <v>57</v>
      </c>
      <c r="I40" t="s">
        <v>58</v>
      </c>
      <c r="J40" t="s">
        <v>58</v>
      </c>
      <c r="K40" t="s">
        <v>59</v>
      </c>
      <c r="L40" t="s">
        <v>59</v>
      </c>
      <c r="M40" t="s">
        <v>60</v>
      </c>
      <c r="N40" s="5" t="s">
        <v>61</v>
      </c>
      <c r="O40" t="s">
        <v>62</v>
      </c>
    </row>
    <row r="41" spans="1:15" x14ac:dyDescent="0.45">
      <c r="C41" s="1">
        <v>5</v>
      </c>
      <c r="D41" s="1"/>
      <c r="E41" s="1">
        <v>3.2401620900000001</v>
      </c>
      <c r="G41" t="s">
        <v>29</v>
      </c>
      <c r="H41" s="6">
        <v>1E-8</v>
      </c>
      <c r="I41" s="6" t="s">
        <v>63</v>
      </c>
      <c r="J41" s="6">
        <v>7.0190000000000001E-6</v>
      </c>
      <c r="K41" s="1" t="s">
        <v>64</v>
      </c>
      <c r="L41" s="7">
        <v>7.7869999999999995E-7</v>
      </c>
      <c r="M41" s="6">
        <f>J41/L41</f>
        <v>9.0137408501348411</v>
      </c>
      <c r="N41">
        <v>8</v>
      </c>
      <c r="O41">
        <f>LOG((M41)-1)</f>
        <v>0.90383529402677909</v>
      </c>
    </row>
    <row r="42" spans="1:15" x14ac:dyDescent="0.45">
      <c r="G42" t="s">
        <v>30</v>
      </c>
      <c r="H42" s="6">
        <v>9.9999999999999995E-8</v>
      </c>
      <c r="I42" s="1" t="s">
        <v>65</v>
      </c>
      <c r="J42" s="6">
        <v>9.3090000000000005E-5</v>
      </c>
      <c r="K42" s="1" t="s">
        <v>64</v>
      </c>
      <c r="L42" s="7">
        <v>7.7869999999999995E-7</v>
      </c>
      <c r="M42" s="6">
        <f>J42/L42</f>
        <v>119.54539617310904</v>
      </c>
      <c r="N42">
        <v>7</v>
      </c>
      <c r="O42">
        <f>LOG((M42)-1)</f>
        <v>2.0738846923889556</v>
      </c>
    </row>
    <row r="43" spans="1:15" x14ac:dyDescent="0.45">
      <c r="G43" t="s">
        <v>31</v>
      </c>
      <c r="H43" s="6">
        <v>9.9999999999999995E-7</v>
      </c>
      <c r="I43" s="1" t="s">
        <v>66</v>
      </c>
      <c r="J43" s="6">
        <v>5.8560000000000003E-4</v>
      </c>
      <c r="K43" s="1" t="s">
        <v>64</v>
      </c>
      <c r="L43" s="7">
        <v>7.7869999999999995E-7</v>
      </c>
      <c r="M43" s="6">
        <f>J43/L43</f>
        <v>752.02260177218454</v>
      </c>
      <c r="N43">
        <v>6</v>
      </c>
      <c r="O43">
        <f>LOG((M43)-1)</f>
        <v>2.8756530071469615</v>
      </c>
    </row>
    <row r="46" spans="1:15" x14ac:dyDescent="0.45">
      <c r="G46" t="s">
        <v>0</v>
      </c>
      <c r="H46" t="s">
        <v>56</v>
      </c>
      <c r="J46" s="2" t="s">
        <v>44</v>
      </c>
    </row>
    <row r="49" spans="1:15" x14ac:dyDescent="0.45">
      <c r="G49" t="s">
        <v>57</v>
      </c>
      <c r="H49" t="s">
        <v>57</v>
      </c>
      <c r="I49" t="s">
        <v>58</v>
      </c>
      <c r="J49" t="s">
        <v>58</v>
      </c>
      <c r="K49" t="s">
        <v>59</v>
      </c>
      <c r="L49" t="s">
        <v>59</v>
      </c>
      <c r="M49" t="s">
        <v>60</v>
      </c>
      <c r="N49" s="5" t="s">
        <v>61</v>
      </c>
      <c r="O49" t="s">
        <v>62</v>
      </c>
    </row>
    <row r="50" spans="1:15" x14ac:dyDescent="0.45">
      <c r="G50" t="s">
        <v>30</v>
      </c>
      <c r="H50" s="6">
        <v>9.9999999999999995E-8</v>
      </c>
      <c r="I50" s="1" t="s">
        <v>67</v>
      </c>
      <c r="J50" s="6">
        <v>1.3039999999999999E-6</v>
      </c>
      <c r="K50" s="1" t="s">
        <v>68</v>
      </c>
      <c r="L50" s="7">
        <v>8.1750000000000001E-7</v>
      </c>
      <c r="M50" s="6">
        <f>J50/L50</f>
        <v>1.5951070336391435</v>
      </c>
      <c r="N50">
        <v>8</v>
      </c>
      <c r="O50">
        <f>LOG((M50)-1)</f>
        <v>-0.22540491672795313</v>
      </c>
    </row>
    <row r="51" spans="1:15" x14ac:dyDescent="0.45">
      <c r="G51" t="s">
        <v>31</v>
      </c>
      <c r="H51" s="6">
        <v>9.9999999999999995E-7</v>
      </c>
      <c r="I51" s="1" t="s">
        <v>69</v>
      </c>
      <c r="J51" s="6">
        <v>5.0209999999999999E-6</v>
      </c>
      <c r="K51" s="1" t="s">
        <v>68</v>
      </c>
      <c r="L51" s="7">
        <v>8.1750000000000001E-7</v>
      </c>
      <c r="M51" s="6">
        <f>J51/L51</f>
        <v>6.141896024464832</v>
      </c>
      <c r="N51">
        <v>7</v>
      </c>
      <c r="O51">
        <f>LOG((M51)-1)</f>
        <v>0.71112329042085798</v>
      </c>
    </row>
    <row r="52" spans="1:15" x14ac:dyDescent="0.45">
      <c r="G52" t="s">
        <v>32</v>
      </c>
      <c r="H52" s="6">
        <v>1.0000000000000001E-5</v>
      </c>
      <c r="I52" s="1" t="s">
        <v>70</v>
      </c>
      <c r="J52" s="6">
        <v>1.4220000000000001E-3</v>
      </c>
      <c r="K52" s="1" t="s">
        <v>68</v>
      </c>
      <c r="L52" s="7">
        <v>8.1750000000000001E-7</v>
      </c>
      <c r="M52" s="6">
        <f>J52/L52</f>
        <v>1739.4495412844037</v>
      </c>
      <c r="N52">
        <v>6</v>
      </c>
      <c r="O52">
        <f>LOG((M52)-1)</f>
        <v>3.2401620897504984</v>
      </c>
    </row>
    <row r="54" spans="1:15" x14ac:dyDescent="0.45">
      <c r="A54" t="s">
        <v>55</v>
      </c>
      <c r="C54" s="2"/>
      <c r="D54" s="2" t="s">
        <v>45</v>
      </c>
      <c r="E54" s="2" t="s">
        <v>44</v>
      </c>
      <c r="G54" t="s">
        <v>1</v>
      </c>
      <c r="H54" t="s">
        <v>56</v>
      </c>
      <c r="J54" t="s">
        <v>45</v>
      </c>
    </row>
    <row r="55" spans="1:15" x14ac:dyDescent="0.45">
      <c r="C55" s="1">
        <v>8</v>
      </c>
      <c r="D55" s="1">
        <v>0.74402917999999996</v>
      </c>
      <c r="E55" s="1"/>
    </row>
    <row r="56" spans="1:15" x14ac:dyDescent="0.45">
      <c r="C56" s="1">
        <v>7</v>
      </c>
      <c r="D56" s="1">
        <v>1.6387027700000001</v>
      </c>
      <c r="E56" s="1">
        <v>0.37014595</v>
      </c>
    </row>
    <row r="57" spans="1:15" x14ac:dyDescent="0.45">
      <c r="C57" s="1">
        <v>6</v>
      </c>
      <c r="D57" s="1">
        <v>2.9324904699999998</v>
      </c>
      <c r="E57" s="1">
        <v>0.90095031999999997</v>
      </c>
      <c r="G57" t="s">
        <v>57</v>
      </c>
      <c r="H57" t="s">
        <v>57</v>
      </c>
      <c r="I57" t="s">
        <v>58</v>
      </c>
      <c r="J57" t="s">
        <v>58</v>
      </c>
      <c r="K57" t="s">
        <v>59</v>
      </c>
      <c r="L57" t="s">
        <v>59</v>
      </c>
      <c r="M57" t="s">
        <v>60</v>
      </c>
      <c r="N57" s="5" t="s">
        <v>61</v>
      </c>
      <c r="O57" t="s">
        <v>62</v>
      </c>
    </row>
    <row r="58" spans="1:15" x14ac:dyDescent="0.45">
      <c r="C58" s="1">
        <v>5</v>
      </c>
      <c r="D58" s="1"/>
      <c r="E58" s="1">
        <v>4.7722356599999998</v>
      </c>
      <c r="G58" t="s">
        <v>29</v>
      </c>
      <c r="H58" s="6">
        <v>1E-8</v>
      </c>
      <c r="I58" s="1" t="s">
        <v>71</v>
      </c>
      <c r="J58" s="6">
        <v>4.2539999999999998E-7</v>
      </c>
      <c r="K58" s="1" t="s">
        <v>72</v>
      </c>
      <c r="L58" s="7">
        <v>6.4980000000000003E-8</v>
      </c>
      <c r="M58" s="6">
        <f>J58/L58</f>
        <v>6.5466297322252993</v>
      </c>
      <c r="N58">
        <v>8</v>
      </c>
      <c r="O58">
        <f>LOG((M58)-1)</f>
        <v>0.74402917532203483</v>
      </c>
    </row>
    <row r="59" spans="1:15" x14ac:dyDescent="0.45">
      <c r="G59" t="s">
        <v>30</v>
      </c>
      <c r="H59" s="6">
        <v>9.9999999999999995E-8</v>
      </c>
      <c r="I59" s="1" t="s">
        <v>73</v>
      </c>
      <c r="J59" s="6">
        <v>2.8930000000000001E-6</v>
      </c>
      <c r="K59" s="1" t="s">
        <v>72</v>
      </c>
      <c r="L59" s="7">
        <v>6.4980000000000003E-8</v>
      </c>
      <c r="M59" s="6">
        <f>J59/L59</f>
        <v>44.521391197291472</v>
      </c>
      <c r="N59">
        <v>7</v>
      </c>
      <c r="O59">
        <f>LOG((M59)-1)</f>
        <v>1.6387027694945839</v>
      </c>
    </row>
    <row r="60" spans="1:15" x14ac:dyDescent="0.45">
      <c r="G60" t="s">
        <v>31</v>
      </c>
      <c r="H60" s="6">
        <v>9.9999999999999995E-7</v>
      </c>
      <c r="I60" s="1" t="s">
        <v>74</v>
      </c>
      <c r="J60" s="6">
        <v>5.5689999999999997E-5</v>
      </c>
      <c r="K60" s="1" t="s">
        <v>72</v>
      </c>
      <c r="L60" s="7">
        <v>6.4980000000000003E-8</v>
      </c>
      <c r="M60" s="6">
        <f>J60/L60</f>
        <v>857.0329332102184</v>
      </c>
      <c r="N60">
        <v>6</v>
      </c>
      <c r="O60">
        <f>LOG((M60)-1)</f>
        <v>2.9324904731308208</v>
      </c>
    </row>
    <row r="63" spans="1:15" x14ac:dyDescent="0.45">
      <c r="G63" t="s">
        <v>1</v>
      </c>
      <c r="H63" t="s">
        <v>56</v>
      </c>
      <c r="J63" s="2" t="s">
        <v>44</v>
      </c>
    </row>
    <row r="66" spans="7:15" x14ac:dyDescent="0.45">
      <c r="G66" t="s">
        <v>57</v>
      </c>
      <c r="H66" t="s">
        <v>57</v>
      </c>
      <c r="I66" t="s">
        <v>58</v>
      </c>
      <c r="J66" t="s">
        <v>58</v>
      </c>
      <c r="K66" t="s">
        <v>59</v>
      </c>
      <c r="L66" t="s">
        <v>59</v>
      </c>
      <c r="M66" t="s">
        <v>60</v>
      </c>
      <c r="N66" s="5" t="s">
        <v>61</v>
      </c>
      <c r="O66" t="s">
        <v>62</v>
      </c>
    </row>
    <row r="67" spans="7:15" x14ac:dyDescent="0.45">
      <c r="G67" t="s">
        <v>30</v>
      </c>
      <c r="H67" s="6">
        <v>9.9999999999999995E-8</v>
      </c>
      <c r="I67" s="1" t="s">
        <v>75</v>
      </c>
      <c r="J67" s="6">
        <v>2.195E-7</v>
      </c>
      <c r="K67" s="1" t="s">
        <v>76</v>
      </c>
      <c r="L67" s="7">
        <v>6.5620000000000001E-8</v>
      </c>
      <c r="M67" s="6">
        <f>J67/L67</f>
        <v>3.3450167631819565</v>
      </c>
      <c r="N67">
        <v>8</v>
      </c>
      <c r="O67">
        <f>LOG((M67)-1)</f>
        <v>0.37014595158474894</v>
      </c>
    </row>
    <row r="68" spans="7:15" x14ac:dyDescent="0.45">
      <c r="G68" t="s">
        <v>31</v>
      </c>
      <c r="H68" s="6">
        <v>9.9999999999999995E-7</v>
      </c>
      <c r="I68" s="1" t="s">
        <v>77</v>
      </c>
      <c r="J68" s="6">
        <v>5.8800000000000002E-7</v>
      </c>
      <c r="K68" s="1" t="s">
        <v>76</v>
      </c>
      <c r="L68" s="7">
        <v>6.5620000000000001E-8</v>
      </c>
      <c r="M68" s="6">
        <f>J68/L68</f>
        <v>8.9606827186833282</v>
      </c>
      <c r="N68">
        <v>7</v>
      </c>
      <c r="O68">
        <f>LOG((M68)-1)</f>
        <v>0.90095031500429479</v>
      </c>
    </row>
    <row r="69" spans="7:15" x14ac:dyDescent="0.45">
      <c r="G69" t="s">
        <v>32</v>
      </c>
      <c r="H69" s="6">
        <v>1.0000000000000001E-5</v>
      </c>
      <c r="I69" s="1" t="s">
        <v>78</v>
      </c>
      <c r="J69" s="6">
        <v>3.8839999999999999E-3</v>
      </c>
      <c r="K69" s="1" t="s">
        <v>76</v>
      </c>
      <c r="L69" s="7">
        <v>6.5620000000000001E-8</v>
      </c>
      <c r="M69" s="6">
        <f>J69/L69</f>
        <v>59189.271563547692</v>
      </c>
      <c r="N69">
        <v>6</v>
      </c>
      <c r="O69">
        <f>LOG((M69)-1)</f>
        <v>4.7722356577388103</v>
      </c>
    </row>
    <row r="129" spans="1:28" x14ac:dyDescent="0.45">
      <c r="A129" s="1"/>
      <c r="B129" s="1"/>
      <c r="C129" s="1"/>
      <c r="D129" s="1"/>
      <c r="E129" s="1"/>
      <c r="F129" s="1"/>
      <c r="G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155D-60BC-BD44-B8F9-D82603902078}">
  <dimension ref="A1:AA237"/>
  <sheetViews>
    <sheetView tabSelected="1" zoomScale="107" workbookViewId="0">
      <selection activeCell="T106" sqref="T106"/>
    </sheetView>
  </sheetViews>
  <sheetFormatPr defaultColWidth="10.85546875" defaultRowHeight="15.9" x14ac:dyDescent="0.45"/>
  <sheetData>
    <row r="1" spans="1:27" x14ac:dyDescent="0.45">
      <c r="A1" t="s">
        <v>84</v>
      </c>
      <c r="Y1" t="s">
        <v>3</v>
      </c>
      <c r="Z1" t="s">
        <v>86</v>
      </c>
      <c r="AA1" t="s">
        <v>53</v>
      </c>
    </row>
    <row r="2" spans="1:27" x14ac:dyDescent="0.45">
      <c r="A2" t="s">
        <v>85</v>
      </c>
      <c r="B2" s="4" t="s">
        <v>27</v>
      </c>
      <c r="C2" s="1">
        <v>1E-4</v>
      </c>
      <c r="D2" s="3">
        <v>0.10617193</v>
      </c>
      <c r="E2" s="3">
        <v>0.13035941000000001</v>
      </c>
      <c r="F2" s="3">
        <v>0.13532816</v>
      </c>
      <c r="G2" s="3">
        <v>0.18238515</v>
      </c>
      <c r="H2" s="3">
        <v>0.19372012</v>
      </c>
      <c r="I2" s="3">
        <v>0.23719944000000001</v>
      </c>
      <c r="J2" s="3">
        <v>0.26898741999999998</v>
      </c>
      <c r="K2" s="3">
        <v>0.27226544000000003</v>
      </c>
      <c r="L2" s="3">
        <v>0.28978403000000003</v>
      </c>
      <c r="M2" s="3">
        <v>0.31954754000000002</v>
      </c>
      <c r="N2" s="3">
        <v>0.32634402000000001</v>
      </c>
      <c r="O2" s="3">
        <v>0.33541346999999999</v>
      </c>
      <c r="P2" s="3">
        <v>0.33949335000000003</v>
      </c>
      <c r="Q2" s="3">
        <v>0.35505892999999999</v>
      </c>
      <c r="R2" s="3">
        <v>0.37744469000000003</v>
      </c>
      <c r="Y2">
        <f>AVERAGE(D2:W2)</f>
        <v>0.25796687333333335</v>
      </c>
      <c r="Z2">
        <f>STDEV(D2:W2)</f>
        <v>8.8957997920597998E-2</v>
      </c>
      <c r="AA2">
        <f>Z2/(SQRT(15))</f>
        <v>2.2968856297228672E-2</v>
      </c>
    </row>
    <row r="3" spans="1:27" x14ac:dyDescent="0.45">
      <c r="B3" s="4" t="s">
        <v>28</v>
      </c>
      <c r="C3" s="1">
        <v>1E-3</v>
      </c>
      <c r="D3" s="3">
        <v>6.2229479999999997E-2</v>
      </c>
      <c r="E3" s="3">
        <v>7.7863119999999994E-2</v>
      </c>
      <c r="F3" s="3">
        <v>9.7283629999999996E-2</v>
      </c>
      <c r="G3" s="3">
        <v>0.16125807</v>
      </c>
      <c r="H3" s="3">
        <v>0.17156461000000001</v>
      </c>
      <c r="I3" s="3">
        <v>0.22097412</v>
      </c>
      <c r="J3" s="3">
        <v>0.25067074</v>
      </c>
      <c r="K3" s="3">
        <v>0.30299530000000002</v>
      </c>
      <c r="L3" s="3">
        <v>0.30621802999999997</v>
      </c>
      <c r="M3" s="3">
        <v>0.31754613999999998</v>
      </c>
      <c r="N3" s="3">
        <v>0.33171323000000003</v>
      </c>
      <c r="O3" s="3">
        <v>0.33544006999999998</v>
      </c>
      <c r="P3" s="3">
        <v>0.37171547999999999</v>
      </c>
      <c r="Q3" s="3">
        <v>0.37712974999999999</v>
      </c>
      <c r="R3" s="3">
        <v>0.41104541</v>
      </c>
      <c r="Y3">
        <f t="shared" ref="Y3:Y9" si="0">AVERAGE(D3:W3)</f>
        <v>0.25304314533333333</v>
      </c>
      <c r="Z3">
        <f t="shared" ref="Z3:Z9" si="1">STDEV(D3:W3)</f>
        <v>0.11475539427170219</v>
      </c>
      <c r="AA3">
        <f t="shared" ref="AA3:AA64" si="2">Z3/(SQRT(15))</f>
        <v>2.9629715393451238E-2</v>
      </c>
    </row>
    <row r="4" spans="1:27" x14ac:dyDescent="0.45">
      <c r="B4" s="4" t="s">
        <v>29</v>
      </c>
      <c r="C4" s="1">
        <v>0.01</v>
      </c>
      <c r="D4" s="3">
        <v>0.22637135</v>
      </c>
      <c r="E4" s="3">
        <v>0.23202554</v>
      </c>
      <c r="F4" s="3">
        <v>0.25928327000000001</v>
      </c>
      <c r="G4" s="3">
        <v>0.26244638999999997</v>
      </c>
      <c r="H4" s="3">
        <v>0.26315263</v>
      </c>
      <c r="I4" s="3">
        <v>0.26375903000000001</v>
      </c>
      <c r="J4" s="3">
        <v>0.26971262000000001</v>
      </c>
      <c r="K4" s="3">
        <v>0.28497255999999999</v>
      </c>
      <c r="L4" s="3">
        <v>0.31457475000000001</v>
      </c>
      <c r="M4" s="3">
        <v>0.31892647000000002</v>
      </c>
      <c r="N4" s="3">
        <v>0.33768083999999998</v>
      </c>
      <c r="O4" s="3">
        <v>0.38803637000000002</v>
      </c>
      <c r="P4" s="3">
        <v>0.39918590999999998</v>
      </c>
      <c r="Q4" s="3">
        <v>0.40460332999999998</v>
      </c>
      <c r="R4" s="3">
        <v>0.40681706000000001</v>
      </c>
      <c r="Y4">
        <f t="shared" si="0"/>
        <v>0.30876987466666667</v>
      </c>
      <c r="Z4">
        <f t="shared" si="1"/>
        <v>6.419886786020336E-2</v>
      </c>
      <c r="AA4">
        <f t="shared" si="2"/>
        <v>1.6576076404529214E-2</v>
      </c>
    </row>
    <row r="5" spans="1:27" x14ac:dyDescent="0.45">
      <c r="B5" s="4" t="s">
        <v>30</v>
      </c>
      <c r="C5" s="1">
        <v>0.1</v>
      </c>
      <c r="D5" s="3">
        <v>0.74619953000000006</v>
      </c>
      <c r="E5" s="3">
        <v>0.77892444000000005</v>
      </c>
      <c r="F5" s="3">
        <v>0.78420115000000001</v>
      </c>
      <c r="G5" s="3">
        <v>0.78895939999999998</v>
      </c>
      <c r="H5" s="3">
        <v>0.80474369999999995</v>
      </c>
      <c r="I5" s="3">
        <v>0.81254914</v>
      </c>
      <c r="J5" s="3">
        <v>0.81762763000000005</v>
      </c>
      <c r="K5" s="3">
        <v>0.83581901000000003</v>
      </c>
      <c r="L5" s="3">
        <v>0.84305677000000001</v>
      </c>
      <c r="M5" s="3">
        <v>0.85590189000000005</v>
      </c>
      <c r="N5" s="3">
        <v>0.86989543999999996</v>
      </c>
      <c r="O5" s="3">
        <v>0.87414373000000001</v>
      </c>
      <c r="P5" s="3">
        <v>0.87508118999999995</v>
      </c>
      <c r="Q5" s="3">
        <v>0.91280247999999997</v>
      </c>
      <c r="R5" s="3">
        <v>0.91521631000000003</v>
      </c>
      <c r="Y5">
        <f t="shared" si="0"/>
        <v>0.83434145400000004</v>
      </c>
      <c r="Z5">
        <f t="shared" si="1"/>
        <v>4.9851070661539994E-2</v>
      </c>
      <c r="AA5">
        <f t="shared" si="2"/>
        <v>1.2871491097516903E-2</v>
      </c>
    </row>
    <row r="6" spans="1:27" x14ac:dyDescent="0.45">
      <c r="B6" s="4" t="s">
        <v>31</v>
      </c>
      <c r="C6" s="1">
        <v>1</v>
      </c>
      <c r="D6" s="3">
        <v>2.72498284</v>
      </c>
      <c r="E6" s="3">
        <v>2.7380998499999998</v>
      </c>
      <c r="F6" s="3">
        <v>2.73879728</v>
      </c>
      <c r="G6" s="3">
        <v>2.7443328500000002</v>
      </c>
      <c r="H6" s="3">
        <v>2.7670677499999998</v>
      </c>
      <c r="I6" s="3">
        <v>2.76927908</v>
      </c>
      <c r="J6" s="3">
        <v>2.7717326400000002</v>
      </c>
      <c r="K6" s="3">
        <v>2.7736300100000002</v>
      </c>
      <c r="L6" s="3">
        <v>2.7767353099999998</v>
      </c>
      <c r="M6" s="3">
        <v>2.7836264800000001</v>
      </c>
      <c r="N6" s="3">
        <v>2.79489813</v>
      </c>
      <c r="O6" s="3">
        <v>2.8264018900000001</v>
      </c>
      <c r="P6" s="3">
        <v>2.8276417600000001</v>
      </c>
      <c r="Q6" s="3">
        <v>2.8444379099999999</v>
      </c>
      <c r="R6" s="3">
        <v>2.8496632700000002</v>
      </c>
      <c r="Y6">
        <f t="shared" si="0"/>
        <v>2.7820884699999997</v>
      </c>
      <c r="Z6">
        <f t="shared" si="1"/>
        <v>3.9417050130430537E-2</v>
      </c>
      <c r="AA6">
        <f t="shared" si="2"/>
        <v>1.0177438580785356E-2</v>
      </c>
    </row>
    <row r="7" spans="1:27" x14ac:dyDescent="0.45">
      <c r="B7" s="4" t="s">
        <v>32</v>
      </c>
      <c r="C7" s="1">
        <v>10</v>
      </c>
      <c r="D7" s="3">
        <v>6.2823268299999997</v>
      </c>
      <c r="E7" s="3">
        <v>6.3114678499999997</v>
      </c>
      <c r="F7" s="3">
        <v>6.3140521999999999</v>
      </c>
      <c r="G7" s="3">
        <v>6.3167141999999998</v>
      </c>
      <c r="H7" s="3">
        <v>6.3255089800000004</v>
      </c>
      <c r="I7" s="3">
        <v>6.3448161599999997</v>
      </c>
      <c r="J7" s="3">
        <v>6.3545983699999997</v>
      </c>
      <c r="K7" s="3">
        <v>6.3579928199999998</v>
      </c>
      <c r="L7" s="3">
        <v>6.3651248599999999</v>
      </c>
      <c r="M7" s="3">
        <v>6.3691202899999997</v>
      </c>
      <c r="N7" s="3">
        <v>6.3720909399999996</v>
      </c>
      <c r="O7" s="3">
        <v>6.3916495800000002</v>
      </c>
      <c r="P7" s="3">
        <v>6.3942428099999997</v>
      </c>
      <c r="Q7" s="3">
        <v>6.42438281</v>
      </c>
      <c r="R7" s="3">
        <v>6.4327244600000002</v>
      </c>
      <c r="Y7">
        <f t="shared" si="0"/>
        <v>6.3571208773333323</v>
      </c>
      <c r="Z7">
        <f t="shared" si="1"/>
        <v>4.2733636233607909E-2</v>
      </c>
      <c r="AA7">
        <f t="shared" si="2"/>
        <v>1.1033777430376618E-2</v>
      </c>
    </row>
    <row r="8" spans="1:27" x14ac:dyDescent="0.45">
      <c r="B8" s="4" t="s">
        <v>33</v>
      </c>
      <c r="C8" s="1">
        <v>100</v>
      </c>
      <c r="D8" s="3">
        <v>7.39951735</v>
      </c>
      <c r="E8" s="3">
        <v>7.4068564500000003</v>
      </c>
      <c r="F8" s="3">
        <v>7.4179519200000001</v>
      </c>
      <c r="G8" s="3">
        <v>7.44257378</v>
      </c>
      <c r="H8" s="3">
        <v>7.4469617000000001</v>
      </c>
      <c r="I8" s="3">
        <v>7.4545410499999996</v>
      </c>
      <c r="J8" s="3">
        <v>7.4603008600000003</v>
      </c>
      <c r="K8" s="3">
        <v>7.4624198399999999</v>
      </c>
      <c r="L8" s="3">
        <v>7.4723551600000002</v>
      </c>
      <c r="M8" s="3">
        <v>7.4835872400000003</v>
      </c>
      <c r="N8" s="3">
        <v>7.4894887700000004</v>
      </c>
      <c r="O8" s="3">
        <v>7.4968688099999996</v>
      </c>
      <c r="P8" s="3">
        <v>7.5271899500000004</v>
      </c>
      <c r="Q8" s="3">
        <v>7.5436101500000001</v>
      </c>
      <c r="R8" s="3">
        <v>7.5512532099999996</v>
      </c>
      <c r="Y8">
        <f t="shared" si="0"/>
        <v>7.4703650826666683</v>
      </c>
      <c r="Z8">
        <f t="shared" si="1"/>
        <v>4.6228099813051433E-2</v>
      </c>
      <c r="AA8">
        <f t="shared" si="2"/>
        <v>1.1936044046850827E-2</v>
      </c>
    </row>
    <row r="9" spans="1:27" x14ac:dyDescent="0.45">
      <c r="B9" s="4" t="s">
        <v>34</v>
      </c>
      <c r="C9" s="1">
        <v>1000</v>
      </c>
      <c r="D9" s="3">
        <v>7.4363320799999997</v>
      </c>
      <c r="E9" s="3">
        <v>7.4499514900000001</v>
      </c>
      <c r="F9" s="3">
        <v>7.4596197699999998</v>
      </c>
      <c r="G9" s="3">
        <v>7.5254772499999998</v>
      </c>
      <c r="H9" s="3">
        <v>7.56415886</v>
      </c>
      <c r="I9" s="3">
        <v>7.64511305</v>
      </c>
      <c r="J9" s="3">
        <v>7.6578461300000003</v>
      </c>
      <c r="K9" s="3">
        <v>7.6602691600000004</v>
      </c>
      <c r="L9" s="3">
        <v>7.7231725500000001</v>
      </c>
      <c r="M9" s="3">
        <v>7.7375540999999997</v>
      </c>
      <c r="N9" s="3">
        <v>7.7989188299999999</v>
      </c>
      <c r="O9" s="3">
        <v>7.7990596099999996</v>
      </c>
      <c r="P9" s="3">
        <v>7.8056317100000001</v>
      </c>
      <c r="Q9" s="3">
        <v>7.8068929200000001</v>
      </c>
      <c r="R9" s="3">
        <v>7.8080792499999996</v>
      </c>
      <c r="Y9">
        <f t="shared" si="0"/>
        <v>7.6585384506666667</v>
      </c>
      <c r="Z9">
        <f t="shared" si="1"/>
        <v>0.14018639430677551</v>
      </c>
      <c r="AA9">
        <f t="shared" si="2"/>
        <v>3.6195971367667189E-2</v>
      </c>
    </row>
    <row r="12" spans="1:27" x14ac:dyDescent="0.45">
      <c r="A12" t="s">
        <v>87</v>
      </c>
    </row>
    <row r="13" spans="1:27" x14ac:dyDescent="0.45">
      <c r="B13" s="4" t="s">
        <v>27</v>
      </c>
      <c r="C13" s="1">
        <v>1E-4</v>
      </c>
      <c r="D13">
        <v>0.27224118000000003</v>
      </c>
      <c r="E13">
        <v>0.31960339999999998</v>
      </c>
      <c r="F13">
        <v>0.33387818000000002</v>
      </c>
      <c r="G13">
        <v>0.35242297</v>
      </c>
      <c r="H13">
        <v>0.40613526999999999</v>
      </c>
      <c r="I13">
        <v>0.44665599</v>
      </c>
      <c r="J13">
        <v>0.52919607000000002</v>
      </c>
      <c r="K13">
        <v>0.58823238</v>
      </c>
      <c r="L13">
        <v>0.681658068388731</v>
      </c>
      <c r="M13">
        <v>0.76447852241358905</v>
      </c>
      <c r="N13">
        <v>0.80078065408689303</v>
      </c>
      <c r="O13">
        <v>0.88766871933117097</v>
      </c>
      <c r="P13">
        <v>0.92872335564653596</v>
      </c>
      <c r="Q13">
        <v>0.940130369627869</v>
      </c>
      <c r="R13">
        <v>0.98586449564804601</v>
      </c>
      <c r="Y13">
        <f t="shared" ref="Y13:Y74" si="3">AVERAGE(D13:W13)</f>
        <v>0.61584464167618902</v>
      </c>
      <c r="Z13">
        <f t="shared" ref="Z13:Z74" si="4">STDEV(D13:W13)</f>
        <v>0.25496128810049762</v>
      </c>
      <c r="AA13">
        <f t="shared" si="2"/>
        <v>6.5830721516054569E-2</v>
      </c>
    </row>
    <row r="14" spans="1:27" x14ac:dyDescent="0.45">
      <c r="B14" s="4" t="s">
        <v>28</v>
      </c>
      <c r="C14" s="1">
        <v>1E-3</v>
      </c>
      <c r="D14">
        <v>0.37974345999999998</v>
      </c>
      <c r="E14">
        <v>0.38369414000000002</v>
      </c>
      <c r="F14">
        <v>0.39595559000000002</v>
      </c>
      <c r="G14">
        <v>0.40170816999999998</v>
      </c>
      <c r="H14">
        <v>0.43799576000000001</v>
      </c>
      <c r="I14">
        <v>0.47128845000000003</v>
      </c>
      <c r="J14">
        <v>0.49122127999999998</v>
      </c>
      <c r="K14">
        <v>0.52527117529339196</v>
      </c>
      <c r="L14">
        <v>0.53120573999999998</v>
      </c>
      <c r="M14">
        <v>0.58343475083076102</v>
      </c>
      <c r="N14">
        <v>0.63159837861610302</v>
      </c>
      <c r="O14">
        <v>0.72534222663425396</v>
      </c>
      <c r="P14">
        <v>0.73028458513382999</v>
      </c>
      <c r="Q14">
        <v>0.74612937258354295</v>
      </c>
      <c r="R14">
        <v>0.79131130785537396</v>
      </c>
      <c r="Y14">
        <f t="shared" si="3"/>
        <v>0.54841229246315037</v>
      </c>
      <c r="Z14">
        <f t="shared" si="4"/>
        <v>0.14471866358584429</v>
      </c>
      <c r="AA14">
        <f t="shared" si="2"/>
        <v>3.7366198263557908E-2</v>
      </c>
    </row>
    <row r="15" spans="1:27" x14ac:dyDescent="0.45">
      <c r="B15" s="4" t="s">
        <v>29</v>
      </c>
      <c r="C15" s="1">
        <v>0.01</v>
      </c>
      <c r="D15">
        <v>0.29807066999999998</v>
      </c>
      <c r="E15">
        <v>0.30018284000000001</v>
      </c>
      <c r="F15">
        <v>0.40801238000000001</v>
      </c>
      <c r="G15">
        <v>0.41516426000000001</v>
      </c>
      <c r="H15">
        <v>0.47686906000000001</v>
      </c>
      <c r="I15">
        <v>0.49136514999999997</v>
      </c>
      <c r="J15">
        <v>0.49498668000000001</v>
      </c>
      <c r="K15">
        <v>0.52457896000000004</v>
      </c>
      <c r="L15">
        <v>0.62148002771308697</v>
      </c>
      <c r="M15">
        <v>0.63147258525132999</v>
      </c>
      <c r="N15">
        <v>0.71681263884131896</v>
      </c>
      <c r="O15">
        <v>0.77161182949176799</v>
      </c>
      <c r="P15">
        <v>0.80496343036818396</v>
      </c>
      <c r="Q15">
        <v>0.82324910172343801</v>
      </c>
      <c r="R15">
        <v>0.86915161697353005</v>
      </c>
      <c r="Y15">
        <f t="shared" si="3"/>
        <v>0.5765314153575104</v>
      </c>
      <c r="Z15">
        <f t="shared" si="4"/>
        <v>0.18828794616795139</v>
      </c>
      <c r="AA15">
        <f t="shared" si="2"/>
        <v>4.8615738653338285E-2</v>
      </c>
    </row>
    <row r="16" spans="1:27" x14ac:dyDescent="0.45">
      <c r="B16" s="4" t="s">
        <v>30</v>
      </c>
      <c r="C16" s="1">
        <v>0.1</v>
      </c>
      <c r="D16">
        <v>0.35071928000000002</v>
      </c>
      <c r="E16">
        <v>0.54162034999999997</v>
      </c>
      <c r="F16">
        <v>0.60226097000000001</v>
      </c>
      <c r="G16">
        <v>0.68857102000000003</v>
      </c>
      <c r="H16">
        <v>0.69395008999999996</v>
      </c>
      <c r="I16">
        <v>0.70629984000000001</v>
      </c>
      <c r="J16">
        <v>0.71597557000000001</v>
      </c>
      <c r="K16">
        <v>0.77219765112588501</v>
      </c>
      <c r="L16">
        <v>1.03821325077819</v>
      </c>
      <c r="M16">
        <v>1.11677901541629</v>
      </c>
      <c r="N16">
        <v>1.2749316681109399</v>
      </c>
      <c r="O16">
        <v>1.28334308510197</v>
      </c>
      <c r="P16">
        <v>1.30531775736286</v>
      </c>
      <c r="Q16">
        <v>1.33081200220399</v>
      </c>
      <c r="R16">
        <v>1.51261074353727</v>
      </c>
      <c r="Y16">
        <f t="shared" si="3"/>
        <v>0.92890681957582621</v>
      </c>
      <c r="Z16">
        <f t="shared" si="4"/>
        <v>0.35455523662392047</v>
      </c>
      <c r="AA16">
        <f t="shared" si="2"/>
        <v>9.1545768450338266E-2</v>
      </c>
    </row>
    <row r="17" spans="1:27" x14ac:dyDescent="0.45">
      <c r="B17" s="4" t="s">
        <v>31</v>
      </c>
      <c r="C17" s="1">
        <v>1</v>
      </c>
      <c r="D17">
        <v>2.5603232500000002</v>
      </c>
      <c r="E17">
        <v>2.5717675999999998</v>
      </c>
      <c r="F17">
        <v>2.5837275815497098</v>
      </c>
      <c r="G17">
        <v>2.62261604</v>
      </c>
      <c r="H17">
        <v>2.62996148</v>
      </c>
      <c r="I17">
        <v>2.6829685099999998</v>
      </c>
      <c r="J17">
        <v>2.6899879100000001</v>
      </c>
      <c r="K17">
        <v>2.7602564699999999</v>
      </c>
      <c r="L17">
        <v>2.8523339600000002</v>
      </c>
      <c r="M17">
        <v>3.3310162795051399</v>
      </c>
      <c r="N17">
        <v>3.5087645727185199</v>
      </c>
      <c r="O17">
        <v>3.6888662798083698</v>
      </c>
      <c r="P17">
        <v>3.7610905594336201</v>
      </c>
      <c r="Q17">
        <v>3.7630533257649401</v>
      </c>
      <c r="R17">
        <v>3.7833443875358199</v>
      </c>
      <c r="Y17">
        <f t="shared" si="3"/>
        <v>3.0526718804210748</v>
      </c>
      <c r="Z17">
        <f t="shared" si="4"/>
        <v>0.51281435386788121</v>
      </c>
      <c r="AA17">
        <f t="shared" si="2"/>
        <v>0.13240809681509472</v>
      </c>
    </row>
    <row r="18" spans="1:27" x14ac:dyDescent="0.45">
      <c r="B18" s="4" t="s">
        <v>32</v>
      </c>
      <c r="C18" s="1">
        <v>10</v>
      </c>
      <c r="D18">
        <v>5.8498084600000002</v>
      </c>
      <c r="E18">
        <v>5.8819395300000004</v>
      </c>
      <c r="F18">
        <v>5.91598472</v>
      </c>
      <c r="G18">
        <v>5.9991521900000002</v>
      </c>
      <c r="H18">
        <v>6.0772562800000003</v>
      </c>
      <c r="I18">
        <v>6.1123836499999999</v>
      </c>
      <c r="J18">
        <v>6.2036068570850302</v>
      </c>
      <c r="K18">
        <v>6.2625560499999997</v>
      </c>
      <c r="L18">
        <v>6.4615071823426904</v>
      </c>
      <c r="M18">
        <v>6.62878630184351</v>
      </c>
      <c r="N18">
        <v>6.6644075661206097</v>
      </c>
      <c r="O18">
        <v>6.9398738274797598</v>
      </c>
      <c r="P18">
        <v>7.0450625834418297</v>
      </c>
      <c r="Q18">
        <v>7.2348575918235998</v>
      </c>
      <c r="R18">
        <v>7.2795831874980896</v>
      </c>
      <c r="Y18">
        <f t="shared" si="3"/>
        <v>6.4371177318423412</v>
      </c>
      <c r="Z18">
        <f t="shared" si="4"/>
        <v>0.49957052723506806</v>
      </c>
      <c r="AA18">
        <f t="shared" si="2"/>
        <v>0.12898855548249849</v>
      </c>
    </row>
    <row r="19" spans="1:27" x14ac:dyDescent="0.45">
      <c r="B19" s="4" t="s">
        <v>33</v>
      </c>
      <c r="C19" s="1">
        <v>100</v>
      </c>
      <c r="D19">
        <v>7.4462594333149896</v>
      </c>
      <c r="E19">
        <v>7.4945159500000003</v>
      </c>
      <c r="F19">
        <v>7.52199595</v>
      </c>
      <c r="G19">
        <v>7.5454650499999998</v>
      </c>
      <c r="H19">
        <v>7.5540651399999996</v>
      </c>
      <c r="I19">
        <v>7.6006040199999996</v>
      </c>
      <c r="J19">
        <v>7.7636029875332797</v>
      </c>
      <c r="K19">
        <v>7.7915041998786503</v>
      </c>
      <c r="L19">
        <v>7.9323435993428202</v>
      </c>
      <c r="M19">
        <v>8.2183159260380698</v>
      </c>
      <c r="N19">
        <v>8.2269176237052193</v>
      </c>
      <c r="O19">
        <v>8.2725214380586198</v>
      </c>
      <c r="P19">
        <v>8.2774533744861394</v>
      </c>
      <c r="Q19">
        <v>8.2965181900000005</v>
      </c>
      <c r="R19">
        <v>8.47206997477514</v>
      </c>
      <c r="Y19">
        <f t="shared" si="3"/>
        <v>7.894276857142196</v>
      </c>
      <c r="Z19">
        <f t="shared" si="4"/>
        <v>0.36381443761934362</v>
      </c>
      <c r="AA19">
        <f t="shared" si="2"/>
        <v>9.3936483867302328E-2</v>
      </c>
    </row>
    <row r="20" spans="1:27" x14ac:dyDescent="0.45">
      <c r="B20" s="4" t="s">
        <v>34</v>
      </c>
      <c r="C20" s="1">
        <v>1000</v>
      </c>
      <c r="D20">
        <v>7.4936981080400598</v>
      </c>
      <c r="E20">
        <v>7.5645049776668101</v>
      </c>
      <c r="F20">
        <v>7.5935555800000003</v>
      </c>
      <c r="G20">
        <v>7.6021489600000001</v>
      </c>
      <c r="H20">
        <v>7.6220785889519602</v>
      </c>
      <c r="I20">
        <v>7.6526915799999999</v>
      </c>
      <c r="J20">
        <v>7.6913919220695703</v>
      </c>
      <c r="K20">
        <v>7.8058295500000003</v>
      </c>
      <c r="L20">
        <v>7.9089431211939303</v>
      </c>
      <c r="M20">
        <v>7.9754012672267303</v>
      </c>
      <c r="N20">
        <v>8.0801334174152704</v>
      </c>
      <c r="O20">
        <v>8.2339260168436308</v>
      </c>
      <c r="P20">
        <v>8.3630843352095408</v>
      </c>
      <c r="Q20">
        <v>8.3801778045990005</v>
      </c>
      <c r="R20">
        <v>8.8444224607622708</v>
      </c>
      <c r="Y20">
        <f t="shared" si="3"/>
        <v>7.9207991793319179</v>
      </c>
      <c r="Z20">
        <f t="shared" si="4"/>
        <v>0.39016765778019047</v>
      </c>
      <c r="AA20">
        <f t="shared" si="2"/>
        <v>0.10074085605409548</v>
      </c>
    </row>
    <row r="23" spans="1:27" x14ac:dyDescent="0.45">
      <c r="A23" t="s">
        <v>88</v>
      </c>
    </row>
    <row r="24" spans="1:27" x14ac:dyDescent="0.45">
      <c r="B24" s="4" t="s">
        <v>27</v>
      </c>
      <c r="C24" s="1">
        <v>1E-4</v>
      </c>
      <c r="D24">
        <v>-0.34275881999999996</v>
      </c>
      <c r="E24">
        <v>-0.29539660000000001</v>
      </c>
      <c r="F24">
        <v>-0.28112181999999997</v>
      </c>
      <c r="G24">
        <v>-0.26257702999999999</v>
      </c>
      <c r="H24">
        <v>-0.20886473</v>
      </c>
      <c r="I24">
        <v>-0.16834400999999999</v>
      </c>
      <c r="J24">
        <v>-8.5803929999999973E-2</v>
      </c>
      <c r="K24">
        <v>-2.6767619999999992E-2</v>
      </c>
      <c r="L24">
        <v>6.6658068388731007E-2</v>
      </c>
      <c r="M24">
        <v>0.14947852241358905</v>
      </c>
      <c r="N24">
        <v>0.18578065408689304</v>
      </c>
      <c r="O24">
        <v>0.27266871933117098</v>
      </c>
      <c r="P24">
        <v>0.31372335564653597</v>
      </c>
      <c r="Q24">
        <v>0.32513036962786901</v>
      </c>
      <c r="R24">
        <v>0.37086449564804602</v>
      </c>
      <c r="Y24">
        <f t="shared" si="3"/>
        <v>8.4464167618901367E-4</v>
      </c>
      <c r="Z24">
        <f t="shared" si="4"/>
        <v>0.25496128810049756</v>
      </c>
      <c r="AA24">
        <f t="shared" si="2"/>
        <v>6.5830721516054555E-2</v>
      </c>
    </row>
    <row r="25" spans="1:27" x14ac:dyDescent="0.45">
      <c r="B25" s="4" t="s">
        <v>28</v>
      </c>
      <c r="C25" s="1">
        <v>1E-3</v>
      </c>
      <c r="D25">
        <v>-0.23525654000000001</v>
      </c>
      <c r="E25">
        <v>-0.23130585999999997</v>
      </c>
      <c r="F25">
        <v>-0.21904440999999997</v>
      </c>
      <c r="G25">
        <v>-0.21329183000000002</v>
      </c>
      <c r="H25">
        <v>-0.17700423999999998</v>
      </c>
      <c r="I25">
        <v>-0.14371154999999997</v>
      </c>
      <c r="J25">
        <v>-0.12377872000000001</v>
      </c>
      <c r="K25">
        <v>-8.9728824706608035E-2</v>
      </c>
      <c r="L25">
        <v>-8.3794260000000009E-2</v>
      </c>
      <c r="M25">
        <v>-3.1565249169238974E-2</v>
      </c>
      <c r="N25">
        <v>1.6598378616103027E-2</v>
      </c>
      <c r="O25">
        <v>0.11034222663425397</v>
      </c>
      <c r="P25">
        <v>0.11528458513383</v>
      </c>
      <c r="Q25">
        <v>0.13112937258354296</v>
      </c>
      <c r="R25">
        <v>0.17631130785537397</v>
      </c>
      <c r="Y25">
        <f t="shared" si="3"/>
        <v>-6.6587707536849519E-2</v>
      </c>
      <c r="Z25">
        <f t="shared" si="4"/>
        <v>0.1447186635858442</v>
      </c>
      <c r="AA25">
        <f t="shared" si="2"/>
        <v>3.7366198263557887E-2</v>
      </c>
    </row>
    <row r="26" spans="1:27" x14ac:dyDescent="0.45">
      <c r="B26" s="4" t="s">
        <v>29</v>
      </c>
      <c r="C26" s="1">
        <v>0.01</v>
      </c>
      <c r="D26">
        <v>-0.31692933000000001</v>
      </c>
      <c r="E26">
        <v>-0.31481715999999998</v>
      </c>
      <c r="F26">
        <v>-0.20698761999999998</v>
      </c>
      <c r="G26">
        <v>-0.19983573999999998</v>
      </c>
      <c r="H26">
        <v>-0.13813093999999998</v>
      </c>
      <c r="I26">
        <v>-0.12363485000000002</v>
      </c>
      <c r="J26">
        <v>-0.12001331999999998</v>
      </c>
      <c r="K26">
        <v>-9.0421039999999953E-2</v>
      </c>
      <c r="L26">
        <v>6.4800277130869777E-3</v>
      </c>
      <c r="M26">
        <v>1.6472585251329996E-2</v>
      </c>
      <c r="N26">
        <v>0.10181263884131897</v>
      </c>
      <c r="O26">
        <v>0.156611829491768</v>
      </c>
      <c r="P26">
        <v>0.18996343036818397</v>
      </c>
      <c r="Q26">
        <v>0.20824910172343802</v>
      </c>
      <c r="R26">
        <v>0.25415161697353006</v>
      </c>
      <c r="Y26">
        <f t="shared" si="3"/>
        <v>-3.8468584642489582E-2</v>
      </c>
      <c r="Z26">
        <f t="shared" si="4"/>
        <v>0.18828794616795111</v>
      </c>
      <c r="AA26">
        <f t="shared" si="2"/>
        <v>4.8615738653338215E-2</v>
      </c>
    </row>
    <row r="27" spans="1:27" x14ac:dyDescent="0.45">
      <c r="B27" s="4" t="s">
        <v>30</v>
      </c>
      <c r="C27" s="1">
        <v>0.1</v>
      </c>
      <c r="D27">
        <v>-0.26428071999999997</v>
      </c>
      <c r="E27">
        <v>-7.3379650000000018E-2</v>
      </c>
      <c r="F27">
        <v>-1.2739029999999985E-2</v>
      </c>
      <c r="G27">
        <v>7.3571020000000042E-2</v>
      </c>
      <c r="H27">
        <v>7.8950089999999973E-2</v>
      </c>
      <c r="I27">
        <v>9.1299840000000021E-2</v>
      </c>
      <c r="J27">
        <v>0.10097557000000001</v>
      </c>
      <c r="K27">
        <v>0.15719765112588502</v>
      </c>
      <c r="L27">
        <v>0.42321325077819005</v>
      </c>
      <c r="M27">
        <v>0.50177901541629</v>
      </c>
      <c r="N27">
        <v>0.65993166811093995</v>
      </c>
      <c r="O27">
        <v>0.66834308510197005</v>
      </c>
      <c r="P27">
        <v>0.69031775736286005</v>
      </c>
      <c r="Q27">
        <v>0.71581200220398999</v>
      </c>
      <c r="R27">
        <v>0.89761074353726999</v>
      </c>
      <c r="Y27">
        <f t="shared" si="3"/>
        <v>0.31390681957582633</v>
      </c>
      <c r="Z27">
        <f t="shared" si="4"/>
        <v>0.35455523662392019</v>
      </c>
      <c r="AA27">
        <f t="shared" si="2"/>
        <v>9.1545768450338197E-2</v>
      </c>
    </row>
    <row r="28" spans="1:27" x14ac:dyDescent="0.45">
      <c r="B28" s="4" t="s">
        <v>31</v>
      </c>
      <c r="C28" s="1">
        <v>1</v>
      </c>
      <c r="D28">
        <v>1.9453232500000002</v>
      </c>
      <c r="E28">
        <v>1.9567675999999998</v>
      </c>
      <c r="F28">
        <v>1.9687275815497098</v>
      </c>
      <c r="G28">
        <v>2.0076160400000003</v>
      </c>
      <c r="H28">
        <v>2.0149614800000002</v>
      </c>
      <c r="I28">
        <v>2.06796851</v>
      </c>
      <c r="J28">
        <v>2.0749879099999999</v>
      </c>
      <c r="K28">
        <v>2.1452564699999996</v>
      </c>
      <c r="L28">
        <v>2.23733396</v>
      </c>
      <c r="M28">
        <v>2.7160162795051397</v>
      </c>
      <c r="N28">
        <v>2.8937645727185197</v>
      </c>
      <c r="O28">
        <v>3.07386627980837</v>
      </c>
      <c r="P28">
        <v>3.1460905594336204</v>
      </c>
      <c r="Q28">
        <v>3.1480533257649403</v>
      </c>
      <c r="R28">
        <v>3.1683443875358197</v>
      </c>
      <c r="Y28">
        <f t="shared" si="3"/>
        <v>2.4376718804210751</v>
      </c>
      <c r="Z28">
        <f t="shared" si="4"/>
        <v>0.51281435386788321</v>
      </c>
      <c r="AA28">
        <f t="shared" si="2"/>
        <v>0.13240809681509524</v>
      </c>
    </row>
    <row r="29" spans="1:27" x14ac:dyDescent="0.45">
      <c r="B29" s="4" t="s">
        <v>32</v>
      </c>
      <c r="C29" s="1">
        <v>10</v>
      </c>
      <c r="D29">
        <v>5.23480846</v>
      </c>
      <c r="E29">
        <v>5.2669395300000001</v>
      </c>
      <c r="F29">
        <v>5.3009847199999998</v>
      </c>
      <c r="G29">
        <v>5.38415219</v>
      </c>
      <c r="H29">
        <v>5.4622562800000001</v>
      </c>
      <c r="I29">
        <v>5.4973836499999997</v>
      </c>
      <c r="J29">
        <v>5.58860685708503</v>
      </c>
      <c r="K29">
        <v>5.6475560499999995</v>
      </c>
      <c r="L29">
        <v>5.8465071823426902</v>
      </c>
      <c r="M29">
        <v>6.0137863018435098</v>
      </c>
      <c r="N29">
        <v>6.0494075661206095</v>
      </c>
      <c r="O29">
        <v>6.3248738274797596</v>
      </c>
      <c r="P29">
        <v>6.4300625834418295</v>
      </c>
      <c r="Q29">
        <v>6.6198575918235996</v>
      </c>
      <c r="R29">
        <v>6.6645831874980894</v>
      </c>
      <c r="Y29">
        <f t="shared" si="3"/>
        <v>5.8221177318423418</v>
      </c>
      <c r="Z29">
        <f t="shared" si="4"/>
        <v>0.49957052723506801</v>
      </c>
      <c r="AA29">
        <f t="shared" si="2"/>
        <v>0.12898855548249846</v>
      </c>
    </row>
    <row r="30" spans="1:27" x14ac:dyDescent="0.45">
      <c r="B30" s="4" t="s">
        <v>33</v>
      </c>
      <c r="C30" s="1">
        <v>100</v>
      </c>
      <c r="D30">
        <v>6.8312594333149894</v>
      </c>
      <c r="E30">
        <v>6.87951595</v>
      </c>
      <c r="F30">
        <v>6.9069959499999998</v>
      </c>
      <c r="G30">
        <v>6.9304650499999996</v>
      </c>
      <c r="H30">
        <v>6.9390651399999994</v>
      </c>
      <c r="I30">
        <v>6.9856040199999994</v>
      </c>
      <c r="J30">
        <v>7.1486029875332795</v>
      </c>
      <c r="K30">
        <v>7.1765041998786501</v>
      </c>
      <c r="L30">
        <v>7.31734359934282</v>
      </c>
      <c r="M30">
        <v>7.6033159260380696</v>
      </c>
      <c r="N30">
        <v>7.6119176237052191</v>
      </c>
      <c r="O30">
        <v>7.6575214380586196</v>
      </c>
      <c r="P30">
        <v>7.6624533744861392</v>
      </c>
      <c r="Q30">
        <v>7.6815181900000002</v>
      </c>
      <c r="R30">
        <v>7.8570699747751398</v>
      </c>
      <c r="Y30">
        <f t="shared" si="3"/>
        <v>7.2792768571421949</v>
      </c>
      <c r="Z30">
        <f t="shared" si="4"/>
        <v>0.36381443761934368</v>
      </c>
      <c r="AA30">
        <f t="shared" si="2"/>
        <v>9.3936483867302342E-2</v>
      </c>
    </row>
    <row r="31" spans="1:27" x14ac:dyDescent="0.45">
      <c r="B31" s="4" t="s">
        <v>34</v>
      </c>
      <c r="C31" s="1">
        <v>1000</v>
      </c>
      <c r="D31">
        <v>6.8786981080400595</v>
      </c>
      <c r="E31">
        <v>6.9495049776668099</v>
      </c>
      <c r="F31">
        <v>6.9785555800000001</v>
      </c>
      <c r="G31">
        <v>6.9871489599999999</v>
      </c>
      <c r="H31">
        <v>7.00707858895196</v>
      </c>
      <c r="I31">
        <v>7.0376915799999997</v>
      </c>
      <c r="J31">
        <v>7.0763919220695701</v>
      </c>
      <c r="K31">
        <v>7.1908295500000001</v>
      </c>
      <c r="L31">
        <v>7.2939431211939301</v>
      </c>
      <c r="M31">
        <v>7.36040126722673</v>
      </c>
      <c r="N31">
        <v>7.4651334174152701</v>
      </c>
      <c r="O31">
        <v>7.6189260168436306</v>
      </c>
      <c r="P31">
        <v>7.7480843352095405</v>
      </c>
      <c r="Q31">
        <v>7.7651778045990003</v>
      </c>
      <c r="R31">
        <v>8.2294224607622706</v>
      </c>
      <c r="Y31">
        <f t="shared" si="3"/>
        <v>7.3057991793319186</v>
      </c>
      <c r="Z31">
        <f t="shared" si="4"/>
        <v>0.39016765778019047</v>
      </c>
      <c r="AA31">
        <f t="shared" si="2"/>
        <v>0.10074085605409548</v>
      </c>
    </row>
    <row r="34" spans="1:27" x14ac:dyDescent="0.45">
      <c r="A34" t="s">
        <v>89</v>
      </c>
    </row>
    <row r="35" spans="1:27" x14ac:dyDescent="0.45">
      <c r="B35" s="4" t="s">
        <v>27</v>
      </c>
      <c r="C35" s="1">
        <v>1E-4</v>
      </c>
      <c r="D35">
        <v>0.76884244000000002</v>
      </c>
      <c r="E35">
        <v>0.80672058999999996</v>
      </c>
      <c r="F35">
        <v>0.90881164999999997</v>
      </c>
      <c r="G35">
        <v>0.98554151000000001</v>
      </c>
      <c r="H35">
        <v>1.0567499499999999</v>
      </c>
      <c r="I35">
        <v>1.1942025700000001</v>
      </c>
      <c r="J35">
        <v>1.2286776100000001</v>
      </c>
      <c r="K35">
        <v>1.2374731400000001</v>
      </c>
      <c r="L35">
        <v>1.25321893598904</v>
      </c>
      <c r="M35">
        <v>1.2677046998276</v>
      </c>
      <c r="N35">
        <v>1.3667463650257099</v>
      </c>
      <c r="O35">
        <v>1.3920320769155801</v>
      </c>
      <c r="P35">
        <v>1.3987939314796001</v>
      </c>
      <c r="Q35">
        <v>1.57846747122252</v>
      </c>
      <c r="R35">
        <v>1.6456214470619299</v>
      </c>
      <c r="Y35">
        <f t="shared" si="3"/>
        <v>1.2059736258347986</v>
      </c>
      <c r="Z35">
        <f t="shared" si="4"/>
        <v>0.26008599935470156</v>
      </c>
      <c r="AA35">
        <f t="shared" si="2"/>
        <v>6.7153916272164799E-2</v>
      </c>
    </row>
    <row r="36" spans="1:27" x14ac:dyDescent="0.45">
      <c r="B36" s="4" t="s">
        <v>28</v>
      </c>
      <c r="C36" s="1">
        <v>1E-3</v>
      </c>
      <c r="D36">
        <v>0.95701855000000002</v>
      </c>
      <c r="E36">
        <v>0.95889215999999999</v>
      </c>
      <c r="F36">
        <v>1.0184707799999999</v>
      </c>
      <c r="G36">
        <v>1.02454186776557</v>
      </c>
      <c r="H36">
        <v>1.02498964</v>
      </c>
      <c r="I36">
        <v>1.05649477</v>
      </c>
      <c r="J36">
        <v>1.13380809</v>
      </c>
      <c r="K36">
        <v>1.15795810910771</v>
      </c>
      <c r="L36">
        <v>1.1695337554722101</v>
      </c>
      <c r="M36">
        <v>1.17528001</v>
      </c>
      <c r="N36">
        <v>1.21692567948398</v>
      </c>
      <c r="O36">
        <v>1.32110182</v>
      </c>
      <c r="P36">
        <v>1.4651807857927699</v>
      </c>
      <c r="Q36">
        <v>1.48082218260739</v>
      </c>
      <c r="R36">
        <v>1.4979262655732399</v>
      </c>
      <c r="Y36">
        <f t="shared" si="3"/>
        <v>1.1772629643868582</v>
      </c>
      <c r="Z36">
        <f t="shared" si="4"/>
        <v>0.18611852421861191</v>
      </c>
      <c r="AA36">
        <f t="shared" si="2"/>
        <v>4.8055596314625713E-2</v>
      </c>
    </row>
    <row r="37" spans="1:27" x14ac:dyDescent="0.45">
      <c r="B37" s="4" t="s">
        <v>29</v>
      </c>
      <c r="C37" s="1">
        <v>0.01</v>
      </c>
      <c r="D37">
        <v>0.82567824000000001</v>
      </c>
      <c r="E37">
        <v>0.99372749999999999</v>
      </c>
      <c r="F37">
        <v>1.0686600500000001</v>
      </c>
      <c r="G37">
        <v>1.0898936800000001</v>
      </c>
      <c r="H37">
        <v>1.1661354799999999</v>
      </c>
      <c r="I37">
        <v>1.1678568899999999</v>
      </c>
      <c r="J37">
        <v>1.2264101096606499</v>
      </c>
      <c r="K37">
        <v>1.2403775957183101</v>
      </c>
      <c r="L37">
        <v>1.2481330799999999</v>
      </c>
      <c r="M37">
        <v>1.2534772000000001</v>
      </c>
      <c r="N37">
        <v>1.26721597302538</v>
      </c>
      <c r="O37">
        <v>1.4256054527017199</v>
      </c>
      <c r="P37">
        <v>1.52854986618785</v>
      </c>
      <c r="Q37">
        <v>1.57437779905787</v>
      </c>
      <c r="R37">
        <v>1.68103447123696</v>
      </c>
      <c r="Y37">
        <f t="shared" si="3"/>
        <v>1.2504755591725827</v>
      </c>
      <c r="Z37">
        <f t="shared" si="4"/>
        <v>0.22652974132058637</v>
      </c>
      <c r="AA37">
        <f t="shared" si="2"/>
        <v>5.848972770368701E-2</v>
      </c>
    </row>
    <row r="38" spans="1:27" x14ac:dyDescent="0.45">
      <c r="B38" s="4" t="s">
        <v>30</v>
      </c>
      <c r="C38" s="1">
        <v>0.1</v>
      </c>
      <c r="D38">
        <v>1.32844875</v>
      </c>
      <c r="E38">
        <v>1.2729129714412999</v>
      </c>
      <c r="F38">
        <v>1.33679236</v>
      </c>
      <c r="G38">
        <v>1.4513217599999999</v>
      </c>
      <c r="H38">
        <v>1.45138335</v>
      </c>
      <c r="I38">
        <v>1.4650271699999999</v>
      </c>
      <c r="J38">
        <v>1.51432568</v>
      </c>
      <c r="K38">
        <v>1.5150605399999999</v>
      </c>
      <c r="L38">
        <v>1.6792759399999999</v>
      </c>
      <c r="M38">
        <v>1.74805310307489</v>
      </c>
      <c r="N38">
        <v>1.86220501037173</v>
      </c>
      <c r="O38">
        <v>1.9443852332198299</v>
      </c>
      <c r="P38">
        <v>2.04097203385547</v>
      </c>
      <c r="Q38">
        <v>2.0971607329371902</v>
      </c>
      <c r="R38">
        <v>2.1278110528777399</v>
      </c>
      <c r="Y38">
        <f t="shared" si="3"/>
        <v>1.6556757125185435</v>
      </c>
      <c r="Z38">
        <f t="shared" si="4"/>
        <v>0.29474429296633514</v>
      </c>
      <c r="AA38">
        <f t="shared" si="2"/>
        <v>7.6102649203219727E-2</v>
      </c>
    </row>
    <row r="39" spans="1:27" x14ac:dyDescent="0.45">
      <c r="B39" s="4" t="s">
        <v>31</v>
      </c>
      <c r="C39" s="1">
        <v>1</v>
      </c>
      <c r="D39">
        <v>3.1273423575967398</v>
      </c>
      <c r="E39">
        <v>3.13424791686852</v>
      </c>
      <c r="F39">
        <v>3.1508754413536302</v>
      </c>
      <c r="G39">
        <v>3.1975713899999998</v>
      </c>
      <c r="H39">
        <v>3.2163410144883202</v>
      </c>
      <c r="I39">
        <v>3.33471473</v>
      </c>
      <c r="J39">
        <v>3.40336638</v>
      </c>
      <c r="K39">
        <v>3.64400930871198</v>
      </c>
      <c r="L39">
        <v>3.67901769792946</v>
      </c>
      <c r="M39">
        <v>3.7612750266542498</v>
      </c>
      <c r="N39">
        <v>3.8910491999999999</v>
      </c>
      <c r="O39">
        <v>4.0608283099999998</v>
      </c>
      <c r="P39">
        <v>4.0793580388528996</v>
      </c>
      <c r="Q39">
        <v>4.1014052908027701</v>
      </c>
      <c r="R39">
        <v>4.1331727862943204</v>
      </c>
      <c r="Y39">
        <f t="shared" si="3"/>
        <v>3.5943049926368595</v>
      </c>
      <c r="Z39">
        <f t="shared" si="4"/>
        <v>0.39247091921349597</v>
      </c>
      <c r="AA39">
        <f t="shared" si="2"/>
        <v>0.10133555559897242</v>
      </c>
    </row>
    <row r="40" spans="1:27" x14ac:dyDescent="0.45">
      <c r="B40" s="4" t="s">
        <v>32</v>
      </c>
      <c r="C40" s="1">
        <v>10</v>
      </c>
      <c r="D40">
        <v>6.0278063800000004</v>
      </c>
      <c r="E40">
        <v>6.1541593720987997</v>
      </c>
      <c r="F40">
        <v>6.2298809313735601</v>
      </c>
      <c r="G40">
        <v>6.2436067299999998</v>
      </c>
      <c r="H40">
        <v>6.2547437199999996</v>
      </c>
      <c r="I40">
        <v>6.27879904</v>
      </c>
      <c r="J40">
        <v>6.3534950444536902</v>
      </c>
      <c r="K40">
        <v>6.3665322184523401</v>
      </c>
      <c r="L40">
        <v>6.4571098200000003</v>
      </c>
      <c r="M40">
        <v>6.4898512696053698</v>
      </c>
      <c r="N40">
        <v>6.7842826199999999</v>
      </c>
      <c r="O40">
        <v>6.8753527800000001</v>
      </c>
      <c r="P40">
        <v>6.88868057</v>
      </c>
      <c r="Q40">
        <v>7.0175659499999998</v>
      </c>
      <c r="R40">
        <v>7.0309551281367204</v>
      </c>
      <c r="Y40">
        <f t="shared" si="3"/>
        <v>6.4968547716080325</v>
      </c>
      <c r="Z40">
        <f t="shared" si="4"/>
        <v>0.33316589326917273</v>
      </c>
      <c r="AA40">
        <f t="shared" si="2"/>
        <v>8.6023063743721581E-2</v>
      </c>
    </row>
    <row r="41" spans="1:27" x14ac:dyDescent="0.45">
      <c r="B41" s="4" t="s">
        <v>33</v>
      </c>
      <c r="C41" s="1">
        <v>100</v>
      </c>
      <c r="D41">
        <v>7.8322505943124598</v>
      </c>
      <c r="E41">
        <v>7.9083816999999996</v>
      </c>
      <c r="F41">
        <v>7.9339505537158104</v>
      </c>
      <c r="G41">
        <v>7.9347211</v>
      </c>
      <c r="H41">
        <v>7.9559535199999996</v>
      </c>
      <c r="I41">
        <v>7.9893840699999998</v>
      </c>
      <c r="J41">
        <v>8.1496552799999993</v>
      </c>
      <c r="K41">
        <v>8.1678785299999994</v>
      </c>
      <c r="L41">
        <v>8.2755677128534408</v>
      </c>
      <c r="M41">
        <v>8.3880850915510106</v>
      </c>
      <c r="N41">
        <v>8.4584637205260904</v>
      </c>
      <c r="O41">
        <v>8.4727458972860603</v>
      </c>
      <c r="P41">
        <v>8.4727722402023602</v>
      </c>
      <c r="Q41">
        <v>8.9661327715598595</v>
      </c>
      <c r="R41">
        <v>9.65313362524906</v>
      </c>
      <c r="Y41">
        <f t="shared" si="3"/>
        <v>8.303938427150408</v>
      </c>
      <c r="Z41">
        <f t="shared" si="4"/>
        <v>0.48270916984305084</v>
      </c>
      <c r="AA41">
        <f t="shared" si="2"/>
        <v>0.12463497172424956</v>
      </c>
    </row>
    <row r="42" spans="1:27" x14ac:dyDescent="0.45">
      <c r="B42" s="4" t="s">
        <v>34</v>
      </c>
      <c r="C42" s="1">
        <v>1000</v>
      </c>
      <c r="D42">
        <v>7.6847540700000003</v>
      </c>
      <c r="E42">
        <v>7.6965510663031296</v>
      </c>
      <c r="F42">
        <v>7.7109860399999999</v>
      </c>
      <c r="G42">
        <v>7.7156856500000002</v>
      </c>
      <c r="H42">
        <v>7.7238166164010797</v>
      </c>
      <c r="I42">
        <v>7.9246317900000003</v>
      </c>
      <c r="J42">
        <v>7.9875879000000003</v>
      </c>
      <c r="K42">
        <v>8.3714781822942204</v>
      </c>
      <c r="L42">
        <v>8.4310248645327306</v>
      </c>
      <c r="M42">
        <v>8.5497398343096105</v>
      </c>
      <c r="N42">
        <v>8.6281999210359501</v>
      </c>
      <c r="O42">
        <v>8.6528643712617601</v>
      </c>
      <c r="P42">
        <v>8.6564832901674507</v>
      </c>
      <c r="Q42">
        <v>8.7319512885799693</v>
      </c>
      <c r="R42">
        <v>9.4939052240080208</v>
      </c>
      <c r="Y42">
        <f t="shared" si="3"/>
        <v>8.2639773405929251</v>
      </c>
      <c r="Z42">
        <f t="shared" si="4"/>
        <v>0.53705621670390813</v>
      </c>
      <c r="AA42">
        <f t="shared" si="2"/>
        <v>0.13866731888475983</v>
      </c>
    </row>
    <row r="43" spans="1:27" x14ac:dyDescent="0.45">
      <c r="B43" s="4"/>
      <c r="C43" s="1"/>
    </row>
    <row r="45" spans="1:27" x14ac:dyDescent="0.45">
      <c r="A45" t="s">
        <v>90</v>
      </c>
    </row>
    <row r="46" spans="1:27" x14ac:dyDescent="0.45">
      <c r="B46" s="4" t="s">
        <v>27</v>
      </c>
      <c r="C46" s="1">
        <v>1E-4</v>
      </c>
      <c r="D46">
        <v>-0.43115755999999994</v>
      </c>
      <c r="E46">
        <v>-0.39327941</v>
      </c>
      <c r="F46">
        <v>-0.29118834999999998</v>
      </c>
      <c r="G46">
        <v>-0.21445848999999995</v>
      </c>
      <c r="H46">
        <v>-0.14325005000000002</v>
      </c>
      <c r="I46">
        <v>-5.7974299999998813E-3</v>
      </c>
      <c r="J46">
        <v>2.8677610000000131E-2</v>
      </c>
      <c r="K46">
        <v>3.7473140000000127E-2</v>
      </c>
      <c r="L46">
        <v>5.3218935989040039E-2</v>
      </c>
      <c r="M46">
        <v>6.7704699827600079E-2</v>
      </c>
      <c r="N46">
        <v>0.16674636502570994</v>
      </c>
      <c r="O46">
        <v>0.19203207691558011</v>
      </c>
      <c r="P46">
        <v>0.19879393147960012</v>
      </c>
      <c r="Q46">
        <v>0.37846747122252</v>
      </c>
      <c r="R46">
        <v>0.44562144706192997</v>
      </c>
      <c r="Y46">
        <f t="shared" si="3"/>
        <v>5.973625834798716E-3</v>
      </c>
      <c r="Z46">
        <f t="shared" si="4"/>
        <v>0.26008599935470161</v>
      </c>
      <c r="AA46">
        <f t="shared" si="2"/>
        <v>6.7153916272164813E-2</v>
      </c>
    </row>
    <row r="47" spans="1:27" x14ac:dyDescent="0.45">
      <c r="B47" s="4" t="s">
        <v>28</v>
      </c>
      <c r="C47" s="1">
        <v>1E-3</v>
      </c>
      <c r="D47">
        <v>-0.24298144999999993</v>
      </c>
      <c r="E47">
        <v>-0.24110783999999996</v>
      </c>
      <c r="F47">
        <v>-0.18152922000000005</v>
      </c>
      <c r="G47">
        <v>-0.17545813223442996</v>
      </c>
      <c r="H47">
        <v>-0.17501035999999992</v>
      </c>
      <c r="I47">
        <v>-0.14350522999999993</v>
      </c>
      <c r="J47">
        <v>-6.6191909999999909E-2</v>
      </c>
      <c r="K47">
        <v>-4.2041890892289935E-2</v>
      </c>
      <c r="L47">
        <v>-3.0466244527789899E-2</v>
      </c>
      <c r="M47">
        <v>-2.4719989999999914E-2</v>
      </c>
      <c r="N47">
        <v>1.692567948398005E-2</v>
      </c>
      <c r="O47">
        <v>0.12110182000000003</v>
      </c>
      <c r="P47">
        <v>0.26518078579276994</v>
      </c>
      <c r="Q47">
        <v>0.28082218260739</v>
      </c>
      <c r="R47">
        <v>0.29792626557323998</v>
      </c>
      <c r="Y47">
        <f t="shared" si="3"/>
        <v>-2.2737035613141953E-2</v>
      </c>
      <c r="Z47">
        <f t="shared" si="4"/>
        <v>0.18611852421861291</v>
      </c>
      <c r="AA47">
        <f t="shared" si="2"/>
        <v>4.805559631462597E-2</v>
      </c>
    </row>
    <row r="48" spans="1:27" x14ac:dyDescent="0.45">
      <c r="B48" s="4" t="s">
        <v>29</v>
      </c>
      <c r="C48" s="1">
        <v>0.01</v>
      </c>
      <c r="D48">
        <v>-0.37432175999999995</v>
      </c>
      <c r="E48">
        <v>-0.20627249999999997</v>
      </c>
      <c r="F48">
        <v>-0.13133994999999987</v>
      </c>
      <c r="G48">
        <v>-0.11010631999999987</v>
      </c>
      <c r="H48">
        <v>-3.3864520000000065E-2</v>
      </c>
      <c r="I48">
        <v>-3.214311000000003E-2</v>
      </c>
      <c r="J48">
        <v>2.6410109660649939E-2</v>
      </c>
      <c r="K48">
        <v>4.0377595718310122E-2</v>
      </c>
      <c r="L48">
        <v>4.8133079999999939E-2</v>
      </c>
      <c r="M48">
        <v>5.3477200000000114E-2</v>
      </c>
      <c r="N48">
        <v>6.7215973025380071E-2</v>
      </c>
      <c r="O48">
        <v>0.22560545270171994</v>
      </c>
      <c r="P48">
        <v>0.32854986618785009</v>
      </c>
      <c r="Q48">
        <v>0.37437779905787005</v>
      </c>
      <c r="R48">
        <v>0.48103447123696008</v>
      </c>
      <c r="Y48">
        <f t="shared" si="3"/>
        <v>5.0475559172582708E-2</v>
      </c>
      <c r="Z48">
        <f t="shared" si="4"/>
        <v>0.22652974132058784</v>
      </c>
      <c r="AA48">
        <f t="shared" si="2"/>
        <v>5.8489727703687384E-2</v>
      </c>
    </row>
    <row r="49" spans="1:27" x14ac:dyDescent="0.45">
      <c r="B49" s="4" t="s">
        <v>30</v>
      </c>
      <c r="C49" s="1">
        <v>0.1</v>
      </c>
      <c r="D49">
        <v>0.12844875</v>
      </c>
      <c r="E49">
        <v>7.2912971441299934E-2</v>
      </c>
      <c r="F49">
        <v>0.13679236000000006</v>
      </c>
      <c r="G49">
        <v>0.25132175999999995</v>
      </c>
      <c r="H49">
        <v>0.25138335000000001</v>
      </c>
      <c r="I49">
        <v>0.26502716999999998</v>
      </c>
      <c r="J49">
        <v>0.31432568000000005</v>
      </c>
      <c r="K49">
        <v>0.31506053999999994</v>
      </c>
      <c r="L49">
        <v>0.47927593999999996</v>
      </c>
      <c r="M49">
        <v>0.54805310307489008</v>
      </c>
      <c r="N49">
        <v>0.66220501037173007</v>
      </c>
      <c r="O49">
        <v>0.74438523321982997</v>
      </c>
      <c r="P49">
        <v>0.84097203385547004</v>
      </c>
      <c r="Q49">
        <v>0.89716073293719023</v>
      </c>
      <c r="R49">
        <v>0.92781105287773991</v>
      </c>
      <c r="Y49">
        <f t="shared" si="3"/>
        <v>0.45567571251854339</v>
      </c>
      <c r="Z49">
        <f t="shared" si="4"/>
        <v>0.2947442929663352</v>
      </c>
      <c r="AA49">
        <f t="shared" si="2"/>
        <v>7.6102649203219741E-2</v>
      </c>
    </row>
    <row r="50" spans="1:27" x14ac:dyDescent="0.45">
      <c r="B50" s="4" t="s">
        <v>31</v>
      </c>
      <c r="C50" s="1">
        <v>1</v>
      </c>
      <c r="D50">
        <v>1.9273423575967399</v>
      </c>
      <c r="E50">
        <v>1.93424791686852</v>
      </c>
      <c r="F50">
        <v>1.9508754413536302</v>
      </c>
      <c r="G50">
        <v>1.9975713899999998</v>
      </c>
      <c r="H50">
        <v>2.0163410144883205</v>
      </c>
      <c r="I50">
        <v>2.1347147299999998</v>
      </c>
      <c r="J50">
        <v>2.2033663800000003</v>
      </c>
      <c r="K50">
        <v>2.4440093087119799</v>
      </c>
      <c r="L50">
        <v>2.4790176979294598</v>
      </c>
      <c r="M50">
        <v>2.5612750266542497</v>
      </c>
      <c r="N50">
        <v>2.6910492000000001</v>
      </c>
      <c r="O50">
        <v>2.8608283099999996</v>
      </c>
      <c r="P50">
        <v>2.8793580388528994</v>
      </c>
      <c r="Q50">
        <v>2.9014052908027699</v>
      </c>
      <c r="R50">
        <v>2.9331727862943202</v>
      </c>
      <c r="Y50">
        <f t="shared" si="3"/>
        <v>2.3943049926368594</v>
      </c>
      <c r="Z50">
        <f t="shared" si="4"/>
        <v>0.39247091921349986</v>
      </c>
      <c r="AA50">
        <f t="shared" si="2"/>
        <v>0.10133555559897343</v>
      </c>
    </row>
    <row r="51" spans="1:27" x14ac:dyDescent="0.45">
      <c r="B51" s="4" t="s">
        <v>32</v>
      </c>
      <c r="C51" s="1">
        <v>10</v>
      </c>
      <c r="D51">
        <v>4.8278063800000002</v>
      </c>
      <c r="E51">
        <v>4.9541593720987995</v>
      </c>
      <c r="F51">
        <v>5.02988093137356</v>
      </c>
      <c r="G51">
        <v>5.0436067299999996</v>
      </c>
      <c r="H51">
        <v>5.0547437199999994</v>
      </c>
      <c r="I51">
        <v>5.0787990399999998</v>
      </c>
      <c r="J51">
        <v>5.15349504445369</v>
      </c>
      <c r="K51">
        <v>5.1665322184523399</v>
      </c>
      <c r="L51">
        <v>5.2571098200000002</v>
      </c>
      <c r="M51">
        <v>5.2898512696053697</v>
      </c>
      <c r="N51">
        <v>5.5842826199999998</v>
      </c>
      <c r="O51">
        <v>5.6753527799999999</v>
      </c>
      <c r="P51">
        <v>5.6886805699999998</v>
      </c>
      <c r="Q51">
        <v>5.8175659499999997</v>
      </c>
      <c r="R51">
        <v>5.8309551281367202</v>
      </c>
      <c r="Y51">
        <f t="shared" si="3"/>
        <v>5.2968547716080332</v>
      </c>
      <c r="Z51">
        <f t="shared" si="4"/>
        <v>0.33316589326917273</v>
      </c>
      <c r="AA51">
        <f t="shared" si="2"/>
        <v>8.6023063743721581E-2</v>
      </c>
    </row>
    <row r="52" spans="1:27" x14ac:dyDescent="0.45">
      <c r="B52" s="4" t="s">
        <v>33</v>
      </c>
      <c r="C52" s="1">
        <v>100</v>
      </c>
      <c r="D52">
        <v>6.6322505943124597</v>
      </c>
      <c r="E52">
        <v>6.7083816999999994</v>
      </c>
      <c r="F52">
        <v>6.7339505537158102</v>
      </c>
      <c r="G52">
        <v>6.7347210999999998</v>
      </c>
      <c r="H52">
        <v>6.7559535199999994</v>
      </c>
      <c r="I52">
        <v>6.7893840699999997</v>
      </c>
      <c r="J52">
        <v>6.9496552799999991</v>
      </c>
      <c r="K52">
        <v>6.9678785299999992</v>
      </c>
      <c r="L52">
        <v>7.0755677128534407</v>
      </c>
      <c r="M52">
        <v>7.1880850915510104</v>
      </c>
      <c r="N52">
        <v>7.2584637205260902</v>
      </c>
      <c r="O52">
        <v>7.2727458972860601</v>
      </c>
      <c r="P52">
        <v>7.27277224020236</v>
      </c>
      <c r="Q52">
        <v>7.7661327715598594</v>
      </c>
      <c r="R52">
        <v>8.4531336252490608</v>
      </c>
      <c r="Y52">
        <f t="shared" si="3"/>
        <v>7.1039384271504105</v>
      </c>
      <c r="Z52">
        <f t="shared" si="4"/>
        <v>0.48270916984305101</v>
      </c>
      <c r="AA52">
        <f t="shared" si="2"/>
        <v>0.1246349717242496</v>
      </c>
    </row>
    <row r="53" spans="1:27" x14ac:dyDescent="0.45">
      <c r="B53" s="4" t="s">
        <v>34</v>
      </c>
      <c r="C53" s="1">
        <v>1000</v>
      </c>
      <c r="D53">
        <v>6.4847540700000001</v>
      </c>
      <c r="E53">
        <v>6.4965510663031294</v>
      </c>
      <c r="F53">
        <v>6.5109860399999997</v>
      </c>
      <c r="G53">
        <v>6.51568565</v>
      </c>
      <c r="H53">
        <v>6.5238166164010796</v>
      </c>
      <c r="I53">
        <v>6.7246317900000001</v>
      </c>
      <c r="J53">
        <v>6.7875879000000001</v>
      </c>
      <c r="K53">
        <v>7.1714781822942202</v>
      </c>
      <c r="L53">
        <v>7.2310248645327304</v>
      </c>
      <c r="M53">
        <v>7.3497398343096103</v>
      </c>
      <c r="N53">
        <v>7.4281999210359499</v>
      </c>
      <c r="O53">
        <v>7.4528643712617599</v>
      </c>
      <c r="P53">
        <v>7.4564832901674505</v>
      </c>
      <c r="Q53">
        <v>7.5319512885799691</v>
      </c>
      <c r="R53">
        <v>8.2939052240080215</v>
      </c>
      <c r="Y53">
        <f t="shared" si="3"/>
        <v>7.0639773405929285</v>
      </c>
      <c r="Z53">
        <f t="shared" si="4"/>
        <v>0.53705621670390835</v>
      </c>
      <c r="AA53">
        <f t="shared" si="2"/>
        <v>0.13866731888475989</v>
      </c>
    </row>
    <row r="57" spans="1:27" x14ac:dyDescent="0.45">
      <c r="A57" t="s">
        <v>91</v>
      </c>
      <c r="D57">
        <v>2.8146647685311099</v>
      </c>
      <c r="E57">
        <v>2.8401713843604499</v>
      </c>
      <c r="F57">
        <v>3.02195048967865</v>
      </c>
      <c r="G57">
        <v>3.1277818447656101</v>
      </c>
      <c r="H57">
        <v>3.30138954773681</v>
      </c>
      <c r="I57">
        <v>3.36317333532133</v>
      </c>
      <c r="J57">
        <v>3.4159954341312799</v>
      </c>
      <c r="K57">
        <v>3.65008147665834</v>
      </c>
      <c r="L57">
        <v>3.6786594532661701</v>
      </c>
      <c r="M57">
        <v>3.7545077572715502</v>
      </c>
      <c r="N57">
        <v>3.8158219693225202</v>
      </c>
      <c r="O57">
        <v>3.8478332851408599</v>
      </c>
      <c r="P57">
        <v>3.9380978044756501</v>
      </c>
      <c r="Q57">
        <v>4.2385281754423696</v>
      </c>
      <c r="R57">
        <v>4.38153042297228</v>
      </c>
      <c r="Y57">
        <f t="shared" si="3"/>
        <v>3.5460124766049992</v>
      </c>
      <c r="Z57">
        <f t="shared" si="4"/>
        <v>0.47509411576231297</v>
      </c>
      <c r="AA57">
        <f t="shared" si="2"/>
        <v>0.12266877321523845</v>
      </c>
    </row>
    <row r="58" spans="1:27" x14ac:dyDescent="0.45">
      <c r="B58" s="4" t="s">
        <v>27</v>
      </c>
      <c r="C58" s="1">
        <v>1E-4</v>
      </c>
      <c r="D58">
        <v>2.0337201648694001</v>
      </c>
      <c r="E58">
        <v>2.8014884659538799</v>
      </c>
      <c r="F58">
        <v>3.2430812727888001</v>
      </c>
      <c r="G58">
        <v>3.3543857187974599</v>
      </c>
      <c r="H58">
        <v>3.44163508322977</v>
      </c>
      <c r="I58">
        <v>3.4449674515064599</v>
      </c>
      <c r="J58">
        <v>3.4475660583186101</v>
      </c>
      <c r="K58">
        <v>3.8650806522865899</v>
      </c>
      <c r="L58">
        <v>3.8700358162135902</v>
      </c>
      <c r="M58">
        <v>3.93060221679292</v>
      </c>
      <c r="N58">
        <v>3.9793201366366402</v>
      </c>
      <c r="O58">
        <v>4.0561029041922199</v>
      </c>
      <c r="P58">
        <v>4.1472648952796698</v>
      </c>
      <c r="Q58">
        <v>4.2291538294735203</v>
      </c>
      <c r="R58">
        <v>4.4035972401894199</v>
      </c>
      <c r="Y58">
        <f t="shared" si="3"/>
        <v>3.6165334604352628</v>
      </c>
      <c r="Z58">
        <f t="shared" si="4"/>
        <v>0.61483571186536234</v>
      </c>
      <c r="AA58">
        <f t="shared" si="2"/>
        <v>0.158749898180542</v>
      </c>
    </row>
    <row r="59" spans="1:27" x14ac:dyDescent="0.45">
      <c r="B59" s="4" t="s">
        <v>28</v>
      </c>
      <c r="C59" s="1">
        <v>1E-3</v>
      </c>
      <c r="D59">
        <v>3.26918061259251</v>
      </c>
      <c r="E59">
        <v>3.28425340406003</v>
      </c>
      <c r="F59">
        <v>3.3867550271320002</v>
      </c>
      <c r="G59">
        <v>3.4117671980831998</v>
      </c>
      <c r="H59">
        <v>3.4398359033021002</v>
      </c>
      <c r="I59">
        <v>3.4952418419521698</v>
      </c>
      <c r="J59">
        <v>3.5591941031313401</v>
      </c>
      <c r="K59">
        <v>3.57830321218528</v>
      </c>
      <c r="L59">
        <v>3.6024439721371202</v>
      </c>
      <c r="M59">
        <v>4.1246710182495603</v>
      </c>
      <c r="N59">
        <v>4.17335854438201</v>
      </c>
      <c r="O59">
        <v>4.60658003791273</v>
      </c>
      <c r="P59">
        <v>5.0157426623938299</v>
      </c>
      <c r="Q59">
        <v>5.1257660969507901</v>
      </c>
      <c r="R59">
        <v>5.3352949871224098</v>
      </c>
      <c r="Y59">
        <f t="shared" si="3"/>
        <v>3.960559241439138</v>
      </c>
      <c r="Z59">
        <f t="shared" si="4"/>
        <v>0.72405247310116783</v>
      </c>
      <c r="AA59">
        <f t="shared" si="2"/>
        <v>0.18694954467340777</v>
      </c>
    </row>
    <row r="60" spans="1:27" x14ac:dyDescent="0.45">
      <c r="B60" s="4" t="s">
        <v>29</v>
      </c>
      <c r="C60" s="1">
        <v>0.01</v>
      </c>
      <c r="D60">
        <v>2.7547937481085398</v>
      </c>
      <c r="E60">
        <v>3.1725822148226102</v>
      </c>
      <c r="F60">
        <v>3.25671845525408</v>
      </c>
      <c r="G60">
        <v>3.2894308207475</v>
      </c>
      <c r="H60">
        <v>3.3479979037210201</v>
      </c>
      <c r="I60">
        <v>3.3529763994858102</v>
      </c>
      <c r="J60">
        <v>3.54160403170575</v>
      </c>
      <c r="K60">
        <v>3.5540341578898098</v>
      </c>
      <c r="L60">
        <v>3.5900409895466701</v>
      </c>
      <c r="M60">
        <v>3.6273997858907601</v>
      </c>
      <c r="N60">
        <v>3.7974485306572201</v>
      </c>
      <c r="O60">
        <v>3.8839453282995602</v>
      </c>
      <c r="P60">
        <v>3.9073595971736399</v>
      </c>
      <c r="Q60">
        <v>4.1173400588096598</v>
      </c>
      <c r="R60">
        <v>4.1694204095779499</v>
      </c>
      <c r="Y60">
        <f t="shared" si="3"/>
        <v>3.5575394954460386</v>
      </c>
      <c r="Z60">
        <f t="shared" si="4"/>
        <v>0.3799597079505414</v>
      </c>
      <c r="AA60">
        <f t="shared" si="2"/>
        <v>9.8105174741485376E-2</v>
      </c>
    </row>
    <row r="61" spans="1:27" x14ac:dyDescent="0.45">
      <c r="B61" s="4" t="s">
        <v>30</v>
      </c>
      <c r="C61" s="1">
        <v>0.1</v>
      </c>
      <c r="D61">
        <v>3.9808436413485802</v>
      </c>
      <c r="E61">
        <v>4.1625902767512004</v>
      </c>
      <c r="F61">
        <v>4.16500112570154</v>
      </c>
      <c r="G61">
        <v>4.2108243509083803</v>
      </c>
      <c r="H61">
        <v>4.2245067270041199</v>
      </c>
      <c r="I61">
        <v>4.2407660535626199</v>
      </c>
      <c r="J61">
        <v>4.2836018570134602</v>
      </c>
      <c r="K61">
        <v>4.3505399740299797</v>
      </c>
      <c r="L61">
        <v>4.4672395229333199</v>
      </c>
      <c r="M61">
        <v>4.8477531966519098</v>
      </c>
      <c r="N61">
        <v>4.9086093593200104</v>
      </c>
      <c r="O61">
        <v>5.05654800422354</v>
      </c>
      <c r="P61">
        <v>5.1717845069936397</v>
      </c>
      <c r="Q61">
        <v>5.2024486193555104</v>
      </c>
      <c r="R61">
        <v>5.2492074434389702</v>
      </c>
      <c r="Y61">
        <f t="shared" si="3"/>
        <v>4.5681509772824516</v>
      </c>
      <c r="Z61">
        <f t="shared" si="4"/>
        <v>0.44933009299224497</v>
      </c>
      <c r="AA61">
        <f t="shared" si="2"/>
        <v>0.11601653114058631</v>
      </c>
    </row>
    <row r="62" spans="1:27" x14ac:dyDescent="0.45">
      <c r="B62" s="4" t="s">
        <v>31</v>
      </c>
      <c r="C62" s="1">
        <v>1</v>
      </c>
      <c r="D62">
        <v>6.2125689442246896</v>
      </c>
      <c r="E62">
        <v>6.24332645954944</v>
      </c>
      <c r="F62">
        <v>6.2822352722822403</v>
      </c>
      <c r="G62">
        <v>6.2900866911845599</v>
      </c>
      <c r="H62">
        <v>6.3302197678115899</v>
      </c>
      <c r="I62">
        <v>6.4512102751232101</v>
      </c>
      <c r="J62">
        <v>6.4680311508908197</v>
      </c>
      <c r="K62">
        <v>6.4691831917968603</v>
      </c>
      <c r="L62">
        <v>6.4732480492959503</v>
      </c>
      <c r="M62">
        <v>6.5277027628932398</v>
      </c>
      <c r="N62">
        <v>6.5648934470271998</v>
      </c>
      <c r="O62">
        <v>6.6212296184498998</v>
      </c>
      <c r="P62">
        <v>6.7150352516242</v>
      </c>
      <c r="Q62">
        <v>6.7175838617882002</v>
      </c>
      <c r="R62">
        <v>6.7263377173626298</v>
      </c>
      <c r="Y62">
        <f t="shared" si="3"/>
        <v>6.4728594974203153</v>
      </c>
      <c r="Z62">
        <f t="shared" si="4"/>
        <v>0.17470666942203184</v>
      </c>
      <c r="AA62">
        <f t="shared" si="2"/>
        <v>4.5109068076192922E-2</v>
      </c>
    </row>
    <row r="63" spans="1:27" x14ac:dyDescent="0.45">
      <c r="B63" s="4" t="s">
        <v>32</v>
      </c>
      <c r="C63" s="1">
        <v>10</v>
      </c>
      <c r="D63">
        <v>7.3020982502554199</v>
      </c>
      <c r="E63">
        <v>7.4350746222754598</v>
      </c>
      <c r="F63">
        <v>7.4831677394896197</v>
      </c>
      <c r="G63">
        <v>7.5049936596906299</v>
      </c>
      <c r="H63">
        <v>7.5472290080516702</v>
      </c>
      <c r="I63">
        <v>7.5933775190292101</v>
      </c>
      <c r="J63">
        <v>7.6526479557409601</v>
      </c>
      <c r="K63">
        <v>7.68595525705891</v>
      </c>
      <c r="L63">
        <v>7.6913246773193302</v>
      </c>
      <c r="M63">
        <v>7.7839131382027302</v>
      </c>
      <c r="N63">
        <v>7.7915930290568802</v>
      </c>
      <c r="O63">
        <v>7.8875816351802897</v>
      </c>
      <c r="P63">
        <v>8.0058200141597702</v>
      </c>
      <c r="Q63">
        <v>8.0416553843000305</v>
      </c>
      <c r="R63">
        <v>8.0889944776730403</v>
      </c>
      <c r="Y63">
        <f t="shared" si="3"/>
        <v>7.6996950911655961</v>
      </c>
      <c r="Z63">
        <f t="shared" si="4"/>
        <v>0.23344687084716087</v>
      </c>
      <c r="AA63">
        <f t="shared" si="2"/>
        <v>6.0275722867685851E-2</v>
      </c>
    </row>
    <row r="64" spans="1:27" x14ac:dyDescent="0.45">
      <c r="B64" s="4" t="s">
        <v>33</v>
      </c>
      <c r="C64" s="1">
        <v>100</v>
      </c>
      <c r="D64">
        <v>7.4941354441155097</v>
      </c>
      <c r="E64">
        <v>7.5605801963610402</v>
      </c>
      <c r="F64">
        <v>7.5697782549127597</v>
      </c>
      <c r="G64">
        <v>7.5744958741078499</v>
      </c>
      <c r="H64">
        <v>7.5881624987751897</v>
      </c>
      <c r="I64">
        <v>7.6051578227049204</v>
      </c>
      <c r="J64">
        <v>7.65662994083696</v>
      </c>
      <c r="K64">
        <v>7.6628169843452802</v>
      </c>
      <c r="L64">
        <v>7.6898363930019</v>
      </c>
      <c r="M64">
        <v>7.7043040857051404</v>
      </c>
      <c r="N64">
        <v>7.7638947222082502</v>
      </c>
      <c r="O64">
        <v>7.8265847560501998</v>
      </c>
      <c r="P64">
        <v>7.87775284634077</v>
      </c>
      <c r="Q64">
        <v>7.8911749770866804</v>
      </c>
      <c r="R64">
        <v>7.9471626046854098</v>
      </c>
      <c r="Y64">
        <f t="shared" si="3"/>
        <v>7.6941644934158564</v>
      </c>
      <c r="Z64">
        <f t="shared" si="4"/>
        <v>0.13842064562184736</v>
      </c>
      <c r="AA64">
        <f t="shared" si="2"/>
        <v>3.5740057017646223E-2</v>
      </c>
    </row>
    <row r="65" spans="1:27" x14ac:dyDescent="0.45">
      <c r="B65" s="4" t="s">
        <v>34</v>
      </c>
      <c r="C65" s="1">
        <v>1000</v>
      </c>
    </row>
    <row r="66" spans="1:27" x14ac:dyDescent="0.45">
      <c r="B66" s="4"/>
      <c r="C66" s="1"/>
    </row>
    <row r="68" spans="1:27" x14ac:dyDescent="0.45">
      <c r="A68" t="s">
        <v>92</v>
      </c>
    </row>
    <row r="69" spans="1:27" x14ac:dyDescent="0.45">
      <c r="B69" s="4" t="s">
        <v>27</v>
      </c>
      <c r="C69" s="1">
        <v>1E-4</v>
      </c>
      <c r="D69">
        <f>D57-3.54</f>
        <v>-0.72533523146889012</v>
      </c>
      <c r="E69">
        <f t="shared" ref="E69:R69" si="5">E57-3.54</f>
        <v>-0.69982861563955012</v>
      </c>
      <c r="F69">
        <f t="shared" si="5"/>
        <v>-0.51804951032135005</v>
      </c>
      <c r="G69">
        <f t="shared" si="5"/>
        <v>-0.41221815523438998</v>
      </c>
      <c r="H69">
        <f t="shared" si="5"/>
        <v>-0.23861045226319</v>
      </c>
      <c r="I69">
        <f t="shared" si="5"/>
        <v>-0.17682666467867003</v>
      </c>
      <c r="J69">
        <f t="shared" si="5"/>
        <v>-0.12400456586872011</v>
      </c>
      <c r="K69">
        <f t="shared" si="5"/>
        <v>0.11008147665834001</v>
      </c>
      <c r="L69">
        <f t="shared" si="5"/>
        <v>0.13865945326617002</v>
      </c>
      <c r="M69">
        <f t="shared" si="5"/>
        <v>0.21450775727155014</v>
      </c>
      <c r="N69">
        <f t="shared" si="5"/>
        <v>0.27582196932252012</v>
      </c>
      <c r="O69">
        <f t="shared" si="5"/>
        <v>0.30783328514085984</v>
      </c>
      <c r="P69">
        <f t="shared" si="5"/>
        <v>0.39809780447565002</v>
      </c>
      <c r="Q69">
        <f t="shared" si="5"/>
        <v>0.69852817544236956</v>
      </c>
      <c r="R69">
        <f t="shared" si="5"/>
        <v>0.84153042297227998</v>
      </c>
      <c r="Y69">
        <f t="shared" si="3"/>
        <v>6.0124766049986181E-3</v>
      </c>
      <c r="Z69">
        <f t="shared" si="4"/>
        <v>0.47509411576232058</v>
      </c>
      <c r="AA69">
        <f t="shared" ref="AA69:AA76" si="6">Z69/(SQRT(15))</f>
        <v>0.12266877321524042</v>
      </c>
    </row>
    <row r="70" spans="1:27" x14ac:dyDescent="0.45">
      <c r="B70" s="4" t="s">
        <v>28</v>
      </c>
      <c r="C70" s="1">
        <v>1E-3</v>
      </c>
      <c r="D70">
        <f t="shared" ref="D70:R76" si="7">D58-3.54</f>
        <v>-1.5062798351305999</v>
      </c>
      <c r="E70">
        <f t="shared" si="7"/>
        <v>-0.73851153404612013</v>
      </c>
      <c r="F70">
        <f t="shared" si="7"/>
        <v>-0.29691872721119994</v>
      </c>
      <c r="G70">
        <f t="shared" si="7"/>
        <v>-0.18561428120254009</v>
      </c>
      <c r="H70">
        <f t="shared" si="7"/>
        <v>-9.8364916770230071E-2</v>
      </c>
      <c r="I70">
        <f t="shared" si="7"/>
        <v>-9.5032548493540148E-2</v>
      </c>
      <c r="J70">
        <f t="shared" si="7"/>
        <v>-9.2433941681389964E-2</v>
      </c>
      <c r="K70">
        <f t="shared" si="7"/>
        <v>0.32508065228658989</v>
      </c>
      <c r="L70">
        <f t="shared" si="7"/>
        <v>0.33003581621359013</v>
      </c>
      <c r="M70">
        <f t="shared" si="7"/>
        <v>0.39060221679291995</v>
      </c>
      <c r="N70">
        <f t="shared" si="7"/>
        <v>0.43932013663664016</v>
      </c>
      <c r="O70">
        <f t="shared" si="7"/>
        <v>0.51610290419221982</v>
      </c>
      <c r="P70">
        <f t="shared" si="7"/>
        <v>0.60726489527966976</v>
      </c>
      <c r="Q70">
        <f t="shared" si="7"/>
        <v>0.68915382947352022</v>
      </c>
      <c r="R70">
        <f t="shared" si="7"/>
        <v>0.86359724018941986</v>
      </c>
      <c r="Y70">
        <f t="shared" si="3"/>
        <v>7.6533460435263295E-2</v>
      </c>
      <c r="Z70">
        <f t="shared" si="4"/>
        <v>0.61483571186536046</v>
      </c>
      <c r="AA70">
        <f t="shared" si="6"/>
        <v>0.15874989818054153</v>
      </c>
    </row>
    <row r="71" spans="1:27" x14ac:dyDescent="0.45">
      <c r="B71" s="4" t="s">
        <v>29</v>
      </c>
      <c r="C71" s="1">
        <v>0.01</v>
      </c>
      <c r="D71">
        <f t="shared" si="7"/>
        <v>-0.27081938740749001</v>
      </c>
      <c r="E71">
        <f t="shared" si="7"/>
        <v>-0.25574659593997007</v>
      </c>
      <c r="F71">
        <f t="shared" si="7"/>
        <v>-0.15324497286799987</v>
      </c>
      <c r="G71">
        <f t="shared" si="7"/>
        <v>-0.1282328019168002</v>
      </c>
      <c r="H71">
        <f t="shared" si="7"/>
        <v>-0.10016409669789983</v>
      </c>
      <c r="I71">
        <f t="shared" si="7"/>
        <v>-4.4758158047830232E-2</v>
      </c>
      <c r="J71">
        <f t="shared" si="7"/>
        <v>1.9194103131340068E-2</v>
      </c>
      <c r="K71">
        <f t="shared" si="7"/>
        <v>3.8303212185279989E-2</v>
      </c>
      <c r="L71">
        <f t="shared" si="7"/>
        <v>6.2443972137120163E-2</v>
      </c>
      <c r="M71">
        <f t="shared" si="7"/>
        <v>0.58467101824956025</v>
      </c>
      <c r="N71">
        <f t="shared" si="7"/>
        <v>0.63335854438201</v>
      </c>
      <c r="O71">
        <f t="shared" si="7"/>
        <v>1.0665800379127299</v>
      </c>
      <c r="P71">
        <f t="shared" si="7"/>
        <v>1.4757426623938299</v>
      </c>
      <c r="Q71">
        <f t="shared" si="7"/>
        <v>1.5857660969507901</v>
      </c>
      <c r="R71">
        <f t="shared" si="7"/>
        <v>1.7952949871224098</v>
      </c>
      <c r="Y71">
        <f t="shared" si="3"/>
        <v>0.4205592414391387</v>
      </c>
      <c r="Z71">
        <f t="shared" si="4"/>
        <v>0.72405247310116538</v>
      </c>
      <c r="AA71">
        <f t="shared" si="6"/>
        <v>0.18694954467340713</v>
      </c>
    </row>
    <row r="72" spans="1:27" x14ac:dyDescent="0.45">
      <c r="B72" s="4" t="s">
        <v>30</v>
      </c>
      <c r="C72" s="1">
        <v>0.1</v>
      </c>
      <c r="D72">
        <f t="shared" si="7"/>
        <v>-0.78520625189146021</v>
      </c>
      <c r="E72">
        <f t="shared" si="7"/>
        <v>-0.36741778517738988</v>
      </c>
      <c r="F72">
        <f t="shared" si="7"/>
        <v>-0.28328154474592004</v>
      </c>
      <c r="G72">
        <f t="shared" si="7"/>
        <v>-0.2505691792525</v>
      </c>
      <c r="H72">
        <f t="shared" si="7"/>
        <v>-0.19200209627897991</v>
      </c>
      <c r="I72">
        <f t="shared" si="7"/>
        <v>-0.18702360051418987</v>
      </c>
      <c r="J72">
        <f t="shared" si="7"/>
        <v>1.6040317057499642E-3</v>
      </c>
      <c r="K72">
        <f t="shared" si="7"/>
        <v>1.4034157889809773E-2</v>
      </c>
      <c r="L72">
        <f t="shared" si="7"/>
        <v>5.0040989546670023E-2</v>
      </c>
      <c r="M72">
        <f t="shared" si="7"/>
        <v>8.7399785890760029E-2</v>
      </c>
      <c r="N72">
        <f t="shared" si="7"/>
        <v>0.25744853065722006</v>
      </c>
      <c r="O72">
        <f t="shared" si="7"/>
        <v>0.34394532829956015</v>
      </c>
      <c r="P72">
        <f t="shared" si="7"/>
        <v>0.36735959717363986</v>
      </c>
      <c r="Q72">
        <f t="shared" si="7"/>
        <v>0.57734005880965977</v>
      </c>
      <c r="R72">
        <f t="shared" si="7"/>
        <v>0.62942040957794987</v>
      </c>
      <c r="Y72">
        <f t="shared" si="3"/>
        <v>1.7539495446038642E-2</v>
      </c>
      <c r="Z72">
        <f t="shared" si="4"/>
        <v>0.37995970795054501</v>
      </c>
      <c r="AA72">
        <f t="shared" si="6"/>
        <v>9.8105174741486306E-2</v>
      </c>
    </row>
    <row r="73" spans="1:27" x14ac:dyDescent="0.45">
      <c r="B73" s="4" t="s">
        <v>31</v>
      </c>
      <c r="C73" s="1">
        <v>1</v>
      </c>
      <c r="D73">
        <f t="shared" si="7"/>
        <v>0.44084364134858012</v>
      </c>
      <c r="E73">
        <f t="shared" si="7"/>
        <v>0.62259027675120038</v>
      </c>
      <c r="F73">
        <f t="shared" si="7"/>
        <v>0.62500112570153998</v>
      </c>
      <c r="G73">
        <f t="shared" si="7"/>
        <v>0.67082435090838022</v>
      </c>
      <c r="H73">
        <f t="shared" si="7"/>
        <v>0.68450672700411985</v>
      </c>
      <c r="I73">
        <f t="shared" si="7"/>
        <v>0.70076605356261989</v>
      </c>
      <c r="J73">
        <f t="shared" si="7"/>
        <v>0.74360185701346015</v>
      </c>
      <c r="K73">
        <f t="shared" si="7"/>
        <v>0.81053997402997968</v>
      </c>
      <c r="L73">
        <f t="shared" si="7"/>
        <v>0.9272395229333199</v>
      </c>
      <c r="M73">
        <f t="shared" si="7"/>
        <v>1.3077531966519098</v>
      </c>
      <c r="N73">
        <f t="shared" si="7"/>
        <v>1.3686093593200104</v>
      </c>
      <c r="O73">
        <f t="shared" si="7"/>
        <v>1.51654800422354</v>
      </c>
      <c r="P73">
        <f t="shared" si="7"/>
        <v>1.6317845069936396</v>
      </c>
      <c r="Q73">
        <f t="shared" si="7"/>
        <v>1.6624486193555104</v>
      </c>
      <c r="R73">
        <f t="shared" si="7"/>
        <v>1.7092074434389701</v>
      </c>
      <c r="Y73">
        <f t="shared" si="3"/>
        <v>1.0281509772824522</v>
      </c>
      <c r="Z73">
        <f t="shared" si="4"/>
        <v>0.44933009299224463</v>
      </c>
      <c r="AA73">
        <f t="shared" si="6"/>
        <v>0.11601653114058623</v>
      </c>
    </row>
    <row r="74" spans="1:27" x14ac:dyDescent="0.45">
      <c r="B74" s="4" t="s">
        <v>32</v>
      </c>
      <c r="C74" s="1">
        <v>10</v>
      </c>
      <c r="D74">
        <f t="shared" si="7"/>
        <v>2.6725689442246896</v>
      </c>
      <c r="E74">
        <f t="shared" si="7"/>
        <v>2.70332645954944</v>
      </c>
      <c r="F74">
        <f t="shared" si="7"/>
        <v>2.7422352722822403</v>
      </c>
      <c r="G74">
        <f t="shared" si="7"/>
        <v>2.7500866911845598</v>
      </c>
      <c r="H74">
        <f t="shared" si="7"/>
        <v>2.7902197678115899</v>
      </c>
      <c r="I74">
        <f t="shared" si="7"/>
        <v>2.9112102751232101</v>
      </c>
      <c r="J74">
        <f t="shared" si="7"/>
        <v>2.9280311508908197</v>
      </c>
      <c r="K74">
        <f t="shared" si="7"/>
        <v>2.9291831917968603</v>
      </c>
      <c r="L74">
        <f t="shared" si="7"/>
        <v>2.9332480492959503</v>
      </c>
      <c r="M74">
        <f t="shared" si="7"/>
        <v>2.9877027628932398</v>
      </c>
      <c r="N74">
        <f t="shared" si="7"/>
        <v>3.0248934470271998</v>
      </c>
      <c r="O74">
        <f t="shared" si="7"/>
        <v>3.0812296184498997</v>
      </c>
      <c r="P74">
        <f t="shared" si="7"/>
        <v>3.1750352516242</v>
      </c>
      <c r="Q74">
        <f t="shared" si="7"/>
        <v>3.1775838617882002</v>
      </c>
      <c r="R74">
        <f t="shared" si="7"/>
        <v>3.1863377173626297</v>
      </c>
      <c r="Y74">
        <f t="shared" si="3"/>
        <v>2.9328594974203157</v>
      </c>
      <c r="Z74">
        <f t="shared" si="4"/>
        <v>0.17470666942203184</v>
      </c>
      <c r="AA74">
        <f t="shared" si="6"/>
        <v>4.5109068076192922E-2</v>
      </c>
    </row>
    <row r="75" spans="1:27" x14ac:dyDescent="0.45">
      <c r="B75" s="4" t="s">
        <v>33</v>
      </c>
      <c r="C75" s="1">
        <v>100</v>
      </c>
      <c r="D75">
        <f t="shared" si="7"/>
        <v>3.7620982502554199</v>
      </c>
      <c r="E75">
        <f t="shared" si="7"/>
        <v>3.8950746222754598</v>
      </c>
      <c r="F75">
        <f t="shared" si="7"/>
        <v>3.9431677394896196</v>
      </c>
      <c r="G75">
        <f t="shared" si="7"/>
        <v>3.9649936596906299</v>
      </c>
      <c r="H75">
        <f t="shared" si="7"/>
        <v>4.0072290080516701</v>
      </c>
      <c r="I75">
        <f t="shared" si="7"/>
        <v>4.0533775190292101</v>
      </c>
      <c r="J75">
        <f t="shared" si="7"/>
        <v>4.1126479557409601</v>
      </c>
      <c r="K75">
        <f t="shared" si="7"/>
        <v>4.14595525705891</v>
      </c>
      <c r="L75">
        <f t="shared" si="7"/>
        <v>4.1513246773193302</v>
      </c>
      <c r="M75">
        <f t="shared" si="7"/>
        <v>4.2439131382027302</v>
      </c>
      <c r="N75">
        <f t="shared" si="7"/>
        <v>4.2515930290568802</v>
      </c>
      <c r="O75">
        <f t="shared" si="7"/>
        <v>4.3475816351802896</v>
      </c>
      <c r="P75">
        <f t="shared" si="7"/>
        <v>4.4658200141597701</v>
      </c>
      <c r="Q75">
        <f t="shared" si="7"/>
        <v>4.5016553843000304</v>
      </c>
      <c r="R75">
        <f t="shared" si="7"/>
        <v>4.5489944776730402</v>
      </c>
      <c r="Y75">
        <f t="shared" ref="Y75:Y76" si="8">AVERAGE(D75:W75)</f>
        <v>4.1596950911655961</v>
      </c>
      <c r="Z75">
        <f t="shared" ref="Z75:Z76" si="9">STDEV(D75:W75)</f>
        <v>0.23344687084716087</v>
      </c>
      <c r="AA75">
        <f t="shared" si="6"/>
        <v>6.0275722867685851E-2</v>
      </c>
    </row>
    <row r="76" spans="1:27" x14ac:dyDescent="0.45">
      <c r="B76" s="4" t="s">
        <v>34</v>
      </c>
      <c r="C76" s="1">
        <v>1000</v>
      </c>
      <c r="D76">
        <f t="shared" si="7"/>
        <v>3.9541354441155097</v>
      </c>
      <c r="E76">
        <f t="shared" si="7"/>
        <v>4.0205801963610401</v>
      </c>
      <c r="F76">
        <f t="shared" si="7"/>
        <v>4.0297782549127596</v>
      </c>
      <c r="G76">
        <f t="shared" si="7"/>
        <v>4.0344958741078498</v>
      </c>
      <c r="H76">
        <f t="shared" si="7"/>
        <v>4.0481624987751896</v>
      </c>
      <c r="I76">
        <f t="shared" si="7"/>
        <v>4.0651578227049203</v>
      </c>
      <c r="J76">
        <f t="shared" si="7"/>
        <v>4.11662994083696</v>
      </c>
      <c r="K76">
        <f t="shared" si="7"/>
        <v>4.1228169843452802</v>
      </c>
      <c r="L76">
        <f t="shared" si="7"/>
        <v>4.1498363930019</v>
      </c>
      <c r="M76">
        <f t="shared" si="7"/>
        <v>4.1643040857051403</v>
      </c>
      <c r="N76">
        <f t="shared" si="7"/>
        <v>4.2238947222082501</v>
      </c>
      <c r="O76">
        <f t="shared" si="7"/>
        <v>4.2865847560501997</v>
      </c>
      <c r="P76">
        <f t="shared" si="7"/>
        <v>4.33775284634077</v>
      </c>
      <c r="Q76">
        <f t="shared" si="7"/>
        <v>4.3511749770866803</v>
      </c>
      <c r="R76">
        <f t="shared" si="7"/>
        <v>4.4071626046854098</v>
      </c>
      <c r="Y76">
        <f t="shared" si="8"/>
        <v>4.1541644934158573</v>
      </c>
      <c r="Z76">
        <f t="shared" si="9"/>
        <v>0.13842064562184736</v>
      </c>
      <c r="AA76">
        <f t="shared" si="6"/>
        <v>3.5740057017646223E-2</v>
      </c>
    </row>
    <row r="88" spans="1:20" x14ac:dyDescent="0.45">
      <c r="A88" t="s">
        <v>93</v>
      </c>
    </row>
    <row r="89" spans="1:20" x14ac:dyDescent="0.45">
      <c r="B89" s="4" t="s">
        <v>27</v>
      </c>
      <c r="C89" s="1">
        <v>1E-4</v>
      </c>
      <c r="D89">
        <v>5.7262850800000002</v>
      </c>
      <c r="E89">
        <v>5.1532468197297003</v>
      </c>
      <c r="F89">
        <v>5.3746539892658802</v>
      </c>
      <c r="G89">
        <v>5.7025911410893899</v>
      </c>
      <c r="H89">
        <v>5.7967163900000003</v>
      </c>
      <c r="I89">
        <v>5.87340076</v>
      </c>
      <c r="J89">
        <v>5.9423035253035401</v>
      </c>
      <c r="K89">
        <v>5.9477510899999997</v>
      </c>
      <c r="L89">
        <v>5.9974043999999997</v>
      </c>
      <c r="M89">
        <v>6.0654930800000004</v>
      </c>
      <c r="N89">
        <v>6.1097147300000003</v>
      </c>
      <c r="O89">
        <v>6.1436481499999998</v>
      </c>
      <c r="P89">
        <v>6.1616733550539502</v>
      </c>
      <c r="Q89">
        <v>6.2221477326174002</v>
      </c>
      <c r="R89">
        <v>6.2259153266962803</v>
      </c>
      <c r="T89">
        <f>AVERAGE(D89:R89)</f>
        <v>5.8961963713170755</v>
      </c>
    </row>
    <row r="90" spans="1:20" x14ac:dyDescent="0.45">
      <c r="B90" s="4" t="s">
        <v>28</v>
      </c>
      <c r="C90" s="1">
        <v>1E-3</v>
      </c>
      <c r="D90">
        <v>5.5184496699999999</v>
      </c>
      <c r="E90">
        <v>5.65335869489701</v>
      </c>
      <c r="F90">
        <v>5.8685224099999997</v>
      </c>
      <c r="G90">
        <v>5.9972626199999999</v>
      </c>
      <c r="H90">
        <v>6.0349499327547704</v>
      </c>
      <c r="I90">
        <v>6.0531137700000004</v>
      </c>
      <c r="J90">
        <v>6.1157151791821303</v>
      </c>
      <c r="K90">
        <v>6.1300808199999999</v>
      </c>
      <c r="L90">
        <v>6.1395024210920797</v>
      </c>
      <c r="M90">
        <v>6.2497950066486396</v>
      </c>
      <c r="N90">
        <v>6.2749740195211103</v>
      </c>
      <c r="O90">
        <v>6.2908390499999998</v>
      </c>
      <c r="P90">
        <v>6.3648537200000002</v>
      </c>
      <c r="Q90">
        <v>6.46350252991739</v>
      </c>
      <c r="R90">
        <v>6.4805934146187703</v>
      </c>
      <c r="T90">
        <f t="shared" ref="T90:T150" si="10">AVERAGE(D90:R90)</f>
        <v>6.1090342172421277</v>
      </c>
    </row>
    <row r="91" spans="1:20" x14ac:dyDescent="0.45">
      <c r="B91" s="4" t="s">
        <v>29</v>
      </c>
      <c r="C91" s="1">
        <v>0.01</v>
      </c>
      <c r="D91">
        <v>6.1327572265122301</v>
      </c>
      <c r="E91">
        <v>6.1428118100000004</v>
      </c>
      <c r="F91">
        <v>6.1512266999999996</v>
      </c>
      <c r="G91">
        <v>6.1528427800000003</v>
      </c>
      <c r="H91">
        <v>6.1698320000000004</v>
      </c>
      <c r="I91">
        <v>6.1743427480796802</v>
      </c>
      <c r="J91">
        <v>6.2381404872109298</v>
      </c>
      <c r="K91">
        <v>6.25261025</v>
      </c>
      <c r="L91">
        <v>6.2610841300000004</v>
      </c>
      <c r="M91">
        <v>6.2785772280490901</v>
      </c>
      <c r="N91">
        <v>6.2934122314235097</v>
      </c>
      <c r="O91">
        <v>6.3421823415666703</v>
      </c>
      <c r="P91">
        <v>6.3540777000000004</v>
      </c>
      <c r="Q91">
        <v>6.5307422066207597</v>
      </c>
      <c r="R91">
        <v>6.5462889416868304</v>
      </c>
      <c r="T91">
        <f t="shared" si="10"/>
        <v>6.2680619187433129</v>
      </c>
    </row>
    <row r="92" spans="1:20" x14ac:dyDescent="0.45">
      <c r="B92" s="4" t="s">
        <v>30</v>
      </c>
      <c r="C92" s="1">
        <v>0.1</v>
      </c>
      <c r="D92">
        <v>6.2260315500000001</v>
      </c>
      <c r="E92">
        <v>6.22627841786651</v>
      </c>
      <c r="F92">
        <v>6.2390883520089204</v>
      </c>
      <c r="G92">
        <v>6.2786764093196998</v>
      </c>
      <c r="H92">
        <v>6.3261496900000003</v>
      </c>
      <c r="I92">
        <v>6.3420598300000002</v>
      </c>
      <c r="J92">
        <v>6.3978603201358997</v>
      </c>
      <c r="K92">
        <v>6.4169531500000003</v>
      </c>
      <c r="L92">
        <v>6.4240328800000004</v>
      </c>
      <c r="M92">
        <v>6.4640496299999999</v>
      </c>
      <c r="N92">
        <v>6.5178068099999997</v>
      </c>
      <c r="O92">
        <v>6.56219252</v>
      </c>
      <c r="P92">
        <v>6.6672999700000002</v>
      </c>
      <c r="Q92">
        <v>6.8012109299999999</v>
      </c>
      <c r="R92">
        <v>6.8177052099999997</v>
      </c>
      <c r="T92">
        <f t="shared" si="10"/>
        <v>6.4471597112887347</v>
      </c>
    </row>
    <row r="93" spans="1:20" x14ac:dyDescent="0.45">
      <c r="B93" s="4" t="s">
        <v>31</v>
      </c>
      <c r="C93" s="1">
        <v>1</v>
      </c>
      <c r="D93">
        <v>6.4385850173495696</v>
      </c>
      <c r="E93">
        <v>6.5126965100265197</v>
      </c>
      <c r="F93">
        <v>6.5226122599999998</v>
      </c>
      <c r="G93">
        <v>6.5397369497909201</v>
      </c>
      <c r="H93">
        <v>6.5418496800000003</v>
      </c>
      <c r="I93">
        <v>6.5731227600000004</v>
      </c>
      <c r="J93">
        <v>6.7876673500000004</v>
      </c>
      <c r="K93">
        <v>6.8094585026958399</v>
      </c>
      <c r="L93">
        <v>6.8656201000000001</v>
      </c>
      <c r="M93">
        <v>6.8783751500000001</v>
      </c>
      <c r="N93">
        <v>6.9181187599999996</v>
      </c>
      <c r="O93">
        <v>6.9246756999999999</v>
      </c>
      <c r="P93">
        <v>7.0119793758125102</v>
      </c>
      <c r="Q93">
        <v>7.0606749899999999</v>
      </c>
      <c r="R93">
        <v>7.0756588300000001</v>
      </c>
      <c r="T93">
        <f t="shared" si="10"/>
        <v>6.764055462378356</v>
      </c>
    </row>
    <row r="94" spans="1:20" x14ac:dyDescent="0.45">
      <c r="B94" s="4" t="s">
        <v>32</v>
      </c>
      <c r="C94" s="1">
        <v>10</v>
      </c>
      <c r="D94">
        <v>6.7942511000000003</v>
      </c>
      <c r="E94">
        <v>6.8122957099999999</v>
      </c>
      <c r="F94">
        <v>6.8464634056970004</v>
      </c>
      <c r="G94">
        <v>6.9036811553458399</v>
      </c>
      <c r="H94">
        <v>6.9435289899999999</v>
      </c>
      <c r="I94">
        <v>6.94455212</v>
      </c>
      <c r="J94">
        <v>6.9593283000000001</v>
      </c>
      <c r="K94">
        <v>6.9665237199999996</v>
      </c>
      <c r="L94">
        <v>6.9871734823669902</v>
      </c>
      <c r="M94">
        <v>7.1485918899999996</v>
      </c>
      <c r="N94">
        <v>7.15170481</v>
      </c>
      <c r="O94">
        <v>7.2882351254962696</v>
      </c>
      <c r="P94">
        <v>7.3083196826404402</v>
      </c>
      <c r="Q94">
        <v>7.3144473309779698</v>
      </c>
      <c r="R94">
        <v>7.4566254799999996</v>
      </c>
      <c r="T94">
        <f t="shared" si="10"/>
        <v>7.0550481535016338</v>
      </c>
    </row>
    <row r="95" spans="1:20" x14ac:dyDescent="0.45">
      <c r="B95" s="4" t="s">
        <v>33</v>
      </c>
      <c r="C95" s="1">
        <v>100</v>
      </c>
      <c r="D95">
        <v>7.0647351399999998</v>
      </c>
      <c r="E95">
        <v>7.1216068899999998</v>
      </c>
      <c r="F95">
        <v>7.1255287100000002</v>
      </c>
      <c r="G95">
        <v>7.1561902799999997</v>
      </c>
      <c r="H95">
        <v>7.1710094364949999</v>
      </c>
      <c r="I95">
        <v>7.3104651299999999</v>
      </c>
      <c r="J95">
        <v>7.4213028000000003</v>
      </c>
      <c r="K95">
        <v>7.4640821600000002</v>
      </c>
      <c r="L95">
        <v>7.6024744599999998</v>
      </c>
      <c r="M95">
        <v>7.6083699899999999</v>
      </c>
      <c r="N95">
        <v>7.6248999599999996</v>
      </c>
      <c r="O95">
        <v>7.6870350900000002</v>
      </c>
      <c r="P95">
        <v>7.7880564000000003</v>
      </c>
      <c r="Q95">
        <v>7.8628520000000002</v>
      </c>
      <c r="R95">
        <v>7.8723197200000001</v>
      </c>
      <c r="T95">
        <f t="shared" si="10"/>
        <v>7.4587285444329989</v>
      </c>
    </row>
    <row r="96" spans="1:20" x14ac:dyDescent="0.45">
      <c r="B96" s="4" t="s">
        <v>34</v>
      </c>
      <c r="C96" s="1">
        <v>1000</v>
      </c>
      <c r="D96">
        <v>7.3374264723587004</v>
      </c>
      <c r="E96">
        <v>7.3403233200000004</v>
      </c>
      <c r="F96">
        <v>7.3570371999999997</v>
      </c>
      <c r="G96">
        <v>7.4214966599999999</v>
      </c>
      <c r="H96">
        <v>7.4666964749851701</v>
      </c>
      <c r="I96">
        <v>7.4773633200000003</v>
      </c>
      <c r="J96">
        <v>7.5122020799999998</v>
      </c>
      <c r="K96">
        <v>7.5188082046941602</v>
      </c>
      <c r="L96">
        <v>7.5460692900000002</v>
      </c>
      <c r="M96">
        <v>7.5798333700000002</v>
      </c>
      <c r="N96">
        <v>7.63804851</v>
      </c>
      <c r="O96">
        <v>7.7278496499999996</v>
      </c>
      <c r="P96">
        <v>7.7424227800000001</v>
      </c>
      <c r="Q96">
        <v>7.7880126399999998</v>
      </c>
      <c r="R96">
        <v>8.1615614599999997</v>
      </c>
      <c r="T96">
        <f t="shared" si="10"/>
        <v>7.5743434288025364</v>
      </c>
    </row>
    <row r="97" spans="1:22" x14ac:dyDescent="0.45">
      <c r="B97" s="4"/>
      <c r="C97" s="1"/>
    </row>
    <row r="98" spans="1:22" x14ac:dyDescent="0.45">
      <c r="A98" t="s">
        <v>94</v>
      </c>
    </row>
    <row r="99" spans="1:22" x14ac:dyDescent="0.45">
      <c r="B99" s="4" t="s">
        <v>27</v>
      </c>
      <c r="C99" s="1">
        <v>1E-4</v>
      </c>
      <c r="D99">
        <f t="shared" ref="D99:R99" si="11">D89-5.8</f>
        <v>-7.3714919999999573E-2</v>
      </c>
      <c r="E99">
        <f t="shared" si="11"/>
        <v>-0.64675318027029949</v>
      </c>
      <c r="F99">
        <f t="shared" si="11"/>
        <v>-0.4253460107341196</v>
      </c>
      <c r="G99">
        <f t="shared" si="11"/>
        <v>-9.7408858910609908E-2</v>
      </c>
      <c r="H99">
        <f t="shared" si="11"/>
        <v>-3.2836099999995483E-3</v>
      </c>
      <c r="I99">
        <f t="shared" si="11"/>
        <v>7.3400760000000176E-2</v>
      </c>
      <c r="J99">
        <f t="shared" si="11"/>
        <v>0.14230352530354029</v>
      </c>
      <c r="K99">
        <f t="shared" si="11"/>
        <v>0.14775108999999986</v>
      </c>
      <c r="L99">
        <f t="shared" si="11"/>
        <v>0.19740439999999992</v>
      </c>
      <c r="M99">
        <f t="shared" si="11"/>
        <v>0.2654930800000006</v>
      </c>
      <c r="N99">
        <f t="shared" si="11"/>
        <v>0.30971473000000049</v>
      </c>
      <c r="O99">
        <f t="shared" si="11"/>
        <v>0.34364814999999993</v>
      </c>
      <c r="P99">
        <f t="shared" si="11"/>
        <v>0.36167335505395037</v>
      </c>
      <c r="Q99">
        <f t="shared" si="11"/>
        <v>0.42214773261740035</v>
      </c>
      <c r="R99">
        <f t="shared" si="11"/>
        <v>0.42591532669628052</v>
      </c>
      <c r="T99">
        <f t="shared" si="10"/>
        <v>9.6196371317076299E-2</v>
      </c>
      <c r="U99">
        <f>STDEV(D99:R99)</f>
        <v>0.30899570166752727</v>
      </c>
      <c r="V99">
        <f>U99/(SQRT(15))</f>
        <v>7.9782347107200557E-2</v>
      </c>
    </row>
    <row r="100" spans="1:22" x14ac:dyDescent="0.45">
      <c r="B100" s="4" t="s">
        <v>28</v>
      </c>
      <c r="C100" s="1">
        <v>1E-3</v>
      </c>
      <c r="D100">
        <f t="shared" ref="D100:R100" si="12">D90-5.8</f>
        <v>-0.28155032999999996</v>
      </c>
      <c r="E100">
        <f t="shared" si="12"/>
        <v>-0.14664130510298978</v>
      </c>
      <c r="F100">
        <f t="shared" si="12"/>
        <v>6.8522409999999923E-2</v>
      </c>
      <c r="G100">
        <f t="shared" si="12"/>
        <v>0.19726262000000006</v>
      </c>
      <c r="H100">
        <f t="shared" si="12"/>
        <v>0.23494993275477061</v>
      </c>
      <c r="I100">
        <f t="shared" si="12"/>
        <v>0.25311377000000057</v>
      </c>
      <c r="J100">
        <f t="shared" si="12"/>
        <v>0.31571517918213043</v>
      </c>
      <c r="K100">
        <f t="shared" si="12"/>
        <v>0.33008082000000005</v>
      </c>
      <c r="L100">
        <f t="shared" si="12"/>
        <v>0.33950242109207984</v>
      </c>
      <c r="M100">
        <f t="shared" si="12"/>
        <v>0.44979500664863981</v>
      </c>
      <c r="N100">
        <f t="shared" si="12"/>
        <v>0.47497401952111051</v>
      </c>
      <c r="O100">
        <f t="shared" si="12"/>
        <v>0.49083904999999994</v>
      </c>
      <c r="P100">
        <f t="shared" si="12"/>
        <v>0.56485372000000034</v>
      </c>
      <c r="Q100">
        <f t="shared" si="12"/>
        <v>0.66350252991739023</v>
      </c>
      <c r="R100">
        <f t="shared" si="12"/>
        <v>0.68059341461877043</v>
      </c>
      <c r="T100">
        <f t="shared" si="10"/>
        <v>0.30903421724212687</v>
      </c>
      <c r="U100">
        <f t="shared" ref="U100:U106" si="13">STDEV(D100:R100)</f>
        <v>0.27338497805403472</v>
      </c>
      <c r="V100">
        <f t="shared" ref="V100:V160" si="14">U100/(SQRT(15))</f>
        <v>7.0587697807103778E-2</v>
      </c>
    </row>
    <row r="101" spans="1:22" x14ac:dyDescent="0.45">
      <c r="B101" s="4" t="s">
        <v>29</v>
      </c>
      <c r="C101" s="1">
        <v>0.01</v>
      </c>
      <c r="D101">
        <f t="shared" ref="D101:R101" si="15">D91-5.8</f>
        <v>0.33275722651223028</v>
      </c>
      <c r="E101">
        <f t="shared" si="15"/>
        <v>0.34281181000000061</v>
      </c>
      <c r="F101">
        <f t="shared" si="15"/>
        <v>0.35122669999999978</v>
      </c>
      <c r="G101">
        <f t="shared" si="15"/>
        <v>0.35284278000000047</v>
      </c>
      <c r="H101">
        <f t="shared" si="15"/>
        <v>0.3698320000000006</v>
      </c>
      <c r="I101">
        <f t="shared" si="15"/>
        <v>0.37434274807968038</v>
      </c>
      <c r="J101">
        <f t="shared" si="15"/>
        <v>0.43814048721093002</v>
      </c>
      <c r="K101">
        <f t="shared" si="15"/>
        <v>0.45261025000000021</v>
      </c>
      <c r="L101">
        <f t="shared" si="15"/>
        <v>0.46108413000000059</v>
      </c>
      <c r="M101">
        <f t="shared" si="15"/>
        <v>0.47857722804909031</v>
      </c>
      <c r="N101">
        <f t="shared" si="15"/>
        <v>0.49341223142350987</v>
      </c>
      <c r="O101">
        <f t="shared" si="15"/>
        <v>0.54218234156667044</v>
      </c>
      <c r="P101">
        <f t="shared" si="15"/>
        <v>0.55407770000000056</v>
      </c>
      <c r="Q101">
        <f t="shared" si="15"/>
        <v>0.73074220662075984</v>
      </c>
      <c r="R101">
        <f t="shared" si="15"/>
        <v>0.74628894168683058</v>
      </c>
      <c r="T101">
        <f t="shared" si="10"/>
        <v>0.46806191874331365</v>
      </c>
      <c r="U101">
        <f t="shared" si="13"/>
        <v>0.13109238155597253</v>
      </c>
      <c r="V101">
        <f t="shared" si="14"/>
        <v>3.3847907372063328E-2</v>
      </c>
    </row>
    <row r="102" spans="1:22" x14ac:dyDescent="0.45">
      <c r="B102" s="4" t="s">
        <v>30</v>
      </c>
      <c r="C102" s="1">
        <v>0.1</v>
      </c>
      <c r="D102">
        <f t="shared" ref="D102:R102" si="16">D92-5.8</f>
        <v>0.42603155000000026</v>
      </c>
      <c r="E102">
        <f t="shared" si="16"/>
        <v>0.42627841786651022</v>
      </c>
      <c r="F102">
        <f t="shared" si="16"/>
        <v>0.4390883520089206</v>
      </c>
      <c r="G102">
        <f t="shared" si="16"/>
        <v>0.47867640931970001</v>
      </c>
      <c r="H102">
        <f t="shared" si="16"/>
        <v>0.52614969000000045</v>
      </c>
      <c r="I102">
        <f t="shared" si="16"/>
        <v>0.54205983000000035</v>
      </c>
      <c r="J102">
        <f t="shared" si="16"/>
        <v>0.59786032013589985</v>
      </c>
      <c r="K102">
        <f t="shared" si="16"/>
        <v>0.61695315000000051</v>
      </c>
      <c r="L102">
        <f t="shared" si="16"/>
        <v>0.62403288000000057</v>
      </c>
      <c r="M102">
        <f t="shared" si="16"/>
        <v>0.66404963000000006</v>
      </c>
      <c r="N102">
        <f t="shared" si="16"/>
        <v>0.71780680999999991</v>
      </c>
      <c r="O102">
        <f t="shared" si="16"/>
        <v>0.76219252000000015</v>
      </c>
      <c r="P102">
        <f t="shared" si="16"/>
        <v>0.86729997000000036</v>
      </c>
      <c r="Q102">
        <f t="shared" si="16"/>
        <v>1.0012109300000001</v>
      </c>
      <c r="R102">
        <f t="shared" si="16"/>
        <v>1.0177052099999999</v>
      </c>
      <c r="T102">
        <f t="shared" si="10"/>
        <v>0.6471597112887354</v>
      </c>
      <c r="U102">
        <f t="shared" si="13"/>
        <v>0.19430470265122204</v>
      </c>
      <c r="V102">
        <f t="shared" si="14"/>
        <v>5.0169258497197805E-2</v>
      </c>
    </row>
    <row r="103" spans="1:22" x14ac:dyDescent="0.45">
      <c r="B103" s="4" t="s">
        <v>31</v>
      </c>
      <c r="C103" s="1">
        <v>1</v>
      </c>
      <c r="D103">
        <f t="shared" ref="D103:R103" si="17">D93-5.8</f>
        <v>0.63858501734956974</v>
      </c>
      <c r="E103">
        <f t="shared" si="17"/>
        <v>0.7126965100265199</v>
      </c>
      <c r="F103">
        <f t="shared" si="17"/>
        <v>0.72261226000000001</v>
      </c>
      <c r="G103">
        <f t="shared" si="17"/>
        <v>0.73973694979092031</v>
      </c>
      <c r="H103">
        <f t="shared" si="17"/>
        <v>0.74184968000000051</v>
      </c>
      <c r="I103">
        <f t="shared" si="17"/>
        <v>0.77312276000000058</v>
      </c>
      <c r="J103">
        <f t="shared" si="17"/>
        <v>0.98766735000000061</v>
      </c>
      <c r="K103">
        <f t="shared" si="17"/>
        <v>1.00945850269584</v>
      </c>
      <c r="L103">
        <f t="shared" si="17"/>
        <v>1.0656201000000003</v>
      </c>
      <c r="M103">
        <f t="shared" si="17"/>
        <v>1.0783751500000003</v>
      </c>
      <c r="N103">
        <f t="shared" si="17"/>
        <v>1.1181187599999998</v>
      </c>
      <c r="O103">
        <f t="shared" si="17"/>
        <v>1.1246757000000001</v>
      </c>
      <c r="P103">
        <f t="shared" si="17"/>
        <v>1.2119793758125104</v>
      </c>
      <c r="Q103">
        <f t="shared" si="17"/>
        <v>1.2606749900000001</v>
      </c>
      <c r="R103">
        <f t="shared" si="17"/>
        <v>1.2756588300000002</v>
      </c>
      <c r="T103">
        <f t="shared" si="10"/>
        <v>0.96405546237835749</v>
      </c>
      <c r="U103">
        <f t="shared" si="13"/>
        <v>0.22130141197321976</v>
      </c>
      <c r="V103">
        <f t="shared" si="14"/>
        <v>5.7139778870964449E-2</v>
      </c>
    </row>
    <row r="104" spans="1:22" x14ac:dyDescent="0.45">
      <c r="B104" s="4" t="s">
        <v>32</v>
      </c>
      <c r="C104" s="1">
        <v>10</v>
      </c>
      <c r="D104">
        <f t="shared" ref="D104:R104" si="18">D94-5.8</f>
        <v>0.9942511000000005</v>
      </c>
      <c r="E104">
        <f t="shared" si="18"/>
        <v>1.0122957100000001</v>
      </c>
      <c r="F104">
        <f t="shared" si="18"/>
        <v>1.0464634056970006</v>
      </c>
      <c r="G104">
        <f t="shared" si="18"/>
        <v>1.1036811553458401</v>
      </c>
      <c r="H104">
        <f t="shared" si="18"/>
        <v>1.1435289900000001</v>
      </c>
      <c r="I104">
        <f t="shared" si="18"/>
        <v>1.1445521200000002</v>
      </c>
      <c r="J104">
        <f t="shared" si="18"/>
        <v>1.1593283000000003</v>
      </c>
      <c r="K104">
        <f t="shared" si="18"/>
        <v>1.1665237199999998</v>
      </c>
      <c r="L104">
        <f t="shared" si="18"/>
        <v>1.1871734823669904</v>
      </c>
      <c r="M104">
        <f t="shared" si="18"/>
        <v>1.3485918899999998</v>
      </c>
      <c r="N104">
        <f t="shared" si="18"/>
        <v>1.3517048100000002</v>
      </c>
      <c r="O104">
        <f t="shared" si="18"/>
        <v>1.4882351254962698</v>
      </c>
      <c r="P104">
        <f t="shared" si="18"/>
        <v>1.5083196826404404</v>
      </c>
      <c r="Q104">
        <f t="shared" si="18"/>
        <v>1.51444733097797</v>
      </c>
      <c r="R104">
        <f t="shared" si="18"/>
        <v>1.6566254799999998</v>
      </c>
      <c r="T104">
        <f t="shared" si="10"/>
        <v>1.255048153501634</v>
      </c>
      <c r="U104">
        <f t="shared" si="13"/>
        <v>0.20784317657721321</v>
      </c>
      <c r="V104">
        <f t="shared" si="14"/>
        <v>5.3664877433759611E-2</v>
      </c>
    </row>
    <row r="105" spans="1:22" x14ac:dyDescent="0.45">
      <c r="B105" s="4" t="s">
        <v>33</v>
      </c>
      <c r="C105" s="1">
        <v>100</v>
      </c>
      <c r="D105">
        <f t="shared" ref="D105:R105" si="19">D95-5.8</f>
        <v>1.26473514</v>
      </c>
      <c r="E105">
        <f t="shared" si="19"/>
        <v>1.32160689</v>
      </c>
      <c r="F105">
        <f t="shared" si="19"/>
        <v>1.3255287100000004</v>
      </c>
      <c r="G105">
        <f t="shared" si="19"/>
        <v>1.3561902799999999</v>
      </c>
      <c r="H105">
        <f t="shared" si="19"/>
        <v>1.3710094364950001</v>
      </c>
      <c r="I105">
        <f t="shared" si="19"/>
        <v>1.51046513</v>
      </c>
      <c r="J105">
        <f t="shared" si="19"/>
        <v>1.6213028000000005</v>
      </c>
      <c r="K105">
        <f t="shared" si="19"/>
        <v>1.6640821600000004</v>
      </c>
      <c r="L105">
        <f t="shared" si="19"/>
        <v>1.80247446</v>
      </c>
      <c r="M105">
        <f t="shared" si="19"/>
        <v>1.8083699900000001</v>
      </c>
      <c r="N105">
        <f t="shared" si="19"/>
        <v>1.8248999599999998</v>
      </c>
      <c r="O105">
        <f t="shared" si="19"/>
        <v>1.8870350900000004</v>
      </c>
      <c r="P105">
        <f t="shared" si="19"/>
        <v>1.9880564000000005</v>
      </c>
      <c r="Q105">
        <f t="shared" si="19"/>
        <v>2.0628520000000004</v>
      </c>
      <c r="R105">
        <f t="shared" si="19"/>
        <v>2.0723197200000003</v>
      </c>
      <c r="T105">
        <f t="shared" si="10"/>
        <v>1.658728544433</v>
      </c>
      <c r="U105">
        <f>STDEV(D105:R105)</f>
        <v>0.28576333230829348</v>
      </c>
      <c r="V105">
        <f t="shared" si="14"/>
        <v>7.3783775132450435E-2</v>
      </c>
    </row>
    <row r="106" spans="1:22" x14ac:dyDescent="0.45">
      <c r="B106" s="4" t="s">
        <v>34</v>
      </c>
      <c r="C106" s="1">
        <v>1000</v>
      </c>
      <c r="D106">
        <f t="shared" ref="D106:R106" si="20">D96-5.8</f>
        <v>1.5374264723587006</v>
      </c>
      <c r="E106">
        <f t="shared" si="20"/>
        <v>1.5403233200000006</v>
      </c>
      <c r="F106">
        <f t="shared" si="20"/>
        <v>1.5570371999999999</v>
      </c>
      <c r="G106">
        <f t="shared" si="20"/>
        <v>1.62149666</v>
      </c>
      <c r="H106">
        <f t="shared" si="20"/>
        <v>1.6666964749851703</v>
      </c>
      <c r="I106">
        <f t="shared" si="20"/>
        <v>1.6773633200000004</v>
      </c>
      <c r="J106">
        <f t="shared" si="20"/>
        <v>1.71220208</v>
      </c>
      <c r="K106">
        <f t="shared" si="20"/>
        <v>1.7188082046941604</v>
      </c>
      <c r="L106">
        <f t="shared" si="20"/>
        <v>1.7460692900000003</v>
      </c>
      <c r="M106">
        <f t="shared" si="20"/>
        <v>1.7798333700000004</v>
      </c>
      <c r="N106">
        <f t="shared" si="20"/>
        <v>1.8380485100000001</v>
      </c>
      <c r="O106">
        <f t="shared" si="20"/>
        <v>1.9278496499999997</v>
      </c>
      <c r="P106">
        <f t="shared" si="20"/>
        <v>1.9424227800000002</v>
      </c>
      <c r="Q106">
        <f t="shared" si="20"/>
        <v>1.98801264</v>
      </c>
      <c r="R106">
        <f t="shared" si="20"/>
        <v>2.3615614599999999</v>
      </c>
      <c r="T106">
        <f t="shared" si="10"/>
        <v>1.7743434288025357</v>
      </c>
      <c r="U106">
        <f t="shared" si="13"/>
        <v>0.21656410860030056</v>
      </c>
      <c r="V106">
        <f t="shared" si="14"/>
        <v>5.591661239968123E-2</v>
      </c>
    </row>
    <row r="109" spans="1:22" x14ac:dyDescent="0.45">
      <c r="A109" t="s">
        <v>95</v>
      </c>
    </row>
    <row r="110" spans="1:22" x14ac:dyDescent="0.45">
      <c r="B110" s="4" t="s">
        <v>27</v>
      </c>
      <c r="C110" s="1">
        <v>1E-4</v>
      </c>
      <c r="D110">
        <v>3.3437686615317399</v>
      </c>
      <c r="E110">
        <v>4.0317958952769102</v>
      </c>
      <c r="F110">
        <v>4.1272050192377696</v>
      </c>
      <c r="G110">
        <v>4.2828193689336604</v>
      </c>
      <c r="H110">
        <v>4.3025424767206797</v>
      </c>
      <c r="I110">
        <v>4.3343086807741997</v>
      </c>
      <c r="J110">
        <v>4.4409621578712297</v>
      </c>
      <c r="K110">
        <v>4.6718405530604201</v>
      </c>
      <c r="L110">
        <v>4.6860276168170003</v>
      </c>
      <c r="M110">
        <v>4.9317398878993304</v>
      </c>
      <c r="N110">
        <v>4.942675006709</v>
      </c>
      <c r="O110">
        <v>5.1314204415883298</v>
      </c>
      <c r="P110">
        <v>5.307292093</v>
      </c>
      <c r="Q110">
        <v>5.4522361970000004</v>
      </c>
      <c r="R110">
        <v>5.4724309089999998</v>
      </c>
      <c r="T110">
        <f t="shared" si="10"/>
        <v>4.6306043310280192</v>
      </c>
    </row>
    <row r="111" spans="1:22" x14ac:dyDescent="0.45">
      <c r="B111" s="4" t="s">
        <v>28</v>
      </c>
      <c r="C111" s="1">
        <v>1E-3</v>
      </c>
      <c r="D111">
        <v>4.32700013520921</v>
      </c>
      <c r="E111">
        <v>4.4706739355271203</v>
      </c>
      <c r="F111">
        <v>4.5367538066223698</v>
      </c>
      <c r="G111">
        <v>4.5531756319293999</v>
      </c>
      <c r="H111">
        <v>4.5725649185635797</v>
      </c>
      <c r="I111">
        <v>4.63557742723619</v>
      </c>
      <c r="J111">
        <v>4.6598669328780602</v>
      </c>
      <c r="K111">
        <v>4.7299736225367104</v>
      </c>
      <c r="L111">
        <v>4.8250280976825604</v>
      </c>
      <c r="M111">
        <v>4.8586544693057903</v>
      </c>
      <c r="N111">
        <v>4.8897378657408499</v>
      </c>
      <c r="O111">
        <v>5.0477362149999996</v>
      </c>
      <c r="P111">
        <v>5.1533599848513303</v>
      </c>
      <c r="Q111">
        <v>5.3420942370000004</v>
      </c>
      <c r="R111">
        <v>5.5048863500946803</v>
      </c>
      <c r="T111">
        <f t="shared" si="10"/>
        <v>4.8071389086785237</v>
      </c>
    </row>
    <row r="112" spans="1:22" x14ac:dyDescent="0.45">
      <c r="B112" s="4" t="s">
        <v>29</v>
      </c>
      <c r="C112" s="1">
        <v>0.01</v>
      </c>
      <c r="D112">
        <v>4.1243957737345402</v>
      </c>
      <c r="E112">
        <v>4.1349662914634902</v>
      </c>
      <c r="F112">
        <v>4.8968989193344301</v>
      </c>
      <c r="G112">
        <v>4.9566349474899596</v>
      </c>
      <c r="H112">
        <v>5.0206496105908496</v>
      </c>
      <c r="I112">
        <v>5.0604125817477899</v>
      </c>
      <c r="J112">
        <v>5.207147558</v>
      </c>
      <c r="K112">
        <v>5.4819553004622996</v>
      </c>
      <c r="L112">
        <v>5.56687677284968</v>
      </c>
      <c r="M112">
        <v>5.6591221310000002</v>
      </c>
      <c r="N112">
        <v>5.7021386669999998</v>
      </c>
      <c r="O112">
        <v>5.7286318410000003</v>
      </c>
      <c r="P112">
        <v>5.7582488930000002</v>
      </c>
      <c r="Q112">
        <v>5.77198468781976</v>
      </c>
      <c r="R112">
        <v>5.8798828829999996</v>
      </c>
      <c r="T112">
        <f t="shared" si="10"/>
        <v>5.2633297905661873</v>
      </c>
    </row>
    <row r="113" spans="1:22" x14ac:dyDescent="0.45">
      <c r="B113" s="4" t="s">
        <v>30</v>
      </c>
      <c r="C113" s="1">
        <v>0.1</v>
      </c>
      <c r="D113">
        <v>5.2321998939999999</v>
      </c>
      <c r="E113">
        <v>5.2407954139798401</v>
      </c>
      <c r="F113">
        <v>5.2809529250000002</v>
      </c>
      <c r="G113">
        <v>5.2993909484964101</v>
      </c>
      <c r="H113">
        <v>5.3179516904417596</v>
      </c>
      <c r="I113">
        <v>5.3554786084398298</v>
      </c>
      <c r="J113">
        <v>5.5776481569999996</v>
      </c>
      <c r="K113">
        <v>5.6286125040000003</v>
      </c>
      <c r="L113">
        <v>5.6458856539999998</v>
      </c>
      <c r="M113">
        <v>5.7689109590000003</v>
      </c>
      <c r="N113">
        <v>5.8395032556026099</v>
      </c>
      <c r="O113">
        <v>5.9945889511513801</v>
      </c>
      <c r="P113">
        <v>6.0584313859999996</v>
      </c>
      <c r="Q113">
        <v>6.0793734449999999</v>
      </c>
      <c r="R113">
        <v>6.1248351607531601</v>
      </c>
      <c r="T113">
        <f t="shared" si="10"/>
        <v>5.6296372635243328</v>
      </c>
    </row>
    <row r="114" spans="1:22" x14ac:dyDescent="0.45">
      <c r="B114" s="4" t="s">
        <v>31</v>
      </c>
      <c r="C114" s="1">
        <v>1</v>
      </c>
      <c r="D114">
        <v>6.00441040337566</v>
      </c>
      <c r="E114">
        <v>6.0172949940000002</v>
      </c>
      <c r="F114">
        <v>6.0212292545959603</v>
      </c>
      <c r="G114">
        <v>6.0310880352090601</v>
      </c>
      <c r="H114">
        <v>6.0624207802634702</v>
      </c>
      <c r="I114">
        <v>6.1176691290000003</v>
      </c>
      <c r="J114">
        <v>6.2108773836306499</v>
      </c>
      <c r="K114">
        <v>6.2205310736409203</v>
      </c>
      <c r="L114">
        <v>6.236389559</v>
      </c>
      <c r="M114">
        <v>6.2769977368802499</v>
      </c>
      <c r="N114">
        <v>6.3317108339999999</v>
      </c>
      <c r="O114">
        <v>6.3759704866061604</v>
      </c>
      <c r="P114">
        <v>6.4234924519999996</v>
      </c>
      <c r="Q114">
        <v>6.4269672120000001</v>
      </c>
      <c r="R114">
        <v>6.4276431378755996</v>
      </c>
      <c r="T114">
        <f t="shared" si="10"/>
        <v>6.2123128314718494</v>
      </c>
    </row>
    <row r="115" spans="1:22" x14ac:dyDescent="0.45">
      <c r="B115" s="4" t="s">
        <v>32</v>
      </c>
      <c r="C115" s="1">
        <v>10</v>
      </c>
      <c r="D115">
        <v>6.72257687769405</v>
      </c>
      <c r="E115">
        <v>6.7482581069999998</v>
      </c>
      <c r="F115">
        <v>6.8211008680000003</v>
      </c>
      <c r="G115">
        <v>6.8697783809999997</v>
      </c>
      <c r="H115">
        <v>6.9428424162375597</v>
      </c>
      <c r="I115">
        <v>6.9539591082374104</v>
      </c>
      <c r="J115">
        <v>6.9903095469999998</v>
      </c>
      <c r="K115">
        <v>7.0271450000613198</v>
      </c>
      <c r="L115">
        <v>7.0710824398559504</v>
      </c>
      <c r="M115">
        <v>7.1028431543399302</v>
      </c>
      <c r="N115">
        <v>7.1168148566940301</v>
      </c>
      <c r="O115">
        <v>7.1224453299999997</v>
      </c>
      <c r="P115">
        <v>7.2358551350487703</v>
      </c>
      <c r="Q115">
        <v>7.3023293755446099</v>
      </c>
      <c r="R115">
        <v>7.3580716527324803</v>
      </c>
      <c r="T115">
        <f t="shared" si="10"/>
        <v>7.0256941499630745</v>
      </c>
    </row>
    <row r="116" spans="1:22" x14ac:dyDescent="0.45">
      <c r="B116" s="4" t="s">
        <v>33</v>
      </c>
      <c r="C116" s="1">
        <v>100</v>
      </c>
      <c r="D116">
        <v>7.2811152654663802</v>
      </c>
      <c r="E116">
        <v>7.3620113060000003</v>
      </c>
      <c r="F116">
        <v>7.3768028023450798</v>
      </c>
      <c r="G116">
        <v>7.3873110763568199</v>
      </c>
      <c r="H116">
        <v>7.4482719052889701</v>
      </c>
      <c r="I116">
        <v>7.4751298578719698</v>
      </c>
      <c r="J116">
        <v>7.4792934249999998</v>
      </c>
      <c r="K116">
        <v>7.4896378268284396</v>
      </c>
      <c r="L116">
        <v>7.5222796745093401</v>
      </c>
      <c r="M116">
        <v>7.5937571225129297</v>
      </c>
      <c r="N116">
        <v>7.6505249381097897</v>
      </c>
      <c r="O116">
        <v>7.6880765230000003</v>
      </c>
      <c r="P116">
        <v>7.7641905649999998</v>
      </c>
      <c r="Q116">
        <v>7.7681112579300899</v>
      </c>
      <c r="R116">
        <v>7.8102891720000001</v>
      </c>
      <c r="T116">
        <f t="shared" si="10"/>
        <v>7.539786847881321</v>
      </c>
    </row>
    <row r="117" spans="1:22" x14ac:dyDescent="0.45">
      <c r="B117" s="4" t="s">
        <v>34</v>
      </c>
      <c r="C117" s="1">
        <v>1000</v>
      </c>
      <c r="D117">
        <v>7.3951585295338598</v>
      </c>
      <c r="E117">
        <v>7.4028372713816601</v>
      </c>
      <c r="F117">
        <v>7.4275273999999998</v>
      </c>
      <c r="G117">
        <v>7.46186628532302</v>
      </c>
      <c r="H117">
        <v>7.4622569876034497</v>
      </c>
      <c r="I117">
        <v>7.4732916063749402</v>
      </c>
      <c r="J117">
        <v>7.53750440946847</v>
      </c>
      <c r="K117">
        <v>7.60214632164704</v>
      </c>
      <c r="L117">
        <v>7.6481702619999998</v>
      </c>
      <c r="M117">
        <v>7.6847983588627002</v>
      </c>
      <c r="N117">
        <v>7.7038217112026803</v>
      </c>
      <c r="O117">
        <v>7.7485379200000004</v>
      </c>
      <c r="P117">
        <v>7.8555273290000001</v>
      </c>
      <c r="Q117">
        <v>8.0731953040000004</v>
      </c>
      <c r="R117">
        <v>8.1398978771670105</v>
      </c>
      <c r="T117">
        <f t="shared" si="10"/>
        <v>7.641102504904322</v>
      </c>
    </row>
    <row r="118" spans="1:22" x14ac:dyDescent="0.45">
      <c r="B118" s="4"/>
      <c r="C118" s="1"/>
    </row>
    <row r="120" spans="1:22" x14ac:dyDescent="0.45">
      <c r="A120" t="s">
        <v>96</v>
      </c>
    </row>
    <row r="121" spans="1:22" x14ac:dyDescent="0.45">
      <c r="B121" s="4" t="s">
        <v>27</v>
      </c>
      <c r="C121" s="1">
        <v>1E-4</v>
      </c>
      <c r="D121">
        <f t="shared" ref="D121:D128" si="21">D110-4.6</f>
        <v>-1.2562313384682597</v>
      </c>
      <c r="E121">
        <f t="shared" ref="E121:R121" si="22">E110-4.6</f>
        <v>-0.56820410472308946</v>
      </c>
      <c r="F121">
        <f t="shared" si="22"/>
        <v>-0.47279498076223003</v>
      </c>
      <c r="G121">
        <f t="shared" si="22"/>
        <v>-0.3171806310663392</v>
      </c>
      <c r="H121">
        <f t="shared" si="22"/>
        <v>-0.29745752327931996</v>
      </c>
      <c r="I121">
        <f t="shared" si="22"/>
        <v>-0.26569131922579992</v>
      </c>
      <c r="J121">
        <f t="shared" si="22"/>
        <v>-0.15903784212876992</v>
      </c>
      <c r="K121">
        <f t="shared" si="22"/>
        <v>7.1840553060420476E-2</v>
      </c>
      <c r="L121">
        <f t="shared" si="22"/>
        <v>8.6027616817000663E-2</v>
      </c>
      <c r="M121">
        <f t="shared" si="22"/>
        <v>0.33173988789933073</v>
      </c>
      <c r="N121">
        <f t="shared" si="22"/>
        <v>0.34267500670900031</v>
      </c>
      <c r="O121">
        <f t="shared" si="22"/>
        <v>0.53142044158833013</v>
      </c>
      <c r="P121">
        <f t="shared" si="22"/>
        <v>0.7072920930000004</v>
      </c>
      <c r="Q121">
        <f t="shared" si="22"/>
        <v>0.85223619700000075</v>
      </c>
      <c r="R121">
        <f t="shared" si="22"/>
        <v>0.8724309090000002</v>
      </c>
      <c r="T121">
        <f t="shared" si="10"/>
        <v>3.060433102801836E-2</v>
      </c>
      <c r="U121">
        <f>STDEV(D121:R121)</f>
        <v>0.59194471192372011</v>
      </c>
      <c r="V121">
        <f t="shared" si="14"/>
        <v>0.15283946741040766</v>
      </c>
    </row>
    <row r="122" spans="1:22" x14ac:dyDescent="0.45">
      <c r="B122" s="4" t="s">
        <v>28</v>
      </c>
      <c r="C122" s="1">
        <v>1E-3</v>
      </c>
      <c r="D122">
        <f t="shared" si="21"/>
        <v>-0.27299986479078964</v>
      </c>
      <c r="E122">
        <f t="shared" ref="E122:R122" si="23">E111-4.6</f>
        <v>-0.12932606447287931</v>
      </c>
      <c r="F122">
        <f t="shared" si="23"/>
        <v>-6.3246193377629822E-2</v>
      </c>
      <c r="G122">
        <f t="shared" si="23"/>
        <v>-4.6824368070599753E-2</v>
      </c>
      <c r="H122">
        <f t="shared" si="23"/>
        <v>-2.7435081436419928E-2</v>
      </c>
      <c r="I122">
        <f t="shared" si="23"/>
        <v>3.5577427236190395E-2</v>
      </c>
      <c r="J122">
        <f t="shared" si="23"/>
        <v>5.9866932878060553E-2</v>
      </c>
      <c r="K122">
        <f t="shared" si="23"/>
        <v>0.12997362253671074</v>
      </c>
      <c r="L122">
        <f t="shared" si="23"/>
        <v>0.22502809768256071</v>
      </c>
      <c r="M122">
        <f t="shared" si="23"/>
        <v>0.25865446930579061</v>
      </c>
      <c r="N122">
        <f t="shared" si="23"/>
        <v>0.28973786574085025</v>
      </c>
      <c r="O122">
        <f t="shared" si="23"/>
        <v>0.44773621499999994</v>
      </c>
      <c r="P122">
        <f t="shared" si="23"/>
        <v>0.55335998485133064</v>
      </c>
      <c r="Q122">
        <f t="shared" si="23"/>
        <v>0.74209423700000077</v>
      </c>
      <c r="R122">
        <f t="shared" si="23"/>
        <v>0.90488635009468066</v>
      </c>
      <c r="T122">
        <f t="shared" si="10"/>
        <v>0.20713890867852378</v>
      </c>
      <c r="U122">
        <f t="shared" ref="U122:U128" si="24">STDEV(D122:R122)</f>
        <v>0.33316988810596748</v>
      </c>
      <c r="V122">
        <f t="shared" si="14"/>
        <v>8.6024095206146706E-2</v>
      </c>
    </row>
    <row r="123" spans="1:22" x14ac:dyDescent="0.45">
      <c r="B123" s="4" t="s">
        <v>29</v>
      </c>
      <c r="C123" s="1">
        <v>0.01</v>
      </c>
      <c r="D123">
        <f t="shared" si="21"/>
        <v>-0.4756042262654594</v>
      </c>
      <c r="E123">
        <f t="shared" ref="E123:R123" si="25">E112-4.6</f>
        <v>-0.46503370853650949</v>
      </c>
      <c r="F123">
        <f t="shared" si="25"/>
        <v>0.29689891933443047</v>
      </c>
      <c r="G123">
        <f t="shared" si="25"/>
        <v>0.35663494748995994</v>
      </c>
      <c r="H123">
        <f t="shared" si="25"/>
        <v>0.42064961059084993</v>
      </c>
      <c r="I123">
        <f t="shared" si="25"/>
        <v>0.46041258174779021</v>
      </c>
      <c r="J123">
        <f t="shared" si="25"/>
        <v>0.60714755800000031</v>
      </c>
      <c r="K123">
        <f t="shared" si="25"/>
        <v>0.88195530046229997</v>
      </c>
      <c r="L123">
        <f t="shared" si="25"/>
        <v>0.96687677284968032</v>
      </c>
      <c r="M123">
        <f t="shared" si="25"/>
        <v>1.0591221310000005</v>
      </c>
      <c r="N123">
        <f t="shared" si="25"/>
        <v>1.1021386670000002</v>
      </c>
      <c r="O123">
        <f t="shared" si="25"/>
        <v>1.1286318410000007</v>
      </c>
      <c r="P123">
        <f t="shared" si="25"/>
        <v>1.1582488930000006</v>
      </c>
      <c r="Q123">
        <f t="shared" si="25"/>
        <v>1.1719846878197604</v>
      </c>
      <c r="R123">
        <f t="shared" si="25"/>
        <v>1.279882883</v>
      </c>
      <c r="T123">
        <f t="shared" si="10"/>
        <v>0.66332979056618702</v>
      </c>
      <c r="U123">
        <f t="shared" si="24"/>
        <v>0.56640437503379115</v>
      </c>
      <c r="V123">
        <f t="shared" si="14"/>
        <v>0.14624498078165954</v>
      </c>
    </row>
    <row r="124" spans="1:22" x14ac:dyDescent="0.45">
      <c r="B124" s="4" t="s">
        <v>30</v>
      </c>
      <c r="C124" s="1">
        <v>0.1</v>
      </c>
      <c r="D124">
        <f t="shared" si="21"/>
        <v>0.63219989400000021</v>
      </c>
      <c r="E124">
        <f t="shared" ref="E124:R124" si="26">E113-4.6</f>
        <v>0.64079541397984041</v>
      </c>
      <c r="F124">
        <f t="shared" si="26"/>
        <v>0.6809529250000006</v>
      </c>
      <c r="G124">
        <f t="shared" si="26"/>
        <v>0.69939094849641048</v>
      </c>
      <c r="H124">
        <f t="shared" si="26"/>
        <v>0.71795169044175999</v>
      </c>
      <c r="I124">
        <f t="shared" si="26"/>
        <v>0.75547860843983017</v>
      </c>
      <c r="J124">
        <f t="shared" si="26"/>
        <v>0.97764815699999996</v>
      </c>
      <c r="K124">
        <f t="shared" si="26"/>
        <v>1.0286125040000007</v>
      </c>
      <c r="L124">
        <f t="shared" si="26"/>
        <v>1.0458856540000001</v>
      </c>
      <c r="M124">
        <f t="shared" si="26"/>
        <v>1.1689109590000006</v>
      </c>
      <c r="N124">
        <f t="shared" si="26"/>
        <v>1.2395032556026102</v>
      </c>
      <c r="O124">
        <f t="shared" si="26"/>
        <v>1.3945889511513805</v>
      </c>
      <c r="P124">
        <f t="shared" si="26"/>
        <v>1.458431386</v>
      </c>
      <c r="Q124">
        <f t="shared" si="26"/>
        <v>1.4793734450000002</v>
      </c>
      <c r="R124">
        <f t="shared" si="26"/>
        <v>1.5248351607531605</v>
      </c>
      <c r="T124">
        <f t="shared" si="10"/>
        <v>1.0296372635243329</v>
      </c>
      <c r="U124">
        <f t="shared" si="24"/>
        <v>0.33199131403475035</v>
      </c>
      <c r="V124">
        <f t="shared" si="14"/>
        <v>8.571978868947365E-2</v>
      </c>
    </row>
    <row r="125" spans="1:22" x14ac:dyDescent="0.45">
      <c r="B125" s="4" t="s">
        <v>31</v>
      </c>
      <c r="C125" s="1">
        <v>1</v>
      </c>
      <c r="D125">
        <f t="shared" si="21"/>
        <v>1.4044104033756604</v>
      </c>
      <c r="E125">
        <f t="shared" ref="E125:R125" si="27">E114-4.6</f>
        <v>1.4172949940000006</v>
      </c>
      <c r="F125">
        <f t="shared" si="27"/>
        <v>1.4212292545959606</v>
      </c>
      <c r="G125">
        <f t="shared" si="27"/>
        <v>1.4310880352090605</v>
      </c>
      <c r="H125">
        <f t="shared" si="27"/>
        <v>1.4624207802634706</v>
      </c>
      <c r="I125">
        <f t="shared" si="27"/>
        <v>1.5176691290000006</v>
      </c>
      <c r="J125">
        <f t="shared" si="27"/>
        <v>1.6108773836306503</v>
      </c>
      <c r="K125">
        <f t="shared" si="27"/>
        <v>1.6205310736409206</v>
      </c>
      <c r="L125">
        <f t="shared" si="27"/>
        <v>1.6363895590000004</v>
      </c>
      <c r="M125">
        <f t="shared" si="27"/>
        <v>1.6769977368802502</v>
      </c>
      <c r="N125">
        <f t="shared" si="27"/>
        <v>1.7317108340000003</v>
      </c>
      <c r="O125">
        <f t="shared" si="27"/>
        <v>1.7759704866061607</v>
      </c>
      <c r="P125">
        <f t="shared" si="27"/>
        <v>1.823492452</v>
      </c>
      <c r="Q125">
        <f t="shared" si="27"/>
        <v>1.8269672120000005</v>
      </c>
      <c r="R125">
        <f t="shared" si="27"/>
        <v>1.8276431378756</v>
      </c>
      <c r="T125">
        <f t="shared" si="10"/>
        <v>1.6123128314718491</v>
      </c>
      <c r="U125">
        <f t="shared" si="24"/>
        <v>0.16145530276447437</v>
      </c>
      <c r="V125">
        <f t="shared" si="14"/>
        <v>4.1687579917579036E-2</v>
      </c>
    </row>
    <row r="126" spans="1:22" x14ac:dyDescent="0.45">
      <c r="B126" s="4" t="s">
        <v>32</v>
      </c>
      <c r="C126" s="1">
        <v>10</v>
      </c>
      <c r="D126">
        <f t="shared" si="21"/>
        <v>2.1225768776940503</v>
      </c>
      <c r="E126">
        <f t="shared" ref="E126:R126" si="28">E115-4.6</f>
        <v>2.1482581070000002</v>
      </c>
      <c r="F126">
        <f t="shared" si="28"/>
        <v>2.2211008680000006</v>
      </c>
      <c r="G126">
        <f t="shared" si="28"/>
        <v>2.2697783810000001</v>
      </c>
      <c r="H126">
        <f t="shared" si="28"/>
        <v>2.3428424162375601</v>
      </c>
      <c r="I126">
        <f t="shared" si="28"/>
        <v>2.3539591082374107</v>
      </c>
      <c r="J126">
        <f t="shared" si="28"/>
        <v>2.3903095470000002</v>
      </c>
      <c r="K126">
        <f t="shared" si="28"/>
        <v>2.4271450000613202</v>
      </c>
      <c r="L126">
        <f t="shared" si="28"/>
        <v>2.4710824398559508</v>
      </c>
      <c r="M126">
        <f t="shared" si="28"/>
        <v>2.5028431543399305</v>
      </c>
      <c r="N126">
        <f t="shared" si="28"/>
        <v>2.5168148566940305</v>
      </c>
      <c r="O126">
        <f t="shared" si="28"/>
        <v>2.52244533</v>
      </c>
      <c r="P126">
        <f t="shared" si="28"/>
        <v>2.6358551350487707</v>
      </c>
      <c r="Q126">
        <f t="shared" si="28"/>
        <v>2.7023293755446103</v>
      </c>
      <c r="R126">
        <f t="shared" si="28"/>
        <v>2.7580716527324807</v>
      </c>
      <c r="T126">
        <f t="shared" si="10"/>
        <v>2.4256941499630744</v>
      </c>
      <c r="U126">
        <f t="shared" si="24"/>
        <v>0.18994901752191104</v>
      </c>
      <c r="V126">
        <f t="shared" si="14"/>
        <v>4.9044625432721485E-2</v>
      </c>
    </row>
    <row r="127" spans="1:22" x14ac:dyDescent="0.45">
      <c r="B127" s="4" t="s">
        <v>33</v>
      </c>
      <c r="C127" s="1">
        <v>100</v>
      </c>
      <c r="D127">
        <f t="shared" si="21"/>
        <v>2.6811152654663806</v>
      </c>
      <c r="E127">
        <f t="shared" ref="E127:R127" si="29">E116-4.6</f>
        <v>2.7620113060000007</v>
      </c>
      <c r="F127">
        <f t="shared" si="29"/>
        <v>2.7768028023450801</v>
      </c>
      <c r="G127">
        <f t="shared" si="29"/>
        <v>2.7873110763568203</v>
      </c>
      <c r="H127">
        <f t="shared" si="29"/>
        <v>2.8482719052889705</v>
      </c>
      <c r="I127">
        <f t="shared" si="29"/>
        <v>2.8751298578719702</v>
      </c>
      <c r="J127">
        <f t="shared" si="29"/>
        <v>2.8792934250000002</v>
      </c>
      <c r="K127">
        <f t="shared" si="29"/>
        <v>2.8896378268284399</v>
      </c>
      <c r="L127">
        <f t="shared" si="29"/>
        <v>2.9222796745093405</v>
      </c>
      <c r="M127">
        <f t="shared" si="29"/>
        <v>2.99375712251293</v>
      </c>
      <c r="N127">
        <f t="shared" si="29"/>
        <v>3.0505249381097901</v>
      </c>
      <c r="O127">
        <f t="shared" si="29"/>
        <v>3.0880765230000007</v>
      </c>
      <c r="P127">
        <f t="shared" si="29"/>
        <v>3.1641905650000002</v>
      </c>
      <c r="Q127">
        <f t="shared" si="29"/>
        <v>3.1681112579300903</v>
      </c>
      <c r="R127">
        <f t="shared" si="29"/>
        <v>3.2102891720000004</v>
      </c>
      <c r="T127">
        <f t="shared" si="10"/>
        <v>2.9397868478813209</v>
      </c>
      <c r="U127">
        <f t="shared" si="24"/>
        <v>0.16479214100382736</v>
      </c>
      <c r="V127">
        <f t="shared" si="14"/>
        <v>4.2549147846245847E-2</v>
      </c>
    </row>
    <row r="128" spans="1:22" x14ac:dyDescent="0.45">
      <c r="B128" s="4" t="s">
        <v>34</v>
      </c>
      <c r="C128" s="1">
        <v>1000</v>
      </c>
      <c r="D128">
        <f t="shared" si="21"/>
        <v>2.7951585295338601</v>
      </c>
      <c r="E128">
        <f t="shared" ref="E128:R128" si="30">E117-4.6</f>
        <v>2.8028372713816605</v>
      </c>
      <c r="F128">
        <f t="shared" si="30"/>
        <v>2.8275274000000001</v>
      </c>
      <c r="G128">
        <f t="shared" si="30"/>
        <v>2.8618662853230203</v>
      </c>
      <c r="H128">
        <f t="shared" si="30"/>
        <v>2.86225698760345</v>
      </c>
      <c r="I128">
        <f t="shared" si="30"/>
        <v>2.8732916063749405</v>
      </c>
      <c r="J128">
        <f t="shared" si="30"/>
        <v>2.9375044094684704</v>
      </c>
      <c r="K128">
        <f t="shared" si="30"/>
        <v>3.0021463216470403</v>
      </c>
      <c r="L128">
        <f t="shared" si="30"/>
        <v>3.0481702620000002</v>
      </c>
      <c r="M128">
        <f t="shared" si="30"/>
        <v>3.0847983588627006</v>
      </c>
      <c r="N128">
        <f t="shared" si="30"/>
        <v>3.1038217112026807</v>
      </c>
      <c r="O128">
        <f t="shared" si="30"/>
        <v>3.1485379200000008</v>
      </c>
      <c r="P128">
        <f t="shared" si="30"/>
        <v>3.2555273290000004</v>
      </c>
      <c r="Q128">
        <f t="shared" si="30"/>
        <v>3.4731953040000008</v>
      </c>
      <c r="R128">
        <f t="shared" si="30"/>
        <v>3.5398978771670109</v>
      </c>
      <c r="T128">
        <f t="shared" si="10"/>
        <v>3.0411025049043228</v>
      </c>
      <c r="U128">
        <f t="shared" si="24"/>
        <v>0.23395809124034481</v>
      </c>
      <c r="V128">
        <f t="shared" si="14"/>
        <v>6.0407719405622048E-2</v>
      </c>
    </row>
    <row r="131" spans="1:22" x14ac:dyDescent="0.45">
      <c r="A131" t="s">
        <v>97</v>
      </c>
    </row>
    <row r="132" spans="1:22" x14ac:dyDescent="0.45">
      <c r="B132" s="4" t="s">
        <v>27</v>
      </c>
      <c r="C132" s="1">
        <v>1E-4</v>
      </c>
      <c r="D132">
        <v>1.4499852428871101</v>
      </c>
      <c r="E132">
        <v>1.50493397846997</v>
      </c>
      <c r="F132">
        <v>1.60490902376485</v>
      </c>
      <c r="G132">
        <v>1.6268411252844801</v>
      </c>
      <c r="H132">
        <v>1.6634813617540101</v>
      </c>
      <c r="I132">
        <v>1.85095550529747</v>
      </c>
      <c r="J132">
        <v>1.86817086578137</v>
      </c>
      <c r="K132">
        <v>1.98545000193261</v>
      </c>
      <c r="L132">
        <v>2.1231356120101301</v>
      </c>
      <c r="M132">
        <v>2.1278930143988202</v>
      </c>
      <c r="N132">
        <v>2.29862574573214</v>
      </c>
      <c r="O132">
        <v>2.3114512388000699</v>
      </c>
      <c r="P132">
        <v>2.38470941569572</v>
      </c>
      <c r="Q132">
        <v>2.4049387750969702</v>
      </c>
      <c r="R132">
        <v>2.6367857719297798</v>
      </c>
      <c r="T132">
        <f t="shared" si="10"/>
        <v>1.9894844452557003</v>
      </c>
    </row>
    <row r="133" spans="1:22" x14ac:dyDescent="0.45">
      <c r="B133" s="4" t="s">
        <v>28</v>
      </c>
      <c r="C133" s="1">
        <v>1E-3</v>
      </c>
      <c r="D133">
        <v>1.58063126572352</v>
      </c>
      <c r="E133">
        <v>1.65299804016214</v>
      </c>
      <c r="F133">
        <v>1.66312338401881</v>
      </c>
      <c r="G133">
        <v>1.6869159404076699</v>
      </c>
      <c r="H133">
        <v>1.7240644942071499</v>
      </c>
      <c r="I133">
        <v>1.9124518504391801</v>
      </c>
      <c r="J133">
        <v>1.9266926789361201</v>
      </c>
      <c r="K133">
        <v>1.95698670583629</v>
      </c>
      <c r="L133">
        <v>1.9764186086014901</v>
      </c>
      <c r="M133">
        <v>1.98643996288089</v>
      </c>
      <c r="N133">
        <v>2.1321923963835099</v>
      </c>
      <c r="O133">
        <v>2.44330529347932</v>
      </c>
      <c r="P133">
        <v>2.4912098696484501</v>
      </c>
      <c r="Q133">
        <v>2.5126260983601401</v>
      </c>
      <c r="R133">
        <v>2.72097347184725</v>
      </c>
      <c r="T133">
        <f t="shared" si="10"/>
        <v>2.0244686707287953</v>
      </c>
    </row>
    <row r="134" spans="1:22" x14ac:dyDescent="0.45">
      <c r="B134" s="4" t="s">
        <v>29</v>
      </c>
      <c r="C134" s="1">
        <v>0.01</v>
      </c>
      <c r="D134">
        <v>1.8046488532059399</v>
      </c>
      <c r="E134">
        <v>1.8685800415746501</v>
      </c>
      <c r="F134">
        <v>1.8925276929169399</v>
      </c>
      <c r="G134">
        <v>1.9028705586137999</v>
      </c>
      <c r="H134">
        <v>1.91814235257903</v>
      </c>
      <c r="I134">
        <v>1.93920652200101</v>
      </c>
      <c r="J134">
        <v>1.94617582810154</v>
      </c>
      <c r="K134">
        <v>2.0640353115161401</v>
      </c>
      <c r="L134">
        <v>2.0660718259134798</v>
      </c>
      <c r="M134">
        <v>2.1135155219924999</v>
      </c>
      <c r="N134">
        <v>2.1421918122312</v>
      </c>
      <c r="O134">
        <v>2.1747396442732998</v>
      </c>
      <c r="P134">
        <v>2.2259917609458801</v>
      </c>
      <c r="Q134">
        <v>2.25058344987466</v>
      </c>
      <c r="R134">
        <v>2.4845923003543602</v>
      </c>
      <c r="T134">
        <f t="shared" si="10"/>
        <v>2.0529248984062951</v>
      </c>
    </row>
    <row r="135" spans="1:22" x14ac:dyDescent="0.45">
      <c r="B135" s="4" t="s">
        <v>30</v>
      </c>
      <c r="C135" s="1">
        <v>0.1</v>
      </c>
      <c r="D135">
        <v>2.9086158676984799</v>
      </c>
      <c r="E135">
        <v>2.9124636868110998</v>
      </c>
      <c r="F135">
        <v>3.1259830350845799</v>
      </c>
      <c r="G135">
        <v>3.1366217097630398</v>
      </c>
      <c r="H135">
        <v>3.22209454052126</v>
      </c>
      <c r="I135">
        <v>3.3092349636291898</v>
      </c>
      <c r="J135">
        <v>3.3506153249883601</v>
      </c>
      <c r="K135">
        <v>3.3530790594934299</v>
      </c>
      <c r="L135">
        <v>3.4137560616445399</v>
      </c>
      <c r="M135">
        <v>3.4284693340716799</v>
      </c>
      <c r="N135">
        <v>3.6030060529574599</v>
      </c>
      <c r="O135">
        <v>3.6110042357602898</v>
      </c>
      <c r="P135">
        <v>3.6499227094512898</v>
      </c>
      <c r="Q135">
        <v>3.7678498230268298</v>
      </c>
      <c r="R135">
        <v>3.9014970510974099</v>
      </c>
      <c r="T135">
        <f t="shared" si="10"/>
        <v>3.379614230399929</v>
      </c>
    </row>
    <row r="136" spans="1:22" x14ac:dyDescent="0.45">
      <c r="B136" s="4" t="s">
        <v>31</v>
      </c>
      <c r="C136" s="1">
        <v>1</v>
      </c>
      <c r="D136">
        <v>5.7891080257441896</v>
      </c>
      <c r="E136">
        <v>5.7989978019999997</v>
      </c>
      <c r="F136">
        <v>5.8013732073000002</v>
      </c>
      <c r="G136">
        <v>5.8018286621393802</v>
      </c>
      <c r="H136">
        <v>5.8599494444193203</v>
      </c>
      <c r="I136">
        <v>5.8723107950106899</v>
      </c>
      <c r="J136">
        <v>5.8800009849999997</v>
      </c>
      <c r="K136">
        <v>5.9052542161187001</v>
      </c>
      <c r="L136">
        <v>5.9238184012108803</v>
      </c>
      <c r="M136">
        <v>5.9665442549999996</v>
      </c>
      <c r="N136">
        <v>5.9781864633730404</v>
      </c>
      <c r="O136">
        <v>5.9917426010250896</v>
      </c>
      <c r="P136">
        <v>6.0524685270000003</v>
      </c>
      <c r="Q136">
        <v>6.0638605740300697</v>
      </c>
      <c r="R136">
        <v>6.0740375423191502</v>
      </c>
      <c r="T136">
        <f t="shared" si="10"/>
        <v>5.9172987667793677</v>
      </c>
    </row>
    <row r="137" spans="1:22" x14ac:dyDescent="0.45">
      <c r="B137" s="4" t="s">
        <v>32</v>
      </c>
      <c r="C137" s="1">
        <v>10</v>
      </c>
      <c r="D137">
        <v>7.0082020798400304</v>
      </c>
      <c r="E137">
        <v>7.0171031530252499</v>
      </c>
      <c r="F137">
        <v>7.01982015639424</v>
      </c>
      <c r="G137">
        <v>7.0462026465928496</v>
      </c>
      <c r="H137">
        <v>7.0558668947417997</v>
      </c>
      <c r="I137">
        <v>7.2239058835359797</v>
      </c>
      <c r="J137">
        <v>7.2604680236536003</v>
      </c>
      <c r="K137">
        <v>7.3386329666621197</v>
      </c>
      <c r="L137">
        <v>7.3552124448702498</v>
      </c>
      <c r="M137">
        <v>7.4017418000514299</v>
      </c>
      <c r="N137">
        <v>7.4614627689999997</v>
      </c>
      <c r="O137">
        <v>7.4932485491975198</v>
      </c>
      <c r="P137">
        <v>7.5509405467119199</v>
      </c>
      <c r="Q137">
        <v>7.6634822988334896</v>
      </c>
      <c r="R137">
        <v>7.6921188166599297</v>
      </c>
      <c r="T137">
        <f t="shared" si="10"/>
        <v>7.305893935318025</v>
      </c>
    </row>
    <row r="138" spans="1:22" x14ac:dyDescent="0.45">
      <c r="B138" s="4" t="s">
        <v>33</v>
      </c>
      <c r="C138" s="1">
        <v>100</v>
      </c>
      <c r="D138">
        <v>7.7083173404557899</v>
      </c>
      <c r="E138">
        <v>7.7178105666335304</v>
      </c>
      <c r="F138">
        <v>7.7386572090000003</v>
      </c>
      <c r="G138">
        <v>7.7550305980608796</v>
      </c>
      <c r="H138">
        <v>7.7836759497172396</v>
      </c>
      <c r="I138">
        <v>7.7864688342424104</v>
      </c>
      <c r="J138">
        <v>7.8216066368931596</v>
      </c>
      <c r="K138">
        <v>7.8965613634707896</v>
      </c>
      <c r="L138">
        <v>7.9739707978420302</v>
      </c>
      <c r="M138">
        <v>8.0284044383609192</v>
      </c>
      <c r="N138">
        <v>8.0345533081547593</v>
      </c>
      <c r="O138">
        <v>8.1089893820808001</v>
      </c>
      <c r="P138">
        <v>8.2807144249245397</v>
      </c>
      <c r="Q138">
        <v>8.2932040248649397</v>
      </c>
      <c r="R138">
        <v>8.44802724970444</v>
      </c>
      <c r="T138">
        <f t="shared" si="10"/>
        <v>7.9583994749604141</v>
      </c>
    </row>
    <row r="139" spans="1:22" x14ac:dyDescent="0.45">
      <c r="B139" s="4" t="s">
        <v>34</v>
      </c>
      <c r="C139" s="1">
        <v>1000</v>
      </c>
      <c r="D139">
        <v>7.7339391708071004</v>
      </c>
      <c r="E139">
        <v>7.7364369916212903</v>
      </c>
      <c r="F139">
        <v>7.7520868308720097</v>
      </c>
      <c r="G139">
        <v>7.7573816510000002</v>
      </c>
      <c r="H139">
        <v>7.8329794945289803</v>
      </c>
      <c r="I139">
        <v>7.8351193561732204</v>
      </c>
      <c r="J139">
        <v>7.9184187699999997</v>
      </c>
      <c r="K139">
        <v>7.9372637428454604</v>
      </c>
      <c r="L139">
        <v>7.9548921520000002</v>
      </c>
      <c r="M139">
        <v>8.1545131864735705</v>
      </c>
      <c r="N139">
        <v>8.2325133184545898</v>
      </c>
      <c r="O139">
        <v>8.2563730806030797</v>
      </c>
      <c r="P139">
        <v>8.3302884952768093</v>
      </c>
      <c r="Q139">
        <v>8.3424275531708005</v>
      </c>
      <c r="R139">
        <v>8.6388952058912896</v>
      </c>
      <c r="T139">
        <f t="shared" si="10"/>
        <v>8.0275685999812136</v>
      </c>
    </row>
    <row r="140" spans="1:22" x14ac:dyDescent="0.45">
      <c r="B140" s="4"/>
      <c r="C140" s="1"/>
    </row>
    <row r="142" spans="1:22" x14ac:dyDescent="0.45">
      <c r="A142" t="s">
        <v>98</v>
      </c>
    </row>
    <row r="143" spans="1:22" x14ac:dyDescent="0.45">
      <c r="B143" s="4" t="s">
        <v>27</v>
      </c>
      <c r="C143" s="1">
        <v>1E-4</v>
      </c>
      <c r="D143">
        <f t="shared" ref="D143:D150" si="31">D132-1.9</f>
        <v>-0.45001475711288985</v>
      </c>
      <c r="E143">
        <f t="shared" ref="E143:R143" si="32">E132-1.9</f>
        <v>-0.3950660215300299</v>
      </c>
      <c r="F143">
        <f t="shared" si="32"/>
        <v>-0.2950909762351499</v>
      </c>
      <c r="G143">
        <f t="shared" si="32"/>
        <v>-0.27315887471551981</v>
      </c>
      <c r="H143">
        <f t="shared" si="32"/>
        <v>-0.23651863824598984</v>
      </c>
      <c r="I143">
        <f t="shared" si="32"/>
        <v>-4.9044494702529917E-2</v>
      </c>
      <c r="J143">
        <f t="shared" si="32"/>
        <v>-3.1829134218629873E-2</v>
      </c>
      <c r="K143">
        <f t="shared" si="32"/>
        <v>8.5450001932610098E-2</v>
      </c>
      <c r="L143">
        <f t="shared" si="32"/>
        <v>0.22313561201013021</v>
      </c>
      <c r="M143">
        <f t="shared" si="32"/>
        <v>0.22789301439882026</v>
      </c>
      <c r="N143">
        <f t="shared" si="32"/>
        <v>0.39862574573214005</v>
      </c>
      <c r="O143">
        <f t="shared" si="32"/>
        <v>0.41145123880006995</v>
      </c>
      <c r="P143">
        <f t="shared" ref="P143:P150" si="33">P132-1.9</f>
        <v>0.48470941569572012</v>
      </c>
      <c r="Q143">
        <f t="shared" si="32"/>
        <v>0.50493877509697027</v>
      </c>
      <c r="R143">
        <f t="shared" si="32"/>
        <v>0.7367857719297799</v>
      </c>
      <c r="T143">
        <f t="shared" si="10"/>
        <v>8.9484445255700124E-2</v>
      </c>
      <c r="U143">
        <f>STDEV(D143:R143)</f>
        <v>0.37124434836096071</v>
      </c>
      <c r="V143">
        <f t="shared" si="14"/>
        <v>9.5854878571708366E-2</v>
      </c>
    </row>
    <row r="144" spans="1:22" x14ac:dyDescent="0.45">
      <c r="B144" s="4" t="s">
        <v>28</v>
      </c>
      <c r="C144" s="1">
        <v>1E-3</v>
      </c>
      <c r="D144">
        <f t="shared" si="31"/>
        <v>-0.31936873427647994</v>
      </c>
      <c r="E144">
        <f t="shared" ref="E144:O144" si="34">E133-1.9</f>
        <v>-0.24700195983785989</v>
      </c>
      <c r="F144">
        <f t="shared" si="34"/>
        <v>-0.23687661598118992</v>
      </c>
      <c r="G144">
        <f t="shared" si="34"/>
        <v>-0.21308405959233001</v>
      </c>
      <c r="H144">
        <f t="shared" si="34"/>
        <v>-0.17593550579285</v>
      </c>
      <c r="I144">
        <f t="shared" si="34"/>
        <v>1.2451850439180179E-2</v>
      </c>
      <c r="J144">
        <f t="shared" si="34"/>
        <v>2.6692678936120151E-2</v>
      </c>
      <c r="K144">
        <f t="shared" si="34"/>
        <v>5.6986705836290064E-2</v>
      </c>
      <c r="L144">
        <f t="shared" si="34"/>
        <v>7.641860860149019E-2</v>
      </c>
      <c r="M144">
        <f t="shared" si="34"/>
        <v>8.6439962880890064E-2</v>
      </c>
      <c r="N144">
        <f t="shared" si="34"/>
        <v>0.23219239638350997</v>
      </c>
      <c r="O144">
        <f t="shared" si="34"/>
        <v>0.54330529347932011</v>
      </c>
      <c r="P144">
        <f t="shared" si="33"/>
        <v>0.59120986964845024</v>
      </c>
      <c r="Q144">
        <f t="shared" ref="Q144:R150" si="35">Q133-1.9</f>
        <v>0.61262609836014015</v>
      </c>
      <c r="R144">
        <f t="shared" si="35"/>
        <v>0.82097347184725011</v>
      </c>
      <c r="T144">
        <f t="shared" si="10"/>
        <v>0.12446867072879543</v>
      </c>
      <c r="U144">
        <f t="shared" ref="U144:U150" si="36">STDEV(D144:R144)</f>
        <v>0.36139078556767479</v>
      </c>
      <c r="V144">
        <f t="shared" si="14"/>
        <v>9.3310699598428012E-2</v>
      </c>
    </row>
    <row r="145" spans="1:22" x14ac:dyDescent="0.45">
      <c r="B145" s="4" t="s">
        <v>29</v>
      </c>
      <c r="C145" s="1">
        <v>0.01</v>
      </c>
      <c r="D145">
        <f t="shared" si="31"/>
        <v>-9.5351146794059982E-2</v>
      </c>
      <c r="E145">
        <f t="shared" ref="E145:O145" si="37">E134-1.9</f>
        <v>-3.1419958425349837E-2</v>
      </c>
      <c r="F145">
        <f t="shared" si="37"/>
        <v>-7.4723070830600147E-3</v>
      </c>
      <c r="G145">
        <f t="shared" si="37"/>
        <v>2.8705586138000339E-3</v>
      </c>
      <c r="H145">
        <f t="shared" si="37"/>
        <v>1.8142352579030074E-2</v>
      </c>
      <c r="I145">
        <f t="shared" si="37"/>
        <v>3.9206522001010047E-2</v>
      </c>
      <c r="J145">
        <f t="shared" si="37"/>
        <v>4.6175828101540084E-2</v>
      </c>
      <c r="K145">
        <f t="shared" si="37"/>
        <v>0.16403531151614015</v>
      </c>
      <c r="L145">
        <f t="shared" si="37"/>
        <v>0.16607182591347991</v>
      </c>
      <c r="M145">
        <f t="shared" si="37"/>
        <v>0.21351552199250001</v>
      </c>
      <c r="N145">
        <f t="shared" si="37"/>
        <v>0.24219181223120012</v>
      </c>
      <c r="O145">
        <f t="shared" si="37"/>
        <v>0.27473964427329989</v>
      </c>
      <c r="P145">
        <f t="shared" si="33"/>
        <v>0.32599176094588023</v>
      </c>
      <c r="Q145">
        <f t="shared" si="35"/>
        <v>0.35058344987466006</v>
      </c>
      <c r="R145">
        <f t="shared" si="35"/>
        <v>0.58459230035436027</v>
      </c>
      <c r="T145">
        <f t="shared" si="10"/>
        <v>0.15292489840629539</v>
      </c>
      <c r="U145">
        <f t="shared" si="36"/>
        <v>0.18293126455597405</v>
      </c>
      <c r="V145">
        <f t="shared" si="14"/>
        <v>4.7232649408396707E-2</v>
      </c>
    </row>
    <row r="146" spans="1:22" x14ac:dyDescent="0.45">
      <c r="B146" s="4" t="s">
        <v>30</v>
      </c>
      <c r="C146" s="1">
        <v>0.1</v>
      </c>
      <c r="D146">
        <f t="shared" si="31"/>
        <v>1.00861586769848</v>
      </c>
      <c r="E146">
        <f t="shared" ref="E146:O146" si="38">E135-1.9</f>
        <v>1.0124636868110999</v>
      </c>
      <c r="F146">
        <f t="shared" si="38"/>
        <v>1.22598303508458</v>
      </c>
      <c r="G146">
        <f t="shared" si="38"/>
        <v>1.2366217097630399</v>
      </c>
      <c r="H146">
        <f t="shared" si="38"/>
        <v>1.3220945405212601</v>
      </c>
      <c r="I146">
        <f t="shared" si="38"/>
        <v>1.4092349636291899</v>
      </c>
      <c r="J146">
        <f t="shared" si="38"/>
        <v>1.4506153249883602</v>
      </c>
      <c r="K146">
        <f t="shared" si="38"/>
        <v>1.45307905949343</v>
      </c>
      <c r="L146">
        <f t="shared" si="38"/>
        <v>1.51375606164454</v>
      </c>
      <c r="M146">
        <f t="shared" si="38"/>
        <v>1.52846933407168</v>
      </c>
      <c r="N146">
        <f t="shared" si="38"/>
        <v>1.70300605295746</v>
      </c>
      <c r="O146">
        <f t="shared" si="38"/>
        <v>1.7110042357602899</v>
      </c>
      <c r="P146">
        <f t="shared" si="33"/>
        <v>1.7499227094512899</v>
      </c>
      <c r="Q146">
        <f t="shared" si="35"/>
        <v>1.8678498230268299</v>
      </c>
      <c r="R146">
        <f t="shared" si="35"/>
        <v>2.0014970510974099</v>
      </c>
      <c r="T146">
        <f t="shared" si="10"/>
        <v>1.4796142303999291</v>
      </c>
      <c r="U146">
        <f t="shared" si="36"/>
        <v>0.29251458285948828</v>
      </c>
      <c r="V146">
        <f t="shared" si="14"/>
        <v>7.5526940529173844E-2</v>
      </c>
    </row>
    <row r="147" spans="1:22" x14ac:dyDescent="0.45">
      <c r="B147" s="4" t="s">
        <v>31</v>
      </c>
      <c r="C147" s="1">
        <v>1</v>
      </c>
      <c r="D147">
        <f t="shared" si="31"/>
        <v>3.8891080257441897</v>
      </c>
      <c r="E147">
        <f t="shared" ref="E147:O147" si="39">E136-1.9</f>
        <v>3.8989978019999998</v>
      </c>
      <c r="F147">
        <f t="shared" si="39"/>
        <v>3.9013732073000003</v>
      </c>
      <c r="G147">
        <f t="shared" si="39"/>
        <v>3.9018286621393803</v>
      </c>
      <c r="H147">
        <f t="shared" si="39"/>
        <v>3.9599494444193204</v>
      </c>
      <c r="I147">
        <f t="shared" si="39"/>
        <v>3.97231079501069</v>
      </c>
      <c r="J147">
        <f t="shared" si="39"/>
        <v>3.9800009849999998</v>
      </c>
      <c r="K147">
        <f t="shared" si="39"/>
        <v>4.0052542161187006</v>
      </c>
      <c r="L147">
        <f t="shared" si="39"/>
        <v>4.02381840121088</v>
      </c>
      <c r="M147">
        <f t="shared" si="39"/>
        <v>4.0665442550000002</v>
      </c>
      <c r="N147">
        <f t="shared" si="39"/>
        <v>4.07818646337304</v>
      </c>
      <c r="O147">
        <f t="shared" si="39"/>
        <v>4.0917426010250892</v>
      </c>
      <c r="P147">
        <f t="shared" si="33"/>
        <v>4.1524685269999999</v>
      </c>
      <c r="Q147">
        <f t="shared" si="35"/>
        <v>4.1638605740300694</v>
      </c>
      <c r="R147">
        <f t="shared" si="35"/>
        <v>4.1740375423191498</v>
      </c>
      <c r="T147">
        <f t="shared" si="10"/>
        <v>4.0172987667793674</v>
      </c>
      <c r="U147">
        <f t="shared" si="36"/>
        <v>0.1000300718511502</v>
      </c>
      <c r="V147">
        <f t="shared" si="14"/>
        <v>2.5827653493295737E-2</v>
      </c>
    </row>
    <row r="148" spans="1:22" x14ac:dyDescent="0.45">
      <c r="B148" s="4" t="s">
        <v>32</v>
      </c>
      <c r="C148" s="1">
        <v>10</v>
      </c>
      <c r="D148">
        <f t="shared" si="31"/>
        <v>5.1082020798400301</v>
      </c>
      <c r="E148">
        <f t="shared" ref="E148:O148" si="40">E137-1.9</f>
        <v>5.1171031530252495</v>
      </c>
      <c r="F148">
        <f t="shared" si="40"/>
        <v>5.1198201563942405</v>
      </c>
      <c r="G148">
        <f t="shared" si="40"/>
        <v>5.1462026465928492</v>
      </c>
      <c r="H148">
        <f t="shared" si="40"/>
        <v>5.1558668947418003</v>
      </c>
      <c r="I148">
        <f t="shared" si="40"/>
        <v>5.3239058835359803</v>
      </c>
      <c r="J148">
        <f t="shared" si="40"/>
        <v>5.3604680236536009</v>
      </c>
      <c r="K148">
        <f t="shared" si="40"/>
        <v>5.4386329666621194</v>
      </c>
      <c r="L148">
        <f t="shared" si="40"/>
        <v>5.4552124448702504</v>
      </c>
      <c r="M148">
        <f t="shared" si="40"/>
        <v>5.5017418000514304</v>
      </c>
      <c r="N148">
        <f t="shared" si="40"/>
        <v>5.5614627690000003</v>
      </c>
      <c r="O148">
        <f t="shared" si="40"/>
        <v>5.5932485491975203</v>
      </c>
      <c r="P148">
        <f t="shared" si="33"/>
        <v>5.6509405467119205</v>
      </c>
      <c r="Q148">
        <f t="shared" si="35"/>
        <v>5.7634822988334893</v>
      </c>
      <c r="R148">
        <f t="shared" si="35"/>
        <v>5.7921188166599293</v>
      </c>
      <c r="T148">
        <f t="shared" si="10"/>
        <v>5.4058939353180282</v>
      </c>
      <c r="U148">
        <f t="shared" si="36"/>
        <v>0.23929639851914575</v>
      </c>
      <c r="V148">
        <f t="shared" si="14"/>
        <v>6.1786064418137644E-2</v>
      </c>
    </row>
    <row r="149" spans="1:22" x14ac:dyDescent="0.45">
      <c r="B149" s="4" t="s">
        <v>33</v>
      </c>
      <c r="C149" s="1">
        <v>100</v>
      </c>
      <c r="D149">
        <f t="shared" si="31"/>
        <v>5.8083173404557904</v>
      </c>
      <c r="E149">
        <f t="shared" ref="E149:O149" si="41">E138-1.9</f>
        <v>5.8178105666335309</v>
      </c>
      <c r="F149">
        <f t="shared" si="41"/>
        <v>5.8386572090000008</v>
      </c>
      <c r="G149">
        <f t="shared" si="41"/>
        <v>5.8550305980608801</v>
      </c>
      <c r="H149">
        <f t="shared" si="41"/>
        <v>5.8836759497172402</v>
      </c>
      <c r="I149">
        <f t="shared" si="41"/>
        <v>5.886468834242411</v>
      </c>
      <c r="J149">
        <f t="shared" si="41"/>
        <v>5.9216066368931592</v>
      </c>
      <c r="K149">
        <f t="shared" si="41"/>
        <v>5.9965613634707893</v>
      </c>
      <c r="L149">
        <f t="shared" si="41"/>
        <v>6.0739707978420299</v>
      </c>
      <c r="M149">
        <f t="shared" si="41"/>
        <v>6.1284044383609189</v>
      </c>
      <c r="N149">
        <f t="shared" si="41"/>
        <v>6.134553308154759</v>
      </c>
      <c r="O149">
        <f t="shared" si="41"/>
        <v>6.2089893820807998</v>
      </c>
      <c r="P149">
        <f t="shared" si="33"/>
        <v>6.3807144249245393</v>
      </c>
      <c r="Q149">
        <f t="shared" si="35"/>
        <v>6.3932040248649393</v>
      </c>
      <c r="R149">
        <f t="shared" si="35"/>
        <v>6.5480272497044396</v>
      </c>
      <c r="T149">
        <f t="shared" si="10"/>
        <v>6.0583994749604146</v>
      </c>
      <c r="U149">
        <f t="shared" si="36"/>
        <v>0.23634578289038258</v>
      </c>
      <c r="V149">
        <f t="shared" si="14"/>
        <v>6.1024218738720368E-2</v>
      </c>
    </row>
    <row r="150" spans="1:22" x14ac:dyDescent="0.45">
      <c r="B150" s="4" t="s">
        <v>34</v>
      </c>
      <c r="C150" s="1">
        <v>1000</v>
      </c>
      <c r="D150">
        <f t="shared" si="31"/>
        <v>5.8339391708071009</v>
      </c>
      <c r="E150">
        <f t="shared" ref="E150:O150" si="42">E139-1.9</f>
        <v>5.8364369916212908</v>
      </c>
      <c r="F150">
        <f t="shared" si="42"/>
        <v>5.8520868308720093</v>
      </c>
      <c r="G150">
        <f t="shared" si="42"/>
        <v>5.8573816510000007</v>
      </c>
      <c r="H150">
        <f t="shared" si="42"/>
        <v>5.9329794945289809</v>
      </c>
      <c r="I150">
        <f t="shared" si="42"/>
        <v>5.935119356173221</v>
      </c>
      <c r="J150">
        <f t="shared" si="42"/>
        <v>6.0184187700000003</v>
      </c>
      <c r="K150">
        <f t="shared" si="42"/>
        <v>6.037263742845461</v>
      </c>
      <c r="L150">
        <f t="shared" si="42"/>
        <v>6.0548921520000007</v>
      </c>
      <c r="M150">
        <f t="shared" si="42"/>
        <v>6.2545131864735701</v>
      </c>
      <c r="N150">
        <f t="shared" si="42"/>
        <v>6.3325133184545894</v>
      </c>
      <c r="O150">
        <f t="shared" si="42"/>
        <v>6.3563730806030794</v>
      </c>
      <c r="P150">
        <f t="shared" si="33"/>
        <v>6.4302884952768089</v>
      </c>
      <c r="Q150">
        <f t="shared" si="35"/>
        <v>6.4424275531708002</v>
      </c>
      <c r="R150">
        <f t="shared" si="35"/>
        <v>6.7388952058912892</v>
      </c>
      <c r="T150">
        <f t="shared" si="10"/>
        <v>6.1275685999812142</v>
      </c>
      <c r="U150">
        <f t="shared" si="36"/>
        <v>0.27967885514377722</v>
      </c>
      <c r="V150">
        <f t="shared" si="14"/>
        <v>7.2212769883880382E-2</v>
      </c>
    </row>
    <row r="152" spans="1:22" x14ac:dyDescent="0.45">
      <c r="A152">
        <v>3.6</v>
      </c>
    </row>
    <row r="153" spans="1:22" x14ac:dyDescent="0.45">
      <c r="A153" t="s">
        <v>85</v>
      </c>
      <c r="B153" s="4" t="s">
        <v>27</v>
      </c>
      <c r="C153" s="1">
        <v>1E-4</v>
      </c>
      <c r="D153">
        <v>0.37536270999999999</v>
      </c>
      <c r="E153">
        <v>0.18009131</v>
      </c>
      <c r="F153">
        <v>0.1846006</v>
      </c>
      <c r="G153">
        <v>0.19414585000000001</v>
      </c>
      <c r="H153">
        <v>0.22013637</v>
      </c>
      <c r="I153">
        <v>0.22122427</v>
      </c>
      <c r="J153">
        <v>0.22661787</v>
      </c>
      <c r="K153">
        <v>0.23432269</v>
      </c>
      <c r="L153">
        <v>0.26891627000000001</v>
      </c>
      <c r="M153">
        <v>0.28101558999999998</v>
      </c>
      <c r="N153">
        <v>0.28268303</v>
      </c>
      <c r="O153">
        <v>0.29960582000000002</v>
      </c>
      <c r="P153">
        <v>0.30716451</v>
      </c>
      <c r="Q153">
        <v>0.32949434</v>
      </c>
      <c r="R153">
        <v>0.36727167999999999</v>
      </c>
      <c r="T153">
        <f>AVERAGE(D153:R153)</f>
        <v>0.26484352733333333</v>
      </c>
      <c r="U153">
        <f>STDEV(D153:R153)</f>
        <v>6.2903393200779908E-2</v>
      </c>
      <c r="V153">
        <f t="shared" si="14"/>
        <v>1.6241586285770496E-2</v>
      </c>
    </row>
    <row r="154" spans="1:22" x14ac:dyDescent="0.45">
      <c r="B154" s="4" t="s">
        <v>28</v>
      </c>
      <c r="C154" s="1">
        <v>1E-3</v>
      </c>
      <c r="D154">
        <v>0.31012314000000002</v>
      </c>
      <c r="E154">
        <v>0.18902777000000001</v>
      </c>
      <c r="F154">
        <v>0.19912410999999999</v>
      </c>
      <c r="G154">
        <v>0.20089471</v>
      </c>
      <c r="H154">
        <v>0.20225629000000001</v>
      </c>
      <c r="I154">
        <v>0.27567492999999998</v>
      </c>
      <c r="J154">
        <v>0.29112041</v>
      </c>
      <c r="K154">
        <v>0.29321997999999999</v>
      </c>
      <c r="L154">
        <v>0.30308442000000002</v>
      </c>
      <c r="M154">
        <v>0.30608711</v>
      </c>
      <c r="N154">
        <v>0.32559348999999999</v>
      </c>
      <c r="O154">
        <v>0.32985705999999998</v>
      </c>
      <c r="P154">
        <v>0.35174958000000001</v>
      </c>
      <c r="Q154">
        <v>0.36800379</v>
      </c>
      <c r="R154">
        <v>0.41244186999999999</v>
      </c>
      <c r="T154">
        <f t="shared" ref="T154:T160" si="43">AVERAGE(D154:R154)</f>
        <v>0.29055057733333334</v>
      </c>
      <c r="U154">
        <f t="shared" ref="U154:U160" si="44">STDEV(D154:R154)</f>
        <v>6.7020704289525557E-2</v>
      </c>
      <c r="V154">
        <f t="shared" si="14"/>
        <v>1.7304671437628299E-2</v>
      </c>
    </row>
    <row r="155" spans="1:22" x14ac:dyDescent="0.45">
      <c r="B155" s="4" t="s">
        <v>29</v>
      </c>
      <c r="C155" s="1">
        <v>0.01</v>
      </c>
      <c r="D155">
        <v>0.84970305999999995</v>
      </c>
      <c r="E155">
        <v>0.84970305999999995</v>
      </c>
      <c r="F155">
        <v>0.85354925999999998</v>
      </c>
      <c r="G155">
        <v>0.88544697000000006</v>
      </c>
      <c r="H155">
        <v>0.88544697000000006</v>
      </c>
      <c r="I155">
        <v>0.90241884999999999</v>
      </c>
      <c r="J155">
        <v>0.91417501999999995</v>
      </c>
      <c r="K155">
        <v>0.94717572999999999</v>
      </c>
      <c r="L155">
        <v>0.96046158000000004</v>
      </c>
      <c r="M155">
        <v>0.96076366999999996</v>
      </c>
      <c r="N155">
        <v>0.99361442</v>
      </c>
      <c r="O155">
        <v>0.99361442</v>
      </c>
      <c r="P155">
        <v>1.0087217399999999</v>
      </c>
      <c r="Q155">
        <v>1.0166551699999999</v>
      </c>
      <c r="R155">
        <v>1.01735883</v>
      </c>
      <c r="T155">
        <f t="shared" si="43"/>
        <v>0.93592058333333339</v>
      </c>
      <c r="U155">
        <f t="shared" si="44"/>
        <v>6.2561917791240873E-2</v>
      </c>
      <c r="V155">
        <f t="shared" si="14"/>
        <v>1.6153417714151561E-2</v>
      </c>
    </row>
    <row r="156" spans="1:22" x14ac:dyDescent="0.45">
      <c r="B156" s="4" t="s">
        <v>30</v>
      </c>
      <c r="C156" s="1">
        <v>0.1</v>
      </c>
      <c r="D156">
        <v>1.9685542499999999</v>
      </c>
      <c r="E156">
        <v>2.0052805199999999</v>
      </c>
      <c r="F156">
        <v>2.0274188199999998</v>
      </c>
      <c r="G156">
        <v>2.0274188199999998</v>
      </c>
      <c r="H156">
        <v>2.0590261399999998</v>
      </c>
      <c r="I156">
        <v>2.0590261399999998</v>
      </c>
      <c r="J156">
        <v>2.2706756000000001</v>
      </c>
      <c r="K156">
        <v>2.2706756000000001</v>
      </c>
      <c r="L156">
        <v>2.4498342399999999</v>
      </c>
      <c r="M156">
        <v>2.5653909600000002</v>
      </c>
      <c r="N156">
        <v>2.9236947600000001</v>
      </c>
      <c r="O156">
        <v>3.00155299</v>
      </c>
      <c r="P156">
        <v>3.0426974100000002</v>
      </c>
      <c r="Q156">
        <v>3.1169436799999999</v>
      </c>
      <c r="R156">
        <v>3.2312441600000001</v>
      </c>
      <c r="T156">
        <f t="shared" si="43"/>
        <v>2.467962272666667</v>
      </c>
      <c r="U156">
        <f t="shared" si="44"/>
        <v>0.47058247655388297</v>
      </c>
      <c r="V156">
        <f t="shared" si="14"/>
        <v>0.12150387298068206</v>
      </c>
    </row>
    <row r="157" spans="1:22" x14ac:dyDescent="0.45">
      <c r="B157" s="4" t="s">
        <v>31</v>
      </c>
      <c r="C157" s="1">
        <v>1</v>
      </c>
      <c r="D157">
        <v>5.3330983099999996</v>
      </c>
      <c r="E157">
        <v>5.3961154499999999</v>
      </c>
      <c r="F157">
        <v>5.3961154499999999</v>
      </c>
      <c r="G157">
        <v>5.4425502400000001</v>
      </c>
      <c r="H157">
        <v>5.4425502400000001</v>
      </c>
      <c r="I157">
        <v>5.4482782700000003</v>
      </c>
      <c r="J157">
        <v>5.4680065500000001</v>
      </c>
      <c r="K157">
        <v>5.4680065500000001</v>
      </c>
      <c r="L157">
        <v>5.5135808400000004</v>
      </c>
      <c r="M157">
        <v>5.6452014300000002</v>
      </c>
      <c r="N157">
        <v>5.6497577999999997</v>
      </c>
      <c r="O157">
        <v>5.6497577999999997</v>
      </c>
      <c r="P157">
        <v>5.7982676700000004</v>
      </c>
      <c r="Q157">
        <v>5.8585390500000001</v>
      </c>
      <c r="R157">
        <v>5.9173553999999999</v>
      </c>
      <c r="T157">
        <f t="shared" si="43"/>
        <v>5.5618120700000011</v>
      </c>
      <c r="U157">
        <f t="shared" si="44"/>
        <v>0.1815163348743859</v>
      </c>
      <c r="V157">
        <f t="shared" si="14"/>
        <v>4.6867316135540342E-2</v>
      </c>
    </row>
    <row r="158" spans="1:22" x14ac:dyDescent="0.45">
      <c r="B158" s="4" t="s">
        <v>32</v>
      </c>
      <c r="C158" s="1">
        <v>10</v>
      </c>
      <c r="D158">
        <v>7.0817427999999998</v>
      </c>
      <c r="E158">
        <v>7.1137082500000002</v>
      </c>
      <c r="F158">
        <v>7.1137082500000002</v>
      </c>
      <c r="G158">
        <v>7.1909867600000004</v>
      </c>
      <c r="H158">
        <v>7.2022960600000001</v>
      </c>
      <c r="I158">
        <v>7.2853925300000002</v>
      </c>
      <c r="J158">
        <v>7.2853925300000002</v>
      </c>
      <c r="K158">
        <v>7.3084240600000001</v>
      </c>
      <c r="L158">
        <v>7.5069236699999999</v>
      </c>
      <c r="M158">
        <v>7.5400915599999996</v>
      </c>
      <c r="N158">
        <v>7.5789636600000003</v>
      </c>
      <c r="O158">
        <v>7.6057575699999997</v>
      </c>
      <c r="P158">
        <v>7.6896935300000004</v>
      </c>
      <c r="Q158">
        <v>7.78617793</v>
      </c>
      <c r="R158">
        <v>7.8076120600000003</v>
      </c>
      <c r="T158">
        <f t="shared" si="43"/>
        <v>7.4064580813333318</v>
      </c>
      <c r="U158">
        <f t="shared" si="44"/>
        <v>0.25165779867942623</v>
      </c>
      <c r="V158">
        <f t="shared" si="14"/>
        <v>6.4977764215242442E-2</v>
      </c>
    </row>
    <row r="159" spans="1:22" x14ac:dyDescent="0.45">
      <c r="B159" s="4" t="s">
        <v>33</v>
      </c>
      <c r="C159" s="1">
        <v>100</v>
      </c>
      <c r="D159">
        <v>7.88086734</v>
      </c>
      <c r="E159">
        <v>7.8881903700000002</v>
      </c>
      <c r="F159">
        <v>7.8881903700000002</v>
      </c>
      <c r="G159">
        <v>7.8995100899999997</v>
      </c>
      <c r="H159">
        <v>7.8995100899999997</v>
      </c>
      <c r="I159">
        <v>7.9161538</v>
      </c>
      <c r="J159">
        <v>7.9161538</v>
      </c>
      <c r="K159">
        <v>7.9174699899999998</v>
      </c>
      <c r="L159">
        <v>7.9580947899999996</v>
      </c>
      <c r="M159">
        <v>7.9827838299999998</v>
      </c>
      <c r="N159">
        <v>7.9999996299999996</v>
      </c>
      <c r="O159">
        <v>8.0062231199999996</v>
      </c>
      <c r="P159">
        <v>8.0062231199999996</v>
      </c>
      <c r="Q159">
        <v>8.0347009800000002</v>
      </c>
      <c r="R159">
        <v>8.0347009800000002</v>
      </c>
      <c r="T159">
        <f t="shared" si="43"/>
        <v>7.9485848200000015</v>
      </c>
      <c r="U159">
        <f t="shared" si="44"/>
        <v>5.6788326939672035E-2</v>
      </c>
      <c r="V159">
        <f t="shared" si="14"/>
        <v>1.4662682966422119E-2</v>
      </c>
    </row>
    <row r="160" spans="1:22" x14ac:dyDescent="0.45">
      <c r="B160" s="4" t="s">
        <v>34</v>
      </c>
      <c r="C160" s="1">
        <v>1000</v>
      </c>
      <c r="D160">
        <v>7.9441072699999999</v>
      </c>
      <c r="E160">
        <v>7.9441072699999999</v>
      </c>
      <c r="F160">
        <v>7.9841365199999998</v>
      </c>
      <c r="G160">
        <v>7.9896804799999996</v>
      </c>
      <c r="H160">
        <v>7.9945515399999998</v>
      </c>
      <c r="I160">
        <v>7.9992505600000001</v>
      </c>
      <c r="J160">
        <v>8.0209460799999999</v>
      </c>
      <c r="K160">
        <v>8.0462041400000004</v>
      </c>
      <c r="L160">
        <v>8.0548095400000008</v>
      </c>
      <c r="M160">
        <v>8.1166694100000001</v>
      </c>
      <c r="N160">
        <v>8.1197189000000005</v>
      </c>
      <c r="O160">
        <v>8.1197189000000005</v>
      </c>
      <c r="P160">
        <v>8.1511563200000001</v>
      </c>
      <c r="Q160">
        <v>8.1511563200000001</v>
      </c>
      <c r="R160">
        <v>8.1556666</v>
      </c>
      <c r="T160">
        <f t="shared" si="43"/>
        <v>8.0527919899999993</v>
      </c>
      <c r="U160">
        <f t="shared" si="44"/>
        <v>7.6818271424865872E-2</v>
      </c>
      <c r="V160">
        <f t="shared" si="14"/>
        <v>1.9834392394196442E-2</v>
      </c>
    </row>
    <row r="164" spans="1:27" x14ac:dyDescent="0.45">
      <c r="A164" t="s">
        <v>99</v>
      </c>
    </row>
    <row r="165" spans="1:27" x14ac:dyDescent="0.45">
      <c r="B165" s="4" t="s">
        <v>27</v>
      </c>
      <c r="C165" s="1">
        <v>1E-4</v>
      </c>
      <c r="D165" s="1">
        <v>0.32438489999999998</v>
      </c>
      <c r="E165" s="1">
        <v>0.28596308999999998</v>
      </c>
      <c r="F165" s="1">
        <v>0.28863503000000001</v>
      </c>
      <c r="G165" s="1">
        <v>0.37131663999999998</v>
      </c>
      <c r="H165" s="1">
        <v>0.40228992000000002</v>
      </c>
      <c r="I165" s="1">
        <v>0.43170836000000001</v>
      </c>
      <c r="J165" s="1">
        <v>0.45640149000000002</v>
      </c>
      <c r="K165" s="1">
        <v>0.45964346</v>
      </c>
      <c r="L165" s="1">
        <v>0.46892832000000001</v>
      </c>
      <c r="M165" s="1">
        <v>0.46935250000000001</v>
      </c>
      <c r="N165" s="1">
        <v>0.47756198999999999</v>
      </c>
      <c r="O165" s="1">
        <v>0.48579224999999998</v>
      </c>
      <c r="P165" s="1">
        <v>0.50070077999999996</v>
      </c>
      <c r="Q165" s="1">
        <v>0.53393794000000006</v>
      </c>
      <c r="R165" s="1">
        <v>0.58992953999999997</v>
      </c>
      <c r="S165" s="1"/>
      <c r="T165" s="1"/>
      <c r="U165" s="1"/>
      <c r="V165" s="1"/>
      <c r="W165" s="1"/>
      <c r="Y165">
        <f t="shared" ref="Y165:Y172" si="45">AVERAGE(D165:W165)</f>
        <v>0.43643641400000005</v>
      </c>
      <c r="Z165">
        <f t="shared" ref="Z165:Z172" si="46">STDEV(D165:W165)</f>
        <v>8.7371213858252902E-2</v>
      </c>
      <c r="AA165">
        <f t="shared" ref="AA165:AA172" si="47">Z165/(SQRT(15))</f>
        <v>2.2559150414062677E-2</v>
      </c>
    </row>
    <row r="166" spans="1:27" x14ac:dyDescent="0.45">
      <c r="B166" s="4" t="s">
        <v>28</v>
      </c>
      <c r="C166" s="1">
        <v>1E-3</v>
      </c>
      <c r="D166" s="1">
        <v>0.90281533999999997</v>
      </c>
      <c r="E166" s="1">
        <v>0.47704012000000001</v>
      </c>
      <c r="F166" s="1">
        <v>0.52703107000000005</v>
      </c>
      <c r="G166" s="1">
        <v>0.55271402000000003</v>
      </c>
      <c r="H166" s="1">
        <v>0.55903007999999998</v>
      </c>
      <c r="I166" s="1">
        <v>0.57369696999999997</v>
      </c>
      <c r="J166" s="1">
        <v>0.57599674000000001</v>
      </c>
      <c r="K166" s="1">
        <v>0.58056034000000001</v>
      </c>
      <c r="L166" s="1">
        <v>0.58290408999999999</v>
      </c>
      <c r="M166" s="1">
        <v>0.58296559000000003</v>
      </c>
      <c r="N166" s="1">
        <v>0.58498733000000003</v>
      </c>
      <c r="O166" s="1">
        <v>0.61624213999999999</v>
      </c>
      <c r="P166" s="1">
        <v>0.62335750999999995</v>
      </c>
      <c r="Q166" s="1">
        <v>0.63896017999999999</v>
      </c>
      <c r="R166" s="1">
        <v>0.64011775999999998</v>
      </c>
      <c r="S166" s="1"/>
      <c r="T166" s="1"/>
      <c r="U166" s="1"/>
      <c r="V166" s="1"/>
      <c r="W166" s="1"/>
      <c r="Y166">
        <f t="shared" si="45"/>
        <v>0.60122795200000001</v>
      </c>
      <c r="Z166">
        <f t="shared" si="46"/>
        <v>9.3512048762325814E-2</v>
      </c>
      <c r="AA166">
        <f t="shared" si="47"/>
        <v>2.4144707168414915E-2</v>
      </c>
    </row>
    <row r="167" spans="1:27" x14ac:dyDescent="0.45">
      <c r="B167" s="4" t="s">
        <v>29</v>
      </c>
      <c r="C167" s="1">
        <v>0.01</v>
      </c>
      <c r="D167" s="1">
        <v>0.91891294999999995</v>
      </c>
      <c r="E167" s="1">
        <v>0.93146234000000006</v>
      </c>
      <c r="F167" s="1">
        <v>1.00002949</v>
      </c>
      <c r="G167" s="1">
        <v>1.01766205</v>
      </c>
      <c r="H167" s="1">
        <v>1.04670018</v>
      </c>
      <c r="I167" s="1">
        <v>1.05416654</v>
      </c>
      <c r="J167" s="1">
        <v>1.0952173999999999</v>
      </c>
      <c r="K167" s="1">
        <v>1.1127216200000001</v>
      </c>
      <c r="L167" s="1">
        <v>1.13856577</v>
      </c>
      <c r="M167" s="1">
        <v>1.1583160800000001</v>
      </c>
      <c r="N167" s="1">
        <v>1.22997713</v>
      </c>
      <c r="O167" s="1">
        <v>1.2674918500000001</v>
      </c>
      <c r="P167" s="1">
        <v>1.40535557</v>
      </c>
      <c r="Q167" s="1">
        <v>1.4277243399999999</v>
      </c>
      <c r="R167" s="1">
        <v>0.72174304</v>
      </c>
      <c r="S167" s="1"/>
      <c r="T167" s="1"/>
      <c r="U167" s="1"/>
      <c r="V167" s="1"/>
      <c r="W167" s="1"/>
      <c r="Y167">
        <f t="shared" si="45"/>
        <v>1.1017364233333333</v>
      </c>
      <c r="Z167">
        <f t="shared" si="46"/>
        <v>0.18450927551991178</v>
      </c>
      <c r="AA167">
        <f t="shared" si="47"/>
        <v>4.7640090087294272E-2</v>
      </c>
    </row>
    <row r="168" spans="1:27" x14ac:dyDescent="0.45">
      <c r="B168" s="4" t="s">
        <v>30</v>
      </c>
      <c r="C168" s="1">
        <v>0.1</v>
      </c>
      <c r="D168" s="1">
        <v>3.3711581599999998</v>
      </c>
      <c r="E168" s="1">
        <v>3.3922860300000002</v>
      </c>
      <c r="F168" s="1">
        <v>3.3940527199999999</v>
      </c>
      <c r="G168" s="1">
        <v>3.3972141100000002</v>
      </c>
      <c r="H168" s="1">
        <v>3.4366221399999999</v>
      </c>
      <c r="I168" s="1">
        <v>3.5714662800000001</v>
      </c>
      <c r="J168" s="1">
        <v>2.6785250999999999</v>
      </c>
      <c r="K168" s="1">
        <v>3.6211483800000002</v>
      </c>
      <c r="L168" s="1">
        <v>3.7245394200000002</v>
      </c>
      <c r="M168" s="1">
        <v>3.7332612900000002</v>
      </c>
      <c r="N168" s="1">
        <v>3.98397332</v>
      </c>
      <c r="O168" s="1">
        <v>4.8651499300000003</v>
      </c>
      <c r="P168" s="1">
        <v>5.0237636600000002</v>
      </c>
      <c r="Q168" s="1">
        <v>5.2200838300000001</v>
      </c>
      <c r="R168" s="1">
        <v>5.2221967100000004</v>
      </c>
      <c r="S168" s="1"/>
      <c r="T168" s="1"/>
      <c r="U168" s="1"/>
      <c r="V168" s="1"/>
      <c r="W168" s="1"/>
      <c r="Y168">
        <f t="shared" si="45"/>
        <v>3.9090294053333334</v>
      </c>
      <c r="Z168">
        <f t="shared" si="46"/>
        <v>0.78777432680840442</v>
      </c>
      <c r="AA168">
        <f t="shared" si="47"/>
        <v>0.20340245655324729</v>
      </c>
    </row>
    <row r="169" spans="1:27" x14ac:dyDescent="0.45">
      <c r="B169" s="4" t="s">
        <v>31</v>
      </c>
      <c r="C169" s="1">
        <v>1</v>
      </c>
      <c r="D169" s="1">
        <v>13.249587500000001</v>
      </c>
      <c r="E169" s="1">
        <v>13.326043800000001</v>
      </c>
      <c r="F169" s="1">
        <v>13.3544313</v>
      </c>
      <c r="G169" s="1">
        <v>13.485113999999999</v>
      </c>
      <c r="H169" s="1">
        <v>14.016863499999999</v>
      </c>
      <c r="I169" s="1">
        <v>14.0205299</v>
      </c>
      <c r="J169" s="1">
        <v>14.0236166</v>
      </c>
      <c r="K169" s="1">
        <v>14.029135699999999</v>
      </c>
      <c r="L169" s="1">
        <v>14.107514699999999</v>
      </c>
      <c r="M169" s="1">
        <v>14.166869500000001</v>
      </c>
      <c r="N169" s="1">
        <v>14.308313399999999</v>
      </c>
      <c r="O169" s="1">
        <v>14.910133</v>
      </c>
      <c r="P169" s="1">
        <v>14.970355899999999</v>
      </c>
      <c r="Q169" s="1">
        <v>15.243006400000001</v>
      </c>
      <c r="R169" s="1">
        <v>15.411743599999999</v>
      </c>
      <c r="S169" s="1"/>
      <c r="T169" s="1"/>
      <c r="U169" s="1"/>
      <c r="V169" s="1"/>
      <c r="W169" s="1"/>
      <c r="Y169">
        <f t="shared" si="45"/>
        <v>14.174883919999997</v>
      </c>
      <c r="Z169">
        <f t="shared" si="46"/>
        <v>0.69101522985644726</v>
      </c>
      <c r="AA169">
        <f t="shared" si="47"/>
        <v>0.17841936514731402</v>
      </c>
    </row>
    <row r="170" spans="1:27" x14ac:dyDescent="0.45">
      <c r="B170" s="4" t="s">
        <v>32</v>
      </c>
      <c r="C170" s="1">
        <v>10</v>
      </c>
      <c r="D170" s="1">
        <v>21.127560599999999</v>
      </c>
      <c r="E170" s="1">
        <v>21.136183899999999</v>
      </c>
      <c r="F170" s="1">
        <v>21.2816768</v>
      </c>
      <c r="G170" s="1">
        <v>21.414367200000001</v>
      </c>
      <c r="H170" s="1">
        <v>21.97214</v>
      </c>
      <c r="I170" s="1">
        <v>22.1151701</v>
      </c>
      <c r="J170" s="1">
        <v>22.131494400000001</v>
      </c>
      <c r="K170" s="1">
        <v>22.3348248</v>
      </c>
      <c r="L170" s="1">
        <v>22.513544100000001</v>
      </c>
      <c r="M170" s="1">
        <v>22.553690599999999</v>
      </c>
      <c r="N170" s="1">
        <v>22.664757399999999</v>
      </c>
      <c r="O170" s="1">
        <v>22.873025999999999</v>
      </c>
      <c r="P170" s="1">
        <v>22.961778299999999</v>
      </c>
      <c r="Q170" s="1">
        <v>22.968515799999999</v>
      </c>
      <c r="R170" s="1">
        <v>22.995959200000001</v>
      </c>
      <c r="S170" s="1"/>
      <c r="T170" s="1"/>
      <c r="U170" s="1"/>
      <c r="V170" s="1"/>
      <c r="W170" s="1"/>
      <c r="Y170">
        <f t="shared" si="45"/>
        <v>22.202979280000001</v>
      </c>
      <c r="Z170">
        <f t="shared" si="46"/>
        <v>0.68248837735657686</v>
      </c>
      <c r="AA170">
        <f t="shared" si="47"/>
        <v>0.17621774129880968</v>
      </c>
    </row>
    <row r="171" spans="1:27" x14ac:dyDescent="0.45">
      <c r="B171" s="4" t="s">
        <v>33</v>
      </c>
      <c r="C171" s="1">
        <v>100</v>
      </c>
      <c r="D171" s="1">
        <v>24.115888399999999</v>
      </c>
      <c r="E171" s="1">
        <v>24.3056394</v>
      </c>
      <c r="F171" s="1">
        <v>24.386448000000001</v>
      </c>
      <c r="G171" s="1">
        <v>24.488444300000001</v>
      </c>
      <c r="H171" s="1">
        <v>24.5866662</v>
      </c>
      <c r="I171" s="1">
        <v>24.6254186</v>
      </c>
      <c r="J171" s="1">
        <v>24.788626099999998</v>
      </c>
      <c r="K171" s="1">
        <v>24.818613800000001</v>
      </c>
      <c r="L171" s="1">
        <v>24.889582099999998</v>
      </c>
      <c r="M171" s="1">
        <v>24.932404300000002</v>
      </c>
      <c r="N171" s="1">
        <v>25.026005300000001</v>
      </c>
      <c r="O171" s="1">
        <v>25.0681087</v>
      </c>
      <c r="P171" s="1">
        <v>25.323604499999998</v>
      </c>
      <c r="Q171" s="1">
        <v>25.446995600000001</v>
      </c>
      <c r="R171" s="1">
        <v>25.504226299999999</v>
      </c>
      <c r="S171" s="1"/>
      <c r="T171" s="1"/>
      <c r="U171" s="1"/>
      <c r="V171" s="1"/>
      <c r="W171" s="1"/>
      <c r="Y171">
        <f t="shared" si="45"/>
        <v>24.820444773333332</v>
      </c>
      <c r="Z171">
        <f t="shared" si="46"/>
        <v>0.41299476480923258</v>
      </c>
      <c r="AA171">
        <f t="shared" si="47"/>
        <v>0.10663478974513378</v>
      </c>
    </row>
    <row r="172" spans="1:27" x14ac:dyDescent="0.45">
      <c r="B172" s="4" t="s">
        <v>34</v>
      </c>
      <c r="C172" s="1">
        <v>1000</v>
      </c>
      <c r="D172" s="1">
        <v>23.885923999999999</v>
      </c>
      <c r="E172" s="1">
        <v>23.911215299999999</v>
      </c>
      <c r="F172" s="1">
        <v>24.056535700000001</v>
      </c>
      <c r="G172" s="1">
        <v>24.237200900000001</v>
      </c>
      <c r="H172" s="1">
        <v>24.369821200000001</v>
      </c>
      <c r="I172" s="1">
        <v>24.460587</v>
      </c>
      <c r="J172" s="1">
        <v>24.613252500000002</v>
      </c>
      <c r="K172" s="1">
        <v>24.678245799999999</v>
      </c>
      <c r="L172" s="1">
        <v>24.952975899999998</v>
      </c>
      <c r="M172" s="1">
        <v>25.2580493</v>
      </c>
      <c r="N172" s="1">
        <v>25.3963924</v>
      </c>
      <c r="O172" s="1">
        <v>26.570307499999998</v>
      </c>
      <c r="P172" s="1">
        <v>26.720192300000001</v>
      </c>
      <c r="Q172" s="1">
        <v>27.201380100000002</v>
      </c>
      <c r="R172" s="1">
        <v>27.572452899999998</v>
      </c>
      <c r="S172" s="1"/>
      <c r="T172" s="1"/>
      <c r="U172" s="1"/>
      <c r="V172" s="1"/>
      <c r="W172" s="1"/>
      <c r="Y172">
        <f t="shared" si="45"/>
        <v>25.192302186666669</v>
      </c>
      <c r="Z172">
        <f t="shared" si="46"/>
        <v>1.2363407137177327</v>
      </c>
      <c r="AA172">
        <f t="shared" si="47"/>
        <v>0.31922179963113134</v>
      </c>
    </row>
    <row r="174" spans="1:27" x14ac:dyDescent="0.45">
      <c r="A174" t="s">
        <v>100</v>
      </c>
    </row>
    <row r="175" spans="1:27" x14ac:dyDescent="0.45">
      <c r="B175" s="4" t="s">
        <v>27</v>
      </c>
      <c r="C175" s="1">
        <v>1E-4</v>
      </c>
      <c r="D175">
        <v>1.20729241</v>
      </c>
      <c r="E175">
        <v>0.78952389999999995</v>
      </c>
      <c r="F175">
        <v>0.98817999999999995</v>
      </c>
      <c r="G175">
        <v>1.01317553</v>
      </c>
      <c r="H175">
        <v>1.02958324</v>
      </c>
      <c r="I175">
        <v>1.04091756</v>
      </c>
      <c r="J175">
        <v>1.09372376</v>
      </c>
      <c r="K175">
        <v>1.2152078399999999</v>
      </c>
      <c r="L175">
        <v>1.2297943200000001</v>
      </c>
      <c r="M175">
        <v>1.4445326199999999</v>
      </c>
      <c r="Y175">
        <f t="shared" ref="Y175:Y182" si="48">AVERAGE(D175:W175)</f>
        <v>1.1051931179999999</v>
      </c>
      <c r="Z175">
        <f t="shared" ref="Z175:Z182" si="49">STDEV(D175:W175)</f>
        <v>0.17794829782819321</v>
      </c>
      <c r="AA175">
        <f>Z175/(SQRT(10))</f>
        <v>5.6272192688708471E-2</v>
      </c>
    </row>
    <row r="176" spans="1:27" x14ac:dyDescent="0.45">
      <c r="B176" s="4" t="s">
        <v>28</v>
      </c>
      <c r="C176" s="1">
        <v>1E-3</v>
      </c>
      <c r="D176">
        <v>0.53555092999999998</v>
      </c>
      <c r="E176">
        <v>1.0783376499999999</v>
      </c>
      <c r="F176">
        <v>0.97213512000000002</v>
      </c>
      <c r="G176">
        <v>1.3683249099999999</v>
      </c>
      <c r="H176">
        <v>1.6262399199999999</v>
      </c>
      <c r="I176">
        <v>1.71278749</v>
      </c>
      <c r="J176">
        <v>1.10044791</v>
      </c>
      <c r="K176">
        <v>1.0850270200000001</v>
      </c>
      <c r="L176">
        <v>1.09893168</v>
      </c>
      <c r="M176">
        <v>1.34699239</v>
      </c>
      <c r="Y176">
        <f t="shared" si="48"/>
        <v>1.192477502</v>
      </c>
      <c r="Z176">
        <f t="shared" si="49"/>
        <v>0.33920930038592806</v>
      </c>
      <c r="AA176">
        <f t="shared" ref="AA176:AA237" si="50">Z176/(SQRT(10))</f>
        <v>0.10726739927317655</v>
      </c>
    </row>
    <row r="177" spans="1:27" x14ac:dyDescent="0.45">
      <c r="B177" s="4" t="s">
        <v>29</v>
      </c>
      <c r="C177" s="1">
        <v>0.01</v>
      </c>
      <c r="D177">
        <v>0.86579406999999997</v>
      </c>
      <c r="E177">
        <v>0.96044688</v>
      </c>
      <c r="F177">
        <v>1.25958423</v>
      </c>
      <c r="G177">
        <v>1.2925935099999999</v>
      </c>
      <c r="H177">
        <v>1.42349222</v>
      </c>
      <c r="I177">
        <v>1.4955239300000001</v>
      </c>
      <c r="J177">
        <v>1.5474994500000001</v>
      </c>
      <c r="K177">
        <v>1.60140434</v>
      </c>
      <c r="L177">
        <v>1.7137462299999999</v>
      </c>
      <c r="M177">
        <v>1.73127896</v>
      </c>
      <c r="Y177">
        <f t="shared" si="48"/>
        <v>1.3891363819999998</v>
      </c>
      <c r="Z177">
        <f t="shared" si="49"/>
        <v>0.2960545049760307</v>
      </c>
      <c r="AA177">
        <f t="shared" si="50"/>
        <v>9.3620654727791006E-2</v>
      </c>
    </row>
    <row r="178" spans="1:27" x14ac:dyDescent="0.45">
      <c r="B178" s="4" t="s">
        <v>30</v>
      </c>
      <c r="C178" s="1">
        <v>0.1</v>
      </c>
      <c r="D178">
        <v>3.4432937899999998</v>
      </c>
      <c r="E178">
        <v>3.5750448499999998</v>
      </c>
      <c r="F178">
        <v>3.6063663899999998</v>
      </c>
      <c r="G178">
        <v>3.8588395000000002</v>
      </c>
      <c r="H178">
        <v>3.87305682</v>
      </c>
      <c r="I178">
        <v>3.9596163600000001</v>
      </c>
      <c r="J178">
        <v>3.9854830799999998</v>
      </c>
      <c r="K178">
        <v>4.0105125499999996</v>
      </c>
      <c r="L178">
        <v>4.0275069700000001</v>
      </c>
      <c r="M178">
        <v>4.1892880400000001</v>
      </c>
      <c r="Y178">
        <f t="shared" si="48"/>
        <v>3.8529008349999998</v>
      </c>
      <c r="Z178">
        <f t="shared" si="49"/>
        <v>0.23656194995452157</v>
      </c>
      <c r="AA178">
        <f t="shared" si="50"/>
        <v>7.4807456958705359E-2</v>
      </c>
    </row>
    <row r="179" spans="1:27" x14ac:dyDescent="0.45">
      <c r="B179" s="4" t="s">
        <v>31</v>
      </c>
      <c r="C179" s="1">
        <v>1</v>
      </c>
      <c r="D179">
        <v>13.2617513</v>
      </c>
      <c r="E179">
        <v>12.845941399999999</v>
      </c>
      <c r="F179">
        <v>13.1012501</v>
      </c>
      <c r="G179">
        <v>13.203738700000001</v>
      </c>
      <c r="H179">
        <v>13.221743399999999</v>
      </c>
      <c r="I179">
        <v>13.3888376</v>
      </c>
      <c r="J179">
        <v>13.6275359</v>
      </c>
      <c r="K179">
        <v>14.067618700000001</v>
      </c>
      <c r="L179">
        <v>14.5388214</v>
      </c>
      <c r="M179">
        <v>15.1750478</v>
      </c>
      <c r="Y179">
        <f t="shared" si="48"/>
        <v>13.643228629999999</v>
      </c>
      <c r="Z179">
        <f t="shared" si="49"/>
        <v>0.73328470852241301</v>
      </c>
      <c r="AA179">
        <f t="shared" si="50"/>
        <v>0.23188498523035081</v>
      </c>
    </row>
    <row r="180" spans="1:27" x14ac:dyDescent="0.45">
      <c r="B180" s="4" t="s">
        <v>32</v>
      </c>
      <c r="C180" s="1">
        <v>10</v>
      </c>
      <c r="D180">
        <v>23.732014299999999</v>
      </c>
      <c r="E180">
        <v>23.320005800000001</v>
      </c>
      <c r="F180">
        <v>23.318583</v>
      </c>
      <c r="G180">
        <v>22.961737200000002</v>
      </c>
      <c r="H180">
        <v>22.775025500000002</v>
      </c>
      <c r="I180">
        <v>22.7564277</v>
      </c>
      <c r="J180">
        <v>22.718845000000002</v>
      </c>
      <c r="K180">
        <v>22.6781033</v>
      </c>
      <c r="L180">
        <v>22.153669900000001</v>
      </c>
      <c r="M180">
        <v>22.043527000000001</v>
      </c>
      <c r="Y180">
        <f t="shared" si="48"/>
        <v>22.845793870000001</v>
      </c>
      <c r="Z180">
        <f t="shared" si="49"/>
        <v>0.51930876709800367</v>
      </c>
      <c r="AA180">
        <f t="shared" si="50"/>
        <v>0.16421985129236008</v>
      </c>
    </row>
    <row r="181" spans="1:27" x14ac:dyDescent="0.45">
      <c r="B181" s="4" t="s">
        <v>33</v>
      </c>
      <c r="C181" s="1">
        <v>100</v>
      </c>
      <c r="D181">
        <v>23.920240799999998</v>
      </c>
      <c r="E181">
        <v>23.9486478</v>
      </c>
      <c r="F181">
        <v>24.3028914</v>
      </c>
      <c r="G181">
        <v>24.395264099999999</v>
      </c>
      <c r="H181">
        <v>24.4820986</v>
      </c>
      <c r="I181">
        <v>24.734925799999999</v>
      </c>
      <c r="J181">
        <v>24.8686796</v>
      </c>
      <c r="K181">
        <v>25.329963599999999</v>
      </c>
      <c r="L181">
        <v>25.5075346</v>
      </c>
      <c r="M181">
        <v>26.041335499999999</v>
      </c>
      <c r="Y181">
        <f t="shared" si="48"/>
        <v>24.753158179999996</v>
      </c>
      <c r="Z181">
        <f t="shared" si="49"/>
        <v>0.6928328848149663</v>
      </c>
      <c r="AA181">
        <f t="shared" si="50"/>
        <v>0.21909299538803798</v>
      </c>
    </row>
    <row r="182" spans="1:27" x14ac:dyDescent="0.45">
      <c r="B182" s="4" t="s">
        <v>34</v>
      </c>
      <c r="C182" s="1">
        <v>1000</v>
      </c>
      <c r="D182">
        <v>24.097418600000001</v>
      </c>
      <c r="E182">
        <v>24.447587899999998</v>
      </c>
      <c r="F182">
        <v>25.094881900000001</v>
      </c>
      <c r="G182">
        <v>25.199699299999999</v>
      </c>
      <c r="H182">
        <v>25.250715</v>
      </c>
      <c r="I182">
        <v>25.407420800000001</v>
      </c>
      <c r="J182">
        <v>25.441273599999999</v>
      </c>
      <c r="K182">
        <v>25.6244908</v>
      </c>
      <c r="L182">
        <v>25.64594</v>
      </c>
      <c r="M182">
        <v>25.6654339</v>
      </c>
      <c r="Y182">
        <f t="shared" si="48"/>
        <v>25.187486180000001</v>
      </c>
      <c r="Z182">
        <f t="shared" si="49"/>
        <v>0.52607410209114036</v>
      </c>
      <c r="AA182">
        <f t="shared" si="50"/>
        <v>0.16635923806359523</v>
      </c>
    </row>
    <row r="183" spans="1:27" x14ac:dyDescent="0.45">
      <c r="B183" s="4"/>
      <c r="C183" s="1"/>
    </row>
    <row r="185" spans="1:27" x14ac:dyDescent="0.45">
      <c r="A185" t="s">
        <v>101</v>
      </c>
    </row>
    <row r="186" spans="1:27" x14ac:dyDescent="0.45">
      <c r="B186" s="4" t="s">
        <v>27</v>
      </c>
      <c r="C186" s="1">
        <v>1E-4</v>
      </c>
      <c r="D186">
        <f>D175-1.1</f>
        <v>0.10729240999999989</v>
      </c>
      <c r="E186">
        <f t="shared" ref="E186:M186" si="51">E175-1.1</f>
        <v>-0.31047610000000014</v>
      </c>
      <c r="F186">
        <f t="shared" si="51"/>
        <v>-0.11182000000000014</v>
      </c>
      <c r="G186">
        <f t="shared" si="51"/>
        <v>-8.6824470000000042E-2</v>
      </c>
      <c r="H186">
        <f t="shared" si="51"/>
        <v>-7.0416760000000078E-2</v>
      </c>
      <c r="I186">
        <f t="shared" si="51"/>
        <v>-5.9082440000000069E-2</v>
      </c>
      <c r="J186">
        <f t="shared" si="51"/>
        <v>-6.276240000000044E-3</v>
      </c>
      <c r="K186">
        <f t="shared" si="51"/>
        <v>0.11520783999999984</v>
      </c>
      <c r="L186">
        <f t="shared" si="51"/>
        <v>0.12979432000000002</v>
      </c>
      <c r="M186">
        <f t="shared" si="51"/>
        <v>0.34453261999999985</v>
      </c>
      <c r="Y186">
        <f t="shared" ref="Y186:Y204" si="52">AVERAGE(D186:W186)</f>
        <v>5.1931179999999081E-3</v>
      </c>
      <c r="Z186">
        <f t="shared" ref="Z186:Z193" si="53">STDEV(D186:W186)</f>
        <v>0.17794829782819283</v>
      </c>
      <c r="AA186">
        <f t="shared" si="50"/>
        <v>5.6272192688708346E-2</v>
      </c>
    </row>
    <row r="187" spans="1:27" x14ac:dyDescent="0.45">
      <c r="B187" s="4" t="s">
        <v>28</v>
      </c>
      <c r="C187" s="1">
        <v>1E-3</v>
      </c>
      <c r="D187">
        <f t="shared" ref="D187:M187" si="54">D176-1.1</f>
        <v>-0.56444907000000011</v>
      </c>
      <c r="E187">
        <f t="shared" si="54"/>
        <v>-2.1662350000000163E-2</v>
      </c>
      <c r="F187">
        <f t="shared" si="54"/>
        <v>-0.12786488000000007</v>
      </c>
      <c r="G187">
        <f t="shared" si="54"/>
        <v>0.26832490999999981</v>
      </c>
      <c r="H187">
        <f t="shared" si="54"/>
        <v>0.52623991999999986</v>
      </c>
      <c r="I187">
        <f t="shared" si="54"/>
        <v>0.61278748999999988</v>
      </c>
      <c r="J187">
        <f t="shared" si="54"/>
        <v>4.4790999999988479E-4</v>
      </c>
      <c r="K187">
        <f t="shared" si="54"/>
        <v>-1.4972980000000025E-2</v>
      </c>
      <c r="L187">
        <f t="shared" si="54"/>
        <v>-1.0683200000001225E-3</v>
      </c>
      <c r="M187">
        <f t="shared" si="54"/>
        <v>0.24699238999999995</v>
      </c>
      <c r="Y187">
        <f t="shared" si="52"/>
        <v>9.2477501999999892E-2</v>
      </c>
      <c r="Z187">
        <f t="shared" si="53"/>
        <v>0.33920930038592845</v>
      </c>
      <c r="AA187">
        <f t="shared" si="50"/>
        <v>0.10726739927317666</v>
      </c>
    </row>
    <row r="188" spans="1:27" x14ac:dyDescent="0.45">
      <c r="B188" s="4" t="s">
        <v>29</v>
      </c>
      <c r="C188" s="1">
        <v>0.01</v>
      </c>
      <c r="D188">
        <f t="shared" ref="D188:M188" si="55">D177-1.1</f>
        <v>-0.23420593000000012</v>
      </c>
      <c r="E188">
        <f t="shared" si="55"/>
        <v>-0.13955312000000009</v>
      </c>
      <c r="F188">
        <f t="shared" si="55"/>
        <v>0.15958422999999988</v>
      </c>
      <c r="G188">
        <f t="shared" si="55"/>
        <v>0.1925935099999998</v>
      </c>
      <c r="H188">
        <f t="shared" si="55"/>
        <v>0.32349221999999989</v>
      </c>
      <c r="I188">
        <f t="shared" si="55"/>
        <v>0.39552392999999997</v>
      </c>
      <c r="J188">
        <f t="shared" si="55"/>
        <v>0.44749945000000002</v>
      </c>
      <c r="K188">
        <f t="shared" si="55"/>
        <v>0.50140433999999989</v>
      </c>
      <c r="L188">
        <f t="shared" si="55"/>
        <v>0.61374622999999984</v>
      </c>
      <c r="M188">
        <f t="shared" si="55"/>
        <v>0.63127895999999994</v>
      </c>
      <c r="Y188">
        <f t="shared" si="52"/>
        <v>0.28913638199999991</v>
      </c>
      <c r="Z188">
        <f t="shared" si="53"/>
        <v>0.29605450497602986</v>
      </c>
      <c r="AA188">
        <f t="shared" si="50"/>
        <v>9.3620654727790742E-2</v>
      </c>
    </row>
    <row r="189" spans="1:27" x14ac:dyDescent="0.45">
      <c r="B189" s="4" t="s">
        <v>30</v>
      </c>
      <c r="C189" s="1">
        <v>0.1</v>
      </c>
      <c r="D189">
        <f t="shared" ref="D189:M189" si="56">D178-1.1</f>
        <v>2.3432937899999997</v>
      </c>
      <c r="E189">
        <f t="shared" si="56"/>
        <v>2.4750448499999997</v>
      </c>
      <c r="F189">
        <f t="shared" si="56"/>
        <v>2.5063663899999997</v>
      </c>
      <c r="G189">
        <f t="shared" si="56"/>
        <v>2.7588395000000001</v>
      </c>
      <c r="H189">
        <f t="shared" si="56"/>
        <v>2.7730568199999999</v>
      </c>
      <c r="I189">
        <f t="shared" si="56"/>
        <v>2.85961636</v>
      </c>
      <c r="J189">
        <f t="shared" si="56"/>
        <v>2.8854830799999998</v>
      </c>
      <c r="K189">
        <f t="shared" si="56"/>
        <v>2.9105125499999995</v>
      </c>
      <c r="L189">
        <f t="shared" si="56"/>
        <v>2.92750697</v>
      </c>
      <c r="M189">
        <f t="shared" si="56"/>
        <v>3.08928804</v>
      </c>
      <c r="Y189">
        <f t="shared" si="52"/>
        <v>2.7529008349999997</v>
      </c>
      <c r="Z189">
        <f t="shared" si="53"/>
        <v>0.23656194995452157</v>
      </c>
      <c r="AA189">
        <f t="shared" si="50"/>
        <v>7.4807456958705359E-2</v>
      </c>
    </row>
    <row r="190" spans="1:27" x14ac:dyDescent="0.45">
      <c r="B190" s="4" t="s">
        <v>31</v>
      </c>
      <c r="C190" s="1">
        <v>1</v>
      </c>
      <c r="D190">
        <f t="shared" ref="D190:M190" si="57">D179-1.1</f>
        <v>12.161751300000001</v>
      </c>
      <c r="E190">
        <f t="shared" si="57"/>
        <v>11.7459414</v>
      </c>
      <c r="F190">
        <f t="shared" si="57"/>
        <v>12.0012501</v>
      </c>
      <c r="G190">
        <f t="shared" si="57"/>
        <v>12.103738700000001</v>
      </c>
      <c r="H190">
        <f t="shared" si="57"/>
        <v>12.1217434</v>
      </c>
      <c r="I190">
        <f t="shared" si="57"/>
        <v>12.288837600000001</v>
      </c>
      <c r="J190">
        <f t="shared" si="57"/>
        <v>12.5275359</v>
      </c>
      <c r="K190">
        <f t="shared" si="57"/>
        <v>12.967618700000001</v>
      </c>
      <c r="L190">
        <f t="shared" si="57"/>
        <v>13.4388214</v>
      </c>
      <c r="M190">
        <f t="shared" si="57"/>
        <v>14.0750478</v>
      </c>
      <c r="Y190">
        <f t="shared" si="52"/>
        <v>12.543228629999998</v>
      </c>
      <c r="Z190">
        <f t="shared" si="53"/>
        <v>0.73328470852241301</v>
      </c>
      <c r="AA190">
        <f t="shared" si="50"/>
        <v>0.23188498523035081</v>
      </c>
    </row>
    <row r="191" spans="1:27" x14ac:dyDescent="0.45">
      <c r="B191" s="4" t="s">
        <v>32</v>
      </c>
      <c r="C191" s="1">
        <v>10</v>
      </c>
      <c r="D191">
        <f t="shared" ref="D191:M191" si="58">D180-1.1</f>
        <v>22.632014299999998</v>
      </c>
      <c r="E191">
        <f t="shared" si="58"/>
        <v>22.220005799999999</v>
      </c>
      <c r="F191">
        <f t="shared" si="58"/>
        <v>22.218582999999999</v>
      </c>
      <c r="G191">
        <f t="shared" si="58"/>
        <v>21.8617372</v>
      </c>
      <c r="H191">
        <f t="shared" si="58"/>
        <v>21.6750255</v>
      </c>
      <c r="I191">
        <f t="shared" si="58"/>
        <v>21.656427699999998</v>
      </c>
      <c r="J191">
        <f t="shared" si="58"/>
        <v>21.618845</v>
      </c>
      <c r="K191">
        <f t="shared" si="58"/>
        <v>21.578103299999999</v>
      </c>
      <c r="L191">
        <f t="shared" si="58"/>
        <v>21.053669899999999</v>
      </c>
      <c r="M191">
        <f t="shared" si="58"/>
        <v>20.943527</v>
      </c>
      <c r="Y191">
        <f t="shared" si="52"/>
        <v>21.745793869999996</v>
      </c>
      <c r="Z191">
        <f t="shared" si="53"/>
        <v>0.51930876709800367</v>
      </c>
      <c r="AA191">
        <f t="shared" si="50"/>
        <v>0.16421985129236008</v>
      </c>
    </row>
    <row r="192" spans="1:27" x14ac:dyDescent="0.45">
      <c r="B192" s="4" t="s">
        <v>33</v>
      </c>
      <c r="C192" s="1">
        <v>100</v>
      </c>
      <c r="D192">
        <f t="shared" ref="D192:M192" si="59">D181-1.1</f>
        <v>22.820240799999997</v>
      </c>
      <c r="E192">
        <f t="shared" si="59"/>
        <v>22.848647799999998</v>
      </c>
      <c r="F192">
        <f t="shared" si="59"/>
        <v>23.202891399999999</v>
      </c>
      <c r="G192">
        <f t="shared" si="59"/>
        <v>23.295264099999997</v>
      </c>
      <c r="H192">
        <f t="shared" si="59"/>
        <v>23.382098599999999</v>
      </c>
      <c r="I192">
        <f t="shared" si="59"/>
        <v>23.634925799999998</v>
      </c>
      <c r="J192">
        <f t="shared" si="59"/>
        <v>23.768679599999999</v>
      </c>
      <c r="K192">
        <f t="shared" si="59"/>
        <v>24.229963599999998</v>
      </c>
      <c r="L192">
        <f t="shared" si="59"/>
        <v>24.407534599999998</v>
      </c>
      <c r="M192">
        <f t="shared" si="59"/>
        <v>24.941335499999997</v>
      </c>
      <c r="Y192">
        <f t="shared" si="52"/>
        <v>23.653158179999998</v>
      </c>
      <c r="Z192">
        <f t="shared" si="53"/>
        <v>0.6928328848149663</v>
      </c>
      <c r="AA192">
        <f t="shared" si="50"/>
        <v>0.21909299538803798</v>
      </c>
    </row>
    <row r="193" spans="1:27" x14ac:dyDescent="0.45">
      <c r="B193" s="4" t="s">
        <v>34</v>
      </c>
      <c r="C193" s="1">
        <v>1000</v>
      </c>
      <c r="D193">
        <f t="shared" ref="D193:M193" si="60">D182-1.1</f>
        <v>22.9974186</v>
      </c>
      <c r="E193">
        <f t="shared" si="60"/>
        <v>23.347587899999997</v>
      </c>
      <c r="F193">
        <f t="shared" si="60"/>
        <v>23.994881899999999</v>
      </c>
      <c r="G193">
        <f t="shared" si="60"/>
        <v>24.099699299999997</v>
      </c>
      <c r="H193">
        <f t="shared" si="60"/>
        <v>24.150714999999998</v>
      </c>
      <c r="I193">
        <f t="shared" si="60"/>
        <v>24.307420799999999</v>
      </c>
      <c r="J193">
        <f t="shared" si="60"/>
        <v>24.341273599999997</v>
      </c>
      <c r="K193">
        <f t="shared" si="60"/>
        <v>24.524490799999999</v>
      </c>
      <c r="L193">
        <f t="shared" si="60"/>
        <v>24.545939999999998</v>
      </c>
      <c r="M193">
        <f t="shared" si="60"/>
        <v>24.565433899999999</v>
      </c>
      <c r="Y193">
        <f t="shared" si="52"/>
        <v>24.087486179999996</v>
      </c>
      <c r="Z193">
        <f t="shared" si="53"/>
        <v>0.52607410209114025</v>
      </c>
      <c r="AA193">
        <f t="shared" si="50"/>
        <v>0.16635923806359521</v>
      </c>
    </row>
    <row r="196" spans="1:27" x14ac:dyDescent="0.45">
      <c r="A196" t="s">
        <v>103</v>
      </c>
    </row>
    <row r="197" spans="1:27" x14ac:dyDescent="0.45">
      <c r="B197" s="4" t="s">
        <v>27</v>
      </c>
      <c r="C197" s="1">
        <v>1E-4</v>
      </c>
      <c r="D197">
        <v>2.9884274199999998</v>
      </c>
      <c r="E197">
        <v>3.5672435299999998</v>
      </c>
      <c r="F197">
        <v>3.7391514400000001</v>
      </c>
      <c r="G197">
        <v>3.7500857000000001</v>
      </c>
      <c r="H197">
        <v>3.85875046</v>
      </c>
      <c r="I197">
        <v>3.9112899400000001</v>
      </c>
      <c r="J197">
        <v>4.0867340299999997</v>
      </c>
      <c r="K197">
        <v>4.1049845200000004</v>
      </c>
      <c r="L197">
        <v>4.1081915499999999</v>
      </c>
      <c r="M197">
        <v>4.1532966499999997</v>
      </c>
      <c r="Y197">
        <f t="shared" si="52"/>
        <v>3.8268155239999997</v>
      </c>
      <c r="Z197">
        <f t="shared" ref="Z197:Z204" si="61">STDEV(D197:W197)</f>
        <v>0.35319155510022648</v>
      </c>
      <c r="AA197">
        <f t="shared" si="50"/>
        <v>0.11168897644535754</v>
      </c>
    </row>
    <row r="198" spans="1:27" x14ac:dyDescent="0.45">
      <c r="B198" s="4" t="s">
        <v>28</v>
      </c>
      <c r="C198" s="1">
        <v>1E-3</v>
      </c>
      <c r="D198">
        <v>3.8937446200000001</v>
      </c>
      <c r="E198">
        <v>3.16920315</v>
      </c>
      <c r="F198">
        <v>3.3270650399999999</v>
      </c>
      <c r="G198">
        <v>3.5451682400000002</v>
      </c>
      <c r="H198">
        <v>3.5878799099999998</v>
      </c>
      <c r="I198">
        <v>3.7727602500000001</v>
      </c>
      <c r="J198">
        <v>4.0813499200000001</v>
      </c>
      <c r="K198">
        <v>4.3635795699999997</v>
      </c>
      <c r="L198">
        <v>4.36457885</v>
      </c>
      <c r="M198">
        <v>4.4492064500000001</v>
      </c>
      <c r="Y198">
        <f t="shared" si="52"/>
        <v>3.8554535999999997</v>
      </c>
      <c r="Z198">
        <f t="shared" si="61"/>
        <v>0.45304934031885613</v>
      </c>
      <c r="AA198">
        <f t="shared" si="50"/>
        <v>0.143266780784434</v>
      </c>
    </row>
    <row r="199" spans="1:27" x14ac:dyDescent="0.45">
      <c r="B199" s="4" t="s">
        <v>29</v>
      </c>
      <c r="C199" s="1">
        <v>0.01</v>
      </c>
      <c r="D199">
        <v>4.0397683300000002</v>
      </c>
      <c r="E199">
        <v>3.7022667399999998</v>
      </c>
      <c r="F199">
        <v>3.7086417699999998</v>
      </c>
      <c r="G199">
        <v>3.8916061200000001</v>
      </c>
      <c r="H199">
        <v>4.3443307799999999</v>
      </c>
      <c r="I199">
        <v>4.3677394400000003</v>
      </c>
      <c r="J199">
        <v>4.4318027600000001</v>
      </c>
      <c r="K199">
        <v>4.4328683</v>
      </c>
      <c r="L199">
        <v>4.5160707999999996</v>
      </c>
      <c r="M199">
        <v>4.5289993500000003</v>
      </c>
      <c r="Y199">
        <f t="shared" si="52"/>
        <v>4.196409439</v>
      </c>
      <c r="Z199">
        <f t="shared" si="61"/>
        <v>0.32912218968660478</v>
      </c>
      <c r="AA199">
        <f t="shared" si="50"/>
        <v>0.104077574791165</v>
      </c>
    </row>
    <row r="200" spans="1:27" x14ac:dyDescent="0.45">
      <c r="B200" s="4" t="s">
        <v>30</v>
      </c>
      <c r="C200" s="1">
        <v>0.1</v>
      </c>
      <c r="D200">
        <v>4.91416758</v>
      </c>
      <c r="E200">
        <v>5.0543421500000001</v>
      </c>
      <c r="F200">
        <v>5.2302311499999998</v>
      </c>
      <c r="G200">
        <v>5.7173006900000001</v>
      </c>
      <c r="H200">
        <v>5.9621779200000002</v>
      </c>
      <c r="I200">
        <v>6.1198143500000004</v>
      </c>
      <c r="J200">
        <v>6.1405947899999997</v>
      </c>
      <c r="K200">
        <v>6.2100722900000003</v>
      </c>
      <c r="L200">
        <v>6.2858113800000002</v>
      </c>
      <c r="M200">
        <v>6.6109603699999999</v>
      </c>
      <c r="Y200">
        <f t="shared" si="52"/>
        <v>5.8245472669999998</v>
      </c>
      <c r="Z200">
        <f t="shared" si="61"/>
        <v>0.57470486624520434</v>
      </c>
      <c r="AA200">
        <f t="shared" si="50"/>
        <v>0.1817376359717266</v>
      </c>
    </row>
    <row r="201" spans="1:27" x14ac:dyDescent="0.45">
      <c r="B201" s="4" t="s">
        <v>31</v>
      </c>
      <c r="C201" s="1">
        <v>1</v>
      </c>
      <c r="D201">
        <v>13.800831199999999</v>
      </c>
      <c r="E201">
        <v>14.1181269</v>
      </c>
      <c r="F201">
        <v>14.127229</v>
      </c>
      <c r="G201">
        <v>14.441610300000001</v>
      </c>
      <c r="H201">
        <v>14.577040800000001</v>
      </c>
      <c r="I201">
        <v>14.586634500000001</v>
      </c>
      <c r="J201">
        <v>14.6470877</v>
      </c>
      <c r="K201">
        <v>15.104563799999999</v>
      </c>
      <c r="L201">
        <v>15.344951500000001</v>
      </c>
      <c r="M201">
        <v>15.8849512</v>
      </c>
      <c r="Y201">
        <f t="shared" si="52"/>
        <v>14.663302689999998</v>
      </c>
      <c r="Z201">
        <f t="shared" si="61"/>
        <v>0.6274250579632854</v>
      </c>
      <c r="AA201">
        <f t="shared" si="50"/>
        <v>0.19840922442271477</v>
      </c>
    </row>
    <row r="202" spans="1:27" x14ac:dyDescent="0.45">
      <c r="B202" s="4" t="s">
        <v>32</v>
      </c>
      <c r="C202" s="1">
        <v>10</v>
      </c>
      <c r="D202">
        <v>22.608076499999999</v>
      </c>
      <c r="E202">
        <v>22.6596519</v>
      </c>
      <c r="F202">
        <v>22.784933200000001</v>
      </c>
      <c r="G202">
        <v>22.8798602</v>
      </c>
      <c r="H202">
        <v>23.3812684</v>
      </c>
      <c r="I202">
        <v>23.586667800000001</v>
      </c>
      <c r="J202">
        <v>23.687398999999999</v>
      </c>
      <c r="K202">
        <v>23.823331799999998</v>
      </c>
      <c r="L202">
        <v>24.3724755</v>
      </c>
      <c r="M202">
        <v>24.875457300000001</v>
      </c>
      <c r="Y202">
        <f t="shared" si="52"/>
        <v>23.465912159999998</v>
      </c>
      <c r="Z202">
        <f t="shared" si="61"/>
        <v>0.76014276227741628</v>
      </c>
      <c r="AA202">
        <f t="shared" si="50"/>
        <v>0.24037824756885565</v>
      </c>
    </row>
    <row r="203" spans="1:27" x14ac:dyDescent="0.45">
      <c r="B203" s="4" t="s">
        <v>33</v>
      </c>
      <c r="C203" s="1">
        <v>100</v>
      </c>
      <c r="D203">
        <v>23.394377599999999</v>
      </c>
      <c r="E203">
        <v>23.772095</v>
      </c>
      <c r="F203">
        <v>24.3301403</v>
      </c>
      <c r="G203">
        <v>24.683117800000002</v>
      </c>
      <c r="H203">
        <v>24.774627899999999</v>
      </c>
      <c r="I203">
        <v>25.1542374</v>
      </c>
      <c r="J203">
        <v>25.165181499999999</v>
      </c>
      <c r="K203">
        <v>25.174827000000001</v>
      </c>
      <c r="L203">
        <v>25.2467085</v>
      </c>
      <c r="M203">
        <v>25.4033905</v>
      </c>
      <c r="Y203">
        <f t="shared" si="52"/>
        <v>24.709870349999999</v>
      </c>
      <c r="Z203">
        <f t="shared" si="61"/>
        <v>0.678983581459767</v>
      </c>
      <c r="AA203">
        <f t="shared" si="50"/>
        <v>0.2147134611271338</v>
      </c>
    </row>
    <row r="204" spans="1:27" x14ac:dyDescent="0.45">
      <c r="B204" s="4" t="s">
        <v>34</v>
      </c>
      <c r="C204" s="1">
        <v>1000</v>
      </c>
      <c r="D204">
        <v>24.647901900000001</v>
      </c>
      <c r="E204">
        <v>24.7737768</v>
      </c>
      <c r="F204">
        <v>24.875716499999999</v>
      </c>
      <c r="G204">
        <v>25.0037874</v>
      </c>
      <c r="H204">
        <v>25.1174833</v>
      </c>
      <c r="I204">
        <v>25.233373700000001</v>
      </c>
      <c r="J204">
        <v>25.569797000000001</v>
      </c>
      <c r="K204">
        <v>25.6261996</v>
      </c>
      <c r="L204">
        <v>25.649598099999999</v>
      </c>
      <c r="M204">
        <v>25.722330800000002</v>
      </c>
      <c r="Y204">
        <f t="shared" si="52"/>
        <v>25.221996510000004</v>
      </c>
      <c r="Z204">
        <f t="shared" si="61"/>
        <v>0.39813256900505012</v>
      </c>
      <c r="AA204">
        <f t="shared" si="50"/>
        <v>0.12590057287501155</v>
      </c>
    </row>
    <row r="207" spans="1:27" x14ac:dyDescent="0.45">
      <c r="A207" t="s">
        <v>102</v>
      </c>
    </row>
    <row r="208" spans="1:27" x14ac:dyDescent="0.45">
      <c r="B208" s="4" t="s">
        <v>27</v>
      </c>
      <c r="C208" s="1">
        <v>1E-4</v>
      </c>
      <c r="D208">
        <f>D197-3.8</f>
        <v>-0.81157257999999999</v>
      </c>
      <c r="E208">
        <f t="shared" ref="E208:M208" si="62">E197-3.8</f>
        <v>-0.23275646999999999</v>
      </c>
      <c r="F208">
        <f t="shared" si="62"/>
        <v>-6.0848559999999718E-2</v>
      </c>
      <c r="G208">
        <f t="shared" si="62"/>
        <v>-4.9914299999999745E-2</v>
      </c>
      <c r="H208">
        <f t="shared" si="62"/>
        <v>5.8750460000000171E-2</v>
      </c>
      <c r="I208">
        <f t="shared" si="62"/>
        <v>0.11128994000000025</v>
      </c>
      <c r="J208">
        <f t="shared" si="62"/>
        <v>0.28673402999999986</v>
      </c>
      <c r="K208">
        <f t="shared" si="62"/>
        <v>0.30498452000000054</v>
      </c>
      <c r="L208">
        <f t="shared" si="62"/>
        <v>0.30819155000000009</v>
      </c>
      <c r="M208">
        <f t="shared" si="62"/>
        <v>0.35329664999999988</v>
      </c>
      <c r="Y208">
        <f t="shared" ref="Y208:Y215" si="63">AVERAGE(D208:W208)</f>
        <v>2.6815524000000136E-2</v>
      </c>
      <c r="Z208">
        <f t="shared" ref="Z208:Z215" si="64">STDEV(D208:W208)</f>
        <v>0.35319155510022648</v>
      </c>
      <c r="AA208">
        <f t="shared" si="50"/>
        <v>0.11168897644535754</v>
      </c>
    </row>
    <row r="209" spans="1:27" x14ac:dyDescent="0.45">
      <c r="B209" s="4" t="s">
        <v>28</v>
      </c>
      <c r="C209" s="1">
        <v>1E-3</v>
      </c>
      <c r="D209">
        <f t="shared" ref="D209:M209" si="65">D198-3.8</f>
        <v>9.3744620000000278E-2</v>
      </c>
      <c r="E209">
        <f t="shared" si="65"/>
        <v>-0.63079684999999985</v>
      </c>
      <c r="F209">
        <f t="shared" si="65"/>
        <v>-0.4729349599999999</v>
      </c>
      <c r="G209">
        <f t="shared" si="65"/>
        <v>-0.25483175999999963</v>
      </c>
      <c r="H209">
        <f t="shared" si="65"/>
        <v>-0.21212008999999998</v>
      </c>
      <c r="I209">
        <f t="shared" si="65"/>
        <v>-2.7239749999999674E-2</v>
      </c>
      <c r="J209">
        <f t="shared" si="65"/>
        <v>0.28134992000000025</v>
      </c>
      <c r="K209">
        <f t="shared" si="65"/>
        <v>0.56357956999999992</v>
      </c>
      <c r="L209">
        <f t="shared" si="65"/>
        <v>0.56457885000000019</v>
      </c>
      <c r="M209">
        <f t="shared" si="65"/>
        <v>0.64920645000000032</v>
      </c>
      <c r="Y209">
        <f t="shared" si="63"/>
        <v>5.5453600000000193E-2</v>
      </c>
      <c r="Z209">
        <f t="shared" si="64"/>
        <v>0.45304934031885569</v>
      </c>
      <c r="AA209">
        <f t="shared" si="50"/>
        <v>0.14326678078443386</v>
      </c>
    </row>
    <row r="210" spans="1:27" x14ac:dyDescent="0.45">
      <c r="B210" s="4" t="s">
        <v>29</v>
      </c>
      <c r="C210" s="1">
        <v>0.01</v>
      </c>
      <c r="D210">
        <f t="shared" ref="D210:M210" si="66">D199-3.8</f>
        <v>0.23976833000000042</v>
      </c>
      <c r="E210">
        <f t="shared" si="66"/>
        <v>-9.7733260000000044E-2</v>
      </c>
      <c r="F210">
        <f t="shared" si="66"/>
        <v>-9.1358229999999985E-2</v>
      </c>
      <c r="G210">
        <f t="shared" si="66"/>
        <v>9.1606120000000235E-2</v>
      </c>
      <c r="H210">
        <f t="shared" si="66"/>
        <v>0.54433078000000013</v>
      </c>
      <c r="I210">
        <f t="shared" si="66"/>
        <v>0.56773944000000043</v>
      </c>
      <c r="J210">
        <f t="shared" si="66"/>
        <v>0.63180276000000024</v>
      </c>
      <c r="K210">
        <f t="shared" si="66"/>
        <v>0.63286830000000016</v>
      </c>
      <c r="L210">
        <f t="shared" si="66"/>
        <v>0.71607079999999979</v>
      </c>
      <c r="M210">
        <f t="shared" si="66"/>
        <v>0.72899935000000049</v>
      </c>
      <c r="Y210">
        <f t="shared" si="63"/>
        <v>0.3964094390000002</v>
      </c>
      <c r="Z210">
        <f t="shared" si="64"/>
        <v>0.32912218968660484</v>
      </c>
      <c r="AA210">
        <f t="shared" si="50"/>
        <v>0.10407757479116501</v>
      </c>
    </row>
    <row r="211" spans="1:27" x14ac:dyDescent="0.45">
      <c r="B211" s="4" t="s">
        <v>30</v>
      </c>
      <c r="C211" s="1">
        <v>0.1</v>
      </c>
      <c r="D211">
        <f t="shared" ref="D211:M211" si="67">D200-3.8</f>
        <v>1.1141675800000002</v>
      </c>
      <c r="E211">
        <f t="shared" si="67"/>
        <v>1.2543421500000003</v>
      </c>
      <c r="F211">
        <f t="shared" si="67"/>
        <v>1.43023115</v>
      </c>
      <c r="G211">
        <f t="shared" si="67"/>
        <v>1.9173006900000003</v>
      </c>
      <c r="H211">
        <f t="shared" si="67"/>
        <v>2.1621779200000004</v>
      </c>
      <c r="I211">
        <f t="shared" si="67"/>
        <v>2.3198143500000006</v>
      </c>
      <c r="J211">
        <f t="shared" si="67"/>
        <v>2.3405947899999999</v>
      </c>
      <c r="K211">
        <f t="shared" si="67"/>
        <v>2.4100722900000005</v>
      </c>
      <c r="L211">
        <f t="shared" si="67"/>
        <v>2.4858113800000003</v>
      </c>
      <c r="M211">
        <f t="shared" si="67"/>
        <v>2.8109603700000001</v>
      </c>
      <c r="Y211">
        <f t="shared" si="63"/>
        <v>2.024547267</v>
      </c>
      <c r="Z211">
        <f t="shared" si="64"/>
        <v>0.57470486624520489</v>
      </c>
      <c r="AA211">
        <f t="shared" si="50"/>
        <v>0.18173763597172679</v>
      </c>
    </row>
    <row r="212" spans="1:27" x14ac:dyDescent="0.45">
      <c r="B212" s="4" t="s">
        <v>31</v>
      </c>
      <c r="C212" s="1">
        <v>1</v>
      </c>
      <c r="D212">
        <f t="shared" ref="D212:M212" si="68">D201-3.8</f>
        <v>10.0008312</v>
      </c>
      <c r="E212">
        <f t="shared" si="68"/>
        <v>10.318126899999999</v>
      </c>
      <c r="F212">
        <f t="shared" si="68"/>
        <v>10.327228999999999</v>
      </c>
      <c r="G212">
        <f t="shared" si="68"/>
        <v>10.6416103</v>
      </c>
      <c r="H212">
        <f t="shared" si="68"/>
        <v>10.777040800000002</v>
      </c>
      <c r="I212">
        <f t="shared" si="68"/>
        <v>10.786634500000002</v>
      </c>
      <c r="J212">
        <f t="shared" si="68"/>
        <v>10.847087699999999</v>
      </c>
      <c r="K212">
        <f t="shared" si="68"/>
        <v>11.3045638</v>
      </c>
      <c r="L212">
        <f t="shared" si="68"/>
        <v>11.5449515</v>
      </c>
      <c r="M212">
        <f t="shared" si="68"/>
        <v>12.084951199999999</v>
      </c>
      <c r="Y212">
        <f t="shared" si="63"/>
        <v>10.863302690000001</v>
      </c>
      <c r="Z212">
        <f t="shared" si="64"/>
        <v>0.62742505796328529</v>
      </c>
      <c r="AA212">
        <f t="shared" si="50"/>
        <v>0.19840922442271475</v>
      </c>
    </row>
    <row r="213" spans="1:27" x14ac:dyDescent="0.45">
      <c r="B213" s="4" t="s">
        <v>32</v>
      </c>
      <c r="C213" s="1">
        <v>10</v>
      </c>
      <c r="D213">
        <f t="shared" ref="D213:M213" si="69">D202-3.8</f>
        <v>18.808076499999999</v>
      </c>
      <c r="E213">
        <f t="shared" si="69"/>
        <v>18.859651899999999</v>
      </c>
      <c r="F213">
        <f t="shared" si="69"/>
        <v>18.9849332</v>
      </c>
      <c r="G213">
        <f t="shared" si="69"/>
        <v>19.079860199999999</v>
      </c>
      <c r="H213">
        <f t="shared" si="69"/>
        <v>19.581268399999999</v>
      </c>
      <c r="I213">
        <f t="shared" si="69"/>
        <v>19.7866678</v>
      </c>
      <c r="J213">
        <f t="shared" si="69"/>
        <v>19.887398999999998</v>
      </c>
      <c r="K213">
        <f t="shared" si="69"/>
        <v>20.023331799999998</v>
      </c>
      <c r="L213">
        <f t="shared" si="69"/>
        <v>20.572475499999999</v>
      </c>
      <c r="M213">
        <f t="shared" si="69"/>
        <v>21.0754573</v>
      </c>
      <c r="Y213">
        <f t="shared" si="63"/>
        <v>19.665912159999998</v>
      </c>
      <c r="Z213">
        <f t="shared" si="64"/>
        <v>0.76014276227741628</v>
      </c>
      <c r="AA213">
        <f t="shared" si="50"/>
        <v>0.24037824756885565</v>
      </c>
    </row>
    <row r="214" spans="1:27" x14ac:dyDescent="0.45">
      <c r="B214" s="4" t="s">
        <v>33</v>
      </c>
      <c r="C214" s="1">
        <v>100</v>
      </c>
      <c r="D214">
        <f t="shared" ref="D214:M214" si="70">D203-3.8</f>
        <v>19.594377599999998</v>
      </c>
      <c r="E214">
        <f t="shared" si="70"/>
        <v>19.972094999999999</v>
      </c>
      <c r="F214">
        <f t="shared" si="70"/>
        <v>20.530140299999999</v>
      </c>
      <c r="G214">
        <f t="shared" si="70"/>
        <v>20.883117800000001</v>
      </c>
      <c r="H214">
        <f t="shared" si="70"/>
        <v>20.974627899999998</v>
      </c>
      <c r="I214">
        <f t="shared" si="70"/>
        <v>21.354237399999999</v>
      </c>
      <c r="J214">
        <f t="shared" si="70"/>
        <v>21.365181499999998</v>
      </c>
      <c r="K214">
        <f t="shared" si="70"/>
        <v>21.374827</v>
      </c>
      <c r="L214">
        <f t="shared" si="70"/>
        <v>21.4467085</v>
      </c>
      <c r="M214">
        <f t="shared" si="70"/>
        <v>21.6033905</v>
      </c>
      <c r="Y214">
        <f t="shared" si="63"/>
        <v>20.909870349999998</v>
      </c>
      <c r="Z214">
        <f t="shared" si="64"/>
        <v>0.678983581459767</v>
      </c>
      <c r="AA214">
        <f t="shared" si="50"/>
        <v>0.2147134611271338</v>
      </c>
    </row>
    <row r="215" spans="1:27" x14ac:dyDescent="0.45">
      <c r="B215" s="4" t="s">
        <v>34</v>
      </c>
      <c r="C215" s="1">
        <v>1000</v>
      </c>
      <c r="D215">
        <f t="shared" ref="D215:M215" si="71">D204-3.8</f>
        <v>20.8479019</v>
      </c>
      <c r="E215">
        <f t="shared" si="71"/>
        <v>20.9737768</v>
      </c>
      <c r="F215">
        <f t="shared" si="71"/>
        <v>21.075716499999999</v>
      </c>
      <c r="G215">
        <f t="shared" si="71"/>
        <v>21.2037874</v>
      </c>
      <c r="H215">
        <f t="shared" si="71"/>
        <v>21.317483299999999</v>
      </c>
      <c r="I215">
        <f t="shared" si="71"/>
        <v>21.433373700000001</v>
      </c>
      <c r="J215">
        <f t="shared" si="71"/>
        <v>21.769797000000001</v>
      </c>
      <c r="K215">
        <f t="shared" si="71"/>
        <v>21.826199599999999</v>
      </c>
      <c r="L215">
        <f t="shared" si="71"/>
        <v>21.849598099999998</v>
      </c>
      <c r="M215">
        <f t="shared" si="71"/>
        <v>21.922330800000001</v>
      </c>
      <c r="Y215">
        <f t="shared" si="63"/>
        <v>21.421996510000003</v>
      </c>
      <c r="Z215">
        <f t="shared" si="64"/>
        <v>0.39813256900505012</v>
      </c>
      <c r="AA215">
        <f t="shared" si="50"/>
        <v>0.12590057287501155</v>
      </c>
    </row>
    <row r="218" spans="1:27" x14ac:dyDescent="0.45">
      <c r="A218" t="s">
        <v>104</v>
      </c>
    </row>
    <row r="219" spans="1:27" x14ac:dyDescent="0.45">
      <c r="B219" s="4" t="s">
        <v>27</v>
      </c>
      <c r="C219" s="1">
        <v>1E-4</v>
      </c>
      <c r="D219">
        <v>13.142656199999999</v>
      </c>
      <c r="E219">
        <v>10.068785500000001</v>
      </c>
      <c r="F219">
        <v>10.131539500000001</v>
      </c>
      <c r="G219">
        <v>11.5709686</v>
      </c>
      <c r="H219">
        <v>11.6437873</v>
      </c>
      <c r="I219">
        <v>11.78312</v>
      </c>
      <c r="J219">
        <v>12.300513</v>
      </c>
      <c r="K219">
        <v>12.5287141</v>
      </c>
      <c r="L219">
        <v>12.8413833</v>
      </c>
      <c r="M219">
        <v>13.2661476</v>
      </c>
      <c r="Y219">
        <f t="shared" ref="Y219:Y226" si="72">AVERAGE(D219:W219)</f>
        <v>11.92776151</v>
      </c>
      <c r="Z219">
        <f t="shared" ref="Z219:Z226" si="73">STDEV(D219:W219)</f>
        <v>1.131032365758226</v>
      </c>
      <c r="AA219">
        <f t="shared" si="50"/>
        <v>0.35766383831646292</v>
      </c>
    </row>
    <row r="220" spans="1:27" x14ac:dyDescent="0.45">
      <c r="B220" s="4" t="s">
        <v>28</v>
      </c>
      <c r="C220" s="1">
        <v>1E-3</v>
      </c>
      <c r="D220">
        <v>7.0389432300000001</v>
      </c>
      <c r="E220">
        <v>9.8468490299999996</v>
      </c>
      <c r="F220">
        <v>12.088149899999999</v>
      </c>
      <c r="G220">
        <v>12.420939499999999</v>
      </c>
      <c r="H220">
        <v>12.479896099999999</v>
      </c>
      <c r="I220">
        <v>12.7623228</v>
      </c>
      <c r="J220">
        <v>12.903359699999999</v>
      </c>
      <c r="K220">
        <v>13.1019617</v>
      </c>
      <c r="L220">
        <v>13.4435103</v>
      </c>
      <c r="M220">
        <v>13.506633900000001</v>
      </c>
      <c r="Y220">
        <f t="shared" si="72"/>
        <v>11.959256615999999</v>
      </c>
      <c r="Z220">
        <f t="shared" si="73"/>
        <v>2.0169279708889816</v>
      </c>
      <c r="AA220">
        <f t="shared" si="50"/>
        <v>0.63780862645109648</v>
      </c>
    </row>
    <row r="221" spans="1:27" x14ac:dyDescent="0.45">
      <c r="B221" s="4" t="s">
        <v>29</v>
      </c>
      <c r="C221" s="1">
        <v>0.01</v>
      </c>
      <c r="D221">
        <v>9.5477646200000006</v>
      </c>
      <c r="E221">
        <v>11.6235044</v>
      </c>
      <c r="F221">
        <v>12.016261099999999</v>
      </c>
      <c r="G221">
        <v>12.597496400000001</v>
      </c>
      <c r="H221">
        <v>13.065951699999999</v>
      </c>
      <c r="I221">
        <v>13.2188839</v>
      </c>
      <c r="J221">
        <v>13.372242999999999</v>
      </c>
      <c r="K221">
        <v>13.467646500000001</v>
      </c>
      <c r="L221">
        <v>13.5541299</v>
      </c>
      <c r="M221">
        <v>13.637390999999999</v>
      </c>
      <c r="Y221">
        <f t="shared" si="72"/>
        <v>12.610127252</v>
      </c>
      <c r="Z221">
        <f t="shared" si="73"/>
        <v>1.2712748698398484</v>
      </c>
      <c r="AA221">
        <f t="shared" si="50"/>
        <v>0.40201241208280164</v>
      </c>
    </row>
    <row r="222" spans="1:27" x14ac:dyDescent="0.45">
      <c r="B222" s="4" t="s">
        <v>30</v>
      </c>
      <c r="C222" s="1">
        <v>0.1</v>
      </c>
      <c r="D222">
        <v>14.181358599999999</v>
      </c>
      <c r="E222">
        <v>12.7380619</v>
      </c>
      <c r="F222">
        <v>12.843651100000001</v>
      </c>
      <c r="G222">
        <v>12.866412499999999</v>
      </c>
      <c r="H222">
        <v>13.467041</v>
      </c>
      <c r="I222">
        <v>13.7171406</v>
      </c>
      <c r="J222">
        <v>14.076508199999999</v>
      </c>
      <c r="K222">
        <v>14.4413619</v>
      </c>
      <c r="L222">
        <v>14.5156367</v>
      </c>
      <c r="M222">
        <v>14.5690648</v>
      </c>
      <c r="Y222">
        <f t="shared" si="72"/>
        <v>13.741623730000001</v>
      </c>
      <c r="Z222">
        <f t="shared" si="73"/>
        <v>0.72528796273511165</v>
      </c>
      <c r="AA222">
        <f t="shared" si="50"/>
        <v>0.22935619217462794</v>
      </c>
    </row>
    <row r="223" spans="1:27" x14ac:dyDescent="0.45">
      <c r="B223" s="4" t="s">
        <v>31</v>
      </c>
      <c r="C223" s="1">
        <v>1</v>
      </c>
      <c r="D223">
        <v>15.834131599999999</v>
      </c>
      <c r="E223">
        <v>15.972239999999999</v>
      </c>
      <c r="F223">
        <v>16.022023399999998</v>
      </c>
      <c r="G223">
        <v>16.099673200000002</v>
      </c>
      <c r="H223">
        <v>16.146619399999999</v>
      </c>
      <c r="I223">
        <v>16.2132717</v>
      </c>
      <c r="J223">
        <v>16.395393299999999</v>
      </c>
      <c r="K223">
        <v>16.895178600000001</v>
      </c>
      <c r="L223">
        <v>16.9491923</v>
      </c>
      <c r="M223">
        <v>16.967230600000001</v>
      </c>
      <c r="Y223">
        <f t="shared" si="72"/>
        <v>16.349495409999999</v>
      </c>
      <c r="Z223">
        <f t="shared" si="73"/>
        <v>0.43184308036979163</v>
      </c>
      <c r="AA223">
        <f t="shared" si="50"/>
        <v>0.13656077257516899</v>
      </c>
    </row>
    <row r="224" spans="1:27" x14ac:dyDescent="0.45">
      <c r="B224" s="4" t="s">
        <v>32</v>
      </c>
      <c r="C224" s="1">
        <v>10</v>
      </c>
      <c r="D224">
        <v>23.267603099999999</v>
      </c>
      <c r="E224">
        <v>22.666814800000001</v>
      </c>
      <c r="F224">
        <v>22.803653199999999</v>
      </c>
      <c r="G224">
        <v>22.811171900000002</v>
      </c>
      <c r="H224">
        <v>22.9396737</v>
      </c>
      <c r="I224">
        <v>22.967370200000001</v>
      </c>
      <c r="J224">
        <v>23.089345900000001</v>
      </c>
      <c r="K224">
        <v>23.329942599999999</v>
      </c>
      <c r="L224">
        <v>23.441883900000001</v>
      </c>
      <c r="M224">
        <v>23.615566900000001</v>
      </c>
      <c r="Y224">
        <f t="shared" si="72"/>
        <v>23.093302620000003</v>
      </c>
      <c r="Z224">
        <f t="shared" si="73"/>
        <v>0.31010945912979659</v>
      </c>
      <c r="AA224">
        <f t="shared" si="50"/>
        <v>9.8065221481305476E-2</v>
      </c>
    </row>
    <row r="225" spans="1:27" x14ac:dyDescent="0.45">
      <c r="B225" s="4" t="s">
        <v>33</v>
      </c>
      <c r="C225" s="1">
        <v>100</v>
      </c>
      <c r="D225">
        <v>23.99616</v>
      </c>
      <c r="E225">
        <v>24.277884100000001</v>
      </c>
      <c r="F225">
        <v>24.326993099999999</v>
      </c>
      <c r="G225">
        <v>24.465397500000002</v>
      </c>
      <c r="H225">
        <v>24.5693348</v>
      </c>
      <c r="I225">
        <v>24.875823499999999</v>
      </c>
      <c r="J225">
        <v>24.893452700000001</v>
      </c>
      <c r="K225">
        <v>25.0702055</v>
      </c>
      <c r="L225">
        <v>25.586763399999999</v>
      </c>
      <c r="M225">
        <v>25.786478299999999</v>
      </c>
      <c r="Y225">
        <f t="shared" si="72"/>
        <v>24.78484929</v>
      </c>
      <c r="Z225">
        <f t="shared" si="73"/>
        <v>0.5759049709334676</v>
      </c>
      <c r="AA225">
        <f t="shared" si="50"/>
        <v>0.18211714239628243</v>
      </c>
    </row>
    <row r="226" spans="1:27" x14ac:dyDescent="0.45">
      <c r="B226" s="4" t="s">
        <v>34</v>
      </c>
      <c r="C226" s="1">
        <v>1000</v>
      </c>
      <c r="D226">
        <v>25.363562900000002</v>
      </c>
      <c r="E226">
        <v>24.294279899999999</v>
      </c>
      <c r="F226">
        <v>24.334750499999998</v>
      </c>
      <c r="G226">
        <v>24.679400099999999</v>
      </c>
      <c r="H226">
        <v>24.722896800000001</v>
      </c>
      <c r="I226">
        <v>24.972304000000001</v>
      </c>
      <c r="J226">
        <v>25.2736707</v>
      </c>
      <c r="K226">
        <v>25.376833099999999</v>
      </c>
      <c r="L226">
        <v>25.7335113</v>
      </c>
      <c r="M226">
        <v>25.751581000000002</v>
      </c>
      <c r="Y226">
        <f t="shared" si="72"/>
        <v>25.050279030000002</v>
      </c>
      <c r="Z226">
        <f t="shared" si="73"/>
        <v>0.53204481247168844</v>
      </c>
      <c r="AA226">
        <f t="shared" si="50"/>
        <v>0.16824734246876949</v>
      </c>
    </row>
    <row r="229" spans="1:27" x14ac:dyDescent="0.45">
      <c r="A229" t="s">
        <v>105</v>
      </c>
    </row>
    <row r="230" spans="1:27" x14ac:dyDescent="0.45">
      <c r="B230" s="4" t="s">
        <v>27</v>
      </c>
      <c r="C230" s="1">
        <v>1E-4</v>
      </c>
      <c r="D230">
        <f>D219-11.9</f>
        <v>1.242656199999999</v>
      </c>
      <c r="E230">
        <f t="shared" ref="E230:M230" si="74">E219-11.9</f>
        <v>-1.8312144999999997</v>
      </c>
      <c r="F230">
        <f t="shared" si="74"/>
        <v>-1.7684604999999998</v>
      </c>
      <c r="G230">
        <f t="shared" si="74"/>
        <v>-0.32903139999999986</v>
      </c>
      <c r="H230">
        <f t="shared" si="74"/>
        <v>-0.25621270000000074</v>
      </c>
      <c r="I230">
        <f t="shared" si="74"/>
        <v>-0.11688000000000009</v>
      </c>
      <c r="J230">
        <f t="shared" si="74"/>
        <v>0.40051300000000012</v>
      </c>
      <c r="K230">
        <f t="shared" si="74"/>
        <v>0.62871409999999983</v>
      </c>
      <c r="L230">
        <f t="shared" si="74"/>
        <v>0.94138330000000003</v>
      </c>
      <c r="M230">
        <f t="shared" si="74"/>
        <v>1.3661475999999997</v>
      </c>
      <c r="Y230">
        <f t="shared" ref="Y230:Y237" si="75">AVERAGE(D230:W230)</f>
        <v>2.7761509999999844E-2</v>
      </c>
      <c r="Z230">
        <f t="shared" ref="Z230:Z237" si="76">STDEV(D230:W230)</f>
        <v>1.131032365758226</v>
      </c>
      <c r="AA230">
        <f t="shared" si="50"/>
        <v>0.35766383831646292</v>
      </c>
    </row>
    <row r="231" spans="1:27" x14ac:dyDescent="0.45">
      <c r="B231" s="4" t="s">
        <v>28</v>
      </c>
      <c r="C231" s="1">
        <v>1E-3</v>
      </c>
      <c r="D231">
        <f t="shared" ref="D231:M231" si="77">D220-11.9</f>
        <v>-4.8610567700000002</v>
      </c>
      <c r="E231">
        <f t="shared" si="77"/>
        <v>-2.0531509700000008</v>
      </c>
      <c r="F231">
        <f t="shared" si="77"/>
        <v>0.18814989999999909</v>
      </c>
      <c r="G231">
        <f t="shared" si="77"/>
        <v>0.520939499999999</v>
      </c>
      <c r="H231">
        <f t="shared" si="77"/>
        <v>0.57989609999999914</v>
      </c>
      <c r="I231">
        <f t="shared" si="77"/>
        <v>0.86232279999999939</v>
      </c>
      <c r="J231">
        <f t="shared" si="77"/>
        <v>1.003359699999999</v>
      </c>
      <c r="K231">
        <f t="shared" si="77"/>
        <v>1.2019617</v>
      </c>
      <c r="L231">
        <f t="shared" si="77"/>
        <v>1.5435102999999994</v>
      </c>
      <c r="M231">
        <f t="shared" si="77"/>
        <v>1.6066339000000003</v>
      </c>
      <c r="Y231">
        <f t="shared" si="75"/>
        <v>5.9256615999999429E-2</v>
      </c>
      <c r="Z231">
        <f t="shared" si="76"/>
        <v>2.0169279708889691</v>
      </c>
      <c r="AA231">
        <f t="shared" si="50"/>
        <v>0.6378086264510926</v>
      </c>
    </row>
    <row r="232" spans="1:27" x14ac:dyDescent="0.45">
      <c r="B232" s="4" t="s">
        <v>29</v>
      </c>
      <c r="C232" s="1">
        <v>0.01</v>
      </c>
      <c r="D232">
        <f t="shared" ref="D232:M232" si="78">D221-11.9</f>
        <v>-2.3522353799999998</v>
      </c>
      <c r="E232">
        <f t="shared" si="78"/>
        <v>-0.27649560000000051</v>
      </c>
      <c r="F232">
        <f t="shared" si="78"/>
        <v>0.11626109999999912</v>
      </c>
      <c r="G232">
        <f t="shared" si="78"/>
        <v>0.69749640000000035</v>
      </c>
      <c r="H232">
        <f t="shared" si="78"/>
        <v>1.165951699999999</v>
      </c>
      <c r="I232">
        <f t="shared" si="78"/>
        <v>1.3188838999999994</v>
      </c>
      <c r="J232">
        <f t="shared" si="78"/>
        <v>1.4722429999999989</v>
      </c>
      <c r="K232">
        <f t="shared" si="78"/>
        <v>1.5676465000000004</v>
      </c>
      <c r="L232">
        <f t="shared" si="78"/>
        <v>1.6541298999999992</v>
      </c>
      <c r="M232">
        <f t="shared" si="78"/>
        <v>1.7373909999999988</v>
      </c>
      <c r="Y232">
        <f t="shared" si="75"/>
        <v>0.71012725199999949</v>
      </c>
      <c r="Z232">
        <f t="shared" si="76"/>
        <v>1.2712748698398484</v>
      </c>
      <c r="AA232">
        <f t="shared" si="50"/>
        <v>0.40201241208280164</v>
      </c>
    </row>
    <row r="233" spans="1:27" x14ac:dyDescent="0.45">
      <c r="B233" s="4" t="s">
        <v>30</v>
      </c>
      <c r="C233" s="1">
        <v>0.1</v>
      </c>
      <c r="D233">
        <f t="shared" ref="D233:M233" si="79">D222-11.9</f>
        <v>2.281358599999999</v>
      </c>
      <c r="E233">
        <f t="shared" si="79"/>
        <v>0.83806189999999958</v>
      </c>
      <c r="F233">
        <f t="shared" si="79"/>
        <v>0.9436511000000003</v>
      </c>
      <c r="G233">
        <f t="shared" si="79"/>
        <v>0.96641249999999879</v>
      </c>
      <c r="H233">
        <f t="shared" si="79"/>
        <v>1.5670409999999997</v>
      </c>
      <c r="I233">
        <f t="shared" si="79"/>
        <v>1.8171406000000001</v>
      </c>
      <c r="J233">
        <f t="shared" si="79"/>
        <v>2.1765081999999989</v>
      </c>
      <c r="K233">
        <f t="shared" si="79"/>
        <v>2.5413619000000001</v>
      </c>
      <c r="L233">
        <f t="shared" si="79"/>
        <v>2.6156366999999996</v>
      </c>
      <c r="M233">
        <f t="shared" si="79"/>
        <v>2.6690647999999992</v>
      </c>
      <c r="Y233">
        <f t="shared" si="75"/>
        <v>1.8416237299999996</v>
      </c>
      <c r="Z233">
        <f t="shared" si="76"/>
        <v>0.72528796273511187</v>
      </c>
      <c r="AA233">
        <f t="shared" si="50"/>
        <v>0.22935619217462802</v>
      </c>
    </row>
    <row r="234" spans="1:27" x14ac:dyDescent="0.45">
      <c r="B234" s="4" t="s">
        <v>31</v>
      </c>
      <c r="C234" s="1">
        <v>1</v>
      </c>
      <c r="D234">
        <f t="shared" ref="D234:M234" si="80">D223-11.9</f>
        <v>3.9341315999999988</v>
      </c>
      <c r="E234">
        <f t="shared" si="80"/>
        <v>4.072239999999999</v>
      </c>
      <c r="F234">
        <f t="shared" si="80"/>
        <v>4.122023399999998</v>
      </c>
      <c r="G234">
        <f t="shared" si="80"/>
        <v>4.1996732000000012</v>
      </c>
      <c r="H234">
        <f t="shared" si="80"/>
        <v>4.2466193999999984</v>
      </c>
      <c r="I234">
        <f t="shared" si="80"/>
        <v>4.3132716999999996</v>
      </c>
      <c r="J234">
        <f t="shared" si="80"/>
        <v>4.4953932999999981</v>
      </c>
      <c r="K234">
        <f t="shared" si="80"/>
        <v>4.9951786000000009</v>
      </c>
      <c r="L234">
        <f t="shared" si="80"/>
        <v>5.0491922999999996</v>
      </c>
      <c r="M234">
        <f t="shared" si="80"/>
        <v>5.0672306000000003</v>
      </c>
      <c r="Y234">
        <f t="shared" si="75"/>
        <v>4.4494954099999999</v>
      </c>
      <c r="Z234">
        <f t="shared" si="76"/>
        <v>0.43184308036979163</v>
      </c>
      <c r="AA234">
        <f t="shared" si="50"/>
        <v>0.13656077257516899</v>
      </c>
    </row>
    <row r="235" spans="1:27" x14ac:dyDescent="0.45">
      <c r="B235" s="4" t="s">
        <v>32</v>
      </c>
      <c r="C235" s="1">
        <v>10</v>
      </c>
      <c r="D235">
        <f t="shared" ref="D235:M235" si="81">D224-11.9</f>
        <v>11.367603099999998</v>
      </c>
      <c r="E235">
        <f t="shared" si="81"/>
        <v>10.766814800000001</v>
      </c>
      <c r="F235">
        <f t="shared" si="81"/>
        <v>10.903653199999999</v>
      </c>
      <c r="G235">
        <f t="shared" si="81"/>
        <v>10.911171900000001</v>
      </c>
      <c r="H235">
        <f t="shared" si="81"/>
        <v>11.0396737</v>
      </c>
      <c r="I235">
        <f t="shared" si="81"/>
        <v>11.067370200000001</v>
      </c>
      <c r="J235">
        <f t="shared" si="81"/>
        <v>11.189345900000001</v>
      </c>
      <c r="K235">
        <f t="shared" si="81"/>
        <v>11.429942599999999</v>
      </c>
      <c r="L235">
        <f t="shared" si="81"/>
        <v>11.5418839</v>
      </c>
      <c r="M235">
        <f t="shared" si="81"/>
        <v>11.715566900000001</v>
      </c>
      <c r="Y235">
        <f t="shared" si="75"/>
        <v>11.193302620000001</v>
      </c>
      <c r="Z235">
        <f t="shared" si="76"/>
        <v>0.31010945912979659</v>
      </c>
      <c r="AA235">
        <f t="shared" si="50"/>
        <v>9.8065221481305476E-2</v>
      </c>
    </row>
    <row r="236" spans="1:27" x14ac:dyDescent="0.45">
      <c r="B236" s="4" t="s">
        <v>33</v>
      </c>
      <c r="C236" s="1">
        <v>100</v>
      </c>
      <c r="D236">
        <f t="shared" ref="D236:M236" si="82">D225-11.9</f>
        <v>12.096159999999999</v>
      </c>
      <c r="E236">
        <f t="shared" si="82"/>
        <v>12.377884100000001</v>
      </c>
      <c r="F236">
        <f t="shared" si="82"/>
        <v>12.426993099999999</v>
      </c>
      <c r="G236">
        <f t="shared" si="82"/>
        <v>12.565397500000001</v>
      </c>
      <c r="H236">
        <f t="shared" si="82"/>
        <v>12.6693348</v>
      </c>
      <c r="I236">
        <f t="shared" si="82"/>
        <v>12.975823499999999</v>
      </c>
      <c r="J236">
        <f t="shared" si="82"/>
        <v>12.993452700000001</v>
      </c>
      <c r="K236">
        <f t="shared" si="82"/>
        <v>13.1702055</v>
      </c>
      <c r="L236">
        <f t="shared" si="82"/>
        <v>13.686763399999998</v>
      </c>
      <c r="M236">
        <f t="shared" si="82"/>
        <v>13.886478299999998</v>
      </c>
      <c r="Y236">
        <f t="shared" si="75"/>
        <v>12.88484929</v>
      </c>
      <c r="Z236">
        <f t="shared" si="76"/>
        <v>0.5759049709334676</v>
      </c>
      <c r="AA236">
        <f t="shared" si="50"/>
        <v>0.18211714239628243</v>
      </c>
    </row>
    <row r="237" spans="1:27" x14ac:dyDescent="0.45">
      <c r="B237" s="4" t="s">
        <v>34</v>
      </c>
      <c r="C237" s="1">
        <v>1000</v>
      </c>
      <c r="D237">
        <f t="shared" ref="D237:M237" si="83">D226-11.9</f>
        <v>13.463562900000001</v>
      </c>
      <c r="E237">
        <f t="shared" si="83"/>
        <v>12.394279899999999</v>
      </c>
      <c r="F237">
        <f t="shared" si="83"/>
        <v>12.434750499999998</v>
      </c>
      <c r="G237">
        <f t="shared" si="83"/>
        <v>12.779400099999998</v>
      </c>
      <c r="H237">
        <f t="shared" si="83"/>
        <v>12.822896800000001</v>
      </c>
      <c r="I237">
        <f t="shared" si="83"/>
        <v>13.072304000000001</v>
      </c>
      <c r="J237">
        <f t="shared" si="83"/>
        <v>13.3736707</v>
      </c>
      <c r="K237">
        <f t="shared" si="83"/>
        <v>13.476833099999999</v>
      </c>
      <c r="L237">
        <f t="shared" si="83"/>
        <v>13.8335113</v>
      </c>
      <c r="M237">
        <f t="shared" si="83"/>
        <v>13.851581000000001</v>
      </c>
      <c r="Y237">
        <f t="shared" si="75"/>
        <v>13.150279029999998</v>
      </c>
      <c r="Z237">
        <f t="shared" si="76"/>
        <v>0.53204481247168844</v>
      </c>
      <c r="AA237">
        <f t="shared" si="50"/>
        <v>0.16824734246876949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Confocal Stable Line</vt:lpstr>
      <vt:lpstr>Neuron Culture</vt:lpstr>
      <vt:lpstr>Microconfocal Stable Line</vt:lpstr>
      <vt:lpstr>Pharmacology</vt:lpstr>
      <vt:lpstr>NE agonist mode microconfocal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Christina Scott</dc:creator>
  <cp:lastModifiedBy>Jacob Roshgadol</cp:lastModifiedBy>
  <dcterms:created xsi:type="dcterms:W3CDTF">2025-04-03T21:00:25Z</dcterms:created>
  <dcterms:modified xsi:type="dcterms:W3CDTF">2025-07-03T18:41:12Z</dcterms:modified>
</cp:coreProperties>
</file>