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345" windowHeight="12465" activeTab="1"/>
  </bookViews>
  <sheets>
    <sheet name="Cluster Configuration" sheetId="1" r:id="rId1"/>
    <sheet name="YARN Configuration" sheetId="2" r:id="rId2"/>
    <sheet name="MapReduce Configuration" sheetId="3" r:id="rId3"/>
  </sheets>
  <calcPr calcId="144525" concurrentCalc="0"/>
</workbook>
</file>

<file path=xl/sharedStrings.xml><?xml version="1.0" encoding="utf-8"?>
<sst xmlns="http://schemas.openxmlformats.org/spreadsheetml/2006/main" count="208" uniqueCount="175">
  <si>
    <t>yes</t>
  </si>
  <si>
    <t>Machine Configuration</t>
  </si>
  <si>
    <t>no</t>
  </si>
  <si>
    <t>STEP 1: Worker Host Configuration</t>
  </si>
  <si>
    <t>Enter your likely machine configuration in the input boxes below.  If you are uncertain what machines you plan on buying, put in some minimum values that will suit what you expect to buy.</t>
  </si>
  <si>
    <t>Host Components</t>
  </si>
  <si>
    <t>Quantity</t>
  </si>
  <si>
    <t>Size</t>
  </si>
  <si>
    <t>Total</t>
  </si>
  <si>
    <t>Description / Notes</t>
  </si>
  <si>
    <t>RAM</t>
  </si>
  <si>
    <t>Node memory in Gigabytes</t>
  </si>
  <si>
    <t>CPU</t>
  </si>
  <si>
    <t>Number of CPU's and the number of HW cores per CPU. The calculation of vcores below includes HyperThreading support.</t>
  </si>
  <si>
    <t>HyperThreading CPU</t>
  </si>
  <si>
    <t>Does the CPU support HyperThreading?</t>
  </si>
  <si>
    <t>HDD (Hard Disk Drive)</t>
  </si>
  <si>
    <t>Number of Hard Drives and size per drive in JBOD Configuration</t>
  </si>
  <si>
    <t>Ethernet</t>
  </si>
  <si>
    <t>Number of Ethernet connections and the transfer speed</t>
  </si>
  <si>
    <t>STEP 2: Worker Host Planning</t>
  </si>
  <si>
    <t>Now that you have your base Host configuration from Step 1, use the table below to allocate resources, mainly CPU and memory, to the various software components that run on the host.</t>
  </si>
  <si>
    <t>CPU (cores)</t>
  </si>
  <si>
    <t>Memory (MB)</t>
  </si>
  <si>
    <t>Service</t>
  </si>
  <si>
    <t>Category</t>
  </si>
  <si>
    <t>Notes</t>
  </si>
  <si>
    <t>Operating System</t>
  </si>
  <si>
    <t>Overhead</t>
  </si>
  <si>
    <t>Most operating systems use 4-8GB minimum.</t>
  </si>
  <si>
    <t>Other services</t>
  </si>
  <si>
    <t>Enter the required cores or memory for non CDH services not part of the OS.</t>
  </si>
  <si>
    <t>Cloudera Manager agent</t>
  </si>
  <si>
    <t>Allocate 1GB and 1 vcore for Cloudera Manager agents, which track resource usage on a host.</t>
  </si>
  <si>
    <t>HDFS DataNode</t>
  </si>
  <si>
    <t>CDH</t>
  </si>
  <si>
    <t>Allocation for the HDFS DataNode heap: default 1GB and 1 vcore.</t>
  </si>
  <si>
    <t>YARN NodeManager</t>
  </si>
  <si>
    <t>Allocation for the YARN NodeManager heap: default 1GB and 1 vcore</t>
  </si>
  <si>
    <t>Impala daemon</t>
  </si>
  <si>
    <t>(Optional Service) Suggestion: Allocate at least 16GB memory when using Impala.</t>
  </si>
  <si>
    <t>Hbase RegionServer</t>
  </si>
  <si>
    <t>(Optional Service) Suggestion: Allocate no more than 12-16GB memory when using HBase Region Servers.</t>
  </si>
  <si>
    <t>Solr Server</t>
  </si>
  <si>
    <t>(Optional Service) Suggestion: Minimum 1GB for Solr server.  More might be necessary depending on index sizes.</t>
  </si>
  <si>
    <t>Kudu Server</t>
  </si>
  <si>
    <t>(Optional Service) Suggestion: Minimum 1GB for Kudu Tablet server.  More might be necessary depending on data sizes.</t>
  </si>
  <si>
    <t>Available Container  Resources</t>
  </si>
  <si>
    <t>Container resources</t>
  </si>
  <si>
    <t>Physical Cores to Vcores Multiplier</t>
  </si>
  <si>
    <t>Set this ratio based on the expected number of concurrent threads in a container per thread core.  Default is 1.</t>
  </si>
  <si>
    <t>YARN Available Vcores</t>
  </si>
  <si>
    <t>This value will be used in STEP 4 for YARN Configuration</t>
  </si>
  <si>
    <t>YARN Available Memory</t>
  </si>
  <si>
    <t>STEP 3: Cluster Size</t>
  </si>
  <si>
    <t>Enter the number of nodes you have (or expect to have) in the cluster</t>
  </si>
  <si>
    <t>Number of Worker Hosts in the cluster</t>
  </si>
  <si>
    <t>YARN Configuration</t>
  </si>
  <si>
    <t>STEP 4: YARN Configuration on Cluster</t>
  </si>
  <si>
    <t>These are the first set of configuration values for your cluster.  You can set these values in YARN-&gt;Configuration</t>
  </si>
  <si>
    <t>YARN NodeManager Configuration Properties</t>
  </si>
  <si>
    <t>Value</t>
  </si>
  <si>
    <t>Note</t>
  </si>
  <si>
    <t>yarn.nodemanager.resource.cpu-vcores</t>
  </si>
  <si>
    <t>Copied from STEP 2 "Available Resources"</t>
  </si>
  <si>
    <t>yarn.nodemanager.resource.memory-mb</t>
  </si>
  <si>
    <t>STEP 5: Verify YARN Settings on Cluster</t>
  </si>
  <si>
    <t>Go to the Resource Manager Web UI (usually http://&lt;ResourceManagerIP&gt;:8088/ and verify the "Memory Total" and "Vcores Total" matches the values above.  If your machine has no bad nodes, then the numbers should match exactly.</t>
  </si>
  <si>
    <t>Resource Manager Property to Check</t>
  </si>
  <si>
    <t>Expected Value for "Vcores Total"</t>
  </si>
  <si>
    <t>Calculated from STEP 2 "YARN Available Vcores" and STEP 3</t>
  </si>
  <si>
    <t>Expected Value for "Memory Total" (in GB)</t>
  </si>
  <si>
    <t>Calculated from STEP 2 "YARN Available Memory" and STEP 3</t>
  </si>
  <si>
    <t>STEP 6: Verify Container Settings on Cluster</t>
  </si>
  <si>
    <t>In order to have YARN jobs run cleanly, you need to configure the container properties.</t>
  </si>
  <si>
    <t>YARN Container Configuration Properties (Vcores)</t>
  </si>
  <si>
    <t>Description</t>
  </si>
  <si>
    <t>yarn.scheduler.minimum-allocation-vcores</t>
  </si>
  <si>
    <t>Minimum vcore reservation for a container</t>
  </si>
  <si>
    <t>yarn.scheduler.maximum-allocation-vcores</t>
  </si>
  <si>
    <t>Maximum vcore reservation for a container</t>
  </si>
  <si>
    <t>yarn.scheduler.increment-allocation-vcores</t>
  </si>
  <si>
    <t>Vcore allocations must be a multiple of this value</t>
  </si>
  <si>
    <t>YARN Container Configuration Properties (Memory)</t>
  </si>
  <si>
    <t>yarn.scheduler.minimum-allocation-mb</t>
  </si>
  <si>
    <t>Minimum memory reservation for a container in MegaByte</t>
  </si>
  <si>
    <t>yarn.scheduler.maximum-allocation-mb</t>
  </si>
  <si>
    <t>Maximum memory reservation for a container in MegaByte</t>
  </si>
  <si>
    <t>yarn.scheduler.increment-allocation-mb</t>
  </si>
  <si>
    <t>Memory allocations must be a multiple of this value in MegaByte</t>
  </si>
  <si>
    <t>Step 6A: Cluster Container Capacity</t>
  </si>
  <si>
    <t>This section will tell you the capacity of your cluster (in terms of containers).</t>
  </si>
  <si>
    <t>Cluster Container Estimates</t>
  </si>
  <si>
    <t>Minimum</t>
  </si>
  <si>
    <t>Maximum</t>
  </si>
  <si>
    <t>Max possible number of containers, based on memory configuration</t>
  </si>
  <si>
    <t>Max possible number of containers, based on vcore configuration</t>
  </si>
  <si>
    <t>Container number based on 2 containers per disk spindles</t>
  </si>
  <si>
    <t>Min possible number of containers, based on memory configuration</t>
  </si>
  <si>
    <t>Min possible number of containers, based on vcore configuration</t>
  </si>
  <si>
    <t>STEP 6B: Container Sanity Checking</t>
  </si>
  <si>
    <t>This section will do some basic checking of your container parameters in STEP 6 against the hosts.</t>
  </si>
  <si>
    <t>Check Status</t>
  </si>
  <si>
    <t>Sanity Check</t>
  </si>
  <si>
    <t>Scheduler maximum vcores must be larger than minimum</t>
  </si>
  <si>
    <t>yarn.scheduler.maximum-allocation-vcores &gt;= yarn.scheduler.minimum-allocation-vcores</t>
  </si>
  <si>
    <t>Scheduler maximum allocation MB must be larger than minimum</t>
  </si>
  <si>
    <t>yarn.scheduler.maximum-allocation-mb &gt;= yarn.scheduler.minimum-allocation-mb</t>
  </si>
  <si>
    <t>Scheduler minimum vcores must be greater than or equal to 0</t>
  </si>
  <si>
    <t>yarn.scheduler.minimum-allocation-vcores &gt;= 0</t>
  </si>
  <si>
    <t>Scheduler maximum vcores must be greater than or equal to 1</t>
  </si>
  <si>
    <t>yarn.scheduler.maximum-allocation-vcores &gt;= 1</t>
  </si>
  <si>
    <t>Host vcores must be larger than scheduler minimum vcores</t>
  </si>
  <si>
    <t xml:space="preserve"> yarn.nodemanager.resource.cpu-vcores &gt;= yarn.scheduler.minimum-allocation-vcores</t>
  </si>
  <si>
    <t>Host vcores must be larger than scheduler maximum vcores</t>
  </si>
  <si>
    <t xml:space="preserve">yarn.nodemanager.resource.cpu-vcores &gt;= yarn.scheduler.maximum-allocation-vcores </t>
  </si>
  <si>
    <t>Host allocation MB must be larger than scheduler minimum</t>
  </si>
  <si>
    <t>yarn.nodemanager.resource.memory-mb &gt;= yarn.scheduler.maximum-allocation-mb</t>
  </si>
  <si>
    <t>Host allocation MB must be larger than scheduler maximum vcores</t>
  </si>
  <si>
    <t>yarn.nodemanager.resource.memory-mb &gt;= yarn.scheduler.minimum-allocation-mb</t>
  </si>
  <si>
    <t>Small container limit</t>
  </si>
  <si>
    <t>If yarn.scheduler.minimum-allocation-mb is less than 1GB, containers will likely get killed by YARN due to OutOfMemory issues</t>
  </si>
  <si>
    <t>MapReduce Configuration</t>
  </si>
  <si>
    <t>STEP 7: MapReduce Configuration</t>
  </si>
  <si>
    <t>For CDH 5.5 and later we recommend that only the heap or the container size is specified for map and reduce tasks. The value that is not specified will be calculated based on the setting mapreduce.job.heap.memory-mb.ratio. This calculation follows Cloudera Manager and calculates the heap size based on the ratio and the container size.</t>
  </si>
  <si>
    <t>Application Master Configuration properties</t>
  </si>
  <si>
    <t>yarn.app.mapreduce.am.resource.cpu-vcores</t>
  </si>
  <si>
    <t>AM container vcore reservation</t>
  </si>
  <si>
    <t>yarn.app.mapreduce.am.resource.mb</t>
  </si>
  <si>
    <t>AM container memory reservation in MegaByte</t>
  </si>
  <si>
    <t>yarn.app.mapreduce.am.command-opts</t>
  </si>
  <si>
    <t>-Xmx</t>
  </si>
  <si>
    <t>AM Java heap size in MegaByte</t>
  </si>
  <si>
    <t>Task auto heap sizing</t>
  </si>
  <si>
    <t>Use task auto heap sizing</t>
  </si>
  <si>
    <t>mapreduce.job.heap.memory-mb.ratio</t>
  </si>
  <si>
    <t>Ratio between the container size and task heap size.</t>
  </si>
  <si>
    <t>Map Task Configuration properties</t>
  </si>
  <si>
    <t>mapreduce.map.cpu.vcores</t>
  </si>
  <si>
    <t>Map task vcore reservation</t>
  </si>
  <si>
    <t>mapreduce.map.memory.mb</t>
  </si>
  <si>
    <t>Map task memory reservation in MegaByte</t>
  </si>
  <si>
    <t>mapreduce.map.java.opts</t>
  </si>
  <si>
    <t>Map task Java heap size in MegaByte</t>
  </si>
  <si>
    <t>mapreduce.task.io.sort.mb</t>
  </si>
  <si>
    <t>Spill/Sort memory reservation</t>
  </si>
  <si>
    <t>ReduceTask Configuration properties</t>
  </si>
  <si>
    <t>mapreduce.reduce.cpu.vcores</t>
  </si>
  <si>
    <t>Reduce task vcore reservation</t>
  </si>
  <si>
    <t>mapreduce.reduce.memory.mb</t>
  </si>
  <si>
    <t>Reduce task memory reservation in MegaByte</t>
  </si>
  <si>
    <t>mapreduce.reduce.java.opts</t>
  </si>
  <si>
    <t>Reduce Task Java heap size in MegaByte</t>
  </si>
  <si>
    <t>STEP 7A: MapReduce Sanity Checking</t>
  </si>
  <si>
    <t>Sanity check MapReduce settings against container minimum/maximum properties.</t>
  </si>
  <si>
    <t>Application Master Sanity Checks</t>
  </si>
  <si>
    <t>AM vcore request must fit within scheduler limits</t>
  </si>
  <si>
    <r>
      <rPr>
        <sz val="12"/>
        <color indexed="8"/>
        <rFont val="Calibri"/>
        <charset val="134"/>
      </rPr>
      <t xml:space="preserve">yarn.scheduler.minimum-allocation-vcores &lt;= </t>
    </r>
    <r>
      <rPr>
        <b/>
        <sz val="12"/>
        <color indexed="8"/>
        <rFont val="Calibri"/>
        <charset val="134"/>
      </rPr>
      <t>yarn.app.mapreduce.am.resource.cpu-vcores</t>
    </r>
    <r>
      <rPr>
        <sz val="12"/>
        <color indexed="8"/>
        <rFont val="Calibri"/>
        <charset val="134"/>
      </rPr>
      <t xml:space="preserve"> &lt;= yarn-scheduler.maximum-allocation-vcores    </t>
    </r>
  </si>
  <si>
    <t>AM memory request must fit within scheduler limits</t>
  </si>
  <si>
    <r>
      <rPr>
        <sz val="12"/>
        <color indexed="8"/>
        <rFont val="Calibri"/>
        <charset val="134"/>
      </rPr>
      <t xml:space="preserve">yarn.scheduler.minimum-allocation-mb &lt;= </t>
    </r>
    <r>
      <rPr>
        <b/>
        <sz val="12"/>
        <color indexed="8"/>
        <rFont val="Calibri"/>
        <charset val="134"/>
      </rPr>
      <t>yarn.app.mapreduce.am.resource.cpu-vcores</t>
    </r>
    <r>
      <rPr>
        <sz val="12"/>
        <color indexed="8"/>
        <rFont val="Calibri"/>
        <charset val="134"/>
      </rPr>
      <t xml:space="preserve"> &lt;= yarn.scheduler.maximum-allocation-mb </t>
    </r>
  </si>
  <si>
    <t>Container size must large enough for java heap and overhead</t>
  </si>
  <si>
    <t>Java Heap should be between 75% and 90% of the container size: too low wastes resources, to high could lead to OOM</t>
  </si>
  <si>
    <t>Ratio should be between 0.75 and 0.9</t>
  </si>
  <si>
    <t>Map Task Sanity Checks</t>
  </si>
  <si>
    <t>Map task vcore request must fit within scheduler limits</t>
  </si>
  <si>
    <r>
      <rPr>
        <sz val="12"/>
        <color indexed="8"/>
        <rFont val="Calibri"/>
        <charset val="134"/>
      </rPr>
      <t xml:space="preserve">yarn.scheduler.minimum-allocation-vcores &lt;= </t>
    </r>
    <r>
      <rPr>
        <b/>
        <sz val="12"/>
        <color indexed="8"/>
        <rFont val="Calibri"/>
        <charset val="134"/>
      </rPr>
      <t>mapreduce.map.cpu.vcores</t>
    </r>
    <r>
      <rPr>
        <sz val="12"/>
        <color indexed="8"/>
        <rFont val="Calibri"/>
        <charset val="134"/>
      </rPr>
      <t xml:space="preserve"> &lt;= yarn-scheduler.maximum-allocation-vcores    </t>
    </r>
  </si>
  <si>
    <t>Map task memory request must fit within scheduler limits</t>
  </si>
  <si>
    <r>
      <rPr>
        <sz val="12"/>
        <color indexed="8"/>
        <rFont val="Calibri"/>
        <charset val="134"/>
      </rPr>
      <t xml:space="preserve">yarn.scheduler.minimum-allocation-mb &lt;= </t>
    </r>
    <r>
      <rPr>
        <b/>
        <sz val="12"/>
        <color indexed="8"/>
        <rFont val="Calibri"/>
        <charset val="134"/>
      </rPr>
      <t>mapreduce.map.memory.mb</t>
    </r>
    <r>
      <rPr>
        <sz val="12"/>
        <color indexed="8"/>
        <rFont val="Calibri"/>
        <charset val="134"/>
      </rPr>
      <t xml:space="preserve"> &lt;= yarn.scheduler.maximum-allocation-mb </t>
    </r>
  </si>
  <si>
    <t>Spill/Sort memory should not use whole map task heap</t>
  </si>
  <si>
    <t>Make sure that Spill/Sort memory reservation uses between 40% and 60% of the heap of a map task.</t>
  </si>
  <si>
    <t>Reduce Task Sanity Checks</t>
  </si>
  <si>
    <t>Reduce task vcore request must fit within scheduler limits</t>
  </si>
  <si>
    <r>
      <rPr>
        <sz val="12"/>
        <color indexed="8"/>
        <rFont val="Calibri"/>
        <charset val="134"/>
      </rPr>
      <t xml:space="preserve">yarn.scheduler.minimum-allocation-vcores &lt;= </t>
    </r>
    <r>
      <rPr>
        <b/>
        <sz val="12"/>
        <color indexed="8"/>
        <rFont val="Calibri"/>
        <charset val="134"/>
      </rPr>
      <t>mapreduce.reduce.cpu.vcores</t>
    </r>
    <r>
      <rPr>
        <sz val="12"/>
        <color indexed="8"/>
        <rFont val="Calibri"/>
        <charset val="134"/>
      </rPr>
      <t xml:space="preserve"> &lt;= yarn-scheduler.maximum-allocation-vcores    </t>
    </r>
  </si>
  <si>
    <t>Reduce task memory request must fit within scheduler limits</t>
  </si>
  <si>
    <r>
      <rPr>
        <sz val="12"/>
        <color indexed="8"/>
        <rFont val="Calibri"/>
        <charset val="134"/>
      </rPr>
      <t xml:space="preserve">yarn.scheduler.minimum-allocation-mb &lt;= </t>
    </r>
    <r>
      <rPr>
        <b/>
        <sz val="12"/>
        <color indexed="8"/>
        <rFont val="Calibri"/>
        <charset val="134"/>
      </rPr>
      <t>mapreduce.reduce.memory.mb</t>
    </r>
    <r>
      <rPr>
        <sz val="12"/>
        <color indexed="8"/>
        <rFont val="Calibri"/>
        <charset val="134"/>
      </rPr>
      <t xml:space="preserve"> &lt;= yarn.scheduler.maximum-allocation-mb </t>
    </r>
  </si>
</sst>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0&quot;T&quot;"/>
    <numFmt numFmtId="177" formatCode="0&quot;G&quot;"/>
  </numFmts>
  <fonts count="34">
    <font>
      <sz val="12"/>
      <color indexed="8"/>
      <name val="Calibri"/>
      <charset val="134"/>
    </font>
    <font>
      <b/>
      <sz val="36"/>
      <color indexed="10"/>
      <name val="Calibri"/>
      <charset val="134"/>
    </font>
    <font>
      <sz val="24"/>
      <color indexed="11"/>
      <name val="Calibri"/>
      <charset val="134"/>
    </font>
    <font>
      <sz val="16"/>
      <color theme="4"/>
      <name val="Calibri"/>
      <charset val="134"/>
    </font>
    <font>
      <sz val="14"/>
      <color indexed="8"/>
      <name val="Calibri"/>
      <charset val="134"/>
    </font>
    <font>
      <sz val="12"/>
      <color indexed="12"/>
      <name val="Calibri"/>
      <charset val="134"/>
    </font>
    <font>
      <sz val="12"/>
      <color rgb="FF000000"/>
      <name val="Calibri"/>
      <charset val="134"/>
    </font>
    <font>
      <sz val="14"/>
      <color rgb="FF000000"/>
      <name val="Calibri"/>
      <charset val="134"/>
    </font>
    <font>
      <sz val="12"/>
      <color theme="0"/>
      <name val="Calibri"/>
      <charset val="134"/>
    </font>
    <font>
      <sz val="24"/>
      <color theme="8"/>
      <name val="Calibri"/>
      <charset val="134"/>
    </font>
    <font>
      <sz val="16"/>
      <color indexed="11"/>
      <name val="Calibri"/>
      <charset val="134"/>
    </font>
    <font>
      <sz val="12"/>
      <name val="Calibri"/>
      <charset val="134"/>
    </font>
    <font>
      <sz val="12"/>
      <color rgb="FFFFFFFF"/>
      <name val="Calibri"/>
      <charset val="134"/>
    </font>
    <font>
      <sz val="11"/>
      <color theme="1"/>
      <name val="Helvetica"/>
      <charset val="134"/>
      <scheme val="minor"/>
    </font>
    <font>
      <b/>
      <sz val="11"/>
      <color rgb="FF3F3F3F"/>
      <name val="Helvetica"/>
      <charset val="0"/>
      <scheme val="minor"/>
    </font>
    <font>
      <sz val="11"/>
      <color rgb="FF3F3F76"/>
      <name val="Helvetica"/>
      <charset val="0"/>
      <scheme val="minor"/>
    </font>
    <font>
      <sz val="11"/>
      <color theme="1"/>
      <name val="Helvetica"/>
      <charset val="0"/>
      <scheme val="minor"/>
    </font>
    <font>
      <b/>
      <sz val="18"/>
      <color theme="3"/>
      <name val="Helvetica"/>
      <charset val="134"/>
      <scheme val="minor"/>
    </font>
    <font>
      <sz val="11"/>
      <color rgb="FF9C0006"/>
      <name val="Helvetica"/>
      <charset val="0"/>
      <scheme val="minor"/>
    </font>
    <font>
      <b/>
      <sz val="11"/>
      <color theme="1"/>
      <name val="Helvetica"/>
      <charset val="0"/>
      <scheme val="minor"/>
    </font>
    <font>
      <sz val="11"/>
      <color theme="0"/>
      <name val="Helvetica"/>
      <charset val="0"/>
      <scheme val="minor"/>
    </font>
    <font>
      <sz val="11"/>
      <color rgb="FF9C6500"/>
      <name val="Helvetica"/>
      <charset val="0"/>
      <scheme val="minor"/>
    </font>
    <font>
      <b/>
      <sz val="11"/>
      <color theme="3"/>
      <name val="Helvetica"/>
      <charset val="134"/>
      <scheme val="minor"/>
    </font>
    <font>
      <u/>
      <sz val="11"/>
      <color rgb="FF0000FF"/>
      <name val="Helvetica"/>
      <charset val="0"/>
      <scheme val="minor"/>
    </font>
    <font>
      <b/>
      <sz val="11"/>
      <color rgb="FFFA7D00"/>
      <name val="Helvetica"/>
      <charset val="0"/>
      <scheme val="minor"/>
    </font>
    <font>
      <u/>
      <sz val="11"/>
      <color rgb="FF800080"/>
      <name val="Helvetica"/>
      <charset val="0"/>
      <scheme val="minor"/>
    </font>
    <font>
      <b/>
      <sz val="15"/>
      <color theme="3"/>
      <name val="Helvetica"/>
      <charset val="134"/>
      <scheme val="minor"/>
    </font>
    <font>
      <sz val="11"/>
      <color rgb="FFFF0000"/>
      <name val="Helvetica"/>
      <charset val="0"/>
      <scheme val="minor"/>
    </font>
    <font>
      <i/>
      <sz val="11"/>
      <color rgb="FF7F7F7F"/>
      <name val="Helvetica"/>
      <charset val="0"/>
      <scheme val="minor"/>
    </font>
    <font>
      <b/>
      <sz val="13"/>
      <color theme="3"/>
      <name val="Helvetica"/>
      <charset val="134"/>
      <scheme val="minor"/>
    </font>
    <font>
      <sz val="11"/>
      <color rgb="FFFA7D00"/>
      <name val="Helvetica"/>
      <charset val="0"/>
      <scheme val="minor"/>
    </font>
    <font>
      <b/>
      <sz val="11"/>
      <color rgb="FFFFFFFF"/>
      <name val="Helvetica"/>
      <charset val="0"/>
      <scheme val="minor"/>
    </font>
    <font>
      <sz val="11"/>
      <color rgb="FF006100"/>
      <name val="Helvetica"/>
      <charset val="0"/>
      <scheme val="minor"/>
    </font>
    <font>
      <b/>
      <sz val="12"/>
      <color indexed="8"/>
      <name val="Calibri"/>
      <charset val="134"/>
    </font>
  </fonts>
  <fills count="37">
    <fill>
      <patternFill patternType="none"/>
    </fill>
    <fill>
      <patternFill patternType="gray125"/>
    </fill>
    <fill>
      <patternFill patternType="solid">
        <fgColor indexed="10"/>
        <bgColor indexed="64"/>
      </patternFill>
    </fill>
    <fill>
      <patternFill patternType="solid">
        <fgColor indexed="12"/>
        <bgColor indexed="64"/>
      </patternFill>
    </fill>
    <fill>
      <patternFill patternType="solid">
        <fgColor indexed="13"/>
        <bgColor indexed="64"/>
      </patternFill>
    </fill>
    <fill>
      <patternFill patternType="solid">
        <fgColor rgb="FF29A7D5"/>
        <bgColor rgb="FF000000"/>
      </patternFill>
    </fill>
    <fill>
      <patternFill patternType="solid">
        <fgColor rgb="FFF2F2F2"/>
        <bgColor indexed="64"/>
      </patternFill>
    </fill>
    <fill>
      <patternFill patternType="solid">
        <fgColor rgb="FFFFCC99"/>
        <bgColor indexed="64"/>
      </patternFill>
    </fill>
    <fill>
      <patternFill patternType="solid">
        <fgColor theme="5" tint="0.799981688894314"/>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theme="4"/>
        <bgColor indexed="64"/>
      </patternFill>
    </fill>
    <fill>
      <patternFill patternType="solid">
        <fgColor rgb="FFC6EFCE"/>
        <bgColor indexed="64"/>
      </patternFill>
    </fill>
    <fill>
      <patternFill patternType="solid">
        <fgColor theme="5"/>
        <bgColor indexed="64"/>
      </patternFill>
    </fill>
    <fill>
      <patternFill patternType="solid">
        <fgColor theme="8"/>
        <bgColor indexed="64"/>
      </patternFill>
    </fill>
    <fill>
      <patternFill patternType="solid">
        <fgColor theme="7" tint="0.799981688894314"/>
        <bgColor indexed="64"/>
      </patternFill>
    </fill>
    <fill>
      <patternFill patternType="solid">
        <fgColor theme="4" tint="0.799981688894314"/>
        <bgColor indexed="64"/>
      </patternFill>
    </fill>
  </fills>
  <borders count="33">
    <border>
      <left/>
      <right/>
      <top/>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theme="0" tint="-0.349986266670736"/>
      </left>
      <right/>
      <top style="thin">
        <color theme="0" tint="-0.349986266670736"/>
      </top>
      <bottom style="thin">
        <color theme="0" tint="-0.349986266670736"/>
      </bottom>
      <diagonal/>
    </border>
    <border>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style="thin">
        <color indexed="9"/>
      </left>
      <right/>
      <top style="thin">
        <color theme="0" tint="-0.349986266670736"/>
      </top>
      <bottom style="thin">
        <color indexed="9"/>
      </bottom>
      <diagonal/>
    </border>
    <border>
      <left/>
      <right/>
      <top style="thin">
        <color theme="0" tint="-0.349986266670736"/>
      </top>
      <bottom style="thin">
        <color indexed="9"/>
      </bottom>
      <diagonal/>
    </border>
    <border>
      <left/>
      <right style="thin">
        <color indexed="9"/>
      </right>
      <top style="thin">
        <color theme="0" tint="-0.349986266670736"/>
      </top>
      <bottom style="thin">
        <color indexed="9"/>
      </bottom>
      <diagonal/>
    </border>
    <border>
      <left style="thin">
        <color indexed="9"/>
      </left>
      <right style="thin">
        <color indexed="9"/>
      </right>
      <top style="thin">
        <color indexed="9"/>
      </top>
      <bottom style="thin">
        <color indexed="9"/>
      </bottom>
      <diagonal/>
    </border>
    <border>
      <left/>
      <right style="thin">
        <color rgb="FFAAAAAA"/>
      </right>
      <top style="thin">
        <color rgb="FFAAAAAA"/>
      </top>
      <bottom style="thin">
        <color rgb="FFAAAAAA"/>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theme="0" tint="-0.349986266670736"/>
      </bottom>
      <diagonal/>
    </border>
    <border>
      <left/>
      <right/>
      <top style="thin">
        <color indexed="9"/>
      </top>
      <bottom style="thin">
        <color theme="0" tint="-0.349986266670736"/>
      </bottom>
      <diagonal/>
    </border>
    <border>
      <left/>
      <right style="thin">
        <color indexed="9"/>
      </right>
      <top style="thin">
        <color indexed="9"/>
      </top>
      <bottom style="thin">
        <color theme="0" tint="-0.349986266670736"/>
      </bottom>
      <diagonal/>
    </border>
    <border>
      <left style="thin">
        <color indexed="9"/>
      </left>
      <right style="thin">
        <color indexed="9"/>
      </right>
      <top/>
      <bottom/>
      <diagonal/>
    </border>
    <border>
      <left style="thin">
        <color indexed="9"/>
      </left>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pplyNumberFormat="0" applyFill="0" applyBorder="0" applyProtection="0"/>
    <xf numFmtId="42" fontId="13" fillId="0" borderId="0" applyFont="0" applyFill="0" applyBorder="0" applyAlignment="0" applyProtection="0">
      <alignment vertical="center"/>
    </xf>
    <xf numFmtId="0" fontId="16" fillId="11" borderId="0" applyNumberFormat="0" applyBorder="0" applyAlignment="0" applyProtection="0">
      <alignment vertical="center"/>
    </xf>
    <xf numFmtId="0" fontId="15" fillId="7" borderId="26"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6" fillId="14" borderId="0" applyNumberFormat="0" applyBorder="0" applyAlignment="0" applyProtection="0">
      <alignment vertical="center"/>
    </xf>
    <xf numFmtId="0" fontId="18" fillId="12" borderId="0" applyNumberFormat="0" applyBorder="0" applyAlignment="0" applyProtection="0">
      <alignment vertical="center"/>
    </xf>
    <xf numFmtId="43" fontId="13" fillId="0" borderId="0" applyFont="0" applyFill="0" applyBorder="0" applyAlignment="0" applyProtection="0">
      <alignment vertical="center"/>
    </xf>
    <xf numFmtId="0" fontId="20" fillId="19" borderId="0" applyNumberFormat="0" applyBorder="0" applyAlignment="0" applyProtection="0">
      <alignment vertical="center"/>
    </xf>
    <xf numFmtId="0" fontId="23" fillId="0" borderId="0" applyNumberFormat="0" applyFill="0" applyBorder="0" applyAlignment="0" applyProtection="0">
      <alignment vertical="center"/>
    </xf>
    <xf numFmtId="9" fontId="13" fillId="0" borderId="0" applyFont="0" applyFill="0" applyBorder="0" applyAlignment="0" applyProtection="0">
      <alignment vertical="center"/>
    </xf>
    <xf numFmtId="0" fontId="25" fillId="0" borderId="0" applyNumberFormat="0" applyFill="0" applyBorder="0" applyAlignment="0" applyProtection="0">
      <alignment vertical="center"/>
    </xf>
    <xf numFmtId="0" fontId="13" fillId="9" borderId="27" applyNumberFormat="0" applyFont="0" applyAlignment="0" applyProtection="0">
      <alignment vertical="center"/>
    </xf>
    <xf numFmtId="0" fontId="20" fillId="23" borderId="0" applyNumberFormat="0" applyBorder="0" applyAlignment="0" applyProtection="0">
      <alignment vertical="center"/>
    </xf>
    <xf numFmtId="0" fontId="22"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6" fillId="0" borderId="29" applyNumberFormat="0" applyFill="0" applyAlignment="0" applyProtection="0">
      <alignment vertical="center"/>
    </xf>
    <xf numFmtId="0" fontId="29" fillId="0" borderId="29" applyNumberFormat="0" applyFill="0" applyAlignment="0" applyProtection="0">
      <alignment vertical="center"/>
    </xf>
    <xf numFmtId="0" fontId="20" fillId="22" borderId="0" applyNumberFormat="0" applyBorder="0" applyAlignment="0" applyProtection="0">
      <alignment vertical="center"/>
    </xf>
    <xf numFmtId="0" fontId="22" fillId="0" borderId="30" applyNumberFormat="0" applyFill="0" applyAlignment="0" applyProtection="0">
      <alignment vertical="center"/>
    </xf>
    <xf numFmtId="0" fontId="20" fillId="29" borderId="0" applyNumberFormat="0" applyBorder="0" applyAlignment="0" applyProtection="0">
      <alignment vertical="center"/>
    </xf>
    <xf numFmtId="0" fontId="14" fillId="6" borderId="25" applyNumberFormat="0" applyAlignment="0" applyProtection="0">
      <alignment vertical="center"/>
    </xf>
    <xf numFmtId="0" fontId="24" fillId="6" borderId="26" applyNumberFormat="0" applyAlignment="0" applyProtection="0">
      <alignment vertical="center"/>
    </xf>
    <xf numFmtId="0" fontId="31" fillId="30" borderId="32" applyNumberFormat="0" applyAlignment="0" applyProtection="0">
      <alignment vertical="center"/>
    </xf>
    <xf numFmtId="0" fontId="16" fillId="13" borderId="0" applyNumberFormat="0" applyBorder="0" applyAlignment="0" applyProtection="0">
      <alignment vertical="center"/>
    </xf>
    <xf numFmtId="0" fontId="20" fillId="33" borderId="0" applyNumberFormat="0" applyBorder="0" applyAlignment="0" applyProtection="0">
      <alignment vertical="center"/>
    </xf>
    <xf numFmtId="0" fontId="30" fillId="0" borderId="31" applyNumberFormat="0" applyFill="0" applyAlignment="0" applyProtection="0">
      <alignment vertical="center"/>
    </xf>
    <xf numFmtId="0" fontId="19" fillId="0" borderId="28" applyNumberFormat="0" applyFill="0" applyAlignment="0" applyProtection="0">
      <alignment vertical="center"/>
    </xf>
    <xf numFmtId="0" fontId="32" fillId="32" borderId="0" applyNumberFormat="0" applyBorder="0" applyAlignment="0" applyProtection="0">
      <alignment vertical="center"/>
    </xf>
    <xf numFmtId="0" fontId="21" fillId="18" borderId="0" applyNumberFormat="0" applyBorder="0" applyAlignment="0" applyProtection="0">
      <alignment vertical="center"/>
    </xf>
    <xf numFmtId="0" fontId="16" fillId="27" borderId="0" applyNumberFormat="0" applyBorder="0" applyAlignment="0" applyProtection="0">
      <alignment vertical="center"/>
    </xf>
    <xf numFmtId="0" fontId="20" fillId="31" borderId="0" applyNumberFormat="0" applyBorder="0" applyAlignment="0" applyProtection="0">
      <alignment vertical="center"/>
    </xf>
    <xf numFmtId="0" fontId="16" fillId="36" borderId="0" applyNumberFormat="0" applyBorder="0" applyAlignment="0" applyProtection="0">
      <alignment vertical="center"/>
    </xf>
    <xf numFmtId="0" fontId="16" fillId="20" borderId="0" applyNumberFormat="0" applyBorder="0" applyAlignment="0" applyProtection="0">
      <alignment vertical="center"/>
    </xf>
    <xf numFmtId="0" fontId="16" fillId="8" borderId="0" applyNumberFormat="0" applyBorder="0" applyAlignment="0" applyProtection="0">
      <alignment vertical="center"/>
    </xf>
    <xf numFmtId="0" fontId="16" fillId="24" borderId="0" applyNumberFormat="0" applyBorder="0" applyAlignment="0" applyProtection="0">
      <alignment vertical="center"/>
    </xf>
    <xf numFmtId="0" fontId="20" fillId="21" borderId="0" applyNumberFormat="0" applyBorder="0" applyAlignment="0" applyProtection="0">
      <alignment vertical="center"/>
    </xf>
    <xf numFmtId="0" fontId="20" fillId="26" borderId="0" applyNumberFormat="0" applyBorder="0" applyAlignment="0" applyProtection="0">
      <alignment vertical="center"/>
    </xf>
    <xf numFmtId="0" fontId="16" fillId="35" borderId="0" applyNumberFormat="0" applyBorder="0" applyAlignment="0" applyProtection="0">
      <alignment vertical="center"/>
    </xf>
    <xf numFmtId="0" fontId="16" fillId="28" borderId="0" applyNumberFormat="0" applyBorder="0" applyAlignment="0" applyProtection="0">
      <alignment vertical="center"/>
    </xf>
    <xf numFmtId="0" fontId="20" fillId="34" borderId="0" applyNumberFormat="0" applyBorder="0" applyAlignment="0" applyProtection="0">
      <alignment vertical="center"/>
    </xf>
    <xf numFmtId="0" fontId="16" fillId="10" borderId="0" applyNumberFormat="0" applyBorder="0" applyAlignment="0" applyProtection="0">
      <alignment vertical="center"/>
    </xf>
    <xf numFmtId="0" fontId="20" fillId="16" borderId="0" applyNumberFormat="0" applyBorder="0" applyAlignment="0" applyProtection="0">
      <alignment vertical="center"/>
    </xf>
    <xf numFmtId="0" fontId="20" fillId="15" borderId="0" applyNumberFormat="0" applyBorder="0" applyAlignment="0" applyProtection="0">
      <alignment vertical="center"/>
    </xf>
    <xf numFmtId="0" fontId="16" fillId="17" borderId="0" applyNumberFormat="0" applyBorder="0" applyAlignment="0" applyProtection="0">
      <alignment vertical="center"/>
    </xf>
    <xf numFmtId="0" fontId="20" fillId="25" borderId="0" applyNumberFormat="0" applyBorder="0" applyAlignment="0" applyProtection="0">
      <alignment vertical="center"/>
    </xf>
  </cellStyleXfs>
  <cellXfs count="120">
    <xf numFmtId="0" fontId="0" fillId="0" borderId="0" xfId="0" applyFont="1" applyAlignment="1"/>
    <xf numFmtId="0" fontId="0" fillId="0" borderId="0" xfId="0" applyNumberFormat="1" applyFont="1" applyAlignment="1"/>
    <xf numFmtId="0" fontId="0" fillId="0" borderId="1"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xf numFmtId="49" fontId="1" fillId="0" borderId="1" xfId="0" applyNumberFormat="1" applyFont="1" applyBorder="1" applyAlignment="1">
      <alignment horizontal="center"/>
    </xf>
    <xf numFmtId="49" fontId="1" fillId="0" borderId="2" xfId="0" applyNumberFormat="1" applyFont="1" applyBorder="1" applyAlignment="1">
      <alignment horizontal="center"/>
    </xf>
    <xf numFmtId="49" fontId="1" fillId="0" borderId="3" xfId="0" applyNumberFormat="1" applyFont="1" applyBorder="1" applyAlignment="1">
      <alignment horizontal="center"/>
    </xf>
    <xf numFmtId="0" fontId="0" fillId="0" borderId="4" xfId="0" applyFont="1" applyBorder="1" applyAlignment="1"/>
    <xf numFmtId="0" fontId="0" fillId="0" borderId="5" xfId="0" applyFont="1" applyBorder="1" applyAlignment="1"/>
    <xf numFmtId="0" fontId="0" fillId="0" borderId="6" xfId="0" applyFont="1" applyBorder="1" applyAlignment="1"/>
    <xf numFmtId="49" fontId="2" fillId="0" borderId="1" xfId="0" applyNumberFormat="1" applyFont="1" applyBorder="1" applyAlignment="1">
      <alignment horizontal="left"/>
    </xf>
    <xf numFmtId="49" fontId="2" fillId="0" borderId="2" xfId="0" applyNumberFormat="1" applyFont="1" applyBorder="1" applyAlignment="1">
      <alignment horizontal="left"/>
    </xf>
    <xf numFmtId="49" fontId="2" fillId="0" borderId="3" xfId="0" applyNumberFormat="1" applyFont="1" applyBorder="1" applyAlignment="1">
      <alignment horizontal="left"/>
    </xf>
    <xf numFmtId="0" fontId="3" fillId="0" borderId="4" xfId="0" applyFont="1" applyBorder="1" applyAlignment="1">
      <alignment horizontal="left" wrapText="1"/>
    </xf>
    <xf numFmtId="0" fontId="3" fillId="0" borderId="5" xfId="0" applyFont="1" applyBorder="1" applyAlignment="1">
      <alignment horizontal="left" wrapText="1"/>
    </xf>
    <xf numFmtId="0" fontId="3" fillId="0" borderId="6" xfId="0" applyFont="1" applyBorder="1" applyAlignment="1">
      <alignment horizontal="left" wrapText="1"/>
    </xf>
    <xf numFmtId="49" fontId="4" fillId="0" borderId="7" xfId="0" applyNumberFormat="1" applyFont="1" applyBorder="1" applyAlignment="1">
      <alignment horizontal="left"/>
    </xf>
    <xf numFmtId="49" fontId="4" fillId="0" borderId="8" xfId="0" applyNumberFormat="1" applyFont="1" applyBorder="1" applyAlignment="1">
      <alignment horizontal="left"/>
    </xf>
    <xf numFmtId="49" fontId="4" fillId="0" borderId="9" xfId="0" applyNumberFormat="1" applyFont="1" applyBorder="1" applyAlignment="1">
      <alignment horizontal="left"/>
    </xf>
    <xf numFmtId="49" fontId="4" fillId="0" borderId="0" xfId="0" applyNumberFormat="1" applyFont="1" applyBorder="1" applyAlignment="1"/>
    <xf numFmtId="49" fontId="4" fillId="0" borderId="3" xfId="0" applyNumberFormat="1" applyFont="1" applyBorder="1" applyAlignment="1"/>
    <xf numFmtId="49" fontId="0" fillId="0" borderId="1" xfId="0" applyNumberFormat="1" applyFont="1" applyBorder="1" applyAlignment="1">
      <alignment horizontal="left"/>
    </xf>
    <xf numFmtId="49" fontId="0" fillId="0" borderId="2" xfId="0" applyNumberFormat="1" applyFont="1" applyBorder="1" applyAlignment="1">
      <alignment horizontal="left"/>
    </xf>
    <xf numFmtId="49" fontId="0" fillId="0" borderId="3" xfId="0" applyNumberFormat="1" applyFont="1" applyBorder="1" applyAlignment="1">
      <alignment horizontal="left"/>
    </xf>
    <xf numFmtId="0" fontId="5" fillId="2" borderId="0" xfId="0" applyNumberFormat="1" applyFont="1" applyFill="1" applyBorder="1" applyAlignment="1"/>
    <xf numFmtId="49" fontId="0" fillId="0" borderId="10" xfId="0" applyNumberFormat="1" applyFont="1" applyBorder="1" applyAlignment="1"/>
    <xf numFmtId="0" fontId="6" fillId="0" borderId="1" xfId="0" applyFont="1" applyBorder="1" applyAlignment="1">
      <alignment horizontal="left"/>
    </xf>
    <xf numFmtId="0" fontId="6" fillId="0" borderId="2" xfId="0" applyFont="1" applyBorder="1" applyAlignment="1">
      <alignment horizontal="left"/>
    </xf>
    <xf numFmtId="49" fontId="6" fillId="0" borderId="11" xfId="0" applyNumberFormat="1" applyFont="1" applyBorder="1" applyAlignment="1">
      <alignment horizontal="right"/>
    </xf>
    <xf numFmtId="0" fontId="7" fillId="0" borderId="1" xfId="0" applyFont="1" applyBorder="1" applyAlignment="1">
      <alignment horizontal="left"/>
    </xf>
    <xf numFmtId="0" fontId="7" fillId="0" borderId="2" xfId="0" applyFont="1" applyBorder="1" applyAlignment="1">
      <alignment horizontal="left"/>
    </xf>
    <xf numFmtId="0" fontId="7" fillId="0" borderId="3" xfId="0" applyFont="1" applyBorder="1" applyAlignment="1">
      <alignment horizontal="left"/>
    </xf>
    <xf numFmtId="0" fontId="5" fillId="0" borderId="0" xfId="0" applyNumberFormat="1" applyFont="1" applyFill="1" applyBorder="1" applyAlignment="1"/>
    <xf numFmtId="0" fontId="6" fillId="0" borderId="3" xfId="0" applyFont="1" applyBorder="1" applyAlignment="1">
      <alignment horizontal="left"/>
    </xf>
    <xf numFmtId="0" fontId="5" fillId="0" borderId="1" xfId="0" applyNumberFormat="1" applyFont="1" applyFill="1" applyBorder="1" applyAlignment="1"/>
    <xf numFmtId="0" fontId="0" fillId="0" borderId="3" xfId="0" applyNumberFormat="1" applyFont="1" applyBorder="1" applyAlignment="1">
      <alignment horizontal="right"/>
    </xf>
    <xf numFmtId="0" fontId="8" fillId="0" borderId="1" xfId="0" applyNumberFormat="1" applyFont="1" applyFill="1" applyBorder="1" applyAlignment="1"/>
    <xf numFmtId="49" fontId="9" fillId="0" borderId="7" xfId="0" applyNumberFormat="1" applyFont="1" applyBorder="1" applyAlignment="1">
      <alignment horizontal="left"/>
    </xf>
    <xf numFmtId="49" fontId="9" fillId="0" borderId="8" xfId="0" applyNumberFormat="1" applyFont="1" applyBorder="1" applyAlignment="1">
      <alignment horizontal="left"/>
    </xf>
    <xf numFmtId="49" fontId="9" fillId="0" borderId="9" xfId="0" applyNumberFormat="1" applyFont="1" applyBorder="1" applyAlignment="1">
      <alignment horizontal="left"/>
    </xf>
    <xf numFmtId="49" fontId="10" fillId="3" borderId="10" xfId="0" applyNumberFormat="1" applyFont="1" applyFill="1" applyBorder="1" applyAlignment="1">
      <alignment horizontal="left" vertical="center" wrapText="1"/>
    </xf>
    <xf numFmtId="0" fontId="10" fillId="3" borderId="10" xfId="0" applyFont="1" applyFill="1" applyBorder="1" applyAlignment="1">
      <alignment horizontal="left" vertical="center" wrapText="1"/>
    </xf>
    <xf numFmtId="49" fontId="4" fillId="0" borderId="10" xfId="0" applyNumberFormat="1" applyFont="1" applyBorder="1" applyAlignment="1"/>
    <xf numFmtId="0" fontId="0" fillId="0" borderId="1" xfId="0" applyNumberFormat="1" applyFont="1" applyBorder="1" applyAlignment="1">
      <alignment horizontal="left"/>
    </xf>
    <xf numFmtId="0" fontId="0" fillId="0" borderId="2" xfId="0" applyNumberFormat="1" applyFont="1" applyBorder="1" applyAlignment="1">
      <alignment horizontal="left"/>
    </xf>
    <xf numFmtId="0" fontId="0" fillId="0" borderId="3" xfId="0" applyNumberFormat="1" applyFont="1" applyBorder="1" applyAlignment="1">
      <alignment horizontal="left"/>
    </xf>
    <xf numFmtId="49" fontId="0" fillId="0" borderId="10" xfId="0" applyNumberFormat="1" applyFont="1" applyBorder="1" applyAlignment="1">
      <alignment horizontal="center"/>
    </xf>
    <xf numFmtId="49" fontId="0" fillId="0" borderId="1" xfId="0" applyNumberFormat="1" applyFont="1" applyBorder="1" applyAlignment="1"/>
    <xf numFmtId="0" fontId="0" fillId="0" borderId="0" xfId="0" applyFont="1" applyBorder="1" applyAlignment="1"/>
    <xf numFmtId="0" fontId="0" fillId="0" borderId="1" xfId="0" applyFont="1" applyBorder="1" applyAlignment="1">
      <alignment horizontal="left"/>
    </xf>
    <xf numFmtId="0" fontId="0" fillId="0" borderId="2" xfId="0" applyFont="1" applyBorder="1" applyAlignment="1">
      <alignment horizontal="left"/>
    </xf>
    <xf numFmtId="0" fontId="0" fillId="0" borderId="3" xfId="0" applyFont="1" applyBorder="1" applyAlignment="1">
      <alignment horizontal="left"/>
    </xf>
    <xf numFmtId="49" fontId="4" fillId="0" borderId="1" xfId="0" applyNumberFormat="1" applyFont="1" applyBorder="1" applyAlignment="1">
      <alignment horizontal="left"/>
    </xf>
    <xf numFmtId="49" fontId="4" fillId="0" borderId="2" xfId="0" applyNumberFormat="1" applyFont="1" applyBorder="1" applyAlignment="1">
      <alignment horizontal="left"/>
    </xf>
    <xf numFmtId="49" fontId="4" fillId="0" borderId="3" xfId="0" applyNumberFormat="1" applyFont="1" applyBorder="1" applyAlignment="1">
      <alignment horizontal="left"/>
    </xf>
    <xf numFmtId="0" fontId="8" fillId="0" borderId="0" xfId="0" applyNumberFormat="1" applyFont="1" applyAlignment="1"/>
    <xf numFmtId="49" fontId="1" fillId="0" borderId="12" xfId="0" applyNumberFormat="1" applyFont="1" applyBorder="1" applyAlignment="1">
      <alignment horizontal="center"/>
    </xf>
    <xf numFmtId="49" fontId="1" fillId="0" borderId="13" xfId="0" applyNumberFormat="1" applyFont="1" applyBorder="1" applyAlignment="1">
      <alignment horizontal="center"/>
    </xf>
    <xf numFmtId="49" fontId="1" fillId="0" borderId="14" xfId="0" applyNumberFormat="1" applyFon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0" fontId="0" fillId="0" borderId="6" xfId="0" applyFont="1" applyBorder="1" applyAlignment="1">
      <alignment horizontal="center"/>
    </xf>
    <xf numFmtId="49" fontId="2" fillId="0" borderId="15" xfId="0" applyNumberFormat="1" applyFont="1" applyBorder="1" applyAlignment="1">
      <alignment horizontal="left"/>
    </xf>
    <xf numFmtId="0" fontId="2" fillId="0" borderId="15" xfId="0" applyFont="1" applyBorder="1" applyAlignment="1">
      <alignment horizontal="left"/>
    </xf>
    <xf numFmtId="0" fontId="4" fillId="0" borderId="10" xfId="0" applyFont="1" applyBorder="1" applyAlignment="1"/>
    <xf numFmtId="0" fontId="0" fillId="0" borderId="10" xfId="0" applyFont="1" applyBorder="1" applyAlignment="1"/>
    <xf numFmtId="0" fontId="0" fillId="0" borderId="10" xfId="0" applyNumberFormat="1" applyFont="1" applyBorder="1" applyAlignment="1"/>
    <xf numFmtId="49" fontId="2" fillId="0" borderId="10" xfId="0" applyNumberFormat="1" applyFont="1" applyBorder="1" applyAlignment="1">
      <alignment horizontal="left"/>
    </xf>
    <xf numFmtId="0" fontId="2" fillId="0" borderId="10" xfId="0" applyFont="1" applyBorder="1" applyAlignment="1">
      <alignment horizontal="left"/>
    </xf>
    <xf numFmtId="49" fontId="4" fillId="0" borderId="16" xfId="0" applyNumberFormat="1" applyFont="1" applyBorder="1" applyAlignment="1"/>
    <xf numFmtId="0" fontId="0" fillId="0" borderId="1" xfId="0" applyFont="1" applyBorder="1" applyAlignment="1"/>
    <xf numFmtId="49" fontId="0" fillId="0" borderId="3" xfId="0" applyNumberFormat="1" applyFont="1" applyBorder="1" applyAlignment="1"/>
    <xf numFmtId="49" fontId="0" fillId="0" borderId="16" xfId="0" applyNumberFormat="1" applyFont="1" applyBorder="1" applyAlignment="1"/>
    <xf numFmtId="0" fontId="0" fillId="0" borderId="16" xfId="0" applyFont="1" applyBorder="1" applyAlignment="1"/>
    <xf numFmtId="0" fontId="0" fillId="0" borderId="12" xfId="0" applyFont="1" applyBorder="1" applyAlignment="1"/>
    <xf numFmtId="49" fontId="0" fillId="0" borderId="14" xfId="0" applyNumberFormat="1" applyFont="1" applyBorder="1" applyAlignment="1"/>
    <xf numFmtId="0" fontId="0" fillId="0" borderId="10" xfId="0" applyNumberFormat="1" applyFont="1" applyFill="1" applyBorder="1" applyAlignment="1"/>
    <xf numFmtId="49" fontId="0" fillId="0" borderId="2" xfId="0" applyNumberFormat="1" applyFont="1" applyBorder="1" applyAlignment="1"/>
    <xf numFmtId="49" fontId="4" fillId="0" borderId="13" xfId="0" applyNumberFormat="1" applyFont="1" applyBorder="1" applyAlignment="1">
      <alignment horizontal="center" wrapText="1"/>
    </xf>
    <xf numFmtId="49" fontId="4" fillId="0" borderId="0" xfId="0" applyNumberFormat="1" applyFont="1" applyBorder="1" applyAlignment="1">
      <alignment horizontal="center" wrapText="1"/>
    </xf>
    <xf numFmtId="49" fontId="0" fillId="3" borderId="1" xfId="0" applyNumberFormat="1" applyFont="1" applyFill="1" applyBorder="1" applyAlignment="1">
      <alignment horizontal="left" wrapText="1"/>
    </xf>
    <xf numFmtId="49" fontId="0" fillId="3" borderId="2" xfId="0" applyNumberFormat="1" applyFont="1" applyFill="1" applyBorder="1" applyAlignment="1">
      <alignment horizontal="left" wrapText="1"/>
    </xf>
    <xf numFmtId="49" fontId="5" fillId="4" borderId="0" xfId="0" applyNumberFormat="1" applyFont="1" applyFill="1" applyBorder="1" applyAlignment="1">
      <alignment horizontal="center"/>
    </xf>
    <xf numFmtId="49" fontId="5" fillId="2" borderId="0" xfId="0" applyNumberFormat="1" applyFont="1" applyFill="1" applyBorder="1" applyAlignment="1">
      <alignment horizontal="center"/>
    </xf>
    <xf numFmtId="49" fontId="1" fillId="0" borderId="17" xfId="0" applyNumberFormat="1" applyFont="1" applyBorder="1" applyAlignment="1">
      <alignment horizontal="center"/>
    </xf>
    <xf numFmtId="49" fontId="1" fillId="0" borderId="18" xfId="0" applyNumberFormat="1" applyFont="1" applyBorder="1" applyAlignment="1">
      <alignment horizontal="center"/>
    </xf>
    <xf numFmtId="49" fontId="1" fillId="0" borderId="19" xfId="0" applyNumberFormat="1" applyFont="1" applyBorder="1" applyAlignment="1">
      <alignment horizontal="center"/>
    </xf>
    <xf numFmtId="49" fontId="2" fillId="0" borderId="7" xfId="0" applyNumberFormat="1" applyFont="1" applyBorder="1" applyAlignment="1">
      <alignment horizontal="left"/>
    </xf>
    <xf numFmtId="49" fontId="2" fillId="0" borderId="8" xfId="0" applyNumberFormat="1" applyFont="1" applyBorder="1" applyAlignment="1">
      <alignment horizontal="left"/>
    </xf>
    <xf numFmtId="49" fontId="2" fillId="0" borderId="9" xfId="0" applyNumberFormat="1" applyFont="1" applyBorder="1" applyAlignment="1">
      <alignment horizontal="left"/>
    </xf>
    <xf numFmtId="0" fontId="0" fillId="0" borderId="2" xfId="0" applyFont="1" applyBorder="1" applyAlignment="1"/>
    <xf numFmtId="0" fontId="0" fillId="0" borderId="3" xfId="0" applyFont="1" applyBorder="1" applyAlignment="1"/>
    <xf numFmtId="49" fontId="4" fillId="0" borderId="15" xfId="0" applyNumberFormat="1" applyFont="1" applyBorder="1" applyAlignment="1"/>
    <xf numFmtId="0" fontId="4" fillId="0" borderId="15" xfId="0" applyFont="1" applyBorder="1" applyAlignment="1"/>
    <xf numFmtId="49" fontId="4" fillId="0" borderId="20" xfId="0" applyNumberFormat="1" applyFont="1" applyBorder="1" applyAlignment="1"/>
    <xf numFmtId="0" fontId="0" fillId="0" borderId="15" xfId="0" applyFont="1" applyBorder="1" applyAlignment="1"/>
    <xf numFmtId="177" fontId="5" fillId="2" borderId="0" xfId="0" applyNumberFormat="1" applyFont="1" applyFill="1" applyBorder="1" applyAlignment="1"/>
    <xf numFmtId="177" fontId="11" fillId="0" borderId="0" xfId="0" applyNumberFormat="1" applyFont="1" applyFill="1" applyBorder="1" applyAlignment="1"/>
    <xf numFmtId="0" fontId="0" fillId="0" borderId="2" xfId="0" applyNumberFormat="1" applyFont="1" applyBorder="1" applyAlignment="1"/>
    <xf numFmtId="176" fontId="5" fillId="2" borderId="0" xfId="0" applyNumberFormat="1" applyFont="1" applyFill="1" applyBorder="1" applyAlignment="1"/>
    <xf numFmtId="177" fontId="0" fillId="0" borderId="10" xfId="0" applyNumberFormat="1" applyFont="1" applyBorder="1" applyAlignment="1"/>
    <xf numFmtId="0" fontId="12" fillId="5" borderId="0" xfId="0" applyFont="1" applyFill="1" applyBorder="1" applyAlignment="1"/>
    <xf numFmtId="177" fontId="12" fillId="5" borderId="0" xfId="0" applyNumberFormat="1" applyFont="1" applyFill="1" applyBorder="1" applyAlignment="1"/>
    <xf numFmtId="49" fontId="2" fillId="3" borderId="10" xfId="0" applyNumberFormat="1" applyFont="1" applyFill="1" applyBorder="1" applyAlignment="1">
      <alignment horizontal="left" vertical="center"/>
    </xf>
    <xf numFmtId="0" fontId="2" fillId="3" borderId="10" xfId="0" applyFont="1" applyFill="1" applyBorder="1" applyAlignment="1">
      <alignment horizontal="left" vertical="center"/>
    </xf>
    <xf numFmtId="49" fontId="4" fillId="0" borderId="16" xfId="0" applyNumberFormat="1" applyFont="1" applyBorder="1" applyAlignment="1">
      <alignment horizontal="center" wrapText="1"/>
    </xf>
    <xf numFmtId="49" fontId="4" fillId="0" borderId="20" xfId="0" applyNumberFormat="1" applyFont="1" applyBorder="1" applyAlignment="1">
      <alignment horizontal="center" wrapText="1"/>
    </xf>
    <xf numFmtId="49" fontId="0" fillId="0" borderId="12" xfId="0" applyNumberFormat="1" applyFont="1" applyBorder="1" applyAlignment="1"/>
    <xf numFmtId="49" fontId="5" fillId="4" borderId="21" xfId="0" applyNumberFormat="1" applyFont="1" applyFill="1" applyBorder="1" applyAlignment="1"/>
    <xf numFmtId="0" fontId="5" fillId="4" borderId="0" xfId="0" applyFont="1" applyFill="1" applyBorder="1" applyAlignment="1"/>
    <xf numFmtId="0" fontId="5" fillId="4" borderId="0" xfId="0" applyNumberFormat="1" applyFont="1" applyFill="1" applyBorder="1" applyAlignment="1"/>
    <xf numFmtId="0" fontId="0" fillId="0" borderId="22" xfId="0" applyFont="1" applyBorder="1" applyAlignment="1"/>
    <xf numFmtId="0" fontId="0" fillId="0" borderId="23" xfId="0" applyFont="1" applyBorder="1" applyAlignment="1"/>
    <xf numFmtId="0" fontId="4" fillId="0" borderId="22" xfId="0" applyFont="1" applyBorder="1" applyAlignment="1"/>
    <xf numFmtId="49" fontId="0" fillId="0" borderId="15" xfId="0" applyNumberFormat="1" applyFont="1" applyBorder="1" applyAlignment="1"/>
    <xf numFmtId="0" fontId="0" fillId="0" borderId="24" xfId="0" applyFont="1" applyBorder="1" applyAlignment="1"/>
    <xf numFmtId="0" fontId="0" fillId="0" borderId="15" xfId="0" applyNumberFormat="1" applyFont="1" applyBorder="1" applyAlignment="1"/>
    <xf numFmtId="0" fontId="5" fillId="2" borderId="23" xfId="0" applyNumberFormat="1" applyFont="1" applyFill="1" applyBorder="1" applyAlignment="1"/>
    <xf numFmtId="177" fontId="8" fillId="0" borderId="0" xfId="0" applyNumberFormat="1"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color rgb="FFFFFFFF"/>
      </font>
      <fill>
        <patternFill patternType="solid">
          <fgColor indexed="14"/>
          <bgColor indexed="13"/>
        </patternFill>
      </fill>
    </dxf>
    <dxf>
      <font>
        <color rgb="FF9C0006"/>
      </font>
      <fill>
        <patternFill patternType="solid">
          <fgColor indexed="14"/>
          <bgColor indexed="15"/>
        </patternFill>
      </fill>
    </dxf>
    <dxf>
      <font>
        <color rgb="FF9C0006"/>
      </font>
      <fill>
        <patternFill patternType="solid">
          <fgColor indexed="14"/>
          <bgColor indexed="17"/>
        </patternFill>
      </fill>
    </dxf>
    <dxf>
      <font>
        <color rgb="FF006100"/>
      </font>
      <fill>
        <patternFill patternType="solid">
          <bgColor rgb="FFC6EFCE"/>
        </patternFill>
      </fill>
    </dxf>
    <dxf>
      <font>
        <color theme="0"/>
      </font>
      <fill>
        <patternFill patternType="none"/>
      </fill>
    </dxf>
    <dxf>
      <font>
        <color rgb="FF000000"/>
      </font>
      <fill>
        <patternFill patternType="solid">
          <fgColor indexed="14"/>
          <bgColor indexed="15"/>
        </patternFill>
      </fill>
    </dxf>
    <dxf>
      <font>
        <color rgb="FF000000"/>
      </font>
      <fill>
        <patternFill patternType="solid">
          <fgColor indexed="14"/>
          <bgColor indexed="17"/>
        </patternFill>
      </fill>
    </dxf>
    <dxf>
      <font>
        <color rgb="FF000000"/>
      </font>
      <fill>
        <patternFill patternType="solid">
          <fgColor indexed="14"/>
          <bgColor indexed="18"/>
        </patternFill>
      </fill>
    </dxf>
  </dxfs>
  <tableStyles count="0" defaultPivotStyle="PivotStyleMedium4"/>
  <colors>
    <indexedColors>
      <rgbColor rgb="00000000"/>
      <rgbColor rgb="00FFFFFF"/>
      <rgbColor rgb="00FF0000"/>
      <rgbColor rgb="0000FF00"/>
      <rgbColor rgb="000000FF"/>
      <rgbColor rgb="00FFFF00"/>
      <rgbColor rgb="00FF00FF"/>
      <rgbColor rgb="0000FFFF"/>
      <rgbColor rgb="00000000"/>
      <rgbColor rgb="00AAAAAA"/>
      <rgbColor rgb="0029A7D5"/>
      <rgbColor rgb="000078D9"/>
      <rgbColor rgb="00FFFFFF"/>
      <rgbColor rgb="00004D6F"/>
      <rgbColor rgb="00000000"/>
      <rgbColor rgb="00FF0000"/>
      <rgbColor rgb="009C0006"/>
      <rgbColor rgb="00FFFF00"/>
      <rgbColor rgb="0000FA0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88900</xdr:colOff>
      <xdr:row>0</xdr:row>
      <xdr:rowOff>50801</xdr:rowOff>
    </xdr:from>
    <xdr:to>
      <xdr:col>3</xdr:col>
      <xdr:colOff>457199</xdr:colOff>
      <xdr:row>0</xdr:row>
      <xdr:rowOff>573685</xdr:rowOff>
    </xdr:to>
    <xdr:grpSp>
      <xdr:nvGrpSpPr>
        <xdr:cNvPr id="11" name="Group 1"/>
        <xdr:cNvGrpSpPr/>
      </xdr:nvGrpSpPr>
      <xdr:grpSpPr>
        <a:xfrm>
          <a:off x="88900" y="50800"/>
          <a:ext cx="2844165" cy="522605"/>
          <a:chOff x="0" y="0"/>
          <a:chExt cx="2844799" cy="522883"/>
        </a:xfrm>
      </xdr:grpSpPr>
      <xdr:sp>
        <xdr:nvSpPr>
          <xdr:cNvPr id="2" name="Freeform 2"/>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xdr:txBody>
      </xdr:sp>
      <xdr:sp>
        <xdr:nvSpPr>
          <xdr:cNvPr id="3" name="Freeform 3"/>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xdr:txBody>
      </xdr:sp>
      <xdr:sp>
        <xdr:nvSpPr>
          <xdr:cNvPr id="4" name="Freeform 4"/>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xdr:txBody>
      </xdr:sp>
      <xdr:sp>
        <xdr:nvSpPr>
          <xdr:cNvPr id="5" name="Freeform 5"/>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xdr:txBody>
      </xdr:sp>
      <xdr:sp>
        <xdr:nvSpPr>
          <xdr:cNvPr id="6" name="Freeform 6"/>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xdr:txBody>
      </xdr:sp>
      <xdr:sp>
        <xdr:nvSpPr>
          <xdr:cNvPr id="7" name="Freeform 7"/>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xdr:txBody>
      </xdr:sp>
      <xdr:sp>
        <xdr:nvSpPr>
          <xdr:cNvPr id="8" name="Freeform 8"/>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xdr:txBody>
      </xdr:sp>
      <xdr:sp>
        <xdr:nvSpPr>
          <xdr:cNvPr id="9" name="Freeform 9"/>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xdr:txBody>
      </xdr:sp>
      <xdr:sp>
        <xdr:nvSpPr>
          <xdr:cNvPr id="10" name="Freeform 10"/>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xdr:txBody>
      </xdr:sp>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88900</xdr:colOff>
      <xdr:row>0</xdr:row>
      <xdr:rowOff>50799</xdr:rowOff>
    </xdr:from>
    <xdr:to>
      <xdr:col>3</xdr:col>
      <xdr:colOff>457199</xdr:colOff>
      <xdr:row>0</xdr:row>
      <xdr:rowOff>573683</xdr:rowOff>
    </xdr:to>
    <xdr:grpSp>
      <xdr:nvGrpSpPr>
        <xdr:cNvPr id="22" name="Group 1"/>
        <xdr:cNvGrpSpPr/>
      </xdr:nvGrpSpPr>
      <xdr:grpSpPr>
        <a:xfrm>
          <a:off x="88900" y="50165"/>
          <a:ext cx="2844165" cy="523240"/>
          <a:chOff x="0" y="0"/>
          <a:chExt cx="2844799" cy="522883"/>
        </a:xfrm>
      </xdr:grpSpPr>
      <xdr:sp>
        <xdr:nvSpPr>
          <xdr:cNvPr id="13" name="Freeform 2"/>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xdr:txBody>
      </xdr:sp>
      <xdr:sp>
        <xdr:nvSpPr>
          <xdr:cNvPr id="14" name="Freeform 3"/>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xdr:txBody>
      </xdr:sp>
      <xdr:sp>
        <xdr:nvSpPr>
          <xdr:cNvPr id="15" name="Freeform 4"/>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xdr:txBody>
      </xdr:sp>
      <xdr:sp>
        <xdr:nvSpPr>
          <xdr:cNvPr id="16" name="Freeform 5"/>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xdr:txBody>
      </xdr:sp>
      <xdr:sp>
        <xdr:nvSpPr>
          <xdr:cNvPr id="17" name="Freeform 6"/>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xdr:txBody>
      </xdr:sp>
      <xdr:sp>
        <xdr:nvSpPr>
          <xdr:cNvPr id="18" name="Freeform 7"/>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xdr:txBody>
      </xdr:sp>
      <xdr:sp>
        <xdr:nvSpPr>
          <xdr:cNvPr id="19" name="Freeform 8"/>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xdr:txBody>
      </xdr:sp>
      <xdr:sp>
        <xdr:nvSpPr>
          <xdr:cNvPr id="20" name="Freeform 9"/>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xdr:txBody>
      </xdr:sp>
      <xdr:sp>
        <xdr:nvSpPr>
          <xdr:cNvPr id="21" name="Freeform 10"/>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xdr:txBody>
      </xdr:sp>
    </xdr:grp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88900</xdr:colOff>
      <xdr:row>0</xdr:row>
      <xdr:rowOff>50799</xdr:rowOff>
    </xdr:from>
    <xdr:to>
      <xdr:col>3</xdr:col>
      <xdr:colOff>457199</xdr:colOff>
      <xdr:row>0</xdr:row>
      <xdr:rowOff>573683</xdr:rowOff>
    </xdr:to>
    <xdr:grpSp>
      <xdr:nvGrpSpPr>
        <xdr:cNvPr id="33" name="Group 1"/>
        <xdr:cNvGrpSpPr/>
      </xdr:nvGrpSpPr>
      <xdr:grpSpPr>
        <a:xfrm>
          <a:off x="88900" y="50165"/>
          <a:ext cx="2844165" cy="523240"/>
          <a:chOff x="0" y="0"/>
          <a:chExt cx="2844799" cy="522883"/>
        </a:xfrm>
      </xdr:grpSpPr>
      <xdr:sp>
        <xdr:nvSpPr>
          <xdr:cNvPr id="24" name="Freeform 2"/>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xdr:txBody>
      </xdr:sp>
      <xdr:sp>
        <xdr:nvSpPr>
          <xdr:cNvPr id="25" name="Freeform 3"/>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xdr:txBody>
      </xdr:sp>
      <xdr:sp>
        <xdr:nvSpPr>
          <xdr:cNvPr id="26" name="Freeform 4"/>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xdr:txBody>
      </xdr:sp>
      <xdr:sp>
        <xdr:nvSpPr>
          <xdr:cNvPr id="27" name="Freeform 5"/>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xdr:txBody>
      </xdr:sp>
      <xdr:sp>
        <xdr:nvSpPr>
          <xdr:cNvPr id="28" name="Freeform 6"/>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xdr:txBody>
      </xdr:sp>
      <xdr:sp>
        <xdr:nvSpPr>
          <xdr:cNvPr id="29" name="Freeform 7"/>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xdr:txBody>
      </xdr:sp>
      <xdr:sp>
        <xdr:nvSpPr>
          <xdr:cNvPr id="30" name="Freeform 8"/>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xdr:txBody>
      </xdr:sp>
      <xdr:sp>
        <xdr:nvSpPr>
          <xdr:cNvPr id="31" name="Freeform 9"/>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xdr:txBody>
      </xdr:sp>
      <xdr:sp>
        <xdr:nvSpPr>
          <xdr:cNvPr id="32" name="Freeform 10"/>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xdr:txBody>
      </xdr:sp>
    </xdr:grp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7"/>
  <sheetViews>
    <sheetView showGridLines="0" topLeftCell="A10" workbookViewId="0">
      <selection activeCell="J28" sqref="J28"/>
    </sheetView>
  </sheetViews>
  <sheetFormatPr defaultColWidth="10.8333333333333" defaultRowHeight="15" customHeight="1"/>
  <cols>
    <col min="1" max="5" width="10.8333333333333" style="1" customWidth="1"/>
    <col min="6" max="6" width="12.1666666666667" style="1" customWidth="1"/>
    <col min="7" max="255" width="10.8333333333333" style="1" customWidth="1"/>
  </cols>
  <sheetData>
    <row r="1" ht="55" customHeight="1" spans="1:11">
      <c r="A1" s="2"/>
      <c r="B1" s="3"/>
      <c r="C1" s="3"/>
      <c r="D1" s="3"/>
      <c r="E1" s="3"/>
      <c r="F1" s="3"/>
      <c r="G1" s="4"/>
      <c r="J1" s="56" t="s">
        <v>0</v>
      </c>
      <c r="K1" s="119">
        <v>1</v>
      </c>
    </row>
    <row r="2" ht="45" customHeight="1" spans="1:11">
      <c r="A2" s="85" t="s">
        <v>1</v>
      </c>
      <c r="B2" s="86"/>
      <c r="C2" s="86"/>
      <c r="D2" s="86"/>
      <c r="E2" s="86"/>
      <c r="F2" s="86"/>
      <c r="G2" s="87"/>
      <c r="J2" s="56" t="s">
        <v>2</v>
      </c>
      <c r="K2" s="119">
        <v>10</v>
      </c>
    </row>
    <row r="3" customHeight="1" spans="1:11">
      <c r="A3" s="9"/>
      <c r="B3" s="9"/>
      <c r="C3" s="9"/>
      <c r="D3" s="9"/>
      <c r="E3" s="9"/>
      <c r="F3" s="9"/>
      <c r="G3" s="10"/>
      <c r="K3" s="119">
        <v>40</v>
      </c>
    </row>
    <row r="4" ht="30" customHeight="1" spans="1:11">
      <c r="A4" s="88" t="s">
        <v>3</v>
      </c>
      <c r="B4" s="89"/>
      <c r="C4" s="89"/>
      <c r="D4" s="89"/>
      <c r="E4" s="89"/>
      <c r="F4" s="89"/>
      <c r="G4" s="90"/>
      <c r="K4" s="119">
        <v>100</v>
      </c>
    </row>
    <row r="5" ht="82" customHeight="1" spans="1:7">
      <c r="A5" s="41" t="s">
        <v>4</v>
      </c>
      <c r="B5" s="42"/>
      <c r="C5" s="42"/>
      <c r="D5" s="42"/>
      <c r="E5" s="42"/>
      <c r="F5" s="42"/>
      <c r="G5" s="42"/>
    </row>
    <row r="6" customHeight="1" spans="1:7">
      <c r="A6" s="91"/>
      <c r="B6" s="91"/>
      <c r="C6" s="91"/>
      <c r="D6" s="91"/>
      <c r="E6" s="91"/>
      <c r="F6" s="91"/>
      <c r="G6" s="92"/>
    </row>
    <row r="7" ht="19" customHeight="1" spans="1:7">
      <c r="A7" s="93" t="s">
        <v>5</v>
      </c>
      <c r="B7" s="94"/>
      <c r="C7" s="94"/>
      <c r="D7" s="95" t="s">
        <v>6</v>
      </c>
      <c r="E7" s="94" t="s">
        <v>7</v>
      </c>
      <c r="F7" s="96" t="s">
        <v>8</v>
      </c>
      <c r="G7" s="43" t="s">
        <v>9</v>
      </c>
    </row>
    <row r="8" customHeight="1" spans="1:7">
      <c r="A8" s="48" t="s">
        <v>10</v>
      </c>
      <c r="B8" s="91"/>
      <c r="C8" s="91"/>
      <c r="D8" s="97">
        <v>32</v>
      </c>
      <c r="E8" s="66"/>
      <c r="F8" s="98">
        <f>D8</f>
        <v>32</v>
      </c>
      <c r="G8" s="26" t="s">
        <v>11</v>
      </c>
    </row>
    <row r="9" customHeight="1" spans="1:7">
      <c r="A9" s="48" t="s">
        <v>12</v>
      </c>
      <c r="B9" s="91"/>
      <c r="C9" s="91"/>
      <c r="D9" s="25">
        <v>8</v>
      </c>
      <c r="E9" s="25">
        <v>1</v>
      </c>
      <c r="F9" s="71">
        <f>IF(D10="yes",2*D9*E9,D9*E9)</f>
        <v>8</v>
      </c>
      <c r="G9" s="26" t="s">
        <v>13</v>
      </c>
    </row>
    <row r="10" customHeight="1" spans="1:7">
      <c r="A10" s="66" t="s">
        <v>14</v>
      </c>
      <c r="B10" s="71"/>
      <c r="C10" s="99"/>
      <c r="D10" s="25" t="s">
        <v>2</v>
      </c>
      <c r="E10" s="66"/>
      <c r="F10" s="66"/>
      <c r="G10" s="66" t="s">
        <v>15</v>
      </c>
    </row>
    <row r="11" customHeight="1" spans="1:7">
      <c r="A11" s="48" t="s">
        <v>16</v>
      </c>
      <c r="B11" s="78"/>
      <c r="C11" s="78"/>
      <c r="D11" s="25">
        <v>1</v>
      </c>
      <c r="E11" s="100">
        <v>1</v>
      </c>
      <c r="F11" s="101">
        <f>D11*E11</f>
        <v>1</v>
      </c>
      <c r="G11" s="26" t="s">
        <v>17</v>
      </c>
    </row>
    <row r="12" customHeight="1" spans="1:7">
      <c r="A12" s="48" t="s">
        <v>18</v>
      </c>
      <c r="B12" s="91"/>
      <c r="C12" s="91"/>
      <c r="D12" s="102">
        <v>1</v>
      </c>
      <c r="E12" s="103">
        <v>1</v>
      </c>
      <c r="F12" s="101">
        <f>D12*E12</f>
        <v>1</v>
      </c>
      <c r="G12" s="26" t="s">
        <v>19</v>
      </c>
    </row>
    <row r="13" customHeight="1" spans="1:7">
      <c r="A13" s="71"/>
      <c r="B13" s="91"/>
      <c r="C13" s="91"/>
      <c r="D13" s="91"/>
      <c r="E13" s="91"/>
      <c r="F13" s="91"/>
      <c r="G13" s="92"/>
    </row>
    <row r="14" ht="33" customHeight="1" spans="1:7">
      <c r="A14" s="104" t="s">
        <v>20</v>
      </c>
      <c r="B14" s="105"/>
      <c r="C14" s="105"/>
      <c r="D14" s="105"/>
      <c r="E14" s="105"/>
      <c r="F14" s="105"/>
      <c r="G14" s="105"/>
    </row>
    <row r="15" ht="79" customHeight="1" spans="1:7">
      <c r="A15" s="41" t="s">
        <v>21</v>
      </c>
      <c r="B15" s="42"/>
      <c r="C15" s="42"/>
      <c r="D15" s="42"/>
      <c r="E15" s="42"/>
      <c r="F15" s="42"/>
      <c r="G15" s="42"/>
    </row>
    <row r="16" customHeight="1" spans="1:7">
      <c r="A16" s="71"/>
      <c r="B16" s="91"/>
      <c r="C16" s="91"/>
      <c r="D16" s="92"/>
      <c r="E16" s="106" t="s">
        <v>22</v>
      </c>
      <c r="F16" s="106" t="s">
        <v>23</v>
      </c>
      <c r="G16" s="66"/>
    </row>
    <row r="17" ht="19" customHeight="1" spans="1:7">
      <c r="A17" s="43" t="s">
        <v>24</v>
      </c>
      <c r="B17" s="65"/>
      <c r="C17" s="65"/>
      <c r="D17" s="43" t="s">
        <v>25</v>
      </c>
      <c r="E17" s="107"/>
      <c r="F17" s="107"/>
      <c r="G17" s="43" t="s">
        <v>26</v>
      </c>
    </row>
    <row r="18" customHeight="1" spans="1:7">
      <c r="A18" s="26" t="s">
        <v>27</v>
      </c>
      <c r="B18" s="66"/>
      <c r="C18" s="66"/>
      <c r="D18" s="48" t="s">
        <v>28</v>
      </c>
      <c r="E18" s="25">
        <v>1</v>
      </c>
      <c r="F18" s="25">
        <v>8192</v>
      </c>
      <c r="G18" s="72" t="s">
        <v>29</v>
      </c>
    </row>
    <row r="19" customHeight="1" spans="1:7">
      <c r="A19" s="26" t="s">
        <v>30</v>
      </c>
      <c r="B19" s="66"/>
      <c r="C19" s="66"/>
      <c r="D19" s="48" t="s">
        <v>28</v>
      </c>
      <c r="E19" s="25">
        <v>1</v>
      </c>
      <c r="F19" s="25">
        <v>6144</v>
      </c>
      <c r="G19" s="72" t="s">
        <v>31</v>
      </c>
    </row>
    <row r="20" customHeight="1" spans="1:7">
      <c r="A20" s="26" t="s">
        <v>32</v>
      </c>
      <c r="B20" s="66"/>
      <c r="C20" s="66"/>
      <c r="D20" s="48" t="s">
        <v>28</v>
      </c>
      <c r="E20" s="25">
        <v>1</v>
      </c>
      <c r="F20" s="25">
        <v>1024</v>
      </c>
      <c r="G20" s="72" t="s">
        <v>33</v>
      </c>
    </row>
    <row r="21" customHeight="1" spans="1:7">
      <c r="A21" s="26" t="s">
        <v>34</v>
      </c>
      <c r="B21" s="66"/>
      <c r="C21" s="66"/>
      <c r="D21" s="48" t="s">
        <v>35</v>
      </c>
      <c r="E21" s="25">
        <v>1</v>
      </c>
      <c r="F21" s="25">
        <v>1024</v>
      </c>
      <c r="G21" s="72" t="s">
        <v>36</v>
      </c>
    </row>
    <row r="22" customHeight="1" spans="1:7">
      <c r="A22" s="73" t="s">
        <v>37</v>
      </c>
      <c r="B22" s="74"/>
      <c r="C22" s="74"/>
      <c r="D22" s="108" t="s">
        <v>35</v>
      </c>
      <c r="E22" s="25">
        <v>1</v>
      </c>
      <c r="F22" s="25">
        <v>2048</v>
      </c>
      <c r="G22" s="72" t="s">
        <v>38</v>
      </c>
    </row>
    <row r="23" customHeight="1" spans="1:7">
      <c r="A23" s="26" t="s">
        <v>39</v>
      </c>
      <c r="B23" s="66"/>
      <c r="C23" s="66"/>
      <c r="D23" s="48" t="s">
        <v>35</v>
      </c>
      <c r="E23" s="25">
        <v>0</v>
      </c>
      <c r="F23" s="25">
        <v>0</v>
      </c>
      <c r="G23" s="72" t="s">
        <v>40</v>
      </c>
    </row>
    <row r="24" customHeight="1" spans="1:7">
      <c r="A24" s="26" t="s">
        <v>41</v>
      </c>
      <c r="B24" s="66"/>
      <c r="C24" s="66"/>
      <c r="D24" s="48" t="s">
        <v>35</v>
      </c>
      <c r="E24" s="25">
        <v>0</v>
      </c>
      <c r="F24" s="25">
        <v>0</v>
      </c>
      <c r="G24" s="72" t="s">
        <v>42</v>
      </c>
    </row>
    <row r="25" customHeight="1" spans="1:7">
      <c r="A25" s="26" t="s">
        <v>43</v>
      </c>
      <c r="B25" s="66"/>
      <c r="C25" s="66"/>
      <c r="D25" s="48" t="s">
        <v>35</v>
      </c>
      <c r="E25" s="25">
        <v>0</v>
      </c>
      <c r="F25" s="25">
        <v>0</v>
      </c>
      <c r="G25" s="72" t="s">
        <v>44</v>
      </c>
    </row>
    <row r="26" customHeight="1" spans="1:7">
      <c r="A26" s="26" t="s">
        <v>45</v>
      </c>
      <c r="B26" s="66"/>
      <c r="C26" s="66"/>
      <c r="D26" s="48" t="s">
        <v>35</v>
      </c>
      <c r="E26" s="25">
        <v>0</v>
      </c>
      <c r="F26" s="25">
        <v>0</v>
      </c>
      <c r="G26" s="72" t="s">
        <v>46</v>
      </c>
    </row>
    <row r="27" customHeight="1" spans="1:7">
      <c r="A27" s="109" t="s">
        <v>47</v>
      </c>
      <c r="B27" s="110"/>
      <c r="C27" s="110"/>
      <c r="D27" s="110"/>
      <c r="E27" s="111">
        <f>$F$9-SUM(E18:E26)</f>
        <v>3</v>
      </c>
      <c r="F27" s="111">
        <f>($F$8*1024)-SUM(F18:F26)</f>
        <v>14336</v>
      </c>
      <c r="G27" s="92"/>
    </row>
    <row r="28" ht="14" customHeight="1" spans="1:7">
      <c r="A28" s="112"/>
      <c r="B28" s="113"/>
      <c r="C28" s="113"/>
      <c r="D28" s="113"/>
      <c r="E28" s="113"/>
      <c r="F28" s="113"/>
      <c r="G28" s="92"/>
    </row>
    <row r="29" ht="18" customHeight="1" spans="1:7">
      <c r="A29" s="114" t="s">
        <v>48</v>
      </c>
      <c r="B29" s="113"/>
      <c r="C29" s="113"/>
      <c r="D29" s="113"/>
      <c r="E29" s="113"/>
      <c r="F29" s="113"/>
      <c r="G29" s="92"/>
    </row>
    <row r="30" customHeight="1" spans="1:7">
      <c r="A30" s="115" t="s">
        <v>49</v>
      </c>
      <c r="B30" s="96"/>
      <c r="C30" s="96"/>
      <c r="D30" s="112"/>
      <c r="E30" s="25">
        <v>1</v>
      </c>
      <c r="F30" s="116"/>
      <c r="G30" s="26" t="s">
        <v>50</v>
      </c>
    </row>
    <row r="31" customHeight="1" spans="1:7">
      <c r="A31" s="26" t="s">
        <v>51</v>
      </c>
      <c r="B31" s="66"/>
      <c r="C31" s="66"/>
      <c r="D31" s="66"/>
      <c r="E31" s="117">
        <f>E30*E27</f>
        <v>3</v>
      </c>
      <c r="F31" s="66"/>
      <c r="G31" s="26" t="s">
        <v>52</v>
      </c>
    </row>
    <row r="32" customHeight="1" spans="1:7">
      <c r="A32" s="26" t="s">
        <v>53</v>
      </c>
      <c r="B32" s="66"/>
      <c r="C32" s="66"/>
      <c r="D32" s="66"/>
      <c r="E32" s="66"/>
      <c r="F32" s="67">
        <f>F27</f>
        <v>14336</v>
      </c>
      <c r="G32" s="26" t="s">
        <v>52</v>
      </c>
    </row>
    <row r="33" customHeight="1" spans="1:7">
      <c r="A33" s="112"/>
      <c r="B33" s="113"/>
      <c r="C33" s="113"/>
      <c r="D33" s="113"/>
      <c r="E33" s="113"/>
      <c r="F33" s="113"/>
      <c r="G33" s="92"/>
    </row>
    <row r="34" ht="30" customHeight="1" spans="1:7">
      <c r="A34" s="68" t="s">
        <v>54</v>
      </c>
      <c r="B34" s="69"/>
      <c r="C34" s="69"/>
      <c r="D34" s="69"/>
      <c r="E34" s="69"/>
      <c r="F34" s="69"/>
      <c r="G34" s="69"/>
    </row>
    <row r="35" ht="39" customHeight="1" spans="1:7">
      <c r="A35" s="41" t="s">
        <v>55</v>
      </c>
      <c r="B35" s="42"/>
      <c r="C35" s="42"/>
      <c r="D35" s="42"/>
      <c r="E35" s="42"/>
      <c r="F35" s="42"/>
      <c r="G35" s="42"/>
    </row>
    <row r="36" customHeight="1" spans="1:7">
      <c r="A36" s="66"/>
      <c r="B36" s="66"/>
      <c r="C36" s="66"/>
      <c r="D36" s="73" t="s">
        <v>6</v>
      </c>
      <c r="E36" s="66"/>
      <c r="F36" s="66"/>
      <c r="G36" s="66"/>
    </row>
    <row r="37" customHeight="1" spans="1:7">
      <c r="A37" s="26" t="s">
        <v>56</v>
      </c>
      <c r="B37" s="66"/>
      <c r="C37" s="71"/>
      <c r="D37" s="118">
        <v>3</v>
      </c>
      <c r="E37" s="92"/>
      <c r="F37" s="66"/>
      <c r="G37" s="66"/>
    </row>
  </sheetData>
  <mergeCells count="27">
    <mergeCell ref="A1:G1"/>
    <mergeCell ref="A2:G2"/>
    <mergeCell ref="A4:G4"/>
    <mergeCell ref="A5:G5"/>
    <mergeCell ref="A7:C7"/>
    <mergeCell ref="A11:C11"/>
    <mergeCell ref="A14:G14"/>
    <mergeCell ref="A15:G15"/>
    <mergeCell ref="A17:C17"/>
    <mergeCell ref="A18:C18"/>
    <mergeCell ref="A19:C19"/>
    <mergeCell ref="A20:C20"/>
    <mergeCell ref="A21:C21"/>
    <mergeCell ref="A22:C22"/>
    <mergeCell ref="A23:C23"/>
    <mergeCell ref="A24:C24"/>
    <mergeCell ref="A25:C25"/>
    <mergeCell ref="A26:C26"/>
    <mergeCell ref="A27:C27"/>
    <mergeCell ref="A30:C30"/>
    <mergeCell ref="A31:C31"/>
    <mergeCell ref="A32:C32"/>
    <mergeCell ref="A34:G34"/>
    <mergeCell ref="A35:G35"/>
    <mergeCell ref="A37:C37"/>
    <mergeCell ref="E16:E17"/>
    <mergeCell ref="F16:F17"/>
  </mergeCells>
  <dataValidations count="4">
    <dataValidation type="list" allowBlank="1" showInputMessage="1" showErrorMessage="1" sqref="D10 C13">
      <formula1>$J$1:$J$2</formula1>
    </dataValidation>
    <dataValidation type="list" allowBlank="1" showInputMessage="1" showErrorMessage="1" sqref="E12">
      <formula1>$K$1:$K$4</formula1>
    </dataValidation>
    <dataValidation type="decimal" operator="between" allowBlank="1" showInputMessage="1" showErrorMessage="1" sqref="E30">
      <formula1>1</formula1>
      <formula2>5</formula2>
    </dataValidation>
    <dataValidation type="whole" operator="greaterThanOrEqual" allowBlank="1" showInputMessage="1" showErrorMessage="1" sqref="D37">
      <formula1>3</formula1>
    </dataValidation>
  </dataValidations>
  <pageMargins left="0.7" right="0.7" top="0.75" bottom="0.75" header="0.3" footer="0.3"/>
  <pageSetup paperSize="1" orientation="portrait"/>
  <headerFooter>
    <oddFooter>&amp;C&amp;"Helvetica,Regular"&amp;12&amp;K000000&amp;P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T57"/>
  <sheetViews>
    <sheetView showGridLines="0" tabSelected="1" topLeftCell="A37" workbookViewId="0">
      <selection activeCell="N26" sqref="N26"/>
    </sheetView>
  </sheetViews>
  <sheetFormatPr defaultColWidth="10.8333333333333" defaultRowHeight="15" customHeight="1"/>
  <cols>
    <col min="1" max="254" width="10.8333333333333" style="1" customWidth="1"/>
  </cols>
  <sheetData>
    <row r="1" ht="54" customHeight="1" spans="1:7">
      <c r="A1" s="2"/>
      <c r="B1" s="3"/>
      <c r="C1" s="3"/>
      <c r="D1" s="3"/>
      <c r="E1" s="3"/>
      <c r="F1" s="3"/>
      <c r="G1" s="4"/>
    </row>
    <row r="2" ht="47" customHeight="1" spans="1:7">
      <c r="A2" s="57" t="s">
        <v>57</v>
      </c>
      <c r="B2" s="58"/>
      <c r="C2" s="58"/>
      <c r="D2" s="58"/>
      <c r="E2" s="58"/>
      <c r="F2" s="58"/>
      <c r="G2" s="59"/>
    </row>
    <row r="3" customHeight="1" spans="1:7">
      <c r="A3" s="60"/>
      <c r="B3" s="61"/>
      <c r="C3" s="61"/>
      <c r="D3" s="61"/>
      <c r="E3" s="61"/>
      <c r="F3" s="61"/>
      <c r="G3" s="62"/>
    </row>
    <row r="4" ht="30" customHeight="1" spans="1:7">
      <c r="A4" s="63" t="s">
        <v>58</v>
      </c>
      <c r="B4" s="64"/>
      <c r="C4" s="64"/>
      <c r="D4" s="64"/>
      <c r="E4" s="64"/>
      <c r="F4" s="64"/>
      <c r="G4" s="64"/>
    </row>
    <row r="5" ht="41" customHeight="1" spans="1:7">
      <c r="A5" s="41" t="s">
        <v>59</v>
      </c>
      <c r="B5" s="42"/>
      <c r="C5" s="42"/>
      <c r="D5" s="42"/>
      <c r="E5" s="42"/>
      <c r="F5" s="42"/>
      <c r="G5" s="42"/>
    </row>
    <row r="6" customHeight="1" spans="1:7">
      <c r="A6" s="2"/>
      <c r="B6" s="3"/>
      <c r="C6" s="3"/>
      <c r="D6" s="3"/>
      <c r="E6" s="3"/>
      <c r="F6" s="3"/>
      <c r="G6" s="4"/>
    </row>
    <row r="7" ht="19" customHeight="1" spans="1:7">
      <c r="A7" s="43" t="s">
        <v>60</v>
      </c>
      <c r="B7" s="65"/>
      <c r="C7" s="65"/>
      <c r="D7" s="65"/>
      <c r="E7" s="65"/>
      <c r="F7" s="43" t="s">
        <v>61</v>
      </c>
      <c r="G7" s="66" t="s">
        <v>62</v>
      </c>
    </row>
    <row r="8" customHeight="1" spans="1:7">
      <c r="A8" s="26" t="s">
        <v>63</v>
      </c>
      <c r="B8" s="66"/>
      <c r="C8" s="66"/>
      <c r="D8" s="66"/>
      <c r="E8" s="66"/>
      <c r="F8" s="67">
        <f>'Cluster Configuration'!$E$31</f>
        <v>3</v>
      </c>
      <c r="G8" s="26" t="s">
        <v>64</v>
      </c>
    </row>
    <row r="9" customHeight="1" spans="1:7">
      <c r="A9" s="26" t="s">
        <v>65</v>
      </c>
      <c r="B9" s="66"/>
      <c r="C9" s="66"/>
      <c r="D9" s="66"/>
      <c r="E9" s="66"/>
      <c r="F9" s="67">
        <f>'Cluster Configuration'!$F$32</f>
        <v>14336</v>
      </c>
      <c r="G9" s="26" t="s">
        <v>64</v>
      </c>
    </row>
    <row r="10" customHeight="1" spans="1:7">
      <c r="A10" s="2"/>
      <c r="B10" s="3"/>
      <c r="C10" s="3"/>
      <c r="D10" s="3"/>
      <c r="E10" s="3"/>
      <c r="F10" s="3"/>
      <c r="G10" s="4"/>
    </row>
    <row r="11" ht="30" customHeight="1" spans="1:7">
      <c r="A11" s="68" t="s">
        <v>66</v>
      </c>
      <c r="B11" s="69"/>
      <c r="C11" s="69"/>
      <c r="D11" s="69"/>
      <c r="E11" s="69"/>
      <c r="F11" s="69"/>
      <c r="G11" s="69"/>
    </row>
    <row r="12" ht="81" customHeight="1" spans="1:7">
      <c r="A12" s="41" t="s">
        <v>67</v>
      </c>
      <c r="B12" s="42"/>
      <c r="C12" s="42"/>
      <c r="D12" s="42"/>
      <c r="E12" s="42"/>
      <c r="F12" s="42"/>
      <c r="G12" s="42"/>
    </row>
    <row r="13" customHeight="1" spans="1:7">
      <c r="A13" s="2"/>
      <c r="B13" s="3"/>
      <c r="C13" s="3"/>
      <c r="D13" s="3"/>
      <c r="E13" s="3"/>
      <c r="F13" s="3"/>
      <c r="G13" s="4"/>
    </row>
    <row r="14" ht="19" customHeight="1" spans="1:7">
      <c r="A14" s="43" t="s">
        <v>68</v>
      </c>
      <c r="B14" s="65"/>
      <c r="C14" s="65"/>
      <c r="D14" s="65"/>
      <c r="E14" s="65"/>
      <c r="F14" s="43" t="s">
        <v>61</v>
      </c>
      <c r="G14" s="43" t="s">
        <v>62</v>
      </c>
    </row>
    <row r="15" customHeight="1" spans="1:7">
      <c r="A15" s="26" t="s">
        <v>69</v>
      </c>
      <c r="B15" s="66"/>
      <c r="C15" s="66"/>
      <c r="D15" s="66"/>
      <c r="E15" s="66"/>
      <c r="F15" s="67">
        <f>'Cluster Configuration'!$E$31*'Cluster Configuration'!$D$37</f>
        <v>9</v>
      </c>
      <c r="G15" s="26" t="s">
        <v>70</v>
      </c>
    </row>
    <row r="16" customHeight="1" spans="1:7">
      <c r="A16" s="26" t="s">
        <v>71</v>
      </c>
      <c r="B16" s="66"/>
      <c r="C16" s="66"/>
      <c r="D16" s="66"/>
      <c r="E16" s="66"/>
      <c r="F16" s="67">
        <f>('Cluster Configuration'!$F$32*'Cluster Configuration'!$D$37)/1024</f>
        <v>42</v>
      </c>
      <c r="G16" s="26" t="s">
        <v>72</v>
      </c>
    </row>
    <row r="17" customHeight="1" spans="1:7">
      <c r="A17" s="2"/>
      <c r="B17" s="3"/>
      <c r="C17" s="3"/>
      <c r="D17" s="3"/>
      <c r="E17" s="3"/>
      <c r="F17" s="3"/>
      <c r="G17" s="4"/>
    </row>
    <row r="18" ht="30" customHeight="1" spans="1:7">
      <c r="A18" s="68" t="s">
        <v>73</v>
      </c>
      <c r="B18" s="69"/>
      <c r="C18" s="69"/>
      <c r="D18" s="69"/>
      <c r="E18" s="69"/>
      <c r="F18" s="69"/>
      <c r="G18" s="69"/>
    </row>
    <row r="19" ht="45" customHeight="1" spans="1:7">
      <c r="A19" s="41" t="s">
        <v>74</v>
      </c>
      <c r="B19" s="42"/>
      <c r="C19" s="42"/>
      <c r="D19" s="42"/>
      <c r="E19" s="42"/>
      <c r="F19" s="42"/>
      <c r="G19" s="42"/>
    </row>
    <row r="20" customHeight="1" spans="1:7">
      <c r="A20" s="2"/>
      <c r="B20" s="3"/>
      <c r="C20" s="3"/>
      <c r="D20" s="3"/>
      <c r="E20" s="3"/>
      <c r="F20" s="3"/>
      <c r="G20" s="4"/>
    </row>
    <row r="21" ht="19" customHeight="1" spans="1:7">
      <c r="A21" s="43" t="s">
        <v>75</v>
      </c>
      <c r="B21" s="65"/>
      <c r="C21" s="65"/>
      <c r="D21" s="65"/>
      <c r="E21" s="65"/>
      <c r="F21" s="70" t="s">
        <v>61</v>
      </c>
      <c r="G21" s="43" t="s">
        <v>76</v>
      </c>
    </row>
    <row r="22" customHeight="1" spans="1:7">
      <c r="A22" s="26" t="s">
        <v>77</v>
      </c>
      <c r="B22" s="66"/>
      <c r="C22" s="66"/>
      <c r="D22" s="66"/>
      <c r="E22" s="71"/>
      <c r="F22" s="25">
        <v>1</v>
      </c>
      <c r="G22" s="72" t="s">
        <v>78</v>
      </c>
    </row>
    <row r="23" customHeight="1" spans="1:7">
      <c r="A23" s="26" t="s">
        <v>79</v>
      </c>
      <c r="B23" s="66"/>
      <c r="C23" s="66"/>
      <c r="D23" s="66"/>
      <c r="E23" s="71"/>
      <c r="F23" s="25">
        <v>3</v>
      </c>
      <c r="G23" s="72" t="s">
        <v>80</v>
      </c>
    </row>
    <row r="24" customHeight="1" spans="1:7">
      <c r="A24" s="73" t="s">
        <v>81</v>
      </c>
      <c r="B24" s="74"/>
      <c r="C24" s="74"/>
      <c r="D24" s="74"/>
      <c r="E24" s="75"/>
      <c r="F24" s="25">
        <v>1</v>
      </c>
      <c r="G24" s="76" t="s">
        <v>82</v>
      </c>
    </row>
    <row r="25" customHeight="1" spans="1:7">
      <c r="A25" s="2"/>
      <c r="B25" s="3"/>
      <c r="C25" s="3"/>
      <c r="D25" s="3"/>
      <c r="E25" s="3"/>
      <c r="F25" s="3"/>
      <c r="G25" s="4"/>
    </row>
    <row r="26" ht="19" customHeight="1" spans="1:7">
      <c r="A26" s="43" t="s">
        <v>83</v>
      </c>
      <c r="B26" s="65"/>
      <c r="C26" s="65"/>
      <c r="D26" s="65"/>
      <c r="E26" s="65"/>
      <c r="F26" s="70" t="s">
        <v>61</v>
      </c>
      <c r="G26" s="65" t="s">
        <v>76</v>
      </c>
    </row>
    <row r="27" customHeight="1" spans="1:7">
      <c r="A27" s="26" t="s">
        <v>84</v>
      </c>
      <c r="B27" s="66"/>
      <c r="C27" s="66"/>
      <c r="D27" s="66"/>
      <c r="E27" s="71"/>
      <c r="F27" s="25">
        <v>1024</v>
      </c>
      <c r="G27" s="72" t="s">
        <v>85</v>
      </c>
    </row>
    <row r="28" customHeight="1" spans="1:7">
      <c r="A28" s="26" t="s">
        <v>86</v>
      </c>
      <c r="B28" s="66"/>
      <c r="C28" s="66"/>
      <c r="D28" s="66"/>
      <c r="E28" s="71"/>
      <c r="F28" s="25">
        <v>14336</v>
      </c>
      <c r="G28" s="72" t="s">
        <v>87</v>
      </c>
    </row>
    <row r="29" customHeight="1" spans="1:7">
      <c r="A29" s="73" t="s">
        <v>88</v>
      </c>
      <c r="B29" s="74"/>
      <c r="C29" s="74"/>
      <c r="D29" s="74"/>
      <c r="E29" s="75"/>
      <c r="F29" s="25">
        <v>1024</v>
      </c>
      <c r="G29" s="76" t="s">
        <v>89</v>
      </c>
    </row>
    <row r="30" customHeight="1" spans="1:7">
      <c r="A30" s="2"/>
      <c r="B30" s="3"/>
      <c r="C30" s="3"/>
      <c r="D30" s="3"/>
      <c r="E30" s="3"/>
      <c r="F30" s="3"/>
      <c r="G30" s="4"/>
    </row>
    <row r="31" ht="30" customHeight="1" spans="1:7">
      <c r="A31" s="68" t="s">
        <v>90</v>
      </c>
      <c r="B31" s="69"/>
      <c r="C31" s="69"/>
      <c r="D31" s="69"/>
      <c r="E31" s="69"/>
      <c r="F31" s="69"/>
      <c r="G31" s="69"/>
    </row>
    <row r="32" ht="38" customHeight="1" spans="1:7">
      <c r="A32" s="41" t="s">
        <v>91</v>
      </c>
      <c r="B32" s="42"/>
      <c r="C32" s="42"/>
      <c r="D32" s="42"/>
      <c r="E32" s="42"/>
      <c r="F32" s="42"/>
      <c r="G32" s="42"/>
    </row>
    <row r="33" customHeight="1" spans="1:7">
      <c r="A33" s="2"/>
      <c r="B33" s="3"/>
      <c r="C33" s="3"/>
      <c r="D33" s="3"/>
      <c r="E33" s="3"/>
      <c r="F33" s="3"/>
      <c r="G33" s="4"/>
    </row>
    <row r="34" ht="18" customHeight="1" spans="1:7">
      <c r="A34" s="43" t="s">
        <v>92</v>
      </c>
      <c r="B34" s="65"/>
      <c r="C34" s="65"/>
      <c r="D34" s="65"/>
      <c r="E34" s="65"/>
      <c r="F34" s="43" t="s">
        <v>93</v>
      </c>
      <c r="G34" s="43" t="s">
        <v>94</v>
      </c>
    </row>
    <row r="35" customHeight="1" spans="1:7">
      <c r="A35" s="26" t="s">
        <v>95</v>
      </c>
      <c r="B35" s="66"/>
      <c r="C35" s="66"/>
      <c r="D35" s="66"/>
      <c r="E35" s="66"/>
      <c r="F35" s="67"/>
      <c r="G35" s="67">
        <f>FLOOR(($F$16*1024)/$F$27,1)</f>
        <v>42</v>
      </c>
    </row>
    <row r="36" customHeight="1" spans="1:7">
      <c r="A36" s="26" t="s">
        <v>96</v>
      </c>
      <c r="B36" s="66"/>
      <c r="C36" s="66"/>
      <c r="D36" s="66"/>
      <c r="E36" s="66"/>
      <c r="F36" s="67"/>
      <c r="G36" s="67">
        <f>IF($F$22=0,$F$15,FLOOR($F$15/$F$22,1))</f>
        <v>9</v>
      </c>
    </row>
    <row r="37" customHeight="1" spans="1:8">
      <c r="A37" s="26" t="s">
        <v>97</v>
      </c>
      <c r="B37" s="66"/>
      <c r="C37" s="66"/>
      <c r="D37" s="66"/>
      <c r="E37" s="66"/>
      <c r="F37" s="67"/>
      <c r="G37" s="77">
        <f>'Cluster Configuration'!$D$37*'Cluster Configuration'!$D$11*2</f>
        <v>6</v>
      </c>
      <c r="H37" s="56">
        <f>MIN(G35:G37)</f>
        <v>6</v>
      </c>
    </row>
    <row r="38" customHeight="1" spans="1:7">
      <c r="A38" s="48" t="s">
        <v>98</v>
      </c>
      <c r="B38" s="78"/>
      <c r="C38" s="78"/>
      <c r="D38" s="78"/>
      <c r="E38" s="72"/>
      <c r="F38" s="67">
        <f>FLOOR(($F$16*1024)/$F$28,1)</f>
        <v>3</v>
      </c>
      <c r="G38" s="67"/>
    </row>
    <row r="39" customHeight="1" spans="1:8">
      <c r="A39" s="26" t="s">
        <v>99</v>
      </c>
      <c r="B39" s="66"/>
      <c r="C39" s="66"/>
      <c r="D39" s="66"/>
      <c r="E39" s="66"/>
      <c r="F39" s="67">
        <f>FLOOR($F$15/$F$23,1)</f>
        <v>3</v>
      </c>
      <c r="G39" s="67"/>
      <c r="H39" s="56">
        <f>MIN(F38:F39)</f>
        <v>3</v>
      </c>
    </row>
    <row r="40" customHeight="1" spans="1:7">
      <c r="A40" s="2"/>
      <c r="B40" s="3"/>
      <c r="C40" s="3"/>
      <c r="D40" s="3"/>
      <c r="E40" s="3"/>
      <c r="F40" s="3"/>
      <c r="G40" s="4"/>
    </row>
    <row r="41" ht="30" customHeight="1" spans="1:7">
      <c r="A41" s="68" t="s">
        <v>100</v>
      </c>
      <c r="B41" s="69"/>
      <c r="C41" s="69"/>
      <c r="D41" s="69"/>
      <c r="E41" s="69"/>
      <c r="F41" s="69"/>
      <c r="G41" s="69"/>
    </row>
    <row r="42" ht="48" customHeight="1" spans="1:7">
      <c r="A42" s="41" t="s">
        <v>101</v>
      </c>
      <c r="B42" s="42"/>
      <c r="C42" s="42"/>
      <c r="D42" s="42"/>
      <c r="E42" s="42"/>
      <c r="F42" s="42"/>
      <c r="G42" s="42"/>
    </row>
    <row r="43" customHeight="1" spans="1:7">
      <c r="A43" s="2"/>
      <c r="B43" s="3"/>
      <c r="C43" s="3"/>
      <c r="D43" s="3"/>
      <c r="E43" s="4"/>
      <c r="F43" s="79" t="s">
        <v>102</v>
      </c>
      <c r="G43" s="66"/>
    </row>
    <row r="44" ht="19" customHeight="1" spans="1:254">
      <c r="A44" s="53" t="s">
        <v>103</v>
      </c>
      <c r="B44" s="54"/>
      <c r="C44" s="54"/>
      <c r="D44" s="54"/>
      <c r="E44" s="55"/>
      <c r="F44" s="80"/>
      <c r="G44" s="43" t="s">
        <v>76</v>
      </c>
      <c r="IT44"/>
    </row>
    <row r="45" ht="16" customHeight="1" spans="1:7">
      <c r="A45" s="81" t="s">
        <v>104</v>
      </c>
      <c r="B45" s="82"/>
      <c r="C45" s="82"/>
      <c r="D45" s="82"/>
      <c r="E45" s="82"/>
      <c r="F45" s="83" t="str">
        <f>IF($F$23&gt;=$F$22,"GOOD","BAD")</f>
        <v>GOOD</v>
      </c>
      <c r="G45" s="72" t="s">
        <v>105</v>
      </c>
    </row>
    <row r="46" ht="17" customHeight="1" spans="1:7">
      <c r="A46" s="81" t="s">
        <v>106</v>
      </c>
      <c r="B46" s="82"/>
      <c r="C46" s="82"/>
      <c r="D46" s="82"/>
      <c r="E46" s="82"/>
      <c r="F46" s="84" t="str">
        <f>IF($F$28&gt;=$F$27,"GOOD","BAD")</f>
        <v>GOOD</v>
      </c>
      <c r="G46" s="72" t="s">
        <v>107</v>
      </c>
    </row>
    <row r="47" ht="17" customHeight="1" spans="1:7">
      <c r="A47" s="81" t="s">
        <v>108</v>
      </c>
      <c r="B47" s="82"/>
      <c r="C47" s="82"/>
      <c r="D47" s="82"/>
      <c r="E47" s="82"/>
      <c r="F47" s="84" t="str">
        <f>IF($F$22&gt;=0,"GOOD","BAD")</f>
        <v>GOOD</v>
      </c>
      <c r="G47" s="72" t="s">
        <v>109</v>
      </c>
    </row>
    <row r="48" ht="17" customHeight="1" spans="1:7">
      <c r="A48" s="81" t="s">
        <v>110</v>
      </c>
      <c r="B48" s="82"/>
      <c r="C48" s="82"/>
      <c r="D48" s="82"/>
      <c r="E48" s="82"/>
      <c r="F48" s="84" t="str">
        <f>IF($F$23&gt;=1,"GOOD","BAD")</f>
        <v>GOOD</v>
      </c>
      <c r="G48" s="72" t="s">
        <v>111</v>
      </c>
    </row>
    <row r="49" customHeight="1" spans="1:7">
      <c r="A49" s="22" t="s">
        <v>112</v>
      </c>
      <c r="B49" s="23"/>
      <c r="C49" s="23"/>
      <c r="D49" s="23"/>
      <c r="E49" s="23"/>
      <c r="F49" s="84" t="str">
        <f>IF($F$22&lt;=F8,"GOOD","BAD")</f>
        <v>GOOD</v>
      </c>
      <c r="G49" s="72" t="s">
        <v>113</v>
      </c>
    </row>
    <row r="50" ht="17" customHeight="1" spans="1:7">
      <c r="A50" s="81" t="s">
        <v>114</v>
      </c>
      <c r="B50" s="82"/>
      <c r="C50" s="82"/>
      <c r="D50" s="82"/>
      <c r="E50" s="82"/>
      <c r="F50" s="84" t="str">
        <f>IF($F$23&lt;='Cluster Configuration'!$E$31,"GOOD","BAD")</f>
        <v>GOOD</v>
      </c>
      <c r="G50" s="72" t="s">
        <v>115</v>
      </c>
    </row>
    <row r="51" customHeight="1" spans="1:7">
      <c r="A51" s="22" t="s">
        <v>116</v>
      </c>
      <c r="B51" s="23"/>
      <c r="C51" s="23"/>
      <c r="D51" s="23"/>
      <c r="E51" s="23"/>
      <c r="F51" s="84" t="str">
        <f>IF($F$28&lt;=$F$9,"GOOD","BAD")</f>
        <v>GOOD</v>
      </c>
      <c r="G51" s="72" t="s">
        <v>117</v>
      </c>
    </row>
    <row r="52" customHeight="1" spans="1:7">
      <c r="A52" s="81" t="s">
        <v>118</v>
      </c>
      <c r="B52" s="82"/>
      <c r="C52" s="82"/>
      <c r="D52" s="82"/>
      <c r="E52" s="82"/>
      <c r="F52" s="84" t="str">
        <f>IF($F$27&lt;=$F$9,"GOOD","BAD")</f>
        <v>GOOD</v>
      </c>
      <c r="G52" s="72" t="s">
        <v>119</v>
      </c>
    </row>
    <row r="53" ht="17" customHeight="1" spans="1:7">
      <c r="A53" s="81" t="s">
        <v>120</v>
      </c>
      <c r="B53" s="82"/>
      <c r="C53" s="82"/>
      <c r="D53" s="82"/>
      <c r="E53" s="82"/>
      <c r="F53" s="84" t="str">
        <f t="shared" ref="F53" si="0">IF($F$27&lt;1024,IF($F$27&lt;256,"BAD","WARN"),"GOOD")</f>
        <v>GOOD</v>
      </c>
      <c r="G53" s="72" t="s">
        <v>121</v>
      </c>
    </row>
    <row r="55" customHeight="1" spans="252:254">
      <c r="IR55"/>
      <c r="IS55"/>
      <c r="IT55"/>
    </row>
    <row r="56" customHeight="1" spans="252:254">
      <c r="IR56"/>
      <c r="IS56"/>
      <c r="IT56"/>
    </row>
    <row r="57" customHeight="1" spans="252:254">
      <c r="IR57"/>
      <c r="IS57"/>
      <c r="IT57"/>
    </row>
  </sheetData>
  <mergeCells count="53">
    <mergeCell ref="A1:G1"/>
    <mergeCell ref="A2:G2"/>
    <mergeCell ref="A3:G3"/>
    <mergeCell ref="A4:G4"/>
    <mergeCell ref="A5:G5"/>
    <mergeCell ref="A6:G6"/>
    <mergeCell ref="A7:E7"/>
    <mergeCell ref="A8:E8"/>
    <mergeCell ref="A9:E9"/>
    <mergeCell ref="A10:G10"/>
    <mergeCell ref="A11:G11"/>
    <mergeCell ref="A12:G12"/>
    <mergeCell ref="A13:G13"/>
    <mergeCell ref="A14:E14"/>
    <mergeCell ref="A15:E15"/>
    <mergeCell ref="A16:E16"/>
    <mergeCell ref="A17:G17"/>
    <mergeCell ref="A18:G18"/>
    <mergeCell ref="A19:G19"/>
    <mergeCell ref="A20:G20"/>
    <mergeCell ref="A21:E21"/>
    <mergeCell ref="A22:E22"/>
    <mergeCell ref="A23:E23"/>
    <mergeCell ref="A24:E24"/>
    <mergeCell ref="A25:G25"/>
    <mergeCell ref="A26:E26"/>
    <mergeCell ref="A27:E27"/>
    <mergeCell ref="A28:E28"/>
    <mergeCell ref="A29:E29"/>
    <mergeCell ref="A30:G30"/>
    <mergeCell ref="A31:G31"/>
    <mergeCell ref="A32:G32"/>
    <mergeCell ref="A33:G33"/>
    <mergeCell ref="A34:E34"/>
    <mergeCell ref="A35:E35"/>
    <mergeCell ref="A36:E36"/>
    <mergeCell ref="A38:E38"/>
    <mergeCell ref="A39:E39"/>
    <mergeCell ref="A40:G40"/>
    <mergeCell ref="A41:G41"/>
    <mergeCell ref="A42:G42"/>
    <mergeCell ref="A43:E43"/>
    <mergeCell ref="A44:E44"/>
    <mergeCell ref="A45:E45"/>
    <mergeCell ref="A46:E46"/>
    <mergeCell ref="A47:E47"/>
    <mergeCell ref="A48:E48"/>
    <mergeCell ref="A49:E49"/>
    <mergeCell ref="A50:E50"/>
    <mergeCell ref="A51:E51"/>
    <mergeCell ref="A52:E52"/>
    <mergeCell ref="A53:E53"/>
    <mergeCell ref="F43:F44"/>
  </mergeCells>
  <conditionalFormatting sqref="F51">
    <cfRule type="containsText" dxfId="0" priority="4" stopIfTrue="1" operator="between" text="GOOD">
      <formula>NOT(ISERROR(SEARCH("GOOD",F51)))</formula>
    </cfRule>
    <cfRule type="containsText" dxfId="1" priority="5" stopIfTrue="1" operator="between" text="BAD">
      <formula>NOT(ISERROR(SEARCH("BAD",F51)))</formula>
    </cfRule>
    <cfRule type="containsText" dxfId="2" priority="6" stopIfTrue="1" operator="between" text="WARN">
      <formula>NOT(ISERROR(SEARCH("WARN",F51)))</formula>
    </cfRule>
  </conditionalFormatting>
  <conditionalFormatting sqref="F38:F39">
    <cfRule type="cellIs" dxfId="3" priority="7" operator="equal">
      <formula>$H$39</formula>
    </cfRule>
  </conditionalFormatting>
  <conditionalFormatting sqref="G35:G37">
    <cfRule type="cellIs" dxfId="3" priority="8" operator="equal">
      <formula>$H$37</formula>
    </cfRule>
  </conditionalFormatting>
  <conditionalFormatting sqref="F45:F50 F52:F53">
    <cfRule type="containsText" dxfId="0" priority="19" stopIfTrue="1" operator="between" text="GOOD">
      <formula>NOT(ISERROR(SEARCH("GOOD",F45)))</formula>
    </cfRule>
    <cfRule type="containsText" dxfId="1" priority="20" stopIfTrue="1" operator="between" text="BAD">
      <formula>NOT(ISERROR(SEARCH("BAD",F45)))</formula>
    </cfRule>
    <cfRule type="containsText" dxfId="2" priority="21" stopIfTrue="1" operator="between" text="WARN">
      <formula>NOT(ISERROR(SEARCH("WARN",F45)))</formula>
    </cfRule>
  </conditionalFormatting>
  <dataValidations count="6">
    <dataValidation type="whole" operator="between" allowBlank="1" showInputMessage="1" showErrorMessage="1" errorTitle="Out of range" error="Minimum vcores must be between 0 and the available vcores per NodeManager" sqref="F22">
      <formula1>0</formula1>
      <formula2>'Cluster Configuration'!E31</formula2>
    </dataValidation>
    <dataValidation type="whole" operator="between" allowBlank="1" showInputMessage="1" showErrorMessage="1" errorTitle="Out of range" error="The increment vcores must be between 1 and the maximum vcores per allocation" sqref="F24">
      <formula1>1</formula1>
      <formula2>$F$23</formula2>
    </dataValidation>
    <dataValidation type="whole" operator="between" allowBlank="1" showInputMessage="1" showErrorMessage="1" errorTitle="Out of range" error="The maximum vcores must be between the minimum vcores and the available vcores per NodeManager" sqref="F23">
      <formula1>F22</formula1>
      <formula2>'Cluster Configuration'!E31</formula2>
    </dataValidation>
    <dataValidation type="whole" operator="between" allowBlank="1" showInputMessage="1" showErrorMessage="1" errorTitle="Out of range" error="The maximum allocation MB must be between the minimum allocation MB and the available allocation MB per NodeManager" sqref="F28">
      <formula1>F27</formula1>
      <formula2>'Cluster Configuration'!F32</formula2>
    </dataValidation>
    <dataValidation type="whole" operator="between" allowBlank="1" showInputMessage="1" showErrorMessage="1" errorTitle="Out of range" error="The minimum allocation MB must be between 1 and the available allocation MB per NodeManager" sqref="F27">
      <formula1>1</formula1>
      <formula2>'Cluster Configuration'!F32</formula2>
    </dataValidation>
    <dataValidation type="whole" operator="between" allowBlank="1" showInputMessage="1" showErrorMessage="1" errorTitle="Out of range" error="The increment MB allocation must be between 1MB and the maximum MB per allocation" sqref="F29">
      <formula1>1</formula1>
      <formula2>$F$28</formula2>
    </dataValidation>
  </dataValidations>
  <pageMargins left="0.7" right="0.7" top="0.75" bottom="0.75" header="0.3" footer="0.3"/>
  <pageSetup paperSize="1" orientation="portrait"/>
  <headerFooter>
    <oddFooter>&amp;C&amp;"Helvetica,Regular"&amp;12&amp;K000000&amp;P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T48"/>
  <sheetViews>
    <sheetView showGridLines="0" topLeftCell="A4" workbookViewId="0">
      <selection activeCell="F10" sqref="A8:F10"/>
    </sheetView>
  </sheetViews>
  <sheetFormatPr defaultColWidth="10.8333333333333" defaultRowHeight="15" customHeight="1"/>
  <cols>
    <col min="1" max="254" width="10.8333333333333" style="1" customWidth="1"/>
  </cols>
  <sheetData>
    <row r="1" ht="55" customHeight="1" spans="1:7">
      <c r="A1" s="2"/>
      <c r="B1" s="3"/>
      <c r="C1" s="3"/>
      <c r="D1" s="3"/>
      <c r="E1" s="3"/>
      <c r="F1" s="3"/>
      <c r="G1" s="4"/>
    </row>
    <row r="2" ht="47" customHeight="1" spans="1:7">
      <c r="A2" s="5" t="s">
        <v>122</v>
      </c>
      <c r="B2" s="6"/>
      <c r="C2" s="6"/>
      <c r="D2" s="6"/>
      <c r="E2" s="6"/>
      <c r="F2" s="6"/>
      <c r="G2" s="7"/>
    </row>
    <row r="3" customHeight="1" spans="1:7">
      <c r="A3" s="8"/>
      <c r="B3" s="9"/>
      <c r="C3" s="9"/>
      <c r="D3" s="9"/>
      <c r="E3" s="9"/>
      <c r="F3" s="9"/>
      <c r="G3" s="10"/>
    </row>
    <row r="4" ht="30" customHeight="1" spans="1:9">
      <c r="A4" s="11" t="s">
        <v>123</v>
      </c>
      <c r="B4" s="12"/>
      <c r="C4" s="12"/>
      <c r="D4" s="12"/>
      <c r="E4" s="12"/>
      <c r="F4" s="12"/>
      <c r="G4" s="13"/>
      <c r="I4" s="56" t="s">
        <v>0</v>
      </c>
    </row>
    <row r="5" ht="126" customHeight="1" spans="1:9">
      <c r="A5" s="14" t="s">
        <v>124</v>
      </c>
      <c r="B5" s="15"/>
      <c r="C5" s="15"/>
      <c r="D5" s="15"/>
      <c r="E5" s="15"/>
      <c r="F5" s="15"/>
      <c r="G5" s="16"/>
      <c r="I5" s="56" t="s">
        <v>2</v>
      </c>
    </row>
    <row r="6" customHeight="1" spans="1:7">
      <c r="A6" s="8"/>
      <c r="B6" s="9"/>
      <c r="C6" s="9"/>
      <c r="D6" s="9"/>
      <c r="E6" s="9"/>
      <c r="F6" s="9"/>
      <c r="G6" s="10"/>
    </row>
    <row r="7" ht="19" customHeight="1" spans="1:7">
      <c r="A7" s="17" t="s">
        <v>125</v>
      </c>
      <c r="B7" s="18"/>
      <c r="C7" s="18"/>
      <c r="D7" s="18"/>
      <c r="E7" s="19"/>
      <c r="F7" s="20" t="s">
        <v>61</v>
      </c>
      <c r="G7" s="21" t="s">
        <v>76</v>
      </c>
    </row>
    <row r="8" customHeight="1" spans="1:7">
      <c r="A8" s="22" t="s">
        <v>126</v>
      </c>
      <c r="B8" s="23"/>
      <c r="C8" s="23"/>
      <c r="D8" s="23"/>
      <c r="E8" s="24"/>
      <c r="F8" s="25">
        <v>1</v>
      </c>
      <c r="G8" s="26" t="s">
        <v>127</v>
      </c>
    </row>
    <row r="9" customHeight="1" spans="1:7">
      <c r="A9" s="22" t="s">
        <v>128</v>
      </c>
      <c r="B9" s="23"/>
      <c r="C9" s="23"/>
      <c r="D9" s="23"/>
      <c r="E9" s="24"/>
      <c r="F9" s="25">
        <v>1024</v>
      </c>
      <c r="G9" s="26" t="s">
        <v>129</v>
      </c>
    </row>
    <row r="10" customHeight="1" spans="1:7">
      <c r="A10" s="27" t="s">
        <v>130</v>
      </c>
      <c r="B10" s="28"/>
      <c r="C10" s="28"/>
      <c r="D10" s="28"/>
      <c r="E10" s="29" t="s">
        <v>131</v>
      </c>
      <c r="F10" s="25">
        <v>800</v>
      </c>
      <c r="G10" s="26" t="s">
        <v>132</v>
      </c>
    </row>
    <row r="11" ht="18" customHeight="1" spans="1:7">
      <c r="A11" s="30" t="s">
        <v>133</v>
      </c>
      <c r="B11" s="31"/>
      <c r="C11" s="31"/>
      <c r="D11" s="31"/>
      <c r="E11" s="32"/>
      <c r="F11" s="33"/>
      <c r="G11" s="26"/>
    </row>
    <row r="12" customHeight="1" spans="1:7">
      <c r="A12" s="27" t="s">
        <v>134</v>
      </c>
      <c r="B12" s="28"/>
      <c r="C12" s="28"/>
      <c r="D12" s="28"/>
      <c r="E12" s="34"/>
      <c r="F12" s="25" t="s">
        <v>0</v>
      </c>
      <c r="G12" s="26"/>
    </row>
    <row r="13" customHeight="1" spans="1:7">
      <c r="A13" s="27" t="s">
        <v>135</v>
      </c>
      <c r="B13" s="28"/>
      <c r="C13" s="28"/>
      <c r="D13" s="28"/>
      <c r="E13" s="34"/>
      <c r="F13" s="25">
        <v>0.8</v>
      </c>
      <c r="G13" s="26" t="s">
        <v>136</v>
      </c>
    </row>
    <row r="14" ht="19" customHeight="1" spans="1:7">
      <c r="A14" s="30" t="s">
        <v>137</v>
      </c>
      <c r="B14" s="31"/>
      <c r="C14" s="31"/>
      <c r="D14" s="31"/>
      <c r="E14" s="32"/>
      <c r="F14" s="35"/>
      <c r="G14" s="26"/>
    </row>
    <row r="15" customHeight="1" spans="1:7">
      <c r="A15" s="22" t="s">
        <v>138</v>
      </c>
      <c r="B15" s="23"/>
      <c r="C15" s="23"/>
      <c r="D15" s="23"/>
      <c r="E15" s="24"/>
      <c r="F15" s="25">
        <v>1</v>
      </c>
      <c r="G15" s="26" t="s">
        <v>139</v>
      </c>
    </row>
    <row r="16" customHeight="1" spans="1:7">
      <c r="A16" s="22" t="s">
        <v>140</v>
      </c>
      <c r="B16" s="23"/>
      <c r="C16" s="23"/>
      <c r="D16" s="23"/>
      <c r="E16" s="24"/>
      <c r="F16" s="25">
        <v>1024</v>
      </c>
      <c r="G16" s="26" t="s">
        <v>141</v>
      </c>
    </row>
    <row r="17" customHeight="1" spans="1:7">
      <c r="A17" s="22" t="s">
        <v>142</v>
      </c>
      <c r="B17" s="23"/>
      <c r="C17" s="23"/>
      <c r="D17" s="23"/>
      <c r="E17" s="36" t="str">
        <f>IF($F$12="yes","ignored","-Xmx")</f>
        <v>ignored</v>
      </c>
      <c r="F17" s="25">
        <v>800</v>
      </c>
      <c r="G17" s="26" t="s">
        <v>143</v>
      </c>
    </row>
    <row r="18" customHeight="1" spans="1:7">
      <c r="A18" s="22" t="s">
        <v>144</v>
      </c>
      <c r="B18" s="23"/>
      <c r="C18" s="23"/>
      <c r="D18" s="23"/>
      <c r="E18" s="24"/>
      <c r="F18" s="25">
        <v>400</v>
      </c>
      <c r="G18" s="26" t="s">
        <v>145</v>
      </c>
    </row>
    <row r="19" ht="19" customHeight="1" spans="1:7">
      <c r="A19" s="30" t="s">
        <v>146</v>
      </c>
      <c r="B19" s="31"/>
      <c r="C19" s="31"/>
      <c r="D19" s="31"/>
      <c r="E19" s="32"/>
      <c r="F19" s="37">
        <f>IF($F$12="no",($F$18/$F$17),($F$18/($F$16*$F$13)))</f>
        <v>0.48828125</v>
      </c>
      <c r="G19" s="26"/>
    </row>
    <row r="20" customHeight="1" spans="1:7">
      <c r="A20" s="22" t="s">
        <v>147</v>
      </c>
      <c r="B20" s="23"/>
      <c r="C20" s="23"/>
      <c r="D20" s="23"/>
      <c r="E20" s="24"/>
      <c r="F20" s="25">
        <v>1</v>
      </c>
      <c r="G20" s="26" t="s">
        <v>148</v>
      </c>
    </row>
    <row r="21" customHeight="1" spans="1:7">
      <c r="A21" s="22" t="s">
        <v>149</v>
      </c>
      <c r="B21" s="23"/>
      <c r="C21" s="23"/>
      <c r="D21" s="23"/>
      <c r="E21" s="24"/>
      <c r="F21" s="25">
        <v>1024</v>
      </c>
      <c r="G21" s="26" t="s">
        <v>150</v>
      </c>
    </row>
    <row r="22" customHeight="1" spans="1:7">
      <c r="A22" s="22" t="s">
        <v>151</v>
      </c>
      <c r="B22" s="23"/>
      <c r="C22" s="23"/>
      <c r="D22" s="23"/>
      <c r="E22" s="36" t="str">
        <f>IF($F$12="yes","ignored","-Xmx")</f>
        <v>ignored</v>
      </c>
      <c r="F22" s="25">
        <v>800</v>
      </c>
      <c r="G22" s="26" t="s">
        <v>152</v>
      </c>
    </row>
    <row r="23" customHeight="1" spans="1:7">
      <c r="A23" s="8"/>
      <c r="B23" s="9"/>
      <c r="C23" s="9"/>
      <c r="D23" s="9"/>
      <c r="E23" s="9"/>
      <c r="F23" s="9"/>
      <c r="G23" s="10"/>
    </row>
    <row r="24" ht="45" customHeight="1" spans="1:7">
      <c r="A24" s="38" t="s">
        <v>153</v>
      </c>
      <c r="B24" s="39"/>
      <c r="C24" s="39"/>
      <c r="D24" s="39"/>
      <c r="E24" s="39"/>
      <c r="F24" s="39"/>
      <c r="G24" s="40"/>
    </row>
    <row r="25" ht="20" customHeight="1" spans="1:7">
      <c r="A25" s="41" t="s">
        <v>154</v>
      </c>
      <c r="B25" s="42"/>
      <c r="C25" s="42"/>
      <c r="D25" s="42"/>
      <c r="E25" s="42"/>
      <c r="F25" s="42"/>
      <c r="G25" s="42"/>
    </row>
    <row r="26" customHeight="1" spans="1:7">
      <c r="A26" s="8"/>
      <c r="B26" s="9"/>
      <c r="C26" s="9"/>
      <c r="D26" s="9"/>
      <c r="E26" s="9"/>
      <c r="F26" s="9"/>
      <c r="G26" s="10"/>
    </row>
    <row r="27" ht="18" customHeight="1" spans="1:7">
      <c r="A27" s="17" t="s">
        <v>155</v>
      </c>
      <c r="B27" s="18"/>
      <c r="C27" s="18"/>
      <c r="D27" s="18"/>
      <c r="E27" s="19"/>
      <c r="F27" s="43" t="s">
        <v>61</v>
      </c>
      <c r="G27" s="43" t="s">
        <v>76</v>
      </c>
    </row>
    <row r="28" customHeight="1" spans="1:254">
      <c r="A28" s="44" t="s">
        <v>156</v>
      </c>
      <c r="B28" s="45"/>
      <c r="C28" s="45"/>
      <c r="D28" s="45"/>
      <c r="E28" s="46"/>
      <c r="F28" s="47" t="str">
        <f>IF(AND($F$8&gt;='YARN Configuration'!$F$22,$F$8&lt;='YARN Configuration'!$F$23),"GOOD","BAD")</f>
        <v>GOOD</v>
      </c>
      <c r="G28" s="48" t="s">
        <v>157</v>
      </c>
      <c r="H28" s="49"/>
      <c r="I28" s="49"/>
      <c r="J28" s="49"/>
      <c r="K28" s="49"/>
      <c r="IT28"/>
    </row>
    <row r="29" customHeight="1" spans="1:254">
      <c r="A29" s="44" t="s">
        <v>158</v>
      </c>
      <c r="B29" s="45"/>
      <c r="C29" s="45"/>
      <c r="D29" s="45"/>
      <c r="E29" s="46"/>
      <c r="F29" s="47" t="str">
        <f>IF(AND($F$9&gt;='YARN Configuration'!$F$27,$F$9&lt;='YARN Configuration'!$F$28),"GOOD","BAD")</f>
        <v>GOOD</v>
      </c>
      <c r="G29" s="48" t="s">
        <v>159</v>
      </c>
      <c r="H29" s="49"/>
      <c r="I29" s="49"/>
      <c r="J29" s="49"/>
      <c r="K29" s="49"/>
      <c r="IT29"/>
    </row>
    <row r="30" customHeight="1" spans="1:7">
      <c r="A30" s="22" t="s">
        <v>160</v>
      </c>
      <c r="B30" s="23"/>
      <c r="C30" s="23"/>
      <c r="D30" s="23"/>
      <c r="E30" s="24"/>
      <c r="F30" s="47" t="str">
        <f>IF(OR($F$10/$F$9&gt;1,$F$10/$F$9&lt;0.7),"BAD",IF(AND($F$10/$F$9&gt;0.75,$F$10/$F$9&lt;0.9),"GOOD","WARN"))</f>
        <v>GOOD</v>
      </c>
      <c r="G30" s="26" t="s">
        <v>161</v>
      </c>
    </row>
    <row r="31" customHeight="1" spans="1:7">
      <c r="A31" s="2"/>
      <c r="B31" s="3"/>
      <c r="C31" s="3"/>
      <c r="D31" s="3"/>
      <c r="E31" s="3"/>
      <c r="F31" s="3"/>
      <c r="G31" s="4"/>
    </row>
    <row r="32" customHeight="1" spans="1:7">
      <c r="A32" s="50" t="s">
        <v>162</v>
      </c>
      <c r="B32" s="51"/>
      <c r="C32" s="51"/>
      <c r="D32" s="51"/>
      <c r="E32" s="52"/>
      <c r="F32" s="47" t="str">
        <f>IF($F$12="yes",IF(AND($F$13&gt;0.75,$F$13&lt;0.9),"GOOD","BAD"),"N/A")</f>
        <v>GOOD</v>
      </c>
      <c r="G32" s="26" t="s">
        <v>161</v>
      </c>
    </row>
    <row r="33" customHeight="1" spans="1:7">
      <c r="A33" s="2"/>
      <c r="B33" s="3"/>
      <c r="C33" s="3"/>
      <c r="D33" s="3"/>
      <c r="E33" s="3"/>
      <c r="F33" s="3"/>
      <c r="G33" s="4"/>
    </row>
    <row r="34" ht="18" customHeight="1" spans="1:7">
      <c r="A34" s="53" t="s">
        <v>163</v>
      </c>
      <c r="B34" s="54"/>
      <c r="C34" s="54"/>
      <c r="D34" s="54"/>
      <c r="E34" s="55"/>
      <c r="F34" s="43" t="s">
        <v>61</v>
      </c>
      <c r="G34" s="43" t="s">
        <v>76</v>
      </c>
    </row>
    <row r="35" customHeight="1" spans="1:7">
      <c r="A35" s="44" t="s">
        <v>164</v>
      </c>
      <c r="B35" s="45"/>
      <c r="C35" s="45"/>
      <c r="D35" s="45"/>
      <c r="E35" s="46"/>
      <c r="F35" s="47" t="str">
        <f>IF(AND($F$15&gt;='YARN Configuration'!$F$22,$F$15&lt;='YARN Configuration'!$F$23),"GOOD","BAD")</f>
        <v>GOOD</v>
      </c>
      <c r="G35" s="48" t="s">
        <v>165</v>
      </c>
    </row>
    <row r="36" customHeight="1" spans="1:7">
      <c r="A36" s="44" t="s">
        <v>166</v>
      </c>
      <c r="B36" s="45"/>
      <c r="C36" s="45"/>
      <c r="D36" s="45"/>
      <c r="E36" s="46"/>
      <c r="F36" s="47" t="str">
        <f>IF(AND($F$16&gt;='YARN Configuration'!$F$27,$F$16&lt;='YARN Configuration'!$F$28),"GOOD","BAD")</f>
        <v>GOOD</v>
      </c>
      <c r="G36" s="48" t="s">
        <v>167</v>
      </c>
    </row>
    <row r="37" customHeight="1" spans="1:7">
      <c r="A37" s="22" t="s">
        <v>160</v>
      </c>
      <c r="B37" s="23"/>
      <c r="C37" s="23"/>
      <c r="D37" s="23"/>
      <c r="E37" s="24"/>
      <c r="F37" s="47" t="str">
        <f>IF($F$12="no",(IF(OR($F$17/$F$16&gt;1,$F$17/$F$16&lt;0.7),"BAD",IF(AND($F$17/$F$16&gt;0.75,$F$17/$F$16&lt;0.9),"GOOD","WARN"))),"N/A")</f>
        <v>N/A</v>
      </c>
      <c r="G37" s="26" t="s">
        <v>161</v>
      </c>
    </row>
    <row r="38" customHeight="1" spans="1:7">
      <c r="A38" s="22" t="s">
        <v>168</v>
      </c>
      <c r="B38" s="23"/>
      <c r="C38" s="23"/>
      <c r="D38" s="23"/>
      <c r="E38" s="24"/>
      <c r="F38" s="47" t="str">
        <f>IF(OR($F$19&lt;0.3,$F$19&gt;0.7),"BAD",IF(AND($F$19&gt;0.4,$F$19&lt;0.6),"GOOD","WARN"))</f>
        <v>GOOD</v>
      </c>
      <c r="G38" s="26" t="s">
        <v>169</v>
      </c>
    </row>
    <row r="39" customHeight="1" spans="1:7">
      <c r="A39" s="2"/>
      <c r="B39" s="3"/>
      <c r="C39" s="3"/>
      <c r="D39" s="3"/>
      <c r="E39" s="3"/>
      <c r="F39" s="3"/>
      <c r="G39" s="4"/>
    </row>
    <row r="40" ht="18" customHeight="1" spans="1:7">
      <c r="A40" s="53" t="s">
        <v>170</v>
      </c>
      <c r="B40" s="54"/>
      <c r="C40" s="54"/>
      <c r="D40" s="54"/>
      <c r="E40" s="55"/>
      <c r="F40" s="43" t="s">
        <v>61</v>
      </c>
      <c r="G40" s="43" t="s">
        <v>76</v>
      </c>
    </row>
    <row r="41" customHeight="1" spans="1:7">
      <c r="A41" s="44" t="s">
        <v>171</v>
      </c>
      <c r="B41" s="45"/>
      <c r="C41" s="45"/>
      <c r="D41" s="45"/>
      <c r="E41" s="46"/>
      <c r="F41" s="47" t="str">
        <f>IF(AND($F$20&gt;='YARN Configuration'!$F$22,$F$20&lt;='YARN Configuration'!$F$23),"GOOD","BAD")</f>
        <v>GOOD</v>
      </c>
      <c r="G41" s="48" t="s">
        <v>172</v>
      </c>
    </row>
    <row r="42" customHeight="1" spans="1:7">
      <c r="A42" s="44" t="s">
        <v>173</v>
      </c>
      <c r="B42" s="45"/>
      <c r="C42" s="45"/>
      <c r="D42" s="45"/>
      <c r="E42" s="46"/>
      <c r="F42" s="47" t="str">
        <f>IF(AND($F$21&gt;='YARN Configuration'!$F$27,$F$21&lt;='YARN Configuration'!$F$28),"GOOD","BAD")</f>
        <v>GOOD</v>
      </c>
      <c r="G42" s="48" t="s">
        <v>174</v>
      </c>
    </row>
    <row r="43" customHeight="1" spans="1:7">
      <c r="A43" s="22" t="s">
        <v>160</v>
      </c>
      <c r="B43" s="23"/>
      <c r="C43" s="23"/>
      <c r="D43" s="23"/>
      <c r="E43" s="24"/>
      <c r="F43" s="47" t="str">
        <f>IF($F$12="no",(IF(OR($F$22/$F$21&gt;1,$F$22/$F$21&lt;0.7),"BAD",IF(AND($F$22/$F$21&gt;0.75,$F$22/$F$21&lt;0.9),"GOOD","WARN"))),"N/A")</f>
        <v>N/A</v>
      </c>
      <c r="G43" s="26" t="s">
        <v>161</v>
      </c>
    </row>
    <row r="44" customHeight="1" spans="254:254">
      <c r="IT44"/>
    </row>
    <row r="45" customHeight="1" spans="254:254">
      <c r="IT45"/>
    </row>
    <row r="46" customHeight="1" spans="250:254">
      <c r="IP46"/>
      <c r="IQ46"/>
      <c r="IR46"/>
      <c r="IS46"/>
      <c r="IT46"/>
    </row>
    <row r="47" customHeight="1" spans="251:254">
      <c r="IQ47"/>
      <c r="IR47"/>
      <c r="IS47"/>
      <c r="IT47"/>
    </row>
    <row r="48" customHeight="1" spans="251:254">
      <c r="IQ48"/>
      <c r="IR48"/>
      <c r="IS48"/>
      <c r="IT48"/>
    </row>
  </sheetData>
  <mergeCells count="39">
    <mergeCell ref="A1:G1"/>
    <mergeCell ref="A2:G2"/>
    <mergeCell ref="A4:G4"/>
    <mergeCell ref="A5:G5"/>
    <mergeCell ref="A7:E7"/>
    <mergeCell ref="A8:E8"/>
    <mergeCell ref="A9:E9"/>
    <mergeCell ref="A10:D10"/>
    <mergeCell ref="A11:E11"/>
    <mergeCell ref="A12:E12"/>
    <mergeCell ref="A13:E13"/>
    <mergeCell ref="A14:E14"/>
    <mergeCell ref="A15:E15"/>
    <mergeCell ref="A16:E16"/>
    <mergeCell ref="A17:D17"/>
    <mergeCell ref="A18:E18"/>
    <mergeCell ref="A19:E19"/>
    <mergeCell ref="A20:E20"/>
    <mergeCell ref="A21:E21"/>
    <mergeCell ref="A22:D22"/>
    <mergeCell ref="A24:G24"/>
    <mergeCell ref="A25:G25"/>
    <mergeCell ref="A27:E27"/>
    <mergeCell ref="A28:E28"/>
    <mergeCell ref="A29:E29"/>
    <mergeCell ref="A30:E30"/>
    <mergeCell ref="A31:G31"/>
    <mergeCell ref="A32:E32"/>
    <mergeCell ref="A33:G33"/>
    <mergeCell ref="A34:E34"/>
    <mergeCell ref="A35:E35"/>
    <mergeCell ref="A36:E36"/>
    <mergeCell ref="A37:E37"/>
    <mergeCell ref="A38:E38"/>
    <mergeCell ref="A39:G39"/>
    <mergeCell ref="A40:E40"/>
    <mergeCell ref="A41:E41"/>
    <mergeCell ref="A42:E42"/>
    <mergeCell ref="A43:E43"/>
  </mergeCells>
  <conditionalFormatting sqref="F17">
    <cfRule type="expression" dxfId="4" priority="7">
      <formula>IF($F$12="yes",$F$17)</formula>
    </cfRule>
  </conditionalFormatting>
  <conditionalFormatting sqref="F22">
    <cfRule type="expression" dxfId="4" priority="8">
      <formula>IF($F$12="yes",$F$22)</formula>
    </cfRule>
  </conditionalFormatting>
  <conditionalFormatting sqref="F32">
    <cfRule type="containsText" dxfId="5" priority="11" stopIfTrue="1" operator="between" text="BAD">
      <formula>NOT(ISERROR(SEARCH("BAD",F32)))</formula>
    </cfRule>
    <cfRule type="containsText" dxfId="6" priority="12" stopIfTrue="1" operator="between" text="WARN">
      <formula>NOT(ISERROR(SEARCH("WARN",F32)))</formula>
    </cfRule>
    <cfRule type="containsText" dxfId="0" priority="13" stopIfTrue="1" operator="between" text="GOOD">
      <formula>NOT(ISERROR(SEARCH("GOOD",F32)))</formula>
    </cfRule>
  </conditionalFormatting>
  <conditionalFormatting sqref="F40">
    <cfRule type="containsText" dxfId="5" priority="38" stopIfTrue="1" operator="between" text="BAD">
      <formula>NOT(ISERROR(SEARCH("BAD",F40)))</formula>
    </cfRule>
    <cfRule type="containsText" dxfId="6" priority="39" stopIfTrue="1" operator="between" text="WARN">
      <formula>NOT(ISERROR(SEARCH("WARN",F40)))</formula>
    </cfRule>
    <cfRule type="containsText" dxfId="7" priority="40" stopIfTrue="1" operator="between" text="GOOD">
      <formula>NOT(ISERROR(SEARCH("GOOD",F40)))</formula>
    </cfRule>
  </conditionalFormatting>
  <conditionalFormatting sqref="F28:F30 F35:F38 F41:F43">
    <cfRule type="containsText" dxfId="5" priority="35" stopIfTrue="1" operator="between" text="BAD">
      <formula>NOT(ISERROR(SEARCH("BAD",F28)))</formula>
    </cfRule>
    <cfRule type="containsText" dxfId="6" priority="36" stopIfTrue="1" operator="between" text="WARN">
      <formula>NOT(ISERROR(SEARCH("WARN",F28)))</formula>
    </cfRule>
    <cfRule type="containsText" dxfId="0" priority="37" stopIfTrue="1" operator="between" text="GOOD">
      <formula>NOT(ISERROR(SEARCH("GOOD",F28)))</formula>
    </cfRule>
  </conditionalFormatting>
  <dataValidations count="2">
    <dataValidation type="list" allowBlank="1" showInputMessage="1" showErrorMessage="1" sqref="F12">
      <formula1>$I$4:$I$5</formula1>
    </dataValidation>
    <dataValidation type="decimal" operator="between" allowBlank="1" showInputMessage="1" showErrorMessage="1" sqref="F13">
      <formula1>0</formula1>
      <formula2>1</formula2>
    </dataValidation>
  </dataValidations>
  <pageMargins left="0.7" right="0.7" top="0.75" bottom="0.75" header="0.3" footer="0.3"/>
  <pageSetup paperSize="1" orientation="portrait"/>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Cluster Configuration</vt:lpstr>
      <vt:lpstr>YARN Configuration</vt:lpstr>
      <vt:lpstr>MapReduce Configuration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傅天涯</cp:lastModifiedBy>
  <dcterms:created xsi:type="dcterms:W3CDTF">2020-11-02T03:23:00Z</dcterms:created>
  <dcterms:modified xsi:type="dcterms:W3CDTF">2022-07-27T06:30:32Z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2052-11.8.6.8810</vt:lpwstr>
  </property>
</Properties>
</file>