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76" yWindow="1068" windowWidth="14808" windowHeight="8016" tabRatio="859" activeTab="7"/>
  </bookViews>
  <sheets>
    <sheet name="PDCA 尾行" sheetId="1" r:id="rId1"/>
    <sheet name="参数" sheetId="5" r:id="rId2"/>
    <sheet name="JP225" sheetId="9" r:id="rId3"/>
    <sheet name="US500 - US30" sheetId="10" r:id="rId4"/>
    <sheet name="GBPJPY" sheetId="6" r:id="rId5"/>
    <sheet name="GBPUSD" sheetId="8" r:id="rId6"/>
    <sheet name="EURUSD" sheetId="4" r:id="rId7"/>
    <sheet name="USDJPY" sheetId="7" r:id="rId8"/>
    <sheet name="系统" sheetId="11" r:id="rId9"/>
    <sheet name="原则" sheetId="12" r:id="rId10"/>
    <sheet name="海龟 N 模型" sheetId="13" r:id="rId11"/>
    <sheet name="N 计算价值" sheetId="14" r:id="rId12"/>
    <sheet name="点差" sheetId="17" r:id="rId13"/>
    <sheet name="关键问题" sheetId="16" r:id="rId14"/>
    <sheet name="交易步骤" sheetId="18" r:id="rId15"/>
    <sheet name="市场规律" sheetId="19" r:id="rId16"/>
    <sheet name="总结PPT" sheetId="20" r:id="rId17"/>
  </sheets>
  <calcPr calcId="145621"/>
</workbook>
</file>

<file path=xl/calcChain.xml><?xml version="1.0" encoding="utf-8"?>
<calcChain xmlns="http://schemas.openxmlformats.org/spreadsheetml/2006/main">
  <c r="D25" i="13" l="1"/>
  <c r="X4" i="13"/>
  <c r="X5" i="13"/>
  <c r="X6" i="13"/>
  <c r="X7" i="13"/>
  <c r="X8" i="13"/>
  <c r="X9" i="13"/>
  <c r="X10" i="13"/>
  <c r="X11" i="13"/>
  <c r="X3" i="13"/>
  <c r="R31" i="13"/>
  <c r="Q31" i="13"/>
  <c r="P31" i="13"/>
  <c r="O31" i="13"/>
  <c r="N31" i="13"/>
  <c r="M31" i="13"/>
  <c r="W10" i="13"/>
  <c r="V10" i="13"/>
  <c r="U10" i="13"/>
  <c r="R10" i="13"/>
  <c r="Q10" i="13"/>
  <c r="P10" i="13"/>
  <c r="O10" i="13"/>
  <c r="N10" i="13"/>
  <c r="M10" i="13"/>
  <c r="I3" i="17" l="1"/>
  <c r="I4" i="17"/>
  <c r="I5" i="17"/>
  <c r="I6" i="17"/>
  <c r="I2" i="17"/>
  <c r="E2" i="17"/>
  <c r="E3" i="17"/>
  <c r="E4" i="17"/>
  <c r="E5" i="17"/>
  <c r="E6" i="17"/>
  <c r="U4" i="13" l="1"/>
  <c r="V4" i="13"/>
  <c r="W4" i="13"/>
  <c r="U5" i="13"/>
  <c r="V5" i="13"/>
  <c r="W5" i="13"/>
  <c r="U6" i="13"/>
  <c r="V6" i="13"/>
  <c r="W6" i="13"/>
  <c r="U7" i="13"/>
  <c r="V7" i="13"/>
  <c r="W7" i="13"/>
  <c r="U8" i="13"/>
  <c r="V8" i="13"/>
  <c r="W8" i="13"/>
  <c r="U9" i="13"/>
  <c r="V9" i="13"/>
  <c r="W9" i="13"/>
  <c r="U11" i="13"/>
  <c r="V11" i="13"/>
  <c r="W11" i="13"/>
  <c r="W3" i="13"/>
  <c r="V3" i="13"/>
  <c r="U3" i="13"/>
  <c r="AK30" i="14"/>
  <c r="AH30" i="14"/>
  <c r="AK20" i="14"/>
  <c r="AK21" i="14"/>
  <c r="AK22" i="14"/>
  <c r="AK23" i="14"/>
  <c r="AK24" i="14"/>
  <c r="AK25" i="14"/>
  <c r="AK26" i="14"/>
  <c r="AK27" i="14"/>
  <c r="AK28" i="14"/>
  <c r="AK29" i="14"/>
  <c r="AK19" i="14"/>
  <c r="AJ19" i="14"/>
  <c r="AI19" i="14"/>
  <c r="AH20" i="14"/>
  <c r="AH21" i="14"/>
  <c r="AH22" i="14"/>
  <c r="AH23" i="14"/>
  <c r="AH24" i="14"/>
  <c r="AH25" i="14"/>
  <c r="AH26" i="14"/>
  <c r="AH27" i="14"/>
  <c r="AH28" i="14"/>
  <c r="AH29" i="14"/>
  <c r="AH19" i="14"/>
  <c r="AD39" i="14"/>
  <c r="AB39" i="14"/>
  <c r="AD38" i="14"/>
  <c r="AB38" i="14"/>
  <c r="AD37" i="14"/>
  <c r="AB37" i="14"/>
  <c r="AD36" i="14"/>
  <c r="AB36" i="14"/>
  <c r="AD35" i="14"/>
  <c r="AB35" i="14"/>
  <c r="AD34" i="14"/>
  <c r="AB34" i="14"/>
  <c r="AD33" i="14"/>
  <c r="AB33" i="14"/>
  <c r="AC33" i="14" s="1"/>
  <c r="AD32" i="14"/>
  <c r="AB32" i="14"/>
  <c r="AD31" i="14"/>
  <c r="AB31" i="14"/>
  <c r="AD30" i="14"/>
  <c r="AB30" i="14"/>
  <c r="AD29" i="14"/>
  <c r="AB29" i="14"/>
  <c r="AC29" i="14" s="1"/>
  <c r="AD28" i="14"/>
  <c r="AB28" i="14"/>
  <c r="AD27" i="14"/>
  <c r="AB27" i="14"/>
  <c r="AC27" i="14" s="1"/>
  <c r="AD26" i="14"/>
  <c r="AB26" i="14"/>
  <c r="AC26" i="14" s="1"/>
  <c r="AD25" i="14"/>
  <c r="AB25" i="14"/>
  <c r="AC25" i="14" s="1"/>
  <c r="AD24" i="14"/>
  <c r="AC24" i="14"/>
  <c r="AB24" i="14"/>
  <c r="AD23" i="14"/>
  <c r="AB23" i="14"/>
  <c r="AD22" i="14"/>
  <c r="AB22" i="14"/>
  <c r="AC22" i="14" s="1"/>
  <c r="AD21" i="14"/>
  <c r="AC32" i="14" s="1"/>
  <c r="AB21" i="14"/>
  <c r="AC21" i="14" s="1"/>
  <c r="AD20" i="14"/>
  <c r="AB20" i="14"/>
  <c r="AD19" i="14"/>
  <c r="AB19" i="14"/>
  <c r="AC19" i="14" s="1"/>
  <c r="AD13" i="14"/>
  <c r="AB13" i="14"/>
  <c r="AD12" i="14"/>
  <c r="AB12" i="14"/>
  <c r="AC12" i="14" s="1"/>
  <c r="AD11" i="14"/>
  <c r="AB11" i="14"/>
  <c r="AD10" i="14"/>
  <c r="AB10" i="14"/>
  <c r="AD9" i="14"/>
  <c r="AB9" i="14"/>
  <c r="AD8" i="14"/>
  <c r="AB8" i="14"/>
  <c r="AC8" i="14" s="1"/>
  <c r="AD7" i="14"/>
  <c r="AB7" i="14"/>
  <c r="AD6" i="14"/>
  <c r="AB6" i="14"/>
  <c r="AC6" i="14" s="1"/>
  <c r="AD5" i="14"/>
  <c r="AB5" i="14"/>
  <c r="AC5" i="14" s="1"/>
  <c r="AD4" i="14"/>
  <c r="AB4" i="14"/>
  <c r="AC4" i="14" s="1"/>
  <c r="AD3" i="14"/>
  <c r="AC3" i="14"/>
  <c r="AB3" i="14"/>
  <c r="E33" i="14"/>
  <c r="F33" i="14"/>
  <c r="L33" i="14"/>
  <c r="N33" i="14"/>
  <c r="T33" i="14"/>
  <c r="V33" i="14"/>
  <c r="E34" i="14"/>
  <c r="F34" i="14"/>
  <c r="L34" i="14"/>
  <c r="N34" i="14"/>
  <c r="T34" i="14"/>
  <c r="V34" i="14"/>
  <c r="E35" i="14"/>
  <c r="F35" i="14"/>
  <c r="L35" i="14"/>
  <c r="N35" i="14"/>
  <c r="T35" i="14"/>
  <c r="V35" i="14"/>
  <c r="E36" i="14"/>
  <c r="F36" i="14"/>
  <c r="L36" i="14"/>
  <c r="N36" i="14"/>
  <c r="T36" i="14"/>
  <c r="V36" i="14"/>
  <c r="E37" i="14"/>
  <c r="F37" i="14"/>
  <c r="L37" i="14"/>
  <c r="N37" i="14"/>
  <c r="T37" i="14"/>
  <c r="V37" i="14"/>
  <c r="E38" i="14"/>
  <c r="F38" i="14"/>
  <c r="L38" i="14"/>
  <c r="N38" i="14"/>
  <c r="T38" i="14"/>
  <c r="V38" i="14"/>
  <c r="E39" i="14"/>
  <c r="F39" i="14"/>
  <c r="L39" i="14"/>
  <c r="N39" i="14"/>
  <c r="T39" i="14"/>
  <c r="V39" i="14"/>
  <c r="E28" i="14"/>
  <c r="F28" i="14"/>
  <c r="L28" i="14"/>
  <c r="N28" i="14"/>
  <c r="T28" i="14"/>
  <c r="V28" i="14"/>
  <c r="E29" i="14"/>
  <c r="F29" i="14"/>
  <c r="L29" i="14"/>
  <c r="N29" i="14"/>
  <c r="T29" i="14"/>
  <c r="V29" i="14"/>
  <c r="E30" i="14"/>
  <c r="F30" i="14"/>
  <c r="L30" i="14"/>
  <c r="N30" i="14"/>
  <c r="T30" i="14"/>
  <c r="V30" i="14"/>
  <c r="E31" i="14"/>
  <c r="F31" i="14"/>
  <c r="L31" i="14"/>
  <c r="N31" i="14"/>
  <c r="T31" i="14"/>
  <c r="V31" i="14"/>
  <c r="E32" i="14"/>
  <c r="F32" i="14"/>
  <c r="L32" i="14"/>
  <c r="N32" i="14"/>
  <c r="T32" i="14"/>
  <c r="V32" i="14"/>
  <c r="V27" i="14"/>
  <c r="T27" i="14"/>
  <c r="V26" i="14"/>
  <c r="T26" i="14"/>
  <c r="V25" i="14"/>
  <c r="T25" i="14"/>
  <c r="V24" i="14"/>
  <c r="T24" i="14"/>
  <c r="V23" i="14"/>
  <c r="T23" i="14"/>
  <c r="V22" i="14"/>
  <c r="T22" i="14"/>
  <c r="V21" i="14"/>
  <c r="T21" i="14"/>
  <c r="V20" i="14"/>
  <c r="T20" i="14"/>
  <c r="V19" i="14"/>
  <c r="T19" i="14"/>
  <c r="V13" i="14"/>
  <c r="T13" i="14"/>
  <c r="V12" i="14"/>
  <c r="T12" i="14"/>
  <c r="V11" i="14"/>
  <c r="T11" i="14"/>
  <c r="V10" i="14"/>
  <c r="T10" i="14"/>
  <c r="V9" i="14"/>
  <c r="T9" i="14"/>
  <c r="U9" i="14" s="1"/>
  <c r="V8" i="14"/>
  <c r="T8" i="14"/>
  <c r="V7" i="14"/>
  <c r="T7" i="14"/>
  <c r="V6" i="14"/>
  <c r="T6" i="14"/>
  <c r="V5" i="14"/>
  <c r="T5" i="14"/>
  <c r="V4" i="14"/>
  <c r="T4" i="14"/>
  <c r="V3" i="14"/>
  <c r="U5" i="14" s="1"/>
  <c r="T3" i="14"/>
  <c r="E21" i="14"/>
  <c r="F21" i="14" s="1"/>
  <c r="E22" i="14"/>
  <c r="E23" i="14"/>
  <c r="F23" i="14" s="1"/>
  <c r="E24" i="14"/>
  <c r="F24" i="14" s="1"/>
  <c r="E25" i="14"/>
  <c r="F25" i="14" s="1"/>
  <c r="E26" i="14"/>
  <c r="E27" i="14"/>
  <c r="F27" i="14" s="1"/>
  <c r="F22" i="14"/>
  <c r="F26" i="14"/>
  <c r="L22" i="14"/>
  <c r="L23" i="14"/>
  <c r="L24" i="14"/>
  <c r="L25" i="14"/>
  <c r="L26" i="14"/>
  <c r="L27" i="14"/>
  <c r="L21" i="14"/>
  <c r="L20" i="14"/>
  <c r="L19" i="14"/>
  <c r="E20" i="14"/>
  <c r="F20" i="14" s="1"/>
  <c r="N27" i="14"/>
  <c r="N26" i="14"/>
  <c r="N25" i="14"/>
  <c r="N24" i="14"/>
  <c r="N23" i="14"/>
  <c r="N22" i="14"/>
  <c r="N21" i="14"/>
  <c r="N20" i="14"/>
  <c r="N19" i="14"/>
  <c r="E19" i="14"/>
  <c r="F19" i="14" s="1"/>
  <c r="N4" i="14"/>
  <c r="N5" i="14"/>
  <c r="N6" i="14"/>
  <c r="N7" i="14"/>
  <c r="N8" i="14"/>
  <c r="N9" i="14"/>
  <c r="N10" i="14"/>
  <c r="N11" i="14"/>
  <c r="N12" i="14"/>
  <c r="N13" i="14"/>
  <c r="N3" i="14"/>
  <c r="L13" i="14"/>
  <c r="L12" i="14"/>
  <c r="L11" i="14"/>
  <c r="L10" i="14"/>
  <c r="L9" i="14"/>
  <c r="L8" i="14"/>
  <c r="L7" i="14"/>
  <c r="L6" i="14"/>
  <c r="L5" i="14"/>
  <c r="M5" i="14" s="1"/>
  <c r="L4" i="14"/>
  <c r="M4" i="14" s="1"/>
  <c r="L3" i="14"/>
  <c r="M3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5" i="14"/>
  <c r="F5" i="14" s="1"/>
  <c r="E4" i="14"/>
  <c r="F4" i="14" s="1"/>
  <c r="E3" i="14"/>
  <c r="F3" i="14" s="1"/>
  <c r="U30" i="14" l="1"/>
  <c r="U31" i="14"/>
  <c r="U29" i="14"/>
  <c r="AJ29" i="14" s="1"/>
  <c r="U28" i="14"/>
  <c r="AJ28" i="14" s="1"/>
  <c r="U33" i="14"/>
  <c r="U36" i="14"/>
  <c r="U37" i="14"/>
  <c r="U38" i="14"/>
  <c r="U39" i="14"/>
  <c r="U34" i="14"/>
  <c r="U32" i="14"/>
  <c r="U35" i="14"/>
  <c r="U22" i="14"/>
  <c r="AJ22" i="14" s="1"/>
  <c r="M31" i="14"/>
  <c r="M37" i="14"/>
  <c r="M32" i="14"/>
  <c r="M38" i="14"/>
  <c r="M39" i="14"/>
  <c r="M33" i="14"/>
  <c r="M34" i="14"/>
  <c r="M28" i="14"/>
  <c r="AI28" i="14" s="1"/>
  <c r="M35" i="14"/>
  <c r="M29" i="14"/>
  <c r="AI29" i="14" s="1"/>
  <c r="M30" i="14"/>
  <c r="M36" i="14"/>
  <c r="AC37" i="14"/>
  <c r="AC36" i="14"/>
  <c r="AC30" i="14"/>
  <c r="AC34" i="14"/>
  <c r="AC38" i="14"/>
  <c r="AC23" i="14"/>
  <c r="AC31" i="14"/>
  <c r="AC35" i="14"/>
  <c r="AC39" i="14"/>
  <c r="AC11" i="14"/>
  <c r="AC13" i="14"/>
  <c r="AC9" i="14"/>
  <c r="AC10" i="14"/>
  <c r="AC7" i="14"/>
  <c r="AC20" i="14"/>
  <c r="AC28" i="14"/>
  <c r="M19" i="14"/>
  <c r="M20" i="14"/>
  <c r="AI20" i="14" s="1"/>
  <c r="U26" i="14"/>
  <c r="AJ26" i="14" s="1"/>
  <c r="M21" i="14"/>
  <c r="AI21" i="14" s="1"/>
  <c r="U6" i="14"/>
  <c r="U3" i="14"/>
  <c r="U10" i="14"/>
  <c r="U19" i="14"/>
  <c r="U23" i="14"/>
  <c r="AJ23" i="14" s="1"/>
  <c r="U27" i="14"/>
  <c r="AJ27" i="14" s="1"/>
  <c r="U7" i="14"/>
  <c r="U4" i="14"/>
  <c r="U20" i="14"/>
  <c r="AJ20" i="14" s="1"/>
  <c r="U8" i="14"/>
  <c r="U13" i="14"/>
  <c r="U11" i="14"/>
  <c r="U24" i="14"/>
  <c r="AJ24" i="14" s="1"/>
  <c r="U12" i="14"/>
  <c r="U21" i="14"/>
  <c r="AJ21" i="14" s="1"/>
  <c r="U25" i="14"/>
  <c r="AJ25" i="14" s="1"/>
  <c r="M26" i="14"/>
  <c r="AI26" i="14" s="1"/>
  <c r="M6" i="14"/>
  <c r="M23" i="14"/>
  <c r="AI23" i="14" s="1"/>
  <c r="M22" i="14"/>
  <c r="AI22" i="14" s="1"/>
  <c r="M25" i="14"/>
  <c r="AI25" i="14" s="1"/>
  <c r="M27" i="14"/>
  <c r="AI27" i="14" s="1"/>
  <c r="M24" i="14"/>
  <c r="AI24" i="14" s="1"/>
  <c r="M7" i="14"/>
  <c r="M13" i="14"/>
  <c r="M8" i="14"/>
  <c r="M12" i="14"/>
  <c r="M9" i="14"/>
  <c r="M10" i="14"/>
  <c r="M11" i="14"/>
  <c r="M25" i="13"/>
  <c r="N25" i="13"/>
  <c r="O25" i="13"/>
  <c r="P25" i="13"/>
  <c r="Q25" i="13"/>
  <c r="R25" i="13"/>
  <c r="M26" i="13"/>
  <c r="N26" i="13"/>
  <c r="O26" i="13"/>
  <c r="P26" i="13"/>
  <c r="Q26" i="13"/>
  <c r="R26" i="13"/>
  <c r="M27" i="13"/>
  <c r="N27" i="13"/>
  <c r="O27" i="13"/>
  <c r="P27" i="13"/>
  <c r="Q27" i="13"/>
  <c r="R27" i="13"/>
  <c r="M28" i="13"/>
  <c r="N28" i="13"/>
  <c r="O28" i="13"/>
  <c r="P28" i="13"/>
  <c r="Q28" i="13"/>
  <c r="R28" i="13"/>
  <c r="M29" i="13"/>
  <c r="N29" i="13"/>
  <c r="O29" i="13"/>
  <c r="P29" i="13"/>
  <c r="Q29" i="13"/>
  <c r="R29" i="13"/>
  <c r="M30" i="13"/>
  <c r="N30" i="13"/>
  <c r="O30" i="13"/>
  <c r="P30" i="13"/>
  <c r="Q30" i="13"/>
  <c r="R30" i="13"/>
  <c r="M32" i="13"/>
  <c r="N32" i="13"/>
  <c r="O32" i="13"/>
  <c r="P32" i="13"/>
  <c r="Q32" i="13"/>
  <c r="R32" i="13"/>
  <c r="N24" i="13"/>
  <c r="O24" i="13"/>
  <c r="P24" i="13"/>
  <c r="Q24" i="13"/>
  <c r="R24" i="13"/>
  <c r="M24" i="13"/>
  <c r="M15" i="13"/>
  <c r="N15" i="13"/>
  <c r="O15" i="13"/>
  <c r="P15" i="13"/>
  <c r="Q15" i="13"/>
  <c r="R15" i="13"/>
  <c r="M16" i="13"/>
  <c r="N16" i="13"/>
  <c r="O16" i="13"/>
  <c r="P16" i="13"/>
  <c r="Q16" i="13"/>
  <c r="R16" i="13"/>
  <c r="M17" i="13"/>
  <c r="N17" i="13"/>
  <c r="O17" i="13"/>
  <c r="P17" i="13"/>
  <c r="Q17" i="13"/>
  <c r="R17" i="13"/>
  <c r="M18" i="13"/>
  <c r="N18" i="13"/>
  <c r="O18" i="13"/>
  <c r="P18" i="13"/>
  <c r="Q18" i="13"/>
  <c r="R18" i="13"/>
  <c r="M19" i="13"/>
  <c r="N19" i="13"/>
  <c r="O19" i="13"/>
  <c r="P19" i="13"/>
  <c r="Q19" i="13"/>
  <c r="R19" i="13"/>
  <c r="M20" i="13"/>
  <c r="N20" i="13"/>
  <c r="O20" i="13"/>
  <c r="P20" i="13"/>
  <c r="Q20" i="13"/>
  <c r="R20" i="13"/>
  <c r="M21" i="13"/>
  <c r="N21" i="13"/>
  <c r="O21" i="13"/>
  <c r="P21" i="13"/>
  <c r="Q21" i="13"/>
  <c r="R21" i="13"/>
  <c r="N14" i="13"/>
  <c r="O14" i="13"/>
  <c r="P14" i="13"/>
  <c r="Q14" i="13"/>
  <c r="R14" i="13"/>
  <c r="M14" i="13"/>
  <c r="D15" i="13"/>
  <c r="D18" i="13" s="1"/>
  <c r="O8" i="13"/>
  <c r="P8" i="13"/>
  <c r="Q8" i="13"/>
  <c r="R8" i="13"/>
  <c r="M8" i="13"/>
  <c r="N8" i="13"/>
  <c r="N5" i="13"/>
  <c r="O5" i="13"/>
  <c r="P5" i="13"/>
  <c r="Q5" i="13"/>
  <c r="R5" i="13"/>
  <c r="N6" i="13"/>
  <c r="O6" i="13"/>
  <c r="P6" i="13"/>
  <c r="Q6" i="13"/>
  <c r="R6" i="13"/>
  <c r="N7" i="13"/>
  <c r="O7" i="13"/>
  <c r="P7" i="13"/>
  <c r="Q7" i="13"/>
  <c r="R7" i="13"/>
  <c r="N9" i="13"/>
  <c r="O9" i="13"/>
  <c r="P9" i="13"/>
  <c r="Q9" i="13"/>
  <c r="R9" i="13"/>
  <c r="N11" i="13"/>
  <c r="O11" i="13"/>
  <c r="P11" i="13"/>
  <c r="Q11" i="13"/>
  <c r="R11" i="13"/>
  <c r="M11" i="13"/>
  <c r="M9" i="13"/>
  <c r="M7" i="13"/>
  <c r="M6" i="13"/>
  <c r="M5" i="13"/>
  <c r="N4" i="13"/>
  <c r="O4" i="13"/>
  <c r="P4" i="13"/>
  <c r="Q4" i="13"/>
  <c r="R4" i="13"/>
  <c r="M4" i="13"/>
  <c r="O3" i="13"/>
  <c r="P3" i="13"/>
  <c r="Q3" i="13"/>
  <c r="R3" i="13"/>
  <c r="N3" i="13"/>
  <c r="M3" i="13"/>
  <c r="D30" i="13" l="1"/>
  <c r="D29" i="13"/>
  <c r="D28" i="13"/>
  <c r="J31" i="13"/>
  <c r="I31" i="13"/>
  <c r="G31" i="13"/>
  <c r="K31" i="13"/>
  <c r="H31" i="13"/>
  <c r="F31" i="13"/>
  <c r="F15" i="13"/>
  <c r="K20" i="13"/>
  <c r="AJ30" i="14"/>
  <c r="AI30" i="14"/>
  <c r="G20" i="13"/>
  <c r="I17" i="13"/>
  <c r="J20" i="13"/>
  <c r="K16" i="13"/>
  <c r="K24" i="13"/>
  <c r="F30" i="13"/>
  <c r="J24" i="13"/>
  <c r="F29" i="13"/>
  <c r="J28" i="13"/>
  <c r="G27" i="13"/>
  <c r="G25" i="13"/>
  <c r="G32" i="13"/>
  <c r="I32" i="13"/>
  <c r="J26" i="13"/>
  <c r="I29" i="13"/>
  <c r="H29" i="13"/>
  <c r="F16" i="13"/>
  <c r="I15" i="13"/>
  <c r="K21" i="13"/>
  <c r="I28" i="13"/>
  <c r="K18" i="13"/>
  <c r="F24" i="13"/>
  <c r="J18" i="13"/>
  <c r="F32" i="13"/>
  <c r="J17" i="13"/>
  <c r="H32" i="13"/>
  <c r="G17" i="13"/>
  <c r="H16" i="13"/>
  <c r="F19" i="13"/>
  <c r="J15" i="13"/>
  <c r="K26" i="13"/>
  <c r="G14" i="13"/>
  <c r="F17" i="13"/>
  <c r="H20" i="13"/>
  <c r="K17" i="13"/>
  <c r="K15" i="13"/>
  <c r="J14" i="13"/>
  <c r="I19" i="13"/>
  <c r="I14" i="13"/>
  <c r="H19" i="13"/>
  <c r="H15" i="13"/>
  <c r="K14" i="13"/>
  <c r="J21" i="13"/>
  <c r="H17" i="13"/>
  <c r="H14" i="13"/>
  <c r="G21" i="13"/>
  <c r="G19" i="13"/>
  <c r="G24" i="13"/>
  <c r="K30" i="13"/>
  <c r="I26" i="13"/>
  <c r="I16" i="13"/>
  <c r="F18" i="13"/>
  <c r="I20" i="13"/>
  <c r="I18" i="13"/>
  <c r="G16" i="13"/>
  <c r="F28" i="13"/>
  <c r="H26" i="13"/>
  <c r="F27" i="13"/>
  <c r="G30" i="13"/>
  <c r="G28" i="13"/>
  <c r="G26" i="13"/>
  <c r="H30" i="13"/>
  <c r="H28" i="13"/>
  <c r="K32" i="13"/>
  <c r="K29" i="13"/>
  <c r="K27" i="13"/>
  <c r="I25" i="13"/>
  <c r="J32" i="13"/>
  <c r="J29" i="13"/>
  <c r="J27" i="13"/>
  <c r="H25" i="13"/>
  <c r="I24" i="13"/>
  <c r="F26" i="13"/>
  <c r="J30" i="13"/>
  <c r="G29" i="13"/>
  <c r="I27" i="13"/>
  <c r="K25" i="13"/>
  <c r="H24" i="13"/>
  <c r="F25" i="13"/>
  <c r="I30" i="13"/>
  <c r="K28" i="13"/>
  <c r="H27" i="13"/>
  <c r="J25" i="13"/>
  <c r="F21" i="13"/>
  <c r="I21" i="13"/>
  <c r="K19" i="13"/>
  <c r="H18" i="13"/>
  <c r="J16" i="13"/>
  <c r="G15" i="13"/>
  <c r="F14" i="13"/>
  <c r="F20" i="13"/>
  <c r="H21" i="13"/>
  <c r="J19" i="13"/>
  <c r="G18" i="13"/>
  <c r="K103" i="10"/>
  <c r="L103" i="10" s="1"/>
  <c r="H103" i="10"/>
  <c r="K102" i="10"/>
  <c r="L102" i="10" s="1"/>
  <c r="H102" i="10"/>
  <c r="K101" i="10"/>
  <c r="L101" i="10" s="1"/>
  <c r="H101" i="10"/>
  <c r="L100" i="10"/>
  <c r="K100" i="10"/>
  <c r="H100" i="10"/>
  <c r="K99" i="10"/>
  <c r="L99" i="10" s="1"/>
  <c r="H99" i="10"/>
  <c r="L98" i="10"/>
  <c r="K98" i="10"/>
  <c r="H98" i="10"/>
  <c r="K97" i="10"/>
  <c r="L97" i="10" s="1"/>
  <c r="H97" i="10"/>
  <c r="L96" i="10"/>
  <c r="K96" i="10"/>
  <c r="H96" i="10"/>
  <c r="K95" i="10"/>
  <c r="L95" i="10" s="1"/>
  <c r="H95" i="10"/>
  <c r="L94" i="10"/>
  <c r="K94" i="10"/>
  <c r="H94" i="10"/>
  <c r="K93" i="10"/>
  <c r="L93" i="10" s="1"/>
  <c r="H93" i="10"/>
  <c r="L92" i="10"/>
  <c r="K92" i="10"/>
  <c r="H92" i="10"/>
  <c r="K91" i="10"/>
  <c r="L91" i="10" s="1"/>
  <c r="H91" i="10"/>
  <c r="L90" i="10"/>
  <c r="K90" i="10"/>
  <c r="H90" i="10"/>
  <c r="K89" i="10"/>
  <c r="L89" i="10" s="1"/>
  <c r="H89" i="10"/>
  <c r="L88" i="10"/>
  <c r="K88" i="10"/>
  <c r="H88" i="10"/>
  <c r="K87" i="10"/>
  <c r="L87" i="10" s="1"/>
  <c r="H87" i="10"/>
  <c r="L86" i="10"/>
  <c r="K86" i="10"/>
  <c r="H86" i="10"/>
  <c r="K85" i="10"/>
  <c r="L85" i="10" s="1"/>
  <c r="H85" i="10"/>
  <c r="L84" i="10"/>
  <c r="K84" i="10"/>
  <c r="H84" i="10"/>
  <c r="K83" i="10"/>
  <c r="L83" i="10" s="1"/>
  <c r="H83" i="10"/>
  <c r="L82" i="10"/>
  <c r="K82" i="10"/>
  <c r="H82" i="10"/>
  <c r="K81" i="10"/>
  <c r="L81" i="10" s="1"/>
  <c r="H81" i="10"/>
  <c r="L80" i="10"/>
  <c r="K80" i="10"/>
  <c r="H80" i="10"/>
  <c r="K79" i="10"/>
  <c r="L79" i="10" s="1"/>
  <c r="H79" i="10"/>
  <c r="L78" i="10"/>
  <c r="K78" i="10"/>
  <c r="H78" i="10"/>
  <c r="K77" i="10"/>
  <c r="L77" i="10" s="1"/>
  <c r="H77" i="10"/>
  <c r="L76" i="10"/>
  <c r="K76" i="10"/>
  <c r="H76" i="10"/>
  <c r="K75" i="10"/>
  <c r="L75" i="10" s="1"/>
  <c r="H75" i="10"/>
  <c r="L74" i="10"/>
  <c r="K74" i="10"/>
  <c r="H74" i="10"/>
  <c r="K73" i="10"/>
  <c r="L73" i="10" s="1"/>
  <c r="H73" i="10"/>
  <c r="L72" i="10"/>
  <c r="K72" i="10"/>
  <c r="H72" i="10"/>
  <c r="K71" i="10"/>
  <c r="L71" i="10" s="1"/>
  <c r="H71" i="10"/>
  <c r="L70" i="10"/>
  <c r="K70" i="10"/>
  <c r="H70" i="10"/>
  <c r="K69" i="10"/>
  <c r="L69" i="10" s="1"/>
  <c r="H69" i="10"/>
  <c r="L68" i="10"/>
  <c r="K68" i="10"/>
  <c r="H68" i="10"/>
  <c r="K67" i="10"/>
  <c r="L67" i="10" s="1"/>
  <c r="H67" i="10"/>
  <c r="L66" i="10"/>
  <c r="K66" i="10"/>
  <c r="H66" i="10"/>
  <c r="K65" i="10"/>
  <c r="L65" i="10" s="1"/>
  <c r="H65" i="10"/>
  <c r="L64" i="10"/>
  <c r="K64" i="10"/>
  <c r="H64" i="10"/>
  <c r="K63" i="10"/>
  <c r="L63" i="10" s="1"/>
  <c r="H63" i="10"/>
  <c r="L62" i="10"/>
  <c r="K62" i="10"/>
  <c r="H62" i="10"/>
  <c r="K61" i="10"/>
  <c r="L61" i="10" s="1"/>
  <c r="H61" i="10"/>
  <c r="L60" i="10"/>
  <c r="K60" i="10"/>
  <c r="H60" i="10"/>
  <c r="K59" i="10"/>
  <c r="L59" i="10" s="1"/>
  <c r="H59" i="10"/>
  <c r="L58" i="10"/>
  <c r="K58" i="10"/>
  <c r="H58" i="10"/>
  <c r="K57" i="10"/>
  <c r="L57" i="10" s="1"/>
  <c r="H57" i="10"/>
  <c r="L56" i="10"/>
  <c r="K56" i="10"/>
  <c r="H56" i="10"/>
  <c r="K55" i="10"/>
  <c r="L55" i="10" s="1"/>
  <c r="H55" i="10"/>
  <c r="L54" i="10"/>
  <c r="K54" i="10"/>
  <c r="H54" i="10"/>
  <c r="K53" i="10"/>
  <c r="L53" i="10" s="1"/>
  <c r="H53" i="10"/>
  <c r="L52" i="10"/>
  <c r="K52" i="10"/>
  <c r="H52" i="10"/>
  <c r="K51" i="10"/>
  <c r="L51" i="10" s="1"/>
  <c r="H51" i="10"/>
  <c r="L50" i="10"/>
  <c r="K50" i="10"/>
  <c r="H50" i="10"/>
  <c r="K49" i="10"/>
  <c r="L49" i="10" s="1"/>
  <c r="H49" i="10"/>
  <c r="L48" i="10"/>
  <c r="K48" i="10"/>
  <c r="H48" i="10"/>
  <c r="K47" i="10"/>
  <c r="L47" i="10" s="1"/>
  <c r="H47" i="10"/>
  <c r="L46" i="10"/>
  <c r="K46" i="10"/>
  <c r="H46" i="10"/>
  <c r="K45" i="10"/>
  <c r="L45" i="10" s="1"/>
  <c r="H45" i="10"/>
  <c r="L44" i="10"/>
  <c r="K44" i="10"/>
  <c r="H44" i="10"/>
  <c r="K43" i="10"/>
  <c r="L43" i="10" s="1"/>
  <c r="H43" i="10"/>
  <c r="L42" i="10"/>
  <c r="K42" i="10"/>
  <c r="H42" i="10"/>
  <c r="K41" i="10"/>
  <c r="L41" i="10" s="1"/>
  <c r="H41" i="10"/>
  <c r="L40" i="10"/>
  <c r="K40" i="10"/>
  <c r="H40" i="10"/>
  <c r="K39" i="10"/>
  <c r="L39" i="10" s="1"/>
  <c r="H39" i="10"/>
  <c r="L38" i="10"/>
  <c r="K38" i="10"/>
  <c r="H38" i="10"/>
  <c r="K37" i="10"/>
  <c r="L37" i="10" s="1"/>
  <c r="H37" i="10"/>
  <c r="L36" i="10"/>
  <c r="K36" i="10"/>
  <c r="H36" i="10"/>
  <c r="K35" i="10"/>
  <c r="L35" i="10" s="1"/>
  <c r="H35" i="10"/>
  <c r="L34" i="10"/>
  <c r="K34" i="10"/>
  <c r="H34" i="10"/>
  <c r="K33" i="10"/>
  <c r="L33" i="10" s="1"/>
  <c r="H33" i="10"/>
  <c r="L32" i="10"/>
  <c r="K32" i="10"/>
  <c r="H32" i="10"/>
  <c r="K31" i="10"/>
  <c r="L31" i="10" s="1"/>
  <c r="H31" i="10"/>
  <c r="L30" i="10"/>
  <c r="K30" i="10"/>
  <c r="H30" i="10"/>
  <c r="K29" i="10"/>
  <c r="L29" i="10" s="1"/>
  <c r="H29" i="10"/>
  <c r="L28" i="10"/>
  <c r="K28" i="10"/>
  <c r="H28" i="10"/>
  <c r="K27" i="10"/>
  <c r="L27" i="10" s="1"/>
  <c r="H27" i="10"/>
  <c r="L26" i="10"/>
  <c r="K26" i="10"/>
  <c r="H26" i="10"/>
  <c r="K25" i="10"/>
  <c r="L25" i="10" s="1"/>
  <c r="H25" i="10"/>
  <c r="L24" i="10"/>
  <c r="K24" i="10"/>
  <c r="H24" i="10"/>
  <c r="K23" i="10"/>
  <c r="L23" i="10" s="1"/>
  <c r="H23" i="10"/>
  <c r="L22" i="10"/>
  <c r="K22" i="10"/>
  <c r="H22" i="10"/>
  <c r="K21" i="10"/>
  <c r="L21" i="10" s="1"/>
  <c r="H21" i="10"/>
  <c r="L20" i="10"/>
  <c r="K20" i="10"/>
  <c r="H20" i="10"/>
  <c r="K19" i="10"/>
  <c r="L19" i="10" s="1"/>
  <c r="H19" i="10"/>
  <c r="L18" i="10"/>
  <c r="K18" i="10"/>
  <c r="H18" i="10"/>
  <c r="K17" i="10"/>
  <c r="L17" i="10" s="1"/>
  <c r="H17" i="10"/>
  <c r="L16" i="10"/>
  <c r="K16" i="10"/>
  <c r="H16" i="10"/>
  <c r="K15" i="10"/>
  <c r="L15" i="10" s="1"/>
  <c r="H15" i="10"/>
  <c r="L14" i="10"/>
  <c r="K14" i="10"/>
  <c r="H14" i="10"/>
  <c r="K13" i="10"/>
  <c r="L13" i="10" s="1"/>
  <c r="H13" i="10"/>
  <c r="L12" i="10"/>
  <c r="K12" i="10"/>
  <c r="H12" i="10"/>
  <c r="K11" i="10"/>
  <c r="L11" i="10" s="1"/>
  <c r="H11" i="10"/>
  <c r="L10" i="10"/>
  <c r="K10" i="10"/>
  <c r="H10" i="10"/>
  <c r="K9" i="10"/>
  <c r="L9" i="10" s="1"/>
  <c r="H9" i="10"/>
  <c r="L8" i="10"/>
  <c r="K8" i="10"/>
  <c r="H8" i="10"/>
  <c r="K7" i="10"/>
  <c r="L7" i="10" s="1"/>
  <c r="H7" i="10"/>
  <c r="L6" i="10"/>
  <c r="K6" i="10"/>
  <c r="H6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K5" i="10"/>
  <c r="L5" i="10" s="1"/>
  <c r="H5" i="10"/>
  <c r="B5" i="10"/>
  <c r="L4" i="10"/>
  <c r="K4" i="10"/>
  <c r="H4" i="10"/>
  <c r="K103" i="9"/>
  <c r="L103" i="9" s="1"/>
  <c r="H103" i="9"/>
  <c r="L102" i="9"/>
  <c r="K102" i="9"/>
  <c r="H102" i="9"/>
  <c r="K101" i="9"/>
  <c r="L101" i="9" s="1"/>
  <c r="H101" i="9"/>
  <c r="L100" i="9"/>
  <c r="K100" i="9"/>
  <c r="H100" i="9"/>
  <c r="K99" i="9"/>
  <c r="L99" i="9" s="1"/>
  <c r="H99" i="9"/>
  <c r="L98" i="9"/>
  <c r="K98" i="9"/>
  <c r="H98" i="9"/>
  <c r="K97" i="9"/>
  <c r="L97" i="9" s="1"/>
  <c r="H97" i="9"/>
  <c r="L96" i="9"/>
  <c r="K96" i="9"/>
  <c r="H96" i="9"/>
  <c r="K95" i="9"/>
  <c r="L95" i="9" s="1"/>
  <c r="H95" i="9"/>
  <c r="L94" i="9"/>
  <c r="K94" i="9"/>
  <c r="H94" i="9"/>
  <c r="K93" i="9"/>
  <c r="L93" i="9" s="1"/>
  <c r="H93" i="9"/>
  <c r="L92" i="9"/>
  <c r="K92" i="9"/>
  <c r="H92" i="9"/>
  <c r="K91" i="9"/>
  <c r="L91" i="9" s="1"/>
  <c r="H91" i="9"/>
  <c r="L90" i="9"/>
  <c r="K90" i="9"/>
  <c r="H90" i="9"/>
  <c r="K89" i="9"/>
  <c r="L89" i="9" s="1"/>
  <c r="H89" i="9"/>
  <c r="L88" i="9"/>
  <c r="K88" i="9"/>
  <c r="H88" i="9"/>
  <c r="K87" i="9"/>
  <c r="L87" i="9" s="1"/>
  <c r="H87" i="9"/>
  <c r="L86" i="9"/>
  <c r="K86" i="9"/>
  <c r="H86" i="9"/>
  <c r="K85" i="9"/>
  <c r="L85" i="9" s="1"/>
  <c r="H85" i="9"/>
  <c r="L84" i="9"/>
  <c r="K84" i="9"/>
  <c r="H84" i="9"/>
  <c r="K83" i="9"/>
  <c r="L83" i="9" s="1"/>
  <c r="H83" i="9"/>
  <c r="L82" i="9"/>
  <c r="K82" i="9"/>
  <c r="H82" i="9"/>
  <c r="K81" i="9"/>
  <c r="L81" i="9" s="1"/>
  <c r="H81" i="9"/>
  <c r="L80" i="9"/>
  <c r="K80" i="9"/>
  <c r="H80" i="9"/>
  <c r="K79" i="9"/>
  <c r="L79" i="9" s="1"/>
  <c r="H79" i="9"/>
  <c r="L78" i="9"/>
  <c r="K78" i="9"/>
  <c r="H78" i="9"/>
  <c r="K77" i="9"/>
  <c r="L77" i="9" s="1"/>
  <c r="H77" i="9"/>
  <c r="L76" i="9"/>
  <c r="K76" i="9"/>
  <c r="H76" i="9"/>
  <c r="K75" i="9"/>
  <c r="L75" i="9" s="1"/>
  <c r="H75" i="9"/>
  <c r="L74" i="9"/>
  <c r="K74" i="9"/>
  <c r="H74" i="9"/>
  <c r="K73" i="9"/>
  <c r="L73" i="9" s="1"/>
  <c r="H73" i="9"/>
  <c r="L72" i="9"/>
  <c r="K72" i="9"/>
  <c r="H72" i="9"/>
  <c r="K71" i="9"/>
  <c r="L71" i="9" s="1"/>
  <c r="H71" i="9"/>
  <c r="L70" i="9"/>
  <c r="K70" i="9"/>
  <c r="H70" i="9"/>
  <c r="K69" i="9"/>
  <c r="L69" i="9" s="1"/>
  <c r="H69" i="9"/>
  <c r="L68" i="9"/>
  <c r="K68" i="9"/>
  <c r="H68" i="9"/>
  <c r="K67" i="9"/>
  <c r="L67" i="9" s="1"/>
  <c r="H67" i="9"/>
  <c r="L66" i="9"/>
  <c r="K66" i="9"/>
  <c r="H66" i="9"/>
  <c r="K65" i="9"/>
  <c r="L65" i="9" s="1"/>
  <c r="H65" i="9"/>
  <c r="L64" i="9"/>
  <c r="K64" i="9"/>
  <c r="H64" i="9"/>
  <c r="K63" i="9"/>
  <c r="L63" i="9" s="1"/>
  <c r="H63" i="9"/>
  <c r="L62" i="9"/>
  <c r="K62" i="9"/>
  <c r="H62" i="9"/>
  <c r="K61" i="9"/>
  <c r="L61" i="9" s="1"/>
  <c r="H61" i="9"/>
  <c r="L60" i="9"/>
  <c r="K60" i="9"/>
  <c r="H60" i="9"/>
  <c r="K59" i="9"/>
  <c r="L59" i="9" s="1"/>
  <c r="H59" i="9"/>
  <c r="L58" i="9"/>
  <c r="K58" i="9"/>
  <c r="H58" i="9"/>
  <c r="K57" i="9"/>
  <c r="L57" i="9" s="1"/>
  <c r="H57" i="9"/>
  <c r="L56" i="9"/>
  <c r="K56" i="9"/>
  <c r="H56" i="9"/>
  <c r="K55" i="9"/>
  <c r="L55" i="9" s="1"/>
  <c r="H55" i="9"/>
  <c r="L54" i="9"/>
  <c r="K54" i="9"/>
  <c r="H54" i="9"/>
  <c r="K53" i="9"/>
  <c r="L53" i="9" s="1"/>
  <c r="H53" i="9"/>
  <c r="L52" i="9"/>
  <c r="K52" i="9"/>
  <c r="H52" i="9"/>
  <c r="K51" i="9"/>
  <c r="L51" i="9" s="1"/>
  <c r="H51" i="9"/>
  <c r="L50" i="9"/>
  <c r="K50" i="9"/>
  <c r="H50" i="9"/>
  <c r="K49" i="9"/>
  <c r="L49" i="9" s="1"/>
  <c r="H49" i="9"/>
  <c r="L48" i="9"/>
  <c r="K48" i="9"/>
  <c r="H48" i="9"/>
  <c r="K47" i="9"/>
  <c r="L47" i="9" s="1"/>
  <c r="H47" i="9"/>
  <c r="L46" i="9"/>
  <c r="K46" i="9"/>
  <c r="H46" i="9"/>
  <c r="K45" i="9"/>
  <c r="L45" i="9" s="1"/>
  <c r="H45" i="9"/>
  <c r="L44" i="9"/>
  <c r="K44" i="9"/>
  <c r="H44" i="9"/>
  <c r="K43" i="9"/>
  <c r="L43" i="9" s="1"/>
  <c r="H43" i="9"/>
  <c r="L42" i="9"/>
  <c r="K42" i="9"/>
  <c r="H42" i="9"/>
  <c r="K41" i="9"/>
  <c r="L41" i="9" s="1"/>
  <c r="H41" i="9"/>
  <c r="L40" i="9"/>
  <c r="K40" i="9"/>
  <c r="H40" i="9"/>
  <c r="K39" i="9"/>
  <c r="L39" i="9" s="1"/>
  <c r="H39" i="9"/>
  <c r="L38" i="9"/>
  <c r="K38" i="9"/>
  <c r="H38" i="9"/>
  <c r="K37" i="9"/>
  <c r="L37" i="9" s="1"/>
  <c r="H37" i="9"/>
  <c r="L36" i="9"/>
  <c r="K36" i="9"/>
  <c r="H36" i="9"/>
  <c r="K35" i="9"/>
  <c r="L35" i="9" s="1"/>
  <c r="H35" i="9"/>
  <c r="L34" i="9"/>
  <c r="K34" i="9"/>
  <c r="H34" i="9"/>
  <c r="K33" i="9"/>
  <c r="L33" i="9" s="1"/>
  <c r="H33" i="9"/>
  <c r="L32" i="9"/>
  <c r="K32" i="9"/>
  <c r="H32" i="9"/>
  <c r="K31" i="9"/>
  <c r="L31" i="9" s="1"/>
  <c r="H31" i="9"/>
  <c r="L30" i="9"/>
  <c r="K30" i="9"/>
  <c r="H30" i="9"/>
  <c r="K29" i="9"/>
  <c r="L29" i="9" s="1"/>
  <c r="H29" i="9"/>
  <c r="L28" i="9"/>
  <c r="K28" i="9"/>
  <c r="H28" i="9"/>
  <c r="K27" i="9"/>
  <c r="L27" i="9" s="1"/>
  <c r="H27" i="9"/>
  <c r="L26" i="9"/>
  <c r="K26" i="9"/>
  <c r="H26" i="9"/>
  <c r="K25" i="9"/>
  <c r="L25" i="9" s="1"/>
  <c r="H25" i="9"/>
  <c r="L24" i="9"/>
  <c r="K24" i="9"/>
  <c r="H24" i="9"/>
  <c r="K23" i="9"/>
  <c r="L23" i="9" s="1"/>
  <c r="H23" i="9"/>
  <c r="L22" i="9"/>
  <c r="K22" i="9"/>
  <c r="H22" i="9"/>
  <c r="K21" i="9"/>
  <c r="L21" i="9" s="1"/>
  <c r="H21" i="9"/>
  <c r="L20" i="9"/>
  <c r="K20" i="9"/>
  <c r="H20" i="9"/>
  <c r="K19" i="9"/>
  <c r="L19" i="9" s="1"/>
  <c r="H19" i="9"/>
  <c r="L18" i="9"/>
  <c r="K18" i="9"/>
  <c r="H18" i="9"/>
  <c r="K17" i="9"/>
  <c r="L17" i="9" s="1"/>
  <c r="H17" i="9"/>
  <c r="L16" i="9"/>
  <c r="K16" i="9"/>
  <c r="H16" i="9"/>
  <c r="K15" i="9"/>
  <c r="L15" i="9" s="1"/>
  <c r="H15" i="9"/>
  <c r="L14" i="9"/>
  <c r="K14" i="9"/>
  <c r="H14" i="9"/>
  <c r="K13" i="9"/>
  <c r="L13" i="9" s="1"/>
  <c r="H13" i="9"/>
  <c r="L12" i="9"/>
  <c r="K12" i="9"/>
  <c r="H12" i="9"/>
  <c r="K11" i="9"/>
  <c r="L11" i="9" s="1"/>
  <c r="H11" i="9"/>
  <c r="L10" i="9"/>
  <c r="K10" i="9"/>
  <c r="H10" i="9"/>
  <c r="K9" i="9"/>
  <c r="L9" i="9" s="1"/>
  <c r="H9" i="9"/>
  <c r="L8" i="9"/>
  <c r="K8" i="9"/>
  <c r="H8" i="9"/>
  <c r="K7" i="9"/>
  <c r="L7" i="9" s="1"/>
  <c r="H7" i="9"/>
  <c r="L6" i="9"/>
  <c r="K6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K5" i="9"/>
  <c r="L5" i="9" s="1"/>
  <c r="H5" i="9"/>
  <c r="B5" i="9"/>
  <c r="L4" i="9"/>
  <c r="K4" i="9"/>
  <c r="H4" i="9"/>
  <c r="K103" i="8"/>
  <c r="L103" i="8" s="1"/>
  <c r="H103" i="8"/>
  <c r="K102" i="8"/>
  <c r="L102" i="8" s="1"/>
  <c r="H102" i="8"/>
  <c r="K101" i="8"/>
  <c r="L101" i="8" s="1"/>
  <c r="H101" i="8"/>
  <c r="K100" i="8"/>
  <c r="L100" i="8" s="1"/>
  <c r="H100" i="8"/>
  <c r="K99" i="8"/>
  <c r="L99" i="8" s="1"/>
  <c r="H99" i="8"/>
  <c r="K98" i="8"/>
  <c r="L98" i="8" s="1"/>
  <c r="H98" i="8"/>
  <c r="K97" i="8"/>
  <c r="L97" i="8" s="1"/>
  <c r="H97" i="8"/>
  <c r="K96" i="8"/>
  <c r="L96" i="8" s="1"/>
  <c r="H96" i="8"/>
  <c r="K95" i="8"/>
  <c r="L95" i="8" s="1"/>
  <c r="H95" i="8"/>
  <c r="K94" i="8"/>
  <c r="L94" i="8" s="1"/>
  <c r="H94" i="8"/>
  <c r="K93" i="8"/>
  <c r="L93" i="8" s="1"/>
  <c r="H93" i="8"/>
  <c r="K92" i="8"/>
  <c r="L92" i="8" s="1"/>
  <c r="H92" i="8"/>
  <c r="K91" i="8"/>
  <c r="L91" i="8" s="1"/>
  <c r="H91" i="8"/>
  <c r="K90" i="8"/>
  <c r="L90" i="8" s="1"/>
  <c r="H90" i="8"/>
  <c r="K89" i="8"/>
  <c r="L89" i="8" s="1"/>
  <c r="H89" i="8"/>
  <c r="K88" i="8"/>
  <c r="L88" i="8" s="1"/>
  <c r="H88" i="8"/>
  <c r="K87" i="8"/>
  <c r="L87" i="8" s="1"/>
  <c r="H87" i="8"/>
  <c r="K86" i="8"/>
  <c r="L86" i="8" s="1"/>
  <c r="H86" i="8"/>
  <c r="K85" i="8"/>
  <c r="L85" i="8" s="1"/>
  <c r="H85" i="8"/>
  <c r="K84" i="8"/>
  <c r="L84" i="8" s="1"/>
  <c r="H84" i="8"/>
  <c r="K83" i="8"/>
  <c r="L83" i="8" s="1"/>
  <c r="H83" i="8"/>
  <c r="K82" i="8"/>
  <c r="L82" i="8" s="1"/>
  <c r="H82" i="8"/>
  <c r="K81" i="8"/>
  <c r="L81" i="8" s="1"/>
  <c r="H81" i="8"/>
  <c r="K80" i="8"/>
  <c r="L80" i="8" s="1"/>
  <c r="H80" i="8"/>
  <c r="K79" i="8"/>
  <c r="L79" i="8" s="1"/>
  <c r="H79" i="8"/>
  <c r="K78" i="8"/>
  <c r="L78" i="8" s="1"/>
  <c r="H78" i="8"/>
  <c r="K77" i="8"/>
  <c r="L77" i="8" s="1"/>
  <c r="H77" i="8"/>
  <c r="K76" i="8"/>
  <c r="L76" i="8" s="1"/>
  <c r="H76" i="8"/>
  <c r="K75" i="8"/>
  <c r="L75" i="8" s="1"/>
  <c r="H75" i="8"/>
  <c r="K74" i="8"/>
  <c r="L74" i="8" s="1"/>
  <c r="H74" i="8"/>
  <c r="K73" i="8"/>
  <c r="L73" i="8" s="1"/>
  <c r="H73" i="8"/>
  <c r="K72" i="8"/>
  <c r="L72" i="8" s="1"/>
  <c r="H72" i="8"/>
  <c r="K71" i="8"/>
  <c r="L71" i="8" s="1"/>
  <c r="H71" i="8"/>
  <c r="K70" i="8"/>
  <c r="L70" i="8" s="1"/>
  <c r="H70" i="8"/>
  <c r="K69" i="8"/>
  <c r="L69" i="8" s="1"/>
  <c r="H69" i="8"/>
  <c r="K68" i="8"/>
  <c r="L68" i="8" s="1"/>
  <c r="H68" i="8"/>
  <c r="K67" i="8"/>
  <c r="L67" i="8" s="1"/>
  <c r="H67" i="8"/>
  <c r="K66" i="8"/>
  <c r="L66" i="8" s="1"/>
  <c r="H66" i="8"/>
  <c r="K65" i="8"/>
  <c r="L65" i="8" s="1"/>
  <c r="H65" i="8"/>
  <c r="K64" i="8"/>
  <c r="L64" i="8" s="1"/>
  <c r="H64" i="8"/>
  <c r="K63" i="8"/>
  <c r="L63" i="8" s="1"/>
  <c r="H63" i="8"/>
  <c r="K62" i="8"/>
  <c r="L62" i="8" s="1"/>
  <c r="H62" i="8"/>
  <c r="K61" i="8"/>
  <c r="L61" i="8" s="1"/>
  <c r="H61" i="8"/>
  <c r="K60" i="8"/>
  <c r="L60" i="8" s="1"/>
  <c r="H60" i="8"/>
  <c r="K59" i="8"/>
  <c r="L59" i="8" s="1"/>
  <c r="H59" i="8"/>
  <c r="K58" i="8"/>
  <c r="L58" i="8" s="1"/>
  <c r="H58" i="8"/>
  <c r="K57" i="8"/>
  <c r="L57" i="8" s="1"/>
  <c r="H57" i="8"/>
  <c r="K56" i="8"/>
  <c r="L56" i="8" s="1"/>
  <c r="H56" i="8"/>
  <c r="K55" i="8"/>
  <c r="L55" i="8" s="1"/>
  <c r="H55" i="8"/>
  <c r="K54" i="8"/>
  <c r="L54" i="8" s="1"/>
  <c r="H54" i="8"/>
  <c r="K53" i="8"/>
  <c r="L53" i="8" s="1"/>
  <c r="H53" i="8"/>
  <c r="K52" i="8"/>
  <c r="L52" i="8" s="1"/>
  <c r="H52" i="8"/>
  <c r="K51" i="8"/>
  <c r="L51" i="8" s="1"/>
  <c r="H51" i="8"/>
  <c r="K50" i="8"/>
  <c r="L50" i="8" s="1"/>
  <c r="H50" i="8"/>
  <c r="K49" i="8"/>
  <c r="L49" i="8" s="1"/>
  <c r="H49" i="8"/>
  <c r="K48" i="8"/>
  <c r="L48" i="8" s="1"/>
  <c r="H48" i="8"/>
  <c r="K47" i="8"/>
  <c r="L47" i="8" s="1"/>
  <c r="H47" i="8"/>
  <c r="K46" i="8"/>
  <c r="L46" i="8" s="1"/>
  <c r="H46" i="8"/>
  <c r="K45" i="8"/>
  <c r="L45" i="8" s="1"/>
  <c r="H45" i="8"/>
  <c r="K44" i="8"/>
  <c r="L44" i="8" s="1"/>
  <c r="H44" i="8"/>
  <c r="K43" i="8"/>
  <c r="L43" i="8" s="1"/>
  <c r="H43" i="8"/>
  <c r="K42" i="8"/>
  <c r="L42" i="8" s="1"/>
  <c r="H42" i="8"/>
  <c r="K41" i="8"/>
  <c r="L41" i="8" s="1"/>
  <c r="H41" i="8"/>
  <c r="K40" i="8"/>
  <c r="L40" i="8" s="1"/>
  <c r="H40" i="8"/>
  <c r="K39" i="8"/>
  <c r="L39" i="8" s="1"/>
  <c r="H39" i="8"/>
  <c r="K38" i="8"/>
  <c r="L38" i="8" s="1"/>
  <c r="H38" i="8"/>
  <c r="K37" i="8"/>
  <c r="L37" i="8" s="1"/>
  <c r="H37" i="8"/>
  <c r="K36" i="8"/>
  <c r="L36" i="8" s="1"/>
  <c r="H36" i="8"/>
  <c r="K35" i="8"/>
  <c r="L35" i="8" s="1"/>
  <c r="H35" i="8"/>
  <c r="K34" i="8"/>
  <c r="L34" i="8" s="1"/>
  <c r="H34" i="8"/>
  <c r="K33" i="8"/>
  <c r="L33" i="8" s="1"/>
  <c r="H33" i="8"/>
  <c r="K32" i="8"/>
  <c r="L32" i="8" s="1"/>
  <c r="H32" i="8"/>
  <c r="K31" i="8"/>
  <c r="L31" i="8" s="1"/>
  <c r="H31" i="8"/>
  <c r="K30" i="8"/>
  <c r="L30" i="8" s="1"/>
  <c r="H30" i="8"/>
  <c r="K29" i="8"/>
  <c r="L29" i="8" s="1"/>
  <c r="H29" i="8"/>
  <c r="K28" i="8"/>
  <c r="L28" i="8" s="1"/>
  <c r="H28" i="8"/>
  <c r="K27" i="8"/>
  <c r="L27" i="8" s="1"/>
  <c r="H27" i="8"/>
  <c r="K26" i="8"/>
  <c r="L26" i="8" s="1"/>
  <c r="H26" i="8"/>
  <c r="K25" i="8"/>
  <c r="L25" i="8" s="1"/>
  <c r="H25" i="8"/>
  <c r="K24" i="8"/>
  <c r="L24" i="8" s="1"/>
  <c r="H24" i="8"/>
  <c r="K23" i="8"/>
  <c r="L23" i="8" s="1"/>
  <c r="H23" i="8"/>
  <c r="K22" i="8"/>
  <c r="L22" i="8" s="1"/>
  <c r="H22" i="8"/>
  <c r="K21" i="8"/>
  <c r="L21" i="8" s="1"/>
  <c r="H21" i="8"/>
  <c r="K20" i="8"/>
  <c r="L20" i="8" s="1"/>
  <c r="H20" i="8"/>
  <c r="K19" i="8"/>
  <c r="L19" i="8" s="1"/>
  <c r="H19" i="8"/>
  <c r="K18" i="8"/>
  <c r="L18" i="8" s="1"/>
  <c r="H18" i="8"/>
  <c r="K17" i="8"/>
  <c r="L17" i="8" s="1"/>
  <c r="H17" i="8"/>
  <c r="K16" i="8"/>
  <c r="L16" i="8" s="1"/>
  <c r="H16" i="8"/>
  <c r="K15" i="8"/>
  <c r="L15" i="8" s="1"/>
  <c r="H15" i="8"/>
  <c r="K14" i="8"/>
  <c r="L14" i="8" s="1"/>
  <c r="H14" i="8"/>
  <c r="K13" i="8"/>
  <c r="L13" i="8" s="1"/>
  <c r="H13" i="8"/>
  <c r="K12" i="8"/>
  <c r="L12" i="8" s="1"/>
  <c r="H12" i="8"/>
  <c r="K11" i="8"/>
  <c r="L11" i="8" s="1"/>
  <c r="H11" i="8"/>
  <c r="K10" i="8"/>
  <c r="L10" i="8" s="1"/>
  <c r="H10" i="8"/>
  <c r="K9" i="8"/>
  <c r="L9" i="8" s="1"/>
  <c r="H9" i="8"/>
  <c r="K8" i="8"/>
  <c r="L8" i="8" s="1"/>
  <c r="H8" i="8"/>
  <c r="K7" i="8"/>
  <c r="L7" i="8" s="1"/>
  <c r="H7" i="8"/>
  <c r="K6" i="8"/>
  <c r="L6" i="8" s="1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K5" i="8"/>
  <c r="L5" i="8" s="1"/>
  <c r="H5" i="8"/>
  <c r="B5" i="8"/>
  <c r="K4" i="8"/>
  <c r="L4" i="8" s="1"/>
  <c r="H4" i="8"/>
  <c r="K103" i="7"/>
  <c r="L103" i="7" s="1"/>
  <c r="H103" i="7"/>
  <c r="K102" i="7"/>
  <c r="L102" i="7" s="1"/>
  <c r="H102" i="7"/>
  <c r="K101" i="7"/>
  <c r="L101" i="7" s="1"/>
  <c r="H101" i="7"/>
  <c r="K100" i="7"/>
  <c r="L100" i="7" s="1"/>
  <c r="H100" i="7"/>
  <c r="K99" i="7"/>
  <c r="L99" i="7" s="1"/>
  <c r="H99" i="7"/>
  <c r="K98" i="7"/>
  <c r="L98" i="7" s="1"/>
  <c r="H98" i="7"/>
  <c r="K97" i="7"/>
  <c r="L97" i="7" s="1"/>
  <c r="H97" i="7"/>
  <c r="K96" i="7"/>
  <c r="L96" i="7" s="1"/>
  <c r="H96" i="7"/>
  <c r="K95" i="7"/>
  <c r="L95" i="7" s="1"/>
  <c r="H95" i="7"/>
  <c r="K94" i="7"/>
  <c r="L94" i="7" s="1"/>
  <c r="H94" i="7"/>
  <c r="K93" i="7"/>
  <c r="L93" i="7" s="1"/>
  <c r="H93" i="7"/>
  <c r="K92" i="7"/>
  <c r="L92" i="7" s="1"/>
  <c r="H92" i="7"/>
  <c r="K91" i="7"/>
  <c r="L91" i="7" s="1"/>
  <c r="H91" i="7"/>
  <c r="K90" i="7"/>
  <c r="L90" i="7" s="1"/>
  <c r="H90" i="7"/>
  <c r="K89" i="7"/>
  <c r="L89" i="7" s="1"/>
  <c r="H89" i="7"/>
  <c r="K88" i="7"/>
  <c r="L88" i="7" s="1"/>
  <c r="H88" i="7"/>
  <c r="K87" i="7"/>
  <c r="L87" i="7" s="1"/>
  <c r="H87" i="7"/>
  <c r="K86" i="7"/>
  <c r="L86" i="7" s="1"/>
  <c r="H86" i="7"/>
  <c r="K85" i="7"/>
  <c r="L85" i="7" s="1"/>
  <c r="H85" i="7"/>
  <c r="K84" i="7"/>
  <c r="L84" i="7" s="1"/>
  <c r="H84" i="7"/>
  <c r="K83" i="7"/>
  <c r="L83" i="7" s="1"/>
  <c r="H83" i="7"/>
  <c r="K82" i="7"/>
  <c r="L82" i="7" s="1"/>
  <c r="H82" i="7"/>
  <c r="K81" i="7"/>
  <c r="L81" i="7" s="1"/>
  <c r="H81" i="7"/>
  <c r="K80" i="7"/>
  <c r="L80" i="7" s="1"/>
  <c r="H80" i="7"/>
  <c r="K79" i="7"/>
  <c r="L79" i="7" s="1"/>
  <c r="H79" i="7"/>
  <c r="K78" i="7"/>
  <c r="L78" i="7" s="1"/>
  <c r="H78" i="7"/>
  <c r="K77" i="7"/>
  <c r="L77" i="7" s="1"/>
  <c r="H77" i="7"/>
  <c r="K76" i="7"/>
  <c r="L76" i="7" s="1"/>
  <c r="H76" i="7"/>
  <c r="K75" i="7"/>
  <c r="L75" i="7" s="1"/>
  <c r="H75" i="7"/>
  <c r="K74" i="7"/>
  <c r="L74" i="7" s="1"/>
  <c r="H74" i="7"/>
  <c r="K73" i="7"/>
  <c r="L73" i="7" s="1"/>
  <c r="H73" i="7"/>
  <c r="K72" i="7"/>
  <c r="L72" i="7" s="1"/>
  <c r="H72" i="7"/>
  <c r="K71" i="7"/>
  <c r="L71" i="7" s="1"/>
  <c r="H71" i="7"/>
  <c r="K70" i="7"/>
  <c r="L70" i="7" s="1"/>
  <c r="H70" i="7"/>
  <c r="K69" i="7"/>
  <c r="L69" i="7" s="1"/>
  <c r="H69" i="7"/>
  <c r="K68" i="7"/>
  <c r="L68" i="7" s="1"/>
  <c r="H68" i="7"/>
  <c r="K67" i="7"/>
  <c r="L67" i="7" s="1"/>
  <c r="H67" i="7"/>
  <c r="K66" i="7"/>
  <c r="L66" i="7" s="1"/>
  <c r="H66" i="7"/>
  <c r="K65" i="7"/>
  <c r="L65" i="7" s="1"/>
  <c r="H65" i="7"/>
  <c r="K64" i="7"/>
  <c r="L64" i="7" s="1"/>
  <c r="H64" i="7"/>
  <c r="K63" i="7"/>
  <c r="L63" i="7" s="1"/>
  <c r="H63" i="7"/>
  <c r="K62" i="7"/>
  <c r="L62" i="7" s="1"/>
  <c r="H62" i="7"/>
  <c r="K61" i="7"/>
  <c r="L61" i="7" s="1"/>
  <c r="H61" i="7"/>
  <c r="K60" i="7"/>
  <c r="L60" i="7" s="1"/>
  <c r="H60" i="7"/>
  <c r="K59" i="7"/>
  <c r="L59" i="7" s="1"/>
  <c r="H59" i="7"/>
  <c r="K58" i="7"/>
  <c r="L58" i="7" s="1"/>
  <c r="H58" i="7"/>
  <c r="K57" i="7"/>
  <c r="L57" i="7" s="1"/>
  <c r="H57" i="7"/>
  <c r="K56" i="7"/>
  <c r="L56" i="7" s="1"/>
  <c r="H56" i="7"/>
  <c r="K55" i="7"/>
  <c r="L55" i="7" s="1"/>
  <c r="H55" i="7"/>
  <c r="K54" i="7"/>
  <c r="L54" i="7" s="1"/>
  <c r="H54" i="7"/>
  <c r="K53" i="7"/>
  <c r="L53" i="7" s="1"/>
  <c r="H53" i="7"/>
  <c r="K52" i="7"/>
  <c r="L52" i="7" s="1"/>
  <c r="H52" i="7"/>
  <c r="K51" i="7"/>
  <c r="L51" i="7" s="1"/>
  <c r="H51" i="7"/>
  <c r="K50" i="7"/>
  <c r="L50" i="7" s="1"/>
  <c r="H50" i="7"/>
  <c r="K49" i="7"/>
  <c r="L49" i="7" s="1"/>
  <c r="H49" i="7"/>
  <c r="K48" i="7"/>
  <c r="L48" i="7" s="1"/>
  <c r="H48" i="7"/>
  <c r="K47" i="7"/>
  <c r="L47" i="7" s="1"/>
  <c r="H47" i="7"/>
  <c r="K46" i="7"/>
  <c r="L46" i="7" s="1"/>
  <c r="H46" i="7"/>
  <c r="K45" i="7"/>
  <c r="L45" i="7" s="1"/>
  <c r="H45" i="7"/>
  <c r="K44" i="7"/>
  <c r="L44" i="7" s="1"/>
  <c r="H44" i="7"/>
  <c r="K43" i="7"/>
  <c r="L43" i="7" s="1"/>
  <c r="H43" i="7"/>
  <c r="K42" i="7"/>
  <c r="L42" i="7" s="1"/>
  <c r="H42" i="7"/>
  <c r="K41" i="7"/>
  <c r="L41" i="7" s="1"/>
  <c r="H41" i="7"/>
  <c r="K40" i="7"/>
  <c r="L40" i="7" s="1"/>
  <c r="H40" i="7"/>
  <c r="K39" i="7"/>
  <c r="L39" i="7" s="1"/>
  <c r="H39" i="7"/>
  <c r="K38" i="7"/>
  <c r="L38" i="7" s="1"/>
  <c r="H38" i="7"/>
  <c r="K37" i="7"/>
  <c r="L37" i="7" s="1"/>
  <c r="H37" i="7"/>
  <c r="K36" i="7"/>
  <c r="L36" i="7" s="1"/>
  <c r="H36" i="7"/>
  <c r="K35" i="7"/>
  <c r="L35" i="7" s="1"/>
  <c r="H35" i="7"/>
  <c r="K34" i="7"/>
  <c r="L34" i="7" s="1"/>
  <c r="H34" i="7"/>
  <c r="K33" i="7"/>
  <c r="L33" i="7" s="1"/>
  <c r="H33" i="7"/>
  <c r="K32" i="7"/>
  <c r="L32" i="7" s="1"/>
  <c r="H32" i="7"/>
  <c r="K31" i="7"/>
  <c r="L31" i="7" s="1"/>
  <c r="H31" i="7"/>
  <c r="K30" i="7"/>
  <c r="L30" i="7" s="1"/>
  <c r="H30" i="7"/>
  <c r="K29" i="7"/>
  <c r="L29" i="7" s="1"/>
  <c r="H29" i="7"/>
  <c r="K28" i="7"/>
  <c r="L28" i="7" s="1"/>
  <c r="H28" i="7"/>
  <c r="K27" i="7"/>
  <c r="L27" i="7" s="1"/>
  <c r="H27" i="7"/>
  <c r="K26" i="7"/>
  <c r="L26" i="7" s="1"/>
  <c r="H26" i="7"/>
  <c r="K25" i="7"/>
  <c r="L25" i="7" s="1"/>
  <c r="H25" i="7"/>
  <c r="K24" i="7"/>
  <c r="L24" i="7" s="1"/>
  <c r="H24" i="7"/>
  <c r="K23" i="7"/>
  <c r="L23" i="7" s="1"/>
  <c r="H23" i="7"/>
  <c r="K22" i="7"/>
  <c r="L22" i="7" s="1"/>
  <c r="H22" i="7"/>
  <c r="K21" i="7"/>
  <c r="L21" i="7" s="1"/>
  <c r="H21" i="7"/>
  <c r="K20" i="7"/>
  <c r="L20" i="7" s="1"/>
  <c r="H20" i="7"/>
  <c r="K19" i="7"/>
  <c r="L19" i="7" s="1"/>
  <c r="H19" i="7"/>
  <c r="K18" i="7"/>
  <c r="L18" i="7" s="1"/>
  <c r="H18" i="7"/>
  <c r="K17" i="7"/>
  <c r="L17" i="7" s="1"/>
  <c r="H17" i="7"/>
  <c r="K16" i="7"/>
  <c r="L16" i="7" s="1"/>
  <c r="H16" i="7"/>
  <c r="K15" i="7"/>
  <c r="L15" i="7" s="1"/>
  <c r="H15" i="7"/>
  <c r="K14" i="7"/>
  <c r="L14" i="7" s="1"/>
  <c r="H14" i="7"/>
  <c r="K13" i="7"/>
  <c r="L13" i="7" s="1"/>
  <c r="H13" i="7"/>
  <c r="K12" i="7"/>
  <c r="L12" i="7" s="1"/>
  <c r="H12" i="7"/>
  <c r="K11" i="7"/>
  <c r="L11" i="7" s="1"/>
  <c r="H11" i="7"/>
  <c r="K10" i="7"/>
  <c r="L10" i="7" s="1"/>
  <c r="H10" i="7"/>
  <c r="K9" i="7"/>
  <c r="L9" i="7" s="1"/>
  <c r="H9" i="7"/>
  <c r="K8" i="7"/>
  <c r="L8" i="7" s="1"/>
  <c r="H8" i="7"/>
  <c r="K7" i="7"/>
  <c r="L7" i="7" s="1"/>
  <c r="H7" i="7"/>
  <c r="K6" i="7"/>
  <c r="L6" i="7" s="1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K5" i="7"/>
  <c r="L5" i="7" s="1"/>
  <c r="H5" i="7"/>
  <c r="B5" i="7"/>
  <c r="K4" i="7"/>
  <c r="L4" i="7" s="1"/>
  <c r="H4" i="7"/>
  <c r="K103" i="6"/>
  <c r="L103" i="6" s="1"/>
  <c r="H103" i="6"/>
  <c r="K102" i="6"/>
  <c r="L102" i="6" s="1"/>
  <c r="H102" i="6"/>
  <c r="K101" i="6"/>
  <c r="L101" i="6" s="1"/>
  <c r="H101" i="6"/>
  <c r="K100" i="6"/>
  <c r="L100" i="6" s="1"/>
  <c r="H100" i="6"/>
  <c r="K99" i="6"/>
  <c r="L99" i="6" s="1"/>
  <c r="H99" i="6"/>
  <c r="K98" i="6"/>
  <c r="L98" i="6" s="1"/>
  <c r="H98" i="6"/>
  <c r="K97" i="6"/>
  <c r="L97" i="6" s="1"/>
  <c r="H97" i="6"/>
  <c r="K96" i="6"/>
  <c r="L96" i="6" s="1"/>
  <c r="H96" i="6"/>
  <c r="K95" i="6"/>
  <c r="L95" i="6" s="1"/>
  <c r="H95" i="6"/>
  <c r="K94" i="6"/>
  <c r="L94" i="6" s="1"/>
  <c r="H94" i="6"/>
  <c r="K93" i="6"/>
  <c r="L93" i="6" s="1"/>
  <c r="H93" i="6"/>
  <c r="K92" i="6"/>
  <c r="L92" i="6" s="1"/>
  <c r="H92" i="6"/>
  <c r="K91" i="6"/>
  <c r="L91" i="6" s="1"/>
  <c r="H91" i="6"/>
  <c r="K90" i="6"/>
  <c r="L90" i="6" s="1"/>
  <c r="H90" i="6"/>
  <c r="K89" i="6"/>
  <c r="L89" i="6" s="1"/>
  <c r="H89" i="6"/>
  <c r="K88" i="6"/>
  <c r="L88" i="6" s="1"/>
  <c r="H88" i="6"/>
  <c r="K87" i="6"/>
  <c r="L87" i="6" s="1"/>
  <c r="H87" i="6"/>
  <c r="K86" i="6"/>
  <c r="L86" i="6" s="1"/>
  <c r="H86" i="6"/>
  <c r="K85" i="6"/>
  <c r="L85" i="6" s="1"/>
  <c r="H85" i="6"/>
  <c r="K84" i="6"/>
  <c r="L84" i="6" s="1"/>
  <c r="H84" i="6"/>
  <c r="K83" i="6"/>
  <c r="L83" i="6" s="1"/>
  <c r="H83" i="6"/>
  <c r="K82" i="6"/>
  <c r="L82" i="6" s="1"/>
  <c r="H82" i="6"/>
  <c r="K81" i="6"/>
  <c r="L81" i="6" s="1"/>
  <c r="H81" i="6"/>
  <c r="K80" i="6"/>
  <c r="L80" i="6" s="1"/>
  <c r="H80" i="6"/>
  <c r="K79" i="6"/>
  <c r="L79" i="6" s="1"/>
  <c r="H79" i="6"/>
  <c r="K78" i="6"/>
  <c r="L78" i="6" s="1"/>
  <c r="H78" i="6"/>
  <c r="K77" i="6"/>
  <c r="L77" i="6" s="1"/>
  <c r="H77" i="6"/>
  <c r="K76" i="6"/>
  <c r="L76" i="6" s="1"/>
  <c r="H76" i="6"/>
  <c r="K75" i="6"/>
  <c r="L75" i="6" s="1"/>
  <c r="H75" i="6"/>
  <c r="K74" i="6"/>
  <c r="L74" i="6" s="1"/>
  <c r="H74" i="6"/>
  <c r="K73" i="6"/>
  <c r="L73" i="6" s="1"/>
  <c r="H73" i="6"/>
  <c r="K72" i="6"/>
  <c r="L72" i="6" s="1"/>
  <c r="H72" i="6"/>
  <c r="K71" i="6"/>
  <c r="L71" i="6" s="1"/>
  <c r="H71" i="6"/>
  <c r="K70" i="6"/>
  <c r="L70" i="6" s="1"/>
  <c r="H70" i="6"/>
  <c r="K69" i="6"/>
  <c r="L69" i="6" s="1"/>
  <c r="H69" i="6"/>
  <c r="K68" i="6"/>
  <c r="L68" i="6" s="1"/>
  <c r="H68" i="6"/>
  <c r="K67" i="6"/>
  <c r="L67" i="6" s="1"/>
  <c r="H67" i="6"/>
  <c r="K66" i="6"/>
  <c r="L66" i="6" s="1"/>
  <c r="H66" i="6"/>
  <c r="K65" i="6"/>
  <c r="L65" i="6" s="1"/>
  <c r="H65" i="6"/>
  <c r="K64" i="6"/>
  <c r="L64" i="6" s="1"/>
  <c r="H64" i="6"/>
  <c r="K63" i="6"/>
  <c r="L63" i="6" s="1"/>
  <c r="H63" i="6"/>
  <c r="K62" i="6"/>
  <c r="L62" i="6" s="1"/>
  <c r="H62" i="6"/>
  <c r="K61" i="6"/>
  <c r="L61" i="6" s="1"/>
  <c r="H61" i="6"/>
  <c r="K60" i="6"/>
  <c r="L60" i="6" s="1"/>
  <c r="H60" i="6"/>
  <c r="K59" i="6"/>
  <c r="L59" i="6" s="1"/>
  <c r="H59" i="6"/>
  <c r="K58" i="6"/>
  <c r="L58" i="6" s="1"/>
  <c r="H58" i="6"/>
  <c r="K57" i="6"/>
  <c r="L57" i="6" s="1"/>
  <c r="H57" i="6"/>
  <c r="K56" i="6"/>
  <c r="L56" i="6" s="1"/>
  <c r="H56" i="6"/>
  <c r="K55" i="6"/>
  <c r="L55" i="6" s="1"/>
  <c r="H55" i="6"/>
  <c r="K54" i="6"/>
  <c r="L54" i="6" s="1"/>
  <c r="H54" i="6"/>
  <c r="K53" i="6"/>
  <c r="L53" i="6" s="1"/>
  <c r="H53" i="6"/>
  <c r="K52" i="6"/>
  <c r="L52" i="6" s="1"/>
  <c r="H52" i="6"/>
  <c r="K51" i="6"/>
  <c r="L51" i="6" s="1"/>
  <c r="H51" i="6"/>
  <c r="K50" i="6"/>
  <c r="L50" i="6" s="1"/>
  <c r="H50" i="6"/>
  <c r="K49" i="6"/>
  <c r="L49" i="6" s="1"/>
  <c r="H49" i="6"/>
  <c r="K48" i="6"/>
  <c r="L48" i="6" s="1"/>
  <c r="H48" i="6"/>
  <c r="K47" i="6"/>
  <c r="L47" i="6" s="1"/>
  <c r="H47" i="6"/>
  <c r="K46" i="6"/>
  <c r="L46" i="6" s="1"/>
  <c r="H46" i="6"/>
  <c r="K45" i="6"/>
  <c r="L45" i="6" s="1"/>
  <c r="H45" i="6"/>
  <c r="K44" i="6"/>
  <c r="L44" i="6" s="1"/>
  <c r="H44" i="6"/>
  <c r="K43" i="6"/>
  <c r="L43" i="6" s="1"/>
  <c r="H43" i="6"/>
  <c r="K42" i="6"/>
  <c r="L42" i="6" s="1"/>
  <c r="H42" i="6"/>
  <c r="K41" i="6"/>
  <c r="L41" i="6" s="1"/>
  <c r="H41" i="6"/>
  <c r="K40" i="6"/>
  <c r="L40" i="6" s="1"/>
  <c r="H40" i="6"/>
  <c r="K39" i="6"/>
  <c r="L39" i="6" s="1"/>
  <c r="H39" i="6"/>
  <c r="K38" i="6"/>
  <c r="L38" i="6" s="1"/>
  <c r="H38" i="6"/>
  <c r="K37" i="6"/>
  <c r="L37" i="6" s="1"/>
  <c r="H37" i="6"/>
  <c r="K36" i="6"/>
  <c r="L36" i="6" s="1"/>
  <c r="H36" i="6"/>
  <c r="K35" i="6"/>
  <c r="L35" i="6" s="1"/>
  <c r="H35" i="6"/>
  <c r="K34" i="6"/>
  <c r="L34" i="6" s="1"/>
  <c r="H34" i="6"/>
  <c r="K33" i="6"/>
  <c r="L33" i="6" s="1"/>
  <c r="H33" i="6"/>
  <c r="K32" i="6"/>
  <c r="L32" i="6" s="1"/>
  <c r="H32" i="6"/>
  <c r="K31" i="6"/>
  <c r="L31" i="6" s="1"/>
  <c r="H31" i="6"/>
  <c r="K30" i="6"/>
  <c r="L30" i="6" s="1"/>
  <c r="H30" i="6"/>
  <c r="K29" i="6"/>
  <c r="L29" i="6" s="1"/>
  <c r="H29" i="6"/>
  <c r="K28" i="6"/>
  <c r="L28" i="6" s="1"/>
  <c r="H28" i="6"/>
  <c r="K27" i="6"/>
  <c r="L27" i="6" s="1"/>
  <c r="H27" i="6"/>
  <c r="K26" i="6"/>
  <c r="L26" i="6" s="1"/>
  <c r="H26" i="6"/>
  <c r="K25" i="6"/>
  <c r="L25" i="6" s="1"/>
  <c r="H25" i="6"/>
  <c r="K24" i="6"/>
  <c r="L24" i="6" s="1"/>
  <c r="H24" i="6"/>
  <c r="K23" i="6"/>
  <c r="L23" i="6" s="1"/>
  <c r="H23" i="6"/>
  <c r="K22" i="6"/>
  <c r="L22" i="6" s="1"/>
  <c r="H22" i="6"/>
  <c r="K21" i="6"/>
  <c r="L21" i="6" s="1"/>
  <c r="H21" i="6"/>
  <c r="K20" i="6"/>
  <c r="L20" i="6" s="1"/>
  <c r="H20" i="6"/>
  <c r="K19" i="6"/>
  <c r="L19" i="6" s="1"/>
  <c r="H19" i="6"/>
  <c r="K18" i="6"/>
  <c r="L18" i="6" s="1"/>
  <c r="H18" i="6"/>
  <c r="K17" i="6"/>
  <c r="L17" i="6" s="1"/>
  <c r="H17" i="6"/>
  <c r="K16" i="6"/>
  <c r="L16" i="6" s="1"/>
  <c r="H16" i="6"/>
  <c r="K15" i="6"/>
  <c r="L15" i="6" s="1"/>
  <c r="H15" i="6"/>
  <c r="K14" i="6"/>
  <c r="L14" i="6" s="1"/>
  <c r="H14" i="6"/>
  <c r="K13" i="6"/>
  <c r="L13" i="6" s="1"/>
  <c r="H13" i="6"/>
  <c r="K12" i="6"/>
  <c r="L12" i="6" s="1"/>
  <c r="H12" i="6"/>
  <c r="K11" i="6"/>
  <c r="L11" i="6" s="1"/>
  <c r="H11" i="6"/>
  <c r="K10" i="6"/>
  <c r="L10" i="6" s="1"/>
  <c r="H10" i="6"/>
  <c r="K9" i="6"/>
  <c r="L9" i="6" s="1"/>
  <c r="H9" i="6"/>
  <c r="K8" i="6"/>
  <c r="L8" i="6" s="1"/>
  <c r="H8" i="6"/>
  <c r="K7" i="6"/>
  <c r="L7" i="6" s="1"/>
  <c r="H7" i="6"/>
  <c r="K6" i="6"/>
  <c r="L6" i="6" s="1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K5" i="6"/>
  <c r="L5" i="6" s="1"/>
  <c r="H5" i="6"/>
  <c r="B5" i="6"/>
  <c r="K4" i="6"/>
  <c r="L4" i="6" s="1"/>
  <c r="H4" i="6"/>
  <c r="H47" i="4"/>
  <c r="K47" i="4"/>
  <c r="L47" i="4" s="1"/>
  <c r="H48" i="4"/>
  <c r="K48" i="4"/>
  <c r="L48" i="4" s="1"/>
  <c r="H49" i="4"/>
  <c r="K49" i="4"/>
  <c r="L49" i="4" s="1"/>
  <c r="H50" i="4"/>
  <c r="K50" i="4"/>
  <c r="L50" i="4" s="1"/>
  <c r="H51" i="4"/>
  <c r="K51" i="4"/>
  <c r="L51" i="4" s="1"/>
  <c r="H52" i="4"/>
  <c r="K52" i="4"/>
  <c r="L52" i="4"/>
  <c r="H53" i="4"/>
  <c r="K53" i="4"/>
  <c r="L53" i="4" s="1"/>
  <c r="H54" i="4"/>
  <c r="K54" i="4"/>
  <c r="L54" i="4" s="1"/>
  <c r="H55" i="4"/>
  <c r="K55" i="4"/>
  <c r="L55" i="4" s="1"/>
  <c r="H56" i="4"/>
  <c r="K56" i="4"/>
  <c r="L56" i="4" s="1"/>
  <c r="H57" i="4"/>
  <c r="K57" i="4"/>
  <c r="L57" i="4" s="1"/>
  <c r="H58" i="4"/>
  <c r="K58" i="4"/>
  <c r="L58" i="4"/>
  <c r="H59" i="4"/>
  <c r="K59" i="4"/>
  <c r="L59" i="4" s="1"/>
  <c r="H60" i="4"/>
  <c r="K60" i="4"/>
  <c r="L60" i="4" s="1"/>
  <c r="H61" i="4"/>
  <c r="K61" i="4"/>
  <c r="L61" i="4" s="1"/>
  <c r="H62" i="4"/>
  <c r="K62" i="4"/>
  <c r="L62" i="4" s="1"/>
  <c r="H63" i="4"/>
  <c r="K63" i="4"/>
  <c r="L63" i="4" s="1"/>
  <c r="H64" i="4"/>
  <c r="K64" i="4"/>
  <c r="L64" i="4" s="1"/>
  <c r="H65" i="4"/>
  <c r="K65" i="4"/>
  <c r="L65" i="4" s="1"/>
  <c r="H66" i="4"/>
  <c r="K66" i="4"/>
  <c r="L66" i="4" s="1"/>
  <c r="H67" i="4"/>
  <c r="K67" i="4"/>
  <c r="L67" i="4" s="1"/>
  <c r="H68" i="4"/>
  <c r="K68" i="4"/>
  <c r="L68" i="4" s="1"/>
  <c r="H69" i="4"/>
  <c r="K69" i="4"/>
  <c r="L69" i="4" s="1"/>
  <c r="H70" i="4"/>
  <c r="K70" i="4"/>
  <c r="L70" i="4"/>
  <c r="H71" i="4"/>
  <c r="K71" i="4"/>
  <c r="L71" i="4" s="1"/>
  <c r="H72" i="4"/>
  <c r="K72" i="4"/>
  <c r="L72" i="4" s="1"/>
  <c r="H73" i="4"/>
  <c r="K73" i="4"/>
  <c r="L73" i="4" s="1"/>
  <c r="H74" i="4"/>
  <c r="K74" i="4"/>
  <c r="L74" i="4" s="1"/>
  <c r="H75" i="4"/>
  <c r="K75" i="4"/>
  <c r="L75" i="4" s="1"/>
  <c r="H76" i="4"/>
  <c r="K76" i="4"/>
  <c r="L76" i="4" s="1"/>
  <c r="H77" i="4"/>
  <c r="K77" i="4"/>
  <c r="L77" i="4" s="1"/>
  <c r="H78" i="4"/>
  <c r="K78" i="4"/>
  <c r="L78" i="4"/>
  <c r="H79" i="4"/>
  <c r="K79" i="4"/>
  <c r="L79" i="4" s="1"/>
  <c r="H80" i="4"/>
  <c r="K80" i="4"/>
  <c r="L80" i="4" s="1"/>
  <c r="H81" i="4"/>
  <c r="K81" i="4"/>
  <c r="L81" i="4" s="1"/>
  <c r="H82" i="4"/>
  <c r="K82" i="4"/>
  <c r="L82" i="4" s="1"/>
  <c r="H83" i="4"/>
  <c r="K83" i="4"/>
  <c r="L83" i="4" s="1"/>
  <c r="H84" i="4"/>
  <c r="K84" i="4"/>
  <c r="L84" i="4" s="1"/>
  <c r="H85" i="4"/>
  <c r="K85" i="4"/>
  <c r="L85" i="4" s="1"/>
  <c r="H86" i="4"/>
  <c r="K86" i="4"/>
  <c r="L86" i="4" s="1"/>
  <c r="H87" i="4"/>
  <c r="K87" i="4"/>
  <c r="L87" i="4" s="1"/>
  <c r="H88" i="4"/>
  <c r="K88" i="4"/>
  <c r="L88" i="4" s="1"/>
  <c r="H89" i="4"/>
  <c r="K89" i="4"/>
  <c r="L89" i="4" s="1"/>
  <c r="H90" i="4"/>
  <c r="K90" i="4"/>
  <c r="L90" i="4" s="1"/>
  <c r="H91" i="4"/>
  <c r="K91" i="4"/>
  <c r="L91" i="4" s="1"/>
  <c r="H92" i="4"/>
  <c r="K92" i="4"/>
  <c r="L92" i="4" s="1"/>
  <c r="H93" i="4"/>
  <c r="K93" i="4"/>
  <c r="L93" i="4" s="1"/>
  <c r="H94" i="4"/>
  <c r="K94" i="4"/>
  <c r="L94" i="4" s="1"/>
  <c r="H95" i="4"/>
  <c r="K95" i="4"/>
  <c r="L95" i="4" s="1"/>
  <c r="H96" i="4"/>
  <c r="K96" i="4"/>
  <c r="L96" i="4" s="1"/>
  <c r="H97" i="4"/>
  <c r="K97" i="4"/>
  <c r="L97" i="4" s="1"/>
  <c r="H98" i="4"/>
  <c r="K98" i="4"/>
  <c r="L98" i="4"/>
  <c r="H99" i="4"/>
  <c r="K99" i="4"/>
  <c r="L99" i="4" s="1"/>
  <c r="H100" i="4"/>
  <c r="K100" i="4"/>
  <c r="L100" i="4" s="1"/>
  <c r="H101" i="4"/>
  <c r="K101" i="4"/>
  <c r="L101" i="4" s="1"/>
  <c r="H102" i="4"/>
  <c r="K102" i="4"/>
  <c r="L102" i="4" s="1"/>
  <c r="H103" i="4"/>
  <c r="K103" i="4"/>
  <c r="L103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K46" i="4" l="1"/>
  <c r="L46" i="4" s="1"/>
  <c r="H46" i="4"/>
  <c r="K45" i="4"/>
  <c r="L45" i="4" s="1"/>
  <c r="H45" i="4"/>
  <c r="K44" i="4"/>
  <c r="L44" i="4" s="1"/>
  <c r="H44" i="4"/>
  <c r="K43" i="4"/>
  <c r="L43" i="4" s="1"/>
  <c r="H43" i="4"/>
  <c r="K42" i="4"/>
  <c r="L42" i="4" s="1"/>
  <c r="H42" i="4"/>
  <c r="K41" i="4"/>
  <c r="L41" i="4" s="1"/>
  <c r="H41" i="4"/>
  <c r="K40" i="4"/>
  <c r="L40" i="4" s="1"/>
  <c r="H40" i="4"/>
  <c r="K39" i="4"/>
  <c r="L39" i="4" s="1"/>
  <c r="H39" i="4"/>
  <c r="K38" i="4"/>
  <c r="L38" i="4" s="1"/>
  <c r="H38" i="4"/>
  <c r="K37" i="4"/>
  <c r="L37" i="4" s="1"/>
  <c r="H37" i="4"/>
  <c r="K36" i="4"/>
  <c r="L36" i="4" s="1"/>
  <c r="H36" i="4"/>
  <c r="K35" i="4"/>
  <c r="L35" i="4" s="1"/>
  <c r="H35" i="4"/>
  <c r="K34" i="4"/>
  <c r="L34" i="4" s="1"/>
  <c r="H34" i="4"/>
  <c r="K33" i="4"/>
  <c r="L33" i="4" s="1"/>
  <c r="H33" i="4"/>
  <c r="K32" i="4"/>
  <c r="L32" i="4" s="1"/>
  <c r="H32" i="4"/>
  <c r="K31" i="4"/>
  <c r="L31" i="4" s="1"/>
  <c r="H31" i="4"/>
  <c r="K30" i="4"/>
  <c r="L30" i="4" s="1"/>
  <c r="H30" i="4"/>
  <c r="K29" i="4"/>
  <c r="L29" i="4" s="1"/>
  <c r="H29" i="4"/>
  <c r="K28" i="4"/>
  <c r="L28" i="4" s="1"/>
  <c r="H28" i="4"/>
  <c r="K27" i="4"/>
  <c r="L27" i="4" s="1"/>
  <c r="H27" i="4"/>
  <c r="K26" i="4"/>
  <c r="L26" i="4" s="1"/>
  <c r="H26" i="4"/>
  <c r="K25" i="4"/>
  <c r="L25" i="4" s="1"/>
  <c r="H25" i="4"/>
  <c r="K24" i="4"/>
  <c r="L24" i="4" s="1"/>
  <c r="H24" i="4"/>
  <c r="K23" i="4"/>
  <c r="L23" i="4" s="1"/>
  <c r="H23" i="4"/>
  <c r="K22" i="4"/>
  <c r="L22" i="4" s="1"/>
  <c r="H22" i="4"/>
  <c r="K21" i="4"/>
  <c r="L21" i="4" s="1"/>
  <c r="H21" i="4"/>
  <c r="K20" i="4"/>
  <c r="L20" i="4" s="1"/>
  <c r="H20" i="4"/>
  <c r="K19" i="4"/>
  <c r="L19" i="4" s="1"/>
  <c r="H19" i="4"/>
  <c r="K18" i="4"/>
  <c r="L18" i="4" s="1"/>
  <c r="H18" i="4"/>
  <c r="K17" i="4"/>
  <c r="L17" i="4" s="1"/>
  <c r="H17" i="4"/>
  <c r="K16" i="4"/>
  <c r="L16" i="4" s="1"/>
  <c r="H16" i="4"/>
  <c r="K15" i="4"/>
  <c r="L15" i="4" s="1"/>
  <c r="H15" i="4"/>
  <c r="K14" i="4"/>
  <c r="L14" i="4" s="1"/>
  <c r="H14" i="4"/>
  <c r="K13" i="4"/>
  <c r="L13" i="4" s="1"/>
  <c r="H13" i="4"/>
  <c r="K12" i="4"/>
  <c r="L12" i="4" s="1"/>
  <c r="H12" i="4"/>
  <c r="K11" i="4"/>
  <c r="L11" i="4" s="1"/>
  <c r="H11" i="4"/>
  <c r="K10" i="4"/>
  <c r="L10" i="4" s="1"/>
  <c r="H10" i="4"/>
  <c r="K9" i="4"/>
  <c r="L9" i="4" s="1"/>
  <c r="H9" i="4"/>
  <c r="K8" i="4"/>
  <c r="L8" i="4" s="1"/>
  <c r="H8" i="4"/>
  <c r="K7" i="4"/>
  <c r="L7" i="4" s="1"/>
  <c r="H7" i="4"/>
  <c r="K6" i="4"/>
  <c r="L6" i="4" s="1"/>
  <c r="H6" i="4"/>
  <c r="K5" i="4"/>
  <c r="L5" i="4" s="1"/>
  <c r="H5" i="4"/>
  <c r="K4" i="4"/>
  <c r="L4" i="4" s="1"/>
  <c r="H4" i="4"/>
</calcChain>
</file>

<file path=xl/sharedStrings.xml><?xml version="1.0" encoding="utf-8"?>
<sst xmlns="http://schemas.openxmlformats.org/spreadsheetml/2006/main" count="779" uniqueCount="385">
  <si>
    <t>PDCA 模型</t>
  </si>
  <si>
    <t>周日定计划，定大方向</t>
  </si>
  <si>
    <t>思考</t>
  </si>
  <si>
    <t>原则</t>
  </si>
  <si>
    <t>GBPJPY</t>
  </si>
  <si>
    <t>GBPUSD</t>
  </si>
  <si>
    <t>周一到周五 复盘 执行</t>
  </si>
  <si>
    <t>周六日总结，思考，定制计划</t>
  </si>
  <si>
    <t>EURUSD</t>
  </si>
  <si>
    <t>USDJPY</t>
  </si>
  <si>
    <t>JP225</t>
  </si>
  <si>
    <t>周一</t>
  </si>
  <si>
    <t>周二</t>
  </si>
  <si>
    <t>周三</t>
  </si>
  <si>
    <t>周四</t>
  </si>
  <si>
    <t>周五</t>
  </si>
  <si>
    <t>总结</t>
  </si>
  <si>
    <t>W1 震荡
D1 向下
H4 向下</t>
  </si>
  <si>
    <t>W1 震荡
D1 向下，  MACD为正
H4 向下</t>
  </si>
  <si>
    <t>W1 向下
D1 有向下可能
H4 震荡</t>
  </si>
  <si>
    <t>W1 震荡
D1 向上
H4 震荡</t>
  </si>
  <si>
    <t>没有观察到H4趋势</t>
  </si>
  <si>
    <t>定制计划</t>
  </si>
  <si>
    <t>执行计划</t>
  </si>
  <si>
    <t>守住计划</t>
  </si>
  <si>
    <t>No.</t>
  </si>
  <si>
    <t>交易</t>
  </si>
  <si>
    <t>进场值</t>
  </si>
  <si>
    <t>进场日期</t>
  </si>
  <si>
    <t>跟随止盈</t>
  </si>
  <si>
    <t>止损</t>
  </si>
  <si>
    <t>止损额</t>
  </si>
  <si>
    <t>出场点</t>
  </si>
  <si>
    <t>出场日期</t>
  </si>
  <si>
    <t>点</t>
  </si>
  <si>
    <t>盈/亏</t>
  </si>
  <si>
    <t>买</t>
  </si>
  <si>
    <t>卖</t>
  </si>
  <si>
    <t>磅美</t>
  </si>
  <si>
    <t>磅日</t>
  </si>
  <si>
    <t>美日</t>
  </si>
  <si>
    <t>欧美</t>
  </si>
  <si>
    <t>多单  H1 向上, 风险中</t>
  </si>
  <si>
    <t>W1 向上
D1 向上
H4 震荡</t>
  </si>
  <si>
    <t>多单  H1 向上, 风险低</t>
  </si>
  <si>
    <t>跟随H1 的动向走，
设置止损止盈</t>
  </si>
  <si>
    <t>2019/2/11</t>
  </si>
  <si>
    <t>风险高</t>
  </si>
  <si>
    <t>US500 / US30</t>
  </si>
  <si>
    <t>观察 为主， 不操作
涨的可能性大， 先不操作</t>
  </si>
  <si>
    <t>已经震荡到W1下边界，注意
操作 ：短单向下，风险高</t>
  </si>
  <si>
    <t>W1 向下
D1 向下
H4 震荡</t>
  </si>
  <si>
    <t>跟随H1 的动向走， 
大趋势可能继续向下</t>
  </si>
  <si>
    <t>M5 多单 超短一次</t>
  </si>
  <si>
    <t>空单， 风险高，设置止损
止损 1.136  回调出了
M5 空单 超短一次</t>
  </si>
  <si>
    <t>可能震荡向下，注意边界
没有方向，不易操作</t>
  </si>
  <si>
    <t>2019/2/12</t>
  </si>
  <si>
    <t>向下</t>
  </si>
  <si>
    <t>向下 晚了点（L8为0）</t>
  </si>
  <si>
    <t>100点就好，贪了</t>
  </si>
  <si>
    <t>不要再做5分钟图了，没有明显趋势不要做</t>
  </si>
  <si>
    <t xml:space="preserve">
继续向下，可能反转</t>
  </si>
  <si>
    <r>
      <t xml:space="preserve">多单  一个 工作期间没忍住，风险大出
</t>
    </r>
    <r>
      <rPr>
        <b/>
        <sz val="10"/>
        <color rgb="FFFF0000"/>
        <rFont val="新宋体"/>
        <family val="3"/>
      </rPr>
      <t>继续向上</t>
    </r>
  </si>
  <si>
    <r>
      <t xml:space="preserve">M5 失败
没有明显趋势不要做
</t>
    </r>
    <r>
      <rPr>
        <b/>
        <sz val="10"/>
        <color rgb="FFFF0000"/>
        <rFont val="新宋体"/>
        <family val="3"/>
      </rPr>
      <t>没有方向 不动</t>
    </r>
  </si>
  <si>
    <r>
      <t xml:space="preserve">空单，被洗出来后又进去了
     风险大，退出了
</t>
    </r>
    <r>
      <rPr>
        <b/>
        <sz val="10"/>
        <color rgb="FFFF0000"/>
        <rFont val="新宋体"/>
        <family val="3"/>
      </rPr>
      <t>继续向下，可能反转</t>
    </r>
  </si>
  <si>
    <t>2019/2/13</t>
  </si>
  <si>
    <t>每天早8点能确定全天的走势，结合均线和macd指标</t>
  </si>
  <si>
    <t>继续向上</t>
  </si>
  <si>
    <t>继续向下</t>
  </si>
  <si>
    <t>H4 趋势操作</t>
  </si>
  <si>
    <t>不操作</t>
  </si>
  <si>
    <t>上</t>
  </si>
  <si>
    <t>下</t>
  </si>
  <si>
    <t>2019/2/14</t>
  </si>
  <si>
    <t>没有</t>
  </si>
  <si>
    <t>H1 趋势操作</t>
  </si>
  <si>
    <r>
      <t>设置止盈止损，</t>
    </r>
    <r>
      <rPr>
        <b/>
        <sz val="10"/>
        <rFont val="新宋体"/>
        <family val="3"/>
      </rPr>
      <t>以H1为主</t>
    </r>
  </si>
  <si>
    <t>H1 趋势</t>
  </si>
  <si>
    <t>少操作，少持有</t>
  </si>
  <si>
    <t>欧美趋势简单，可以多持有</t>
  </si>
  <si>
    <t>比较妖，日线没有明显趋势少操作</t>
  </si>
  <si>
    <t>持有的过多了</t>
  </si>
  <si>
    <t>风险大，即时出场，设置成本跟随</t>
  </si>
  <si>
    <t>原则2，做到入场即盈利</t>
  </si>
  <si>
    <t>原则1，只赚鱼身部分，鱼头鱼尾都不赚</t>
  </si>
  <si>
    <t>等待H1看是否向下
如果不向下，止损出场</t>
  </si>
  <si>
    <t>H4 趋势不明显，不操作</t>
  </si>
  <si>
    <t>没有明显趋势下，不操作</t>
  </si>
  <si>
    <t>EURJPY</t>
  </si>
  <si>
    <t>趋势不明显，不操作</t>
  </si>
  <si>
    <t>观察H1</t>
  </si>
  <si>
    <t>疯了 一小时的短期震荡 把我弄疯了，长期天图机会少，利润慢， 短期一小时多震荡</t>
  </si>
  <si>
    <r>
      <rPr>
        <b/>
        <sz val="10"/>
        <color rgb="FFFF0000"/>
        <rFont val="新宋体"/>
        <family val="3"/>
      </rPr>
      <t>短线不适合我，我心里波动太大，会反复被洗出来，总是亏着出场</t>
    </r>
    <r>
      <rPr>
        <sz val="10"/>
        <color theme="1"/>
        <rFont val="新宋体"/>
        <family val="3"/>
      </rPr>
      <t xml:space="preserve">
</t>
    </r>
    <r>
      <rPr>
        <b/>
        <sz val="10"/>
        <color rgb="FFFF0000"/>
        <rFont val="新宋体"/>
        <family val="3"/>
      </rPr>
      <t>看H4，MACD正负切换时进场，每对货币对一个星期有一个机会，进场20个，10个固定止盈，10个跟随止盈， 设置500止盈，500止损。
最初要做到赢一次，亏一次。
一定要设置止损，不然黑天鹅会爆仓的</t>
    </r>
  </si>
  <si>
    <t>观察，先不操作</t>
  </si>
  <si>
    <t>跟着H4 操作</t>
  </si>
  <si>
    <t>空</t>
  </si>
  <si>
    <t>多的概率大</t>
  </si>
  <si>
    <t>多</t>
  </si>
  <si>
    <t>跟着H4 操作
综合MACD快慢操作</t>
  </si>
  <si>
    <t>综合MACD  H4</t>
  </si>
  <si>
    <r>
      <rPr>
        <b/>
        <sz val="14"/>
        <color rgb="FFFF0000"/>
        <rFont val="新宋体"/>
        <family val="3"/>
      </rPr>
      <t>高位时还是容易被洗出来，反复进出，损失了很多点</t>
    </r>
    <r>
      <rPr>
        <b/>
        <sz val="16"/>
        <color rgb="FFFF0000"/>
        <rFont val="新宋体"/>
        <family val="3"/>
      </rPr>
      <t xml:space="preserve">
严格按照 </t>
    </r>
    <r>
      <rPr>
        <b/>
        <sz val="16"/>
        <color rgb="FF00B050"/>
        <rFont val="新宋体"/>
        <family val="3"/>
      </rPr>
      <t xml:space="preserve">综合MACD </t>
    </r>
    <r>
      <rPr>
        <b/>
        <sz val="16"/>
        <color rgb="FFFF0000"/>
        <rFont val="新宋体"/>
        <family val="3"/>
      </rPr>
      <t>切换 执行买卖</t>
    </r>
  </si>
  <si>
    <t>20190303 中村老师预测，上证涨（长期），黄金涨，石油涨（2019年底），其他的都跌（键盘225跌，美国指数跌）</t>
  </si>
  <si>
    <t>一定要耐得住不要反复操作，趋势明显反转时，或者H4 macd正负切换时退出</t>
  </si>
  <si>
    <t>初夏秋冬 4321 交易策略</t>
  </si>
  <si>
    <t>在调整 可能将继续空</t>
  </si>
  <si>
    <t>英镑脱欧出数据的当天不要操作，任何经验，技术和指标都不好用，就是赌博
完善4321操作系统，明确在哪个区要有做什么操作，学会等待</t>
  </si>
  <si>
    <t>震荡</t>
  </si>
  <si>
    <t>严格按照4321操作系统操作</t>
  </si>
  <si>
    <t>怎样才能需要等待， 要找到顺应人性，自然的方法，自然才会持久</t>
  </si>
  <si>
    <t xml:space="preserve">第一区  春  趋势 4 </t>
  </si>
  <si>
    <t>均线： 大中小</t>
  </si>
  <si>
    <t>均线不缠绕（不交叉）</t>
  </si>
  <si>
    <t>K线：</t>
  </si>
  <si>
    <t>K线与小均线同步（在小均线一侧）</t>
  </si>
  <si>
    <t>操作：</t>
  </si>
  <si>
    <t>四区 春夏秋冬交易法</t>
  </si>
  <si>
    <t>第二区  夏  回调 3</t>
  </si>
  <si>
    <t>中小均线方向不同步</t>
  </si>
  <si>
    <t>指标：</t>
  </si>
  <si>
    <t>加仓做   盈利空间较大</t>
  </si>
  <si>
    <t>（2倍仓位）</t>
  </si>
  <si>
    <t>（可能回调到50% 或者 61%）</t>
  </si>
  <si>
    <t>（0.5 倍仓位）</t>
  </si>
  <si>
    <t>小均线与大均线方向相反</t>
  </si>
  <si>
    <t>第三区  秋  震荡 2</t>
  </si>
  <si>
    <t>（1倍仓位）</t>
  </si>
  <si>
    <t>中小均线防线相同</t>
  </si>
  <si>
    <t>中小均线不缠绕（不交叉）</t>
  </si>
  <si>
    <t>盈利空间不确定（可能大，可能小）</t>
  </si>
  <si>
    <t>中均线方向不确定</t>
  </si>
  <si>
    <t>中小均线缠绕</t>
  </si>
  <si>
    <t>均线： 大小中 -&gt; 小大中</t>
  </si>
  <si>
    <t>均线： 大小中  -&gt;  中小缠绕</t>
  </si>
  <si>
    <t>K线和中均线缠绕，穿插小均线</t>
  </si>
  <si>
    <t>空仓</t>
  </si>
  <si>
    <t>K线向中均线靠拢，穿过小均线</t>
  </si>
  <si>
    <t>大小MACD与小均线同步）Laurerre在顶或底</t>
  </si>
  <si>
    <t>大小MACD 慢同步， Laurerre由一端向另一端走</t>
  </si>
  <si>
    <r>
      <t>按</t>
    </r>
    <r>
      <rPr>
        <b/>
        <sz val="11"/>
        <color theme="1"/>
        <rFont val="新宋体"/>
        <family val="3"/>
      </rPr>
      <t>小均线,小MACD，Laurerre</t>
    </r>
    <r>
      <rPr>
        <sz val="11"/>
        <color theme="1"/>
        <rFont val="新宋体"/>
        <family val="3"/>
      </rPr>
      <t xml:space="preserve"> 三者方向操作</t>
    </r>
  </si>
  <si>
    <t>小MACD方向不定，在0轴晃动， Laurerre震荡</t>
  </si>
  <si>
    <t>单独大均线不同</t>
  </si>
  <si>
    <t>所有都同步</t>
  </si>
  <si>
    <t>大中均线不同</t>
  </si>
  <si>
    <t>注意止损</t>
  </si>
  <si>
    <t>当前市场处于什么状态</t>
  </si>
  <si>
    <t>当前市场的波动性如何</t>
  </si>
  <si>
    <t>当前你的交易资本有多少</t>
  </si>
  <si>
    <t>当前的交易系统或交易方向是什么</t>
  </si>
  <si>
    <t>交易者对风险的规避程度有多高</t>
  </si>
  <si>
    <t>1，确定分区</t>
  </si>
  <si>
    <t>2，确定方向</t>
  </si>
  <si>
    <t>3，确定仓位</t>
  </si>
  <si>
    <t>4，执行</t>
  </si>
  <si>
    <t>春 -&gt; 夏</t>
  </si>
  <si>
    <t>春 -&gt; 秋</t>
  </si>
  <si>
    <t>第四区  冬  反转  1</t>
  </si>
  <si>
    <t>反转 -&gt; 震荡</t>
  </si>
  <si>
    <t>反转 -&gt; 趋势</t>
  </si>
  <si>
    <t>震荡 -&gt; 趋势</t>
  </si>
  <si>
    <t>震荡 -&gt; 反转</t>
  </si>
  <si>
    <t>回调 -&gt; 震荡</t>
  </si>
  <si>
    <t>回调 -&gt; 趋势</t>
  </si>
  <si>
    <t>回调 -&gt; 反转</t>
  </si>
  <si>
    <t>趋势 -&gt; 回调</t>
  </si>
  <si>
    <t>趋势 -&gt; 震荡</t>
  </si>
  <si>
    <t>每晚 操作</t>
  </si>
  <si>
    <t>夏</t>
  </si>
  <si>
    <t>秋</t>
  </si>
  <si>
    <t>冬</t>
  </si>
  <si>
    <t>振幅，目标点，止损点，出场</t>
  </si>
  <si>
    <t>美日，欧日，欧美只看 D1 操作， 磅日，磅美看H4操作
正常看待资金的回退现象，回退的比例和振幅有关，盈利多少得看市场给多少
多次的小亏损是为了一次大的盈利，坚持住自己的想法，事后总结</t>
  </si>
  <si>
    <t>盈利目标点位到达后，没忍住又进场，导致盈利回吐</t>
  </si>
  <si>
    <t>坚持按照交易系统操作，坚持住自己的观点
自然的看待盈利从而治愈贪心</t>
  </si>
  <si>
    <t>做到延后享乐，自然享乐</t>
  </si>
  <si>
    <t>问题</t>
  </si>
  <si>
    <t>1,什么时候加仓，怎么加仓</t>
  </si>
  <si>
    <t>2,投资比例</t>
  </si>
  <si>
    <t>第一 ， 你需要利用通道突破理论以及一系列的过滤器规则。</t>
  </si>
  <si>
    <t>第二，  你要根据市场的波动幅度确定你的投资规模</t>
  </si>
  <si>
    <t>第三，  每次交易你都要确定两个硬性的止损点。你可能会自然变现，也可能会硬性地停止你的交易过程</t>
  </si>
  <si>
    <t>3， 退出机制， 变现远远要比入市重要的多？</t>
  </si>
  <si>
    <t>加仓原则</t>
  </si>
  <si>
    <t>失败处理原则</t>
  </si>
  <si>
    <t>进场原则</t>
  </si>
  <si>
    <t>1， 盈利时绝对要加仓，要不很难做到长期盈利</t>
  </si>
  <si>
    <t>4， 盈利多少是看市场给多少，千万别错过大趋势</t>
  </si>
  <si>
    <t>3， 震荡时，避免操作，心态不稳定</t>
  </si>
  <si>
    <t>2， 亏损时拒绝加仓，会越加越亏</t>
  </si>
  <si>
    <t>稳定盈利的先决条件</t>
  </si>
  <si>
    <t>1，按照初夏秋冬系统进场</t>
  </si>
  <si>
    <t>2，秋天震荡时，时收获的季节，要出场，不要进场</t>
  </si>
  <si>
    <t>3，任何时候都要单方向操作</t>
  </si>
  <si>
    <t>1，母单亏损时绝不加仓</t>
  </si>
  <si>
    <t>1，每临大事有静气</t>
  </si>
  <si>
    <t>2，冷静处理，设置一个止损点，到了就出，回馈市场吧</t>
  </si>
  <si>
    <t>短线和仓位太多，心态都不好
这个平台有滑点，要注意</t>
  </si>
  <si>
    <t>2，母单有盈利时，按照金字塔模式加仓，只能叫最后一单亏损</t>
  </si>
  <si>
    <t>短线还是看不好 心态不好，总亏钱，尽量不做短线，
仓位太多心态也不好
操作人民币就心态不好，以后不操作人民币
反复操作，操作次数太多了</t>
  </si>
  <si>
    <t>震荡，反复，总是亏损
拿住2天，
市场不适合的时候拿住2天会有所亏损</t>
  </si>
  <si>
    <t>一个点</t>
  </si>
  <si>
    <t>NDX100</t>
  </si>
  <si>
    <t>SPX500</t>
  </si>
  <si>
    <t>2349.0</t>
  </si>
  <si>
    <t>6508.0</t>
  </si>
  <si>
    <t>21654</t>
  </si>
  <si>
    <t>146.265</t>
  </si>
  <si>
    <t>1.31855</t>
  </si>
  <si>
    <t>1.15600</t>
  </si>
  <si>
    <t>125.765</t>
  </si>
  <si>
    <t>111.706</t>
  </si>
  <si>
    <t>波动一个点
日元</t>
  </si>
  <si>
    <t>价格</t>
  </si>
  <si>
    <t>货币对</t>
  </si>
  <si>
    <t>H1</t>
  </si>
  <si>
    <t>H4</t>
  </si>
  <si>
    <t>D1</t>
  </si>
  <si>
    <t>M30</t>
  </si>
  <si>
    <t>M15</t>
  </si>
  <si>
    <t>M5</t>
  </si>
  <si>
    <t>平均真实范围 (Average True Range)</t>
  </si>
  <si>
    <t>1.2</t>
  </si>
  <si>
    <t>0.0003</t>
  </si>
  <si>
    <t>0.0008</t>
  </si>
  <si>
    <t>0.0013</t>
  </si>
  <si>
    <t>0.99</t>
  </si>
  <si>
    <t>1.19</t>
  </si>
  <si>
    <t>0.0006</t>
  </si>
  <si>
    <t>0.0019</t>
  </si>
  <si>
    <t>0.0023</t>
  </si>
  <si>
    <t>0.0043</t>
  </si>
  <si>
    <t>0.0121</t>
  </si>
  <si>
    <t>1.72</t>
  </si>
  <si>
    <t>13</t>
  </si>
  <si>
    <t>30</t>
  </si>
  <si>
    <t>40</t>
  </si>
  <si>
    <t>149</t>
  </si>
  <si>
    <t>332</t>
  </si>
  <si>
    <t>4.0</t>
  </si>
  <si>
    <t>9.6</t>
  </si>
  <si>
    <t>18.1</t>
  </si>
  <si>
    <t>51.0</t>
  </si>
  <si>
    <t>83.4</t>
  </si>
  <si>
    <t>3.0</t>
  </si>
  <si>
    <t>5.6</t>
  </si>
  <si>
    <t>14.7</t>
  </si>
  <si>
    <t>26.7</t>
  </si>
  <si>
    <t>亏损</t>
  </si>
  <si>
    <t>2N</t>
  </si>
  <si>
    <t>3N</t>
  </si>
  <si>
    <t>日元 N 价值</t>
  </si>
  <si>
    <t>入市价</t>
  </si>
  <si>
    <t>浮亏</t>
  </si>
  <si>
    <t>No</t>
  </si>
  <si>
    <t>加仓  2  次</t>
  </si>
  <si>
    <t>加仓  3  次</t>
  </si>
  <si>
    <t>加仓  4  次</t>
  </si>
  <si>
    <t>2、波动剧烈时怎么处理？</t>
  </si>
  <si>
    <t>1、机会来了，敢不敢进场？</t>
  </si>
  <si>
    <t>3、亏损时的心态？</t>
  </si>
  <si>
    <t>4、盈利后不要盲目自信</t>
  </si>
  <si>
    <t>概率100</t>
  </si>
  <si>
    <t>一直加</t>
  </si>
  <si>
    <t>加2次</t>
  </si>
  <si>
    <t>加3次</t>
  </si>
  <si>
    <t>加4次</t>
  </si>
  <si>
    <t>关键</t>
  </si>
  <si>
    <t>1、看那种币种波动的比较平滑</t>
  </si>
  <si>
    <t>2、有一定的方向性</t>
  </si>
  <si>
    <t>3、H1 和 D1的波动比率值小</t>
  </si>
  <si>
    <t>5、（执行力）机会来时敢出手</t>
  </si>
  <si>
    <t>4、海龟式加仓</t>
  </si>
  <si>
    <t>H1 / D1</t>
  </si>
  <si>
    <t>M30 / D1</t>
  </si>
  <si>
    <t>M15 / D1</t>
  </si>
  <si>
    <t>大 MACD 正负不切换，出场</t>
  </si>
  <si>
    <t>入场后出现问题</t>
  </si>
  <si>
    <t>H4 小MACD 正负切换</t>
  </si>
  <si>
    <t>H4 的趋势相同的方向</t>
  </si>
  <si>
    <t>母单不盈利绝对不加仓</t>
  </si>
  <si>
    <t xml:space="preserve">60日均线 或 3N 较大者 </t>
  </si>
  <si>
    <t>大MACD出现交叉（金叉、死叉）</t>
  </si>
  <si>
    <t>止损 / 止盈</t>
  </si>
  <si>
    <t>不交易规则</t>
  </si>
  <si>
    <t>K线在21 和 60均线之间不交易</t>
  </si>
  <si>
    <t>H1 小时交易规则</t>
  </si>
  <si>
    <t>进场</t>
  </si>
  <si>
    <t>H4 小时交易规则</t>
  </si>
  <si>
    <t>只做趋势</t>
  </si>
  <si>
    <t>2、K线在21和60均线同侧，沿着21均线再走</t>
  </si>
  <si>
    <t>1、均线21、60、200顺序相同</t>
  </si>
  <si>
    <t>5、小 MACD 正负切换</t>
  </si>
  <si>
    <t>4、K线趋势和小MACD趋势相同（小MACD为正 或者 为负）</t>
  </si>
  <si>
    <t>3、K线趋势和大MACD相同</t>
  </si>
  <si>
    <t>D1 小MACD 正负切换</t>
  </si>
  <si>
    <t>D1 的趋势相同的方向</t>
  </si>
  <si>
    <t>验证 过滤</t>
  </si>
  <si>
    <t>验证  过滤</t>
  </si>
  <si>
    <t>大 MACD 方向逆转(出现交叉)  出场</t>
  </si>
  <si>
    <t>不交易</t>
  </si>
  <si>
    <t>趋势来了就进去</t>
  </si>
  <si>
    <t>提前知道亏损额度 最大为 6N</t>
  </si>
  <si>
    <t>非趋势 的话 谨慎加仓</t>
  </si>
  <si>
    <t>坚定不移的顺应一个既成的趋势，直至有反向的征兆为止。
海龟 N 模型操作规则</t>
  </si>
  <si>
    <t>5、心理</t>
  </si>
  <si>
    <t>仓位决定心理</t>
  </si>
  <si>
    <t>心理决定成败</t>
  </si>
  <si>
    <t>纪律决定成败</t>
  </si>
  <si>
    <t>6、贪心</t>
  </si>
  <si>
    <t>顺应情感，戒贪戒痴</t>
  </si>
  <si>
    <t>7、市场是老板</t>
  </si>
  <si>
    <t>赚多少是市场决定的，市场是老板</t>
  </si>
  <si>
    <t>有多少钱，决定什么心理</t>
  </si>
  <si>
    <t>最大亏损</t>
  </si>
  <si>
    <t>交易数量</t>
  </si>
  <si>
    <t>Stop 点差</t>
  </si>
  <si>
    <t>海龟式加仓</t>
  </si>
  <si>
    <t>盈利是市场给的</t>
  </si>
  <si>
    <t>亏了是进场时，没做到 实事求是，见路不走</t>
  </si>
  <si>
    <t>3，共振是增加</t>
  </si>
  <si>
    <t>2，止损价</t>
  </si>
  <si>
    <t>1，随机</t>
  </si>
  <si>
    <t>问题出现在哪里</t>
  </si>
  <si>
    <t>学的越多越有敬畏之心</t>
  </si>
  <si>
    <t>杜绝随机操作</t>
  </si>
  <si>
    <t>最多亏6N</t>
  </si>
  <si>
    <t>盈亏多少心里都有数</t>
  </si>
  <si>
    <t>连输2次就不操作了</t>
  </si>
  <si>
    <t>振幅   （N）</t>
  </si>
  <si>
    <t>止损点 （3N）</t>
  </si>
  <si>
    <t>目标点 （能达到几个 N）</t>
  </si>
  <si>
    <t>入场点 （共振）</t>
  </si>
  <si>
    <t>在于加仓</t>
  </si>
  <si>
    <t>操作</t>
  </si>
  <si>
    <t>关键在于共振 </t>
  </si>
  <si>
    <t>市场</t>
  </si>
  <si>
    <t>心理</t>
  </si>
  <si>
    <t>时机</t>
  </si>
  <si>
    <t>8、怎么杜绝随机交易</t>
  </si>
  <si>
    <t>交易了就亏钱还交易么？</t>
  </si>
  <si>
    <t>止损3N</t>
  </si>
  <si>
    <t>合约数 N</t>
  </si>
  <si>
    <t>总合约数</t>
  </si>
  <si>
    <t>止损2N</t>
  </si>
  <si>
    <t>合约数N</t>
  </si>
  <si>
    <t>//300   9 6 3 0 3 15</t>
  </si>
  <si>
    <t>//210   6 7 4 1 2 14</t>
  </si>
  <si>
    <t>//201   6 4 5 2 1 13</t>
  </si>
  <si>
    <t>//111   3 5 6 5 0 12</t>
  </si>
  <si>
    <t>//110   3 5 3 1 1 9</t>
  </si>
  <si>
    <t>//110   3 5 3 1 7</t>
  </si>
  <si>
    <t>//000   0 1 2 3 4 5</t>
  </si>
  <si>
    <t>点差</t>
  </si>
  <si>
    <t>币种</t>
  </si>
  <si>
    <t>9、波动时的心态</t>
  </si>
  <si>
    <t>知道盈亏点，就不去关注波动，也不去做短差</t>
  </si>
  <si>
    <t>人必须学会从心理上和生理上接受失败，承担损失</t>
  </si>
  <si>
    <t>像赌场主那样思考问题</t>
  </si>
  <si>
    <t>2、看H4小时波动性如何</t>
  </si>
  <si>
    <t>1、先看日线图，确定大方向</t>
  </si>
  <si>
    <t xml:space="preserve">3、交易资本和波动性确定 N </t>
  </si>
  <si>
    <t>4、确定交易系统和方向</t>
  </si>
  <si>
    <t>5、确定入场点，目标点，止损点，评估风险</t>
  </si>
  <si>
    <t>1、 通过日K、周K、确定当前市场处于什么状态</t>
  </si>
  <si>
    <t>a、有趋势</t>
  </si>
  <si>
    <t>b、震荡中</t>
  </si>
  <si>
    <t>2、 通过 H4、H1 判断市场的波动性</t>
  </si>
  <si>
    <t>a、 有波动</t>
  </si>
  <si>
    <t>b、 无波动， 退出</t>
  </si>
  <si>
    <t>1、回调  ： 高低之间取半值</t>
  </si>
  <si>
    <t>上涨  ：  一浪高过一浪，次低点  &lt;  当前低点</t>
  </si>
  <si>
    <t>下跌  ：  一浪低过一浪，次高点 &gt; 当前高点</t>
  </si>
  <si>
    <t>2、趋势 ： 一浪一浪  上升或下降  形成趋势</t>
  </si>
  <si>
    <t>1、波浪理论</t>
  </si>
  <si>
    <t>2、共振</t>
  </si>
  <si>
    <t>3、趋势</t>
  </si>
  <si>
    <t>4、交易策略</t>
  </si>
  <si>
    <t>5、</t>
  </si>
  <si>
    <t>高低之间取半值</t>
  </si>
  <si>
    <t>趋势</t>
  </si>
  <si>
    <t>回调</t>
  </si>
  <si>
    <t>反转</t>
  </si>
  <si>
    <t>XAUUSD</t>
  </si>
  <si>
    <t>D1 / V</t>
  </si>
  <si>
    <t>10N</t>
  </si>
  <si>
    <t>3N止损最大亏损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</si>
</sst>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0.00000"/>
    <numFmt numFmtId="166" formatCode="0.000"/>
    <numFmt numFmtId="167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宋体"/>
    </font>
    <font>
      <b/>
      <sz val="11"/>
      <color rgb="FFFF0000"/>
      <name val="宋体"/>
    </font>
    <font>
      <b/>
      <sz val="12"/>
      <color theme="1"/>
      <name val="Calibri"/>
      <family val="2"/>
      <scheme val="minor"/>
    </font>
    <font>
      <sz val="11"/>
      <color theme="1"/>
      <name val="新宋体"/>
      <family val="3"/>
    </font>
    <font>
      <b/>
      <sz val="20"/>
      <color theme="1"/>
      <name val="新宋体"/>
      <family val="3"/>
    </font>
    <font>
      <b/>
      <sz val="12"/>
      <color theme="1"/>
      <name val="新宋体"/>
      <family val="3"/>
    </font>
    <font>
      <sz val="12"/>
      <color theme="1"/>
      <name val="新宋体"/>
      <family val="3"/>
    </font>
    <font>
      <b/>
      <sz val="16"/>
      <color theme="1"/>
      <name val="新宋体"/>
      <family val="3"/>
    </font>
    <font>
      <b/>
      <sz val="10"/>
      <color rgb="FFFF0000"/>
      <name val="新宋体"/>
      <family val="3"/>
    </font>
    <font>
      <b/>
      <sz val="10"/>
      <color theme="1"/>
      <name val="新宋体"/>
      <family val="3"/>
    </font>
    <font>
      <b/>
      <sz val="10"/>
      <name val="新宋体"/>
      <family val="3"/>
    </font>
    <font>
      <b/>
      <sz val="10"/>
      <color rgb="FF7030A0"/>
      <name val="新宋体"/>
      <family val="3"/>
    </font>
    <font>
      <sz val="10"/>
      <color theme="1"/>
      <name val="新宋体"/>
      <family val="3"/>
    </font>
    <font>
      <sz val="10"/>
      <color rgb="FFFF0000"/>
      <name val="新宋体"/>
      <family val="3"/>
    </font>
    <font>
      <b/>
      <sz val="12"/>
      <color rgb="FFFF0000"/>
      <name val="新宋体"/>
      <family val="3"/>
    </font>
    <font>
      <b/>
      <sz val="18"/>
      <color rgb="FFFF0000"/>
      <name val="新宋体"/>
      <family val="3"/>
    </font>
    <font>
      <b/>
      <sz val="18"/>
      <name val="新宋体"/>
      <family val="3"/>
    </font>
    <font>
      <b/>
      <sz val="14"/>
      <color rgb="FFFF0000"/>
      <name val="新宋体"/>
      <family val="3"/>
    </font>
    <font>
      <b/>
      <sz val="16"/>
      <color rgb="FFFF0000"/>
      <name val="新宋体"/>
      <family val="3"/>
    </font>
    <font>
      <b/>
      <sz val="16"/>
      <color rgb="FF00B050"/>
      <name val="新宋体"/>
      <family val="3"/>
    </font>
    <font>
      <b/>
      <sz val="11"/>
      <color theme="1"/>
      <name val="新宋体"/>
      <family val="3"/>
    </font>
    <font>
      <b/>
      <sz val="11"/>
      <color rgb="FFFF0000"/>
      <name val="新宋体"/>
      <family val="3"/>
    </font>
    <font>
      <b/>
      <sz val="11"/>
      <color rgb="FFC00000"/>
      <name val="新宋体"/>
      <family val="3"/>
    </font>
    <font>
      <b/>
      <sz val="18"/>
      <color rgb="FF00B050"/>
      <name val="新宋体"/>
      <family val="3"/>
    </font>
    <font>
      <sz val="11"/>
      <color rgb="FFFF0000"/>
      <name val="新宋体"/>
      <family val="3"/>
    </font>
    <font>
      <b/>
      <sz val="11"/>
      <color rgb="FFFF0000"/>
      <name val="Calibri"/>
      <family val="2"/>
      <scheme val="minor"/>
    </font>
    <font>
      <b/>
      <sz val="14"/>
      <color theme="1"/>
      <name val="新宋体"/>
      <family val="3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8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166" fontId="4" fillId="0" borderId="0" xfId="0" applyNumberFormat="1" applyFont="1"/>
    <xf numFmtId="49" fontId="4" fillId="0" borderId="0" xfId="0" applyNumberFormat="1" applyFont="1"/>
    <xf numFmtId="49" fontId="6" fillId="5" borderId="10" xfId="0" applyNumberFormat="1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165" fontId="6" fillId="6" borderId="10" xfId="0" applyNumberFormat="1" applyFont="1" applyFill="1" applyBorder="1" applyAlignment="1">
      <alignment horizontal="center" vertical="center"/>
    </xf>
    <xf numFmtId="1" fontId="6" fillId="6" borderId="10" xfId="0" applyNumberFormat="1" applyFont="1" applyFill="1" applyBorder="1" applyAlignment="1">
      <alignment horizontal="center" vertical="center"/>
    </xf>
    <xf numFmtId="49" fontId="6" fillId="0" borderId="0" xfId="0" applyNumberFormat="1" applyFont="1"/>
    <xf numFmtId="0" fontId="4" fillId="0" borderId="10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65" fontId="4" fillId="0" borderId="10" xfId="0" applyNumberFormat="1" applyFont="1" applyBorder="1"/>
    <xf numFmtId="165" fontId="4" fillId="4" borderId="10" xfId="0" applyNumberFormat="1" applyFont="1" applyFill="1" applyBorder="1"/>
    <xf numFmtId="166" fontId="6" fillId="5" borderId="10" xfId="0" applyNumberFormat="1" applyFont="1" applyFill="1" applyBorder="1" applyAlignment="1">
      <alignment horizontal="center" vertical="center"/>
    </xf>
    <xf numFmtId="166" fontId="6" fillId="6" borderId="10" xfId="0" applyNumberFormat="1" applyFont="1" applyFill="1" applyBorder="1" applyAlignment="1">
      <alignment horizontal="center" vertical="center"/>
    </xf>
    <xf numFmtId="166" fontId="4" fillId="0" borderId="10" xfId="0" applyNumberFormat="1" applyFont="1" applyBorder="1"/>
    <xf numFmtId="166" fontId="4" fillId="4" borderId="10" xfId="0" applyNumberFormat="1" applyFont="1" applyFill="1" applyBorder="1"/>
    <xf numFmtId="0" fontId="4" fillId="0" borderId="0" xfId="0" applyFont="1"/>
    <xf numFmtId="164" fontId="4" fillId="0" borderId="0" xfId="0" applyNumberFormat="1" applyFont="1"/>
    <xf numFmtId="0" fontId="8" fillId="0" borderId="11" xfId="0" applyFont="1" applyBorder="1" applyAlignment="1">
      <alignment horizontal="center" vertical="center"/>
    </xf>
    <xf numFmtId="165" fontId="4" fillId="0" borderId="0" xfId="0" applyNumberFormat="1" applyFont="1"/>
    <xf numFmtId="2" fontId="6" fillId="5" borderId="10" xfId="0" applyNumberFormat="1" applyFont="1" applyFill="1" applyBorder="1" applyAlignment="1">
      <alignment horizontal="center" vertical="center"/>
    </xf>
    <xf numFmtId="2" fontId="4" fillId="0" borderId="10" xfId="0" applyNumberFormat="1" applyFont="1" applyBorder="1"/>
    <xf numFmtId="2" fontId="4" fillId="0" borderId="0" xfId="0" applyNumberFormat="1" applyFont="1"/>
    <xf numFmtId="2" fontId="6" fillId="6" borderId="10" xfId="0" applyNumberFormat="1" applyFont="1" applyFill="1" applyBorder="1" applyAlignment="1">
      <alignment horizontal="center" vertical="center"/>
    </xf>
    <xf numFmtId="2" fontId="4" fillId="4" borderId="10" xfId="0" applyNumberFormat="1" applyFont="1" applyFill="1" applyBorder="1"/>
    <xf numFmtId="49" fontId="4" fillId="4" borderId="10" xfId="0" applyNumberFormat="1" applyFont="1" applyFill="1" applyBorder="1" applyAlignment="1">
      <alignment horizontal="center" vertical="center"/>
    </xf>
    <xf numFmtId="49" fontId="4" fillId="8" borderId="10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166" fontId="4" fillId="3" borderId="10" xfId="0" applyNumberFormat="1" applyFont="1" applyFill="1" applyBorder="1"/>
    <xf numFmtId="165" fontId="4" fillId="3" borderId="10" xfId="0" applyNumberFormat="1" applyFont="1" applyFill="1" applyBorder="1"/>
    <xf numFmtId="0" fontId="2" fillId="6" borderId="0" xfId="0" applyFont="1" applyFill="1"/>
    <xf numFmtId="0" fontId="8" fillId="0" borderId="15" xfId="0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 vertical="center"/>
    </xf>
    <xf numFmtId="0" fontId="4" fillId="7" borderId="0" xfId="0" applyFont="1" applyFill="1"/>
    <xf numFmtId="0" fontId="21" fillId="0" borderId="0" xfId="0" applyFont="1"/>
    <xf numFmtId="0" fontId="22" fillId="0" borderId="0" xfId="0" applyFont="1"/>
    <xf numFmtId="0" fontId="15" fillId="0" borderId="0" xfId="0" applyFont="1"/>
    <xf numFmtId="0" fontId="23" fillId="0" borderId="0" xfId="0" applyFont="1"/>
    <xf numFmtId="9" fontId="4" fillId="0" borderId="0" xfId="0" applyNumberFormat="1" applyFont="1"/>
    <xf numFmtId="0" fontId="24" fillId="0" borderId="0" xfId="0" applyFont="1"/>
    <xf numFmtId="0" fontId="6" fillId="0" borderId="0" xfId="0" applyFont="1"/>
    <xf numFmtId="0" fontId="25" fillId="6" borderId="0" xfId="0" applyFont="1" applyFill="1"/>
    <xf numFmtId="0" fontId="8" fillId="0" borderId="0" xfId="0" applyFont="1"/>
    <xf numFmtId="0" fontId="4" fillId="0" borderId="0" xfId="0" applyNumberFormat="1" applyFont="1" applyBorder="1"/>
    <xf numFmtId="0" fontId="4" fillId="0" borderId="26" xfId="0" applyNumberFormat="1" applyFont="1" applyBorder="1"/>
    <xf numFmtId="0" fontId="4" fillId="0" borderId="5" xfId="0" applyNumberFormat="1" applyFont="1" applyBorder="1"/>
    <xf numFmtId="0" fontId="4" fillId="0" borderId="6" xfId="0" applyNumberFormat="1" applyFont="1" applyBorder="1"/>
    <xf numFmtId="0" fontId="4" fillId="0" borderId="0" xfId="0" applyNumberFormat="1" applyFont="1"/>
    <xf numFmtId="0" fontId="4" fillId="9" borderId="25" xfId="0" applyNumberFormat="1" applyFont="1" applyFill="1" applyBorder="1"/>
    <xf numFmtId="0" fontId="4" fillId="9" borderId="0" xfId="0" applyNumberFormat="1" applyFont="1" applyFill="1" applyBorder="1"/>
    <xf numFmtId="0" fontId="4" fillId="9" borderId="26" xfId="0" applyNumberFormat="1" applyFont="1" applyFill="1" applyBorder="1"/>
    <xf numFmtId="0" fontId="4" fillId="2" borderId="0" xfId="0" applyNumberFormat="1" applyFont="1" applyFill="1"/>
    <xf numFmtId="0" fontId="4" fillId="2" borderId="25" xfId="0" applyNumberFormat="1" applyFont="1" applyFill="1" applyBorder="1"/>
    <xf numFmtId="0" fontId="4" fillId="2" borderId="0" xfId="0" applyNumberFormat="1" applyFont="1" applyFill="1" applyBorder="1"/>
    <xf numFmtId="0" fontId="4" fillId="2" borderId="26" xfId="0" applyNumberFormat="1" applyFont="1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5" xfId="0" applyNumberFormat="1" applyBorder="1"/>
    <xf numFmtId="0" fontId="0" fillId="2" borderId="0" xfId="0" applyNumberFormat="1" applyFill="1" applyBorder="1"/>
    <xf numFmtId="0" fontId="0" fillId="2" borderId="0" xfId="0" applyNumberFormat="1" applyFill="1"/>
    <xf numFmtId="0" fontId="4" fillId="4" borderId="25" xfId="0" applyNumberFormat="1" applyFont="1" applyFill="1" applyBorder="1"/>
    <xf numFmtId="0" fontId="4" fillId="4" borderId="4" xfId="0" applyNumberFormat="1" applyFont="1" applyFill="1" applyBorder="1"/>
    <xf numFmtId="0" fontId="0" fillId="9" borderId="0" xfId="0" applyNumberFormat="1" applyFill="1" applyBorder="1"/>
    <xf numFmtId="0" fontId="21" fillId="4" borderId="25" xfId="0" applyNumberFormat="1" applyFont="1" applyFill="1" applyBorder="1"/>
    <xf numFmtId="0" fontId="21" fillId="2" borderId="25" xfId="0" applyNumberFormat="1" applyFont="1" applyFill="1" applyBorder="1"/>
    <xf numFmtId="0" fontId="21" fillId="9" borderId="25" xfId="0" applyNumberFormat="1" applyFont="1" applyFill="1" applyBorder="1"/>
    <xf numFmtId="0" fontId="21" fillId="4" borderId="4" xfId="0" applyNumberFormat="1" applyFont="1" applyFill="1" applyBorder="1"/>
    <xf numFmtId="167" fontId="4" fillId="0" borderId="1" xfId="0" applyNumberFormat="1" applyFont="1" applyBorder="1" applyProtection="1"/>
    <xf numFmtId="167" fontId="4" fillId="0" borderId="2" xfId="0" applyNumberFormat="1" applyFont="1" applyBorder="1" applyProtection="1"/>
    <xf numFmtId="167" fontId="4" fillId="9" borderId="1" xfId="0" applyNumberFormat="1" applyFont="1" applyFill="1" applyBorder="1" applyProtection="1"/>
    <xf numFmtId="167" fontId="4" fillId="9" borderId="2" xfId="0" applyNumberFormat="1" applyFont="1" applyFill="1" applyBorder="1" applyProtection="1"/>
    <xf numFmtId="167" fontId="4" fillId="0" borderId="3" xfId="0" applyNumberFormat="1" applyFont="1" applyBorder="1" applyProtection="1"/>
    <xf numFmtId="167" fontId="4" fillId="0" borderId="25" xfId="0" applyNumberFormat="1" applyFont="1" applyBorder="1" applyProtection="1"/>
    <xf numFmtId="167" fontId="4" fillId="0" borderId="0" xfId="0" applyNumberFormat="1" applyFont="1" applyBorder="1" applyProtection="1"/>
    <xf numFmtId="167" fontId="4" fillId="9" borderId="25" xfId="0" applyNumberFormat="1" applyFont="1" applyFill="1" applyBorder="1" applyProtection="1"/>
    <xf numFmtId="167" fontId="4" fillId="9" borderId="0" xfId="0" applyNumberFormat="1" applyFont="1" applyFill="1" applyBorder="1" applyProtection="1"/>
    <xf numFmtId="167" fontId="4" fillId="0" borderId="26" xfId="0" applyNumberFormat="1" applyFont="1" applyBorder="1" applyProtection="1"/>
    <xf numFmtId="167" fontId="4" fillId="2" borderId="25" xfId="0" applyNumberFormat="1" applyFont="1" applyFill="1" applyBorder="1" applyProtection="1"/>
    <xf numFmtId="167" fontId="4" fillId="2" borderId="0" xfId="0" applyNumberFormat="1" applyFont="1" applyFill="1" applyBorder="1" applyProtection="1"/>
    <xf numFmtId="167" fontId="4" fillId="2" borderId="26" xfId="0" applyNumberFormat="1" applyFont="1" applyFill="1" applyBorder="1" applyProtection="1"/>
    <xf numFmtId="167" fontId="4" fillId="9" borderId="26" xfId="0" applyNumberFormat="1" applyFont="1" applyFill="1" applyBorder="1" applyProtection="1"/>
    <xf numFmtId="167" fontId="4" fillId="0" borderId="4" xfId="0" applyNumberFormat="1" applyFont="1" applyBorder="1" applyProtection="1"/>
    <xf numFmtId="167" fontId="4" fillId="0" borderId="5" xfId="0" applyNumberFormat="1" applyFont="1" applyBorder="1" applyProtection="1"/>
    <xf numFmtId="167" fontId="4" fillId="9" borderId="4" xfId="0" applyNumberFormat="1" applyFont="1" applyFill="1" applyBorder="1" applyProtection="1"/>
    <xf numFmtId="167" fontId="4" fillId="9" borderId="5" xfId="0" applyNumberFormat="1" applyFont="1" applyFill="1" applyBorder="1" applyProtection="1"/>
    <xf numFmtId="167" fontId="4" fillId="0" borderId="6" xfId="0" applyNumberFormat="1" applyFont="1" applyBorder="1" applyProtection="1"/>
    <xf numFmtId="0" fontId="4" fillId="0" borderId="0" xfId="0" applyNumberFormat="1" applyFont="1" applyProtection="1">
      <protection locked="0"/>
    </xf>
    <xf numFmtId="0" fontId="21" fillId="9" borderId="10" xfId="0" applyNumberFormat="1" applyFont="1" applyFill="1" applyBorder="1" applyAlignment="1" applyProtection="1">
      <alignment horizontal="center" vertical="center"/>
      <protection locked="0"/>
    </xf>
    <xf numFmtId="0" fontId="21" fillId="9" borderId="28" xfId="0" applyNumberFormat="1" applyFont="1" applyFill="1" applyBorder="1" applyAlignment="1" applyProtection="1">
      <alignment horizontal="center" vertical="center" wrapText="1"/>
      <protection locked="0"/>
    </xf>
    <xf numFmtId="0" fontId="21" fillId="9" borderId="29" xfId="0" applyNumberFormat="1" applyFont="1" applyFill="1" applyBorder="1" applyAlignment="1" applyProtection="1">
      <alignment horizontal="center" vertical="center"/>
      <protection locked="0"/>
    </xf>
    <xf numFmtId="0" fontId="21" fillId="9" borderId="30" xfId="0" applyNumberFormat="1" applyFont="1" applyFill="1" applyBorder="1" applyAlignment="1" applyProtection="1">
      <alignment horizontal="center" vertical="center"/>
      <protection locked="0"/>
    </xf>
    <xf numFmtId="0" fontId="21" fillId="9" borderId="38" xfId="0" applyNumberFormat="1" applyFont="1" applyFill="1" applyBorder="1" applyAlignment="1" applyProtection="1">
      <alignment horizontal="center" vertical="center"/>
      <protection locked="0"/>
    </xf>
    <xf numFmtId="0" fontId="21" fillId="9" borderId="11" xfId="0" applyNumberFormat="1" applyFont="1" applyFill="1" applyBorder="1" applyAlignment="1" applyProtection="1">
      <alignment horizontal="center" vertical="center"/>
      <protection locked="0"/>
    </xf>
    <xf numFmtId="0" fontId="21" fillId="9" borderId="35" xfId="0" applyNumberFormat="1" applyFont="1" applyFill="1" applyBorder="1" applyAlignment="1" applyProtection="1">
      <alignment horizontal="center" vertical="center"/>
      <protection locked="0"/>
    </xf>
    <xf numFmtId="0" fontId="21" fillId="9" borderId="33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NumberFormat="1" applyFont="1" applyBorder="1" applyProtection="1">
      <protection locked="0"/>
    </xf>
    <xf numFmtId="0" fontId="4" fillId="0" borderId="28" xfId="0" applyNumberFormat="1" applyFont="1" applyBorder="1" applyProtection="1">
      <protection locked="0"/>
    </xf>
    <xf numFmtId="0" fontId="4" fillId="0" borderId="25" xfId="0" applyNumberFormat="1" applyFont="1" applyBorder="1" applyAlignment="1" applyProtection="1">
      <alignment horizontal="left" vertical="top"/>
      <protection locked="0"/>
    </xf>
    <xf numFmtId="0" fontId="4" fillId="0" borderId="0" xfId="0" applyNumberFormat="1" applyFont="1" applyBorder="1" applyAlignment="1" applyProtection="1">
      <alignment horizontal="left" vertical="top"/>
      <protection locked="0"/>
    </xf>
    <xf numFmtId="0" fontId="4" fillId="9" borderId="12" xfId="0" applyNumberFormat="1" applyFont="1" applyFill="1" applyBorder="1" applyAlignment="1" applyProtection="1">
      <alignment horizontal="left" vertical="top"/>
      <protection locked="0"/>
    </xf>
    <xf numFmtId="0" fontId="4" fillId="0" borderId="26" xfId="0" applyNumberFormat="1" applyFont="1" applyBorder="1" applyAlignment="1" applyProtection="1">
      <alignment horizontal="left" vertical="top"/>
      <protection locked="0"/>
    </xf>
    <xf numFmtId="0" fontId="21" fillId="0" borderId="36" xfId="0" applyNumberFormat="1" applyFont="1" applyBorder="1" applyProtection="1">
      <protection locked="0"/>
    </xf>
    <xf numFmtId="165" fontId="4" fillId="0" borderId="0" xfId="0" applyNumberFormat="1" applyFont="1" applyProtection="1">
      <protection locked="0"/>
    </xf>
    <xf numFmtId="0" fontId="4" fillId="2" borderId="10" xfId="0" applyNumberFormat="1" applyFont="1" applyFill="1" applyBorder="1" applyProtection="1">
      <protection locked="0"/>
    </xf>
    <xf numFmtId="0" fontId="4" fillId="2" borderId="28" xfId="0" applyNumberFormat="1" applyFont="1" applyFill="1" applyBorder="1" applyProtection="1">
      <protection locked="0"/>
    </xf>
    <xf numFmtId="0" fontId="4" fillId="2" borderId="25" xfId="0" applyNumberFormat="1" applyFont="1" applyFill="1" applyBorder="1" applyAlignment="1" applyProtection="1">
      <alignment horizontal="left" vertical="top"/>
      <protection locked="0"/>
    </xf>
    <xf numFmtId="0" fontId="4" fillId="2" borderId="0" xfId="0" applyNumberFormat="1" applyFont="1" applyFill="1" applyBorder="1" applyAlignment="1" applyProtection="1">
      <alignment horizontal="left" vertical="top"/>
      <protection locked="0"/>
    </xf>
    <xf numFmtId="0" fontId="4" fillId="2" borderId="12" xfId="0" applyNumberFormat="1" applyFont="1" applyFill="1" applyBorder="1" applyAlignment="1" applyProtection="1">
      <alignment horizontal="left" vertical="top"/>
      <protection locked="0"/>
    </xf>
    <xf numFmtId="0" fontId="4" fillId="2" borderId="26" xfId="0" applyNumberFormat="1" applyFont="1" applyFill="1" applyBorder="1" applyAlignment="1" applyProtection="1">
      <alignment horizontal="left" vertical="top"/>
      <protection locked="0"/>
    </xf>
    <xf numFmtId="0" fontId="21" fillId="2" borderId="36" xfId="0" applyNumberFormat="1" applyFont="1" applyFill="1" applyBorder="1" applyProtection="1">
      <protection locked="0"/>
    </xf>
    <xf numFmtId="0" fontId="21" fillId="9" borderId="36" xfId="0" applyNumberFormat="1" applyFont="1" applyFill="1" applyBorder="1" applyProtection="1">
      <protection locked="0"/>
    </xf>
    <xf numFmtId="0" fontId="4" fillId="0" borderId="4" xfId="0" applyNumberFormat="1" applyFont="1" applyBorder="1" applyAlignment="1" applyProtection="1">
      <alignment horizontal="left" vertical="top"/>
      <protection locked="0"/>
    </xf>
    <xf numFmtId="0" fontId="4" fillId="0" borderId="5" xfId="0" applyNumberFormat="1" applyFont="1" applyBorder="1" applyAlignment="1" applyProtection="1">
      <alignment horizontal="left" vertical="top"/>
      <protection locked="0"/>
    </xf>
    <xf numFmtId="0" fontId="4" fillId="9" borderId="14" xfId="0" applyNumberFormat="1" applyFont="1" applyFill="1" applyBorder="1" applyAlignment="1" applyProtection="1">
      <alignment horizontal="left" vertical="top"/>
      <protection locked="0"/>
    </xf>
    <xf numFmtId="0" fontId="4" fillId="0" borderId="6" xfId="0" applyNumberFormat="1" applyFont="1" applyBorder="1" applyAlignment="1" applyProtection="1">
      <alignment horizontal="left" vertical="top"/>
      <protection locked="0"/>
    </xf>
    <xf numFmtId="0" fontId="21" fillId="0" borderId="37" xfId="0" applyNumberFormat="1" applyFont="1" applyBorder="1" applyProtection="1">
      <protection locked="0"/>
    </xf>
    <xf numFmtId="0" fontId="4" fillId="0" borderId="0" xfId="0" applyNumberFormat="1" applyFont="1" applyBorder="1" applyProtection="1">
      <protection locked="0"/>
    </xf>
    <xf numFmtId="0" fontId="21" fillId="9" borderId="27" xfId="0" applyNumberFormat="1" applyFont="1" applyFill="1" applyBorder="1" applyAlignment="1" applyProtection="1">
      <alignment horizontal="center" vertical="center"/>
      <protection locked="0"/>
    </xf>
    <xf numFmtId="0" fontId="21" fillId="9" borderId="18" xfId="0" applyNumberFormat="1" applyFont="1" applyFill="1" applyBorder="1" applyAlignment="1" applyProtection="1">
      <alignment horizontal="center" vertical="center"/>
      <protection locked="0"/>
    </xf>
    <xf numFmtId="0" fontId="21" fillId="9" borderId="31" xfId="0" applyNumberFormat="1" applyFont="1" applyFill="1" applyBorder="1" applyAlignment="1" applyProtection="1">
      <alignment horizontal="center" vertical="center"/>
      <protection locked="0"/>
    </xf>
    <xf numFmtId="0" fontId="21" fillId="9" borderId="40" xfId="0" applyNumberFormat="1" applyFont="1" applyFill="1" applyBorder="1" applyAlignment="1" applyProtection="1">
      <alignment horizontal="center" vertical="center"/>
      <protection locked="0"/>
    </xf>
    <xf numFmtId="0" fontId="21" fillId="9" borderId="32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Border="1" applyProtection="1">
      <protection locked="0"/>
    </xf>
    <xf numFmtId="0" fontId="4" fillId="0" borderId="2" xfId="0" applyNumberFormat="1" applyFont="1" applyBorder="1" applyProtection="1">
      <protection locked="0"/>
    </xf>
    <xf numFmtId="0" fontId="21" fillId="0" borderId="39" xfId="0" applyNumberFormat="1" applyFont="1" applyBorder="1" applyProtection="1">
      <protection locked="0"/>
    </xf>
    <xf numFmtId="3" fontId="4" fillId="0" borderId="25" xfId="0" applyNumberFormat="1" applyFont="1" applyBorder="1" applyProtection="1">
      <protection locked="0"/>
    </xf>
    <xf numFmtId="0" fontId="4" fillId="0" borderId="25" xfId="0" applyNumberFormat="1" applyFont="1" applyBorder="1" applyProtection="1">
      <protection locked="0"/>
    </xf>
    <xf numFmtId="0" fontId="4" fillId="2" borderId="0" xfId="0" applyNumberFormat="1" applyFont="1" applyFill="1" applyProtection="1">
      <protection locked="0"/>
    </xf>
    <xf numFmtId="3" fontId="4" fillId="0" borderId="0" xfId="0" applyNumberFormat="1" applyFont="1" applyBorder="1" applyProtection="1">
      <protection locked="0"/>
    </xf>
    <xf numFmtId="0" fontId="4" fillId="9" borderId="0" xfId="0" applyNumberFormat="1" applyFont="1" applyFill="1" applyProtection="1">
      <protection locked="0"/>
    </xf>
    <xf numFmtId="0" fontId="4" fillId="0" borderId="4" xfId="0" applyNumberFormat="1" applyFont="1" applyBorder="1" applyProtection="1">
      <protection locked="0"/>
    </xf>
    <xf numFmtId="0" fontId="4" fillId="0" borderId="5" xfId="0" applyNumberFormat="1" applyFont="1" applyBorder="1" applyProtection="1">
      <protection locked="0"/>
    </xf>
    <xf numFmtId="0" fontId="21" fillId="0" borderId="0" xfId="0" applyNumberFormat="1" applyFont="1" applyBorder="1" applyProtection="1">
      <protection locked="0"/>
    </xf>
    <xf numFmtId="2" fontId="4" fillId="0" borderId="0" xfId="0" applyNumberFormat="1" applyFont="1" applyBorder="1" applyProtection="1">
      <protection locked="0"/>
    </xf>
    <xf numFmtId="0" fontId="21" fillId="0" borderId="0" xfId="0" applyNumberFormat="1" applyFont="1" applyProtection="1">
      <protection locked="0"/>
    </xf>
    <xf numFmtId="0" fontId="27" fillId="0" borderId="0" xfId="0" applyNumberFormat="1" applyFont="1" applyProtection="1">
      <protection locked="0"/>
    </xf>
    <xf numFmtId="0" fontId="25" fillId="0" borderId="0" xfId="0" applyNumberFormat="1" applyFont="1" applyProtection="1">
      <protection locked="0"/>
    </xf>
    <xf numFmtId="0" fontId="22" fillId="0" borderId="0" xfId="0" applyNumberFormat="1" applyFont="1" applyProtection="1">
      <protection locked="0"/>
    </xf>
    <xf numFmtId="0" fontId="4" fillId="0" borderId="1" xfId="0" applyNumberFormat="1" applyFont="1" applyBorder="1" applyProtection="1"/>
    <xf numFmtId="0" fontId="4" fillId="0" borderId="2" xfId="0" applyNumberFormat="1" applyFont="1" applyBorder="1" applyProtection="1"/>
    <xf numFmtId="0" fontId="4" fillId="9" borderId="1" xfId="0" applyNumberFormat="1" applyFont="1" applyFill="1" applyBorder="1" applyProtection="1"/>
    <xf numFmtId="0" fontId="4" fillId="9" borderId="2" xfId="0" applyNumberFormat="1" applyFont="1" applyFill="1" applyBorder="1" applyProtection="1"/>
    <xf numFmtId="0" fontId="4" fillId="0" borderId="3" xfId="0" applyNumberFormat="1" applyFont="1" applyBorder="1" applyProtection="1"/>
    <xf numFmtId="0" fontId="21" fillId="0" borderId="36" xfId="0" applyNumberFormat="1" applyFont="1" applyBorder="1" applyProtection="1"/>
    <xf numFmtId="0" fontId="4" fillId="0" borderId="25" xfId="0" applyNumberFormat="1" applyFont="1" applyBorder="1" applyProtection="1"/>
    <xf numFmtId="0" fontId="4" fillId="0" borderId="0" xfId="0" applyNumberFormat="1" applyFont="1" applyBorder="1" applyProtection="1"/>
    <xf numFmtId="0" fontId="4" fillId="9" borderId="25" xfId="0" applyNumberFormat="1" applyFont="1" applyFill="1" applyBorder="1" applyProtection="1"/>
    <xf numFmtId="0" fontId="4" fillId="9" borderId="0" xfId="0" applyNumberFormat="1" applyFont="1" applyFill="1" applyBorder="1" applyProtection="1"/>
    <xf numFmtId="0" fontId="4" fillId="0" borderId="26" xfId="0" applyNumberFormat="1" applyFont="1" applyBorder="1" applyProtection="1"/>
    <xf numFmtId="0" fontId="4" fillId="2" borderId="25" xfId="0" applyNumberFormat="1" applyFont="1" applyFill="1" applyBorder="1" applyProtection="1"/>
    <xf numFmtId="0" fontId="4" fillId="2" borderId="0" xfId="0" applyNumberFormat="1" applyFont="1" applyFill="1" applyBorder="1" applyProtection="1"/>
    <xf numFmtId="0" fontId="4" fillId="2" borderId="26" xfId="0" applyNumberFormat="1" applyFont="1" applyFill="1" applyBorder="1" applyProtection="1"/>
    <xf numFmtId="0" fontId="21" fillId="2" borderId="36" xfId="0" applyNumberFormat="1" applyFont="1" applyFill="1" applyBorder="1" applyProtection="1"/>
    <xf numFmtId="0" fontId="4" fillId="9" borderId="26" xfId="0" applyNumberFormat="1" applyFont="1" applyFill="1" applyBorder="1" applyProtection="1"/>
    <xf numFmtId="0" fontId="21" fillId="9" borderId="36" xfId="0" applyNumberFormat="1" applyFont="1" applyFill="1" applyBorder="1" applyProtection="1"/>
    <xf numFmtId="0" fontId="4" fillId="0" borderId="4" xfId="0" applyNumberFormat="1" applyFont="1" applyBorder="1" applyProtection="1"/>
    <xf numFmtId="0" fontId="4" fillId="0" borderId="5" xfId="0" applyNumberFormat="1" applyFont="1" applyBorder="1" applyProtection="1"/>
    <xf numFmtId="0" fontId="4" fillId="9" borderId="4" xfId="0" applyNumberFormat="1" applyFont="1" applyFill="1" applyBorder="1" applyProtection="1"/>
    <xf numFmtId="0" fontId="4" fillId="9" borderId="5" xfId="0" applyNumberFormat="1" applyFont="1" applyFill="1" applyBorder="1" applyProtection="1"/>
    <xf numFmtId="0" fontId="4" fillId="0" borderId="6" xfId="0" applyNumberFormat="1" applyFont="1" applyBorder="1" applyProtection="1"/>
    <xf numFmtId="0" fontId="21" fillId="0" borderId="37" xfId="0" applyNumberFormat="1" applyFont="1" applyBorder="1" applyProtection="1"/>
    <xf numFmtId="0" fontId="4" fillId="0" borderId="34" xfId="0" applyNumberFormat="1" applyFont="1" applyBorder="1" applyProtection="1"/>
    <xf numFmtId="0" fontId="4" fillId="0" borderId="10" xfId="0" applyNumberFormat="1" applyFont="1" applyBorder="1" applyProtection="1"/>
    <xf numFmtId="0" fontId="4" fillId="0" borderId="28" xfId="0" applyNumberFormat="1" applyFont="1" applyBorder="1" applyProtection="1"/>
    <xf numFmtId="0" fontId="4" fillId="9" borderId="12" xfId="0" applyNumberFormat="1" applyFont="1" applyFill="1" applyBorder="1" applyAlignment="1" applyProtection="1">
      <alignment horizontal="left" vertical="top"/>
    </xf>
    <xf numFmtId="0" fontId="4" fillId="0" borderId="13" xfId="0" applyNumberFormat="1" applyFont="1" applyBorder="1" applyProtection="1"/>
    <xf numFmtId="0" fontId="4" fillId="2" borderId="34" xfId="0" applyNumberFormat="1" applyFont="1" applyFill="1" applyBorder="1" applyProtection="1"/>
    <xf numFmtId="0" fontId="4" fillId="2" borderId="10" xfId="0" applyNumberFormat="1" applyFont="1" applyFill="1" applyBorder="1" applyProtection="1"/>
    <xf numFmtId="0" fontId="4" fillId="2" borderId="28" xfId="0" applyNumberFormat="1" applyFont="1" applyFill="1" applyBorder="1" applyProtection="1"/>
    <xf numFmtId="0" fontId="4" fillId="2" borderId="12" xfId="0" applyNumberFormat="1" applyFont="1" applyFill="1" applyBorder="1" applyAlignment="1" applyProtection="1">
      <alignment horizontal="left" vertical="top"/>
    </xf>
    <xf numFmtId="0" fontId="4" fillId="2" borderId="13" xfId="0" applyNumberFormat="1" applyFont="1" applyFill="1" applyBorder="1" applyProtection="1"/>
    <xf numFmtId="0" fontId="4" fillId="0" borderId="42" xfId="0" applyNumberFormat="1" applyFont="1" applyBorder="1" applyProtection="1"/>
    <xf numFmtId="0" fontId="4" fillId="0" borderId="41" xfId="0" applyNumberFormat="1" applyFont="1" applyBorder="1" applyProtection="1"/>
    <xf numFmtId="0" fontId="4" fillId="0" borderId="43" xfId="0" applyNumberFormat="1" applyFont="1" applyBorder="1" applyProtection="1"/>
    <xf numFmtId="0" fontId="4" fillId="9" borderId="14" xfId="0" applyNumberFormat="1" applyFont="1" applyFill="1" applyBorder="1" applyAlignment="1" applyProtection="1">
      <alignment horizontal="left" vertical="top"/>
    </xf>
    <xf numFmtId="0" fontId="4" fillId="0" borderId="15" xfId="0" applyNumberFormat="1" applyFont="1" applyBorder="1" applyProtection="1"/>
    <xf numFmtId="0" fontId="18" fillId="0" borderId="0" xfId="0" applyNumberFormat="1" applyFont="1" applyProtection="1">
      <protection locked="0"/>
    </xf>
    <xf numFmtId="0" fontId="4" fillId="7" borderId="14" xfId="0" applyNumberFormat="1" applyFont="1" applyFill="1" applyBorder="1" applyAlignment="1">
      <alignment horizontal="center" vertical="center"/>
    </xf>
    <xf numFmtId="0" fontId="4" fillId="7" borderId="41" xfId="0" applyNumberFormat="1" applyFont="1" applyFill="1" applyBorder="1" applyAlignment="1">
      <alignment horizontal="center" vertical="center"/>
    </xf>
    <xf numFmtId="0" fontId="0" fillId="7" borderId="41" xfId="0" applyNumberFormat="1" applyFill="1" applyBorder="1" applyAlignment="1">
      <alignment horizontal="center" vertical="center"/>
    </xf>
    <xf numFmtId="0" fontId="4" fillId="7" borderId="15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44" xfId="0" applyBorder="1"/>
    <xf numFmtId="0" fontId="0" fillId="0" borderId="45" xfId="0" applyBorder="1"/>
    <xf numFmtId="0" fontId="28" fillId="6" borderId="44" xfId="0" applyFont="1" applyFill="1" applyBorder="1"/>
    <xf numFmtId="0" fontId="0" fillId="7" borderId="2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4" xfId="0" applyNumberFormat="1" applyFont="1" applyFill="1" applyBorder="1" applyAlignment="1" applyProtection="1">
      <alignment horizontal="left" vertical="top"/>
      <protection locked="0"/>
    </xf>
    <xf numFmtId="0" fontId="4" fillId="2" borderId="5" xfId="0" applyNumberFormat="1" applyFont="1" applyFill="1" applyBorder="1" applyAlignment="1" applyProtection="1">
      <alignment horizontal="left" vertical="top"/>
      <protection locked="0"/>
    </xf>
    <xf numFmtId="0" fontId="4" fillId="2" borderId="14" xfId="0" applyNumberFormat="1" applyFont="1" applyFill="1" applyBorder="1" applyAlignment="1" applyProtection="1">
      <alignment horizontal="left" vertical="top"/>
      <protection locked="0"/>
    </xf>
    <xf numFmtId="0" fontId="4" fillId="2" borderId="6" xfId="0" applyNumberFormat="1" applyFont="1" applyFill="1" applyBorder="1" applyAlignment="1" applyProtection="1">
      <alignment horizontal="left" vertical="top"/>
      <protection locked="0"/>
    </xf>
    <xf numFmtId="0" fontId="21" fillId="2" borderId="37" xfId="0" applyNumberFormat="1" applyFont="1" applyFill="1" applyBorder="1" applyProtection="1">
      <protection locked="0"/>
    </xf>
    <xf numFmtId="0" fontId="4" fillId="2" borderId="42" xfId="0" applyNumberFormat="1" applyFont="1" applyFill="1" applyBorder="1" applyProtection="1"/>
    <xf numFmtId="0" fontId="4" fillId="2" borderId="41" xfId="0" applyNumberFormat="1" applyFont="1" applyFill="1" applyBorder="1" applyProtection="1"/>
    <xf numFmtId="0" fontId="4" fillId="2" borderId="43" xfId="0" applyNumberFormat="1" applyFont="1" applyFill="1" applyBorder="1" applyProtection="1"/>
    <xf numFmtId="0" fontId="4" fillId="2" borderId="14" xfId="0" applyNumberFormat="1" applyFont="1" applyFill="1" applyBorder="1" applyAlignment="1" applyProtection="1">
      <alignment horizontal="left" vertical="top"/>
    </xf>
    <xf numFmtId="0" fontId="4" fillId="2" borderId="15" xfId="0" applyNumberFormat="1" applyFont="1" applyFill="1" applyBorder="1" applyProtection="1"/>
    <xf numFmtId="0" fontId="21" fillId="2" borderId="37" xfId="0" applyNumberFormat="1" applyFont="1" applyFill="1" applyBorder="1" applyProtection="1"/>
    <xf numFmtId="165" fontId="4" fillId="2" borderId="0" xfId="0" applyNumberFormat="1" applyFont="1" applyFill="1" applyProtection="1">
      <protection locked="0"/>
    </xf>
    <xf numFmtId="0" fontId="4" fillId="7" borderId="10" xfId="0" applyNumberFormat="1" applyFont="1" applyFill="1" applyBorder="1" applyProtection="1">
      <protection locked="0"/>
    </xf>
    <xf numFmtId="0" fontId="4" fillId="7" borderId="28" xfId="0" applyNumberFormat="1" applyFont="1" applyFill="1" applyBorder="1" applyProtection="1">
      <protection locked="0"/>
    </xf>
    <xf numFmtId="0" fontId="4" fillId="7" borderId="25" xfId="0" applyNumberFormat="1" applyFont="1" applyFill="1" applyBorder="1" applyAlignment="1" applyProtection="1">
      <alignment horizontal="left" vertical="top"/>
      <protection locked="0"/>
    </xf>
    <xf numFmtId="0" fontId="4" fillId="7" borderId="0" xfId="0" applyNumberFormat="1" applyFont="1" applyFill="1" applyBorder="1" applyAlignment="1" applyProtection="1">
      <alignment horizontal="left" vertical="top"/>
      <protection locked="0"/>
    </xf>
    <xf numFmtId="0" fontId="4" fillId="7" borderId="12" xfId="0" applyNumberFormat="1" applyFont="1" applyFill="1" applyBorder="1" applyAlignment="1" applyProtection="1">
      <alignment horizontal="left" vertical="top"/>
      <protection locked="0"/>
    </xf>
    <xf numFmtId="0" fontId="4" fillId="7" borderId="26" xfId="0" applyNumberFormat="1" applyFont="1" applyFill="1" applyBorder="1" applyAlignment="1" applyProtection="1">
      <alignment horizontal="left" vertical="top"/>
      <protection locked="0"/>
    </xf>
    <xf numFmtId="0" fontId="21" fillId="7" borderId="36" xfId="0" applyNumberFormat="1" applyFont="1" applyFill="1" applyBorder="1" applyProtection="1">
      <protection locked="0"/>
    </xf>
    <xf numFmtId="0" fontId="4" fillId="7" borderId="34" xfId="0" applyNumberFormat="1" applyFont="1" applyFill="1" applyBorder="1" applyProtection="1"/>
    <xf numFmtId="0" fontId="4" fillId="7" borderId="10" xfId="0" applyNumberFormat="1" applyFont="1" applyFill="1" applyBorder="1" applyProtection="1"/>
    <xf numFmtId="0" fontId="4" fillId="7" borderId="28" xfId="0" applyNumberFormat="1" applyFont="1" applyFill="1" applyBorder="1" applyProtection="1"/>
    <xf numFmtId="0" fontId="4" fillId="7" borderId="12" xfId="0" applyNumberFormat="1" applyFont="1" applyFill="1" applyBorder="1" applyAlignment="1" applyProtection="1">
      <alignment horizontal="left" vertical="top"/>
    </xf>
    <xf numFmtId="0" fontId="4" fillId="7" borderId="13" xfId="0" applyNumberFormat="1" applyFont="1" applyFill="1" applyBorder="1" applyProtection="1"/>
    <xf numFmtId="0" fontId="21" fillId="7" borderId="36" xfId="0" applyNumberFormat="1" applyFont="1" applyFill="1" applyBorder="1" applyProtection="1"/>
    <xf numFmtId="0" fontId="4" fillId="7" borderId="0" xfId="0" applyNumberFormat="1" applyFont="1" applyFill="1" applyProtection="1">
      <protection locked="0"/>
    </xf>
    <xf numFmtId="167" fontId="4" fillId="2" borderId="4" xfId="0" applyNumberFormat="1" applyFont="1" applyFill="1" applyBorder="1" applyProtection="1"/>
    <xf numFmtId="167" fontId="4" fillId="2" borderId="5" xfId="0" applyNumberFormat="1" applyFont="1" applyFill="1" applyBorder="1" applyProtection="1"/>
    <xf numFmtId="167" fontId="4" fillId="2" borderId="6" xfId="0" applyNumberFormat="1" applyFont="1" applyFill="1" applyBorder="1" applyProtection="1"/>
    <xf numFmtId="0" fontId="4" fillId="2" borderId="4" xfId="0" applyNumberFormat="1" applyFont="1" applyFill="1" applyBorder="1" applyProtection="1"/>
    <xf numFmtId="0" fontId="4" fillId="2" borderId="5" xfId="0" applyNumberFormat="1" applyFont="1" applyFill="1" applyBorder="1" applyProtection="1"/>
    <xf numFmtId="0" fontId="4" fillId="2" borderId="6" xfId="0" applyNumberFormat="1" applyFont="1" applyFill="1" applyBorder="1" applyProtection="1"/>
    <xf numFmtId="167" fontId="4" fillId="7" borderId="25" xfId="0" applyNumberFormat="1" applyFont="1" applyFill="1" applyBorder="1" applyProtection="1"/>
    <xf numFmtId="167" fontId="4" fillId="7" borderId="0" xfId="0" applyNumberFormat="1" applyFont="1" applyFill="1" applyBorder="1" applyProtection="1"/>
    <xf numFmtId="167" fontId="4" fillId="7" borderId="26" xfId="0" applyNumberFormat="1" applyFont="1" applyFill="1" applyBorder="1" applyProtection="1"/>
    <xf numFmtId="0" fontId="4" fillId="7" borderId="25" xfId="0" applyNumberFormat="1" applyFont="1" applyFill="1" applyBorder="1" applyProtection="1"/>
    <xf numFmtId="0" fontId="4" fillId="7" borderId="0" xfId="0" applyNumberFormat="1" applyFont="1" applyFill="1" applyBorder="1" applyProtection="1"/>
    <xf numFmtId="0" fontId="4" fillId="7" borderId="26" xfId="0" applyNumberFormat="1" applyFont="1" applyFill="1" applyBorder="1" applyProtection="1"/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3" fillId="7" borderId="7" xfId="0" applyFont="1" applyFill="1" applyBorder="1" applyAlignment="1">
      <alignment horizontal="left" vertical="top" wrapText="1"/>
    </xf>
    <xf numFmtId="0" fontId="13" fillId="7" borderId="8" xfId="0" applyFont="1" applyFill="1" applyBorder="1" applyAlignment="1">
      <alignment horizontal="left" vertical="top" wrapText="1"/>
    </xf>
    <xf numFmtId="0" fontId="13" fillId="7" borderId="9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7" borderId="1" xfId="0" applyFont="1" applyFill="1" applyBorder="1" applyAlignment="1">
      <alignment horizontal="left" vertical="top" wrapText="1"/>
    </xf>
    <xf numFmtId="0" fontId="13" fillId="7" borderId="2" xfId="0" applyFont="1" applyFill="1" applyBorder="1" applyAlignment="1">
      <alignment horizontal="left" vertical="top" wrapText="1"/>
    </xf>
    <xf numFmtId="0" fontId="13" fillId="7" borderId="3" xfId="0" applyFont="1" applyFill="1" applyBorder="1" applyAlignment="1">
      <alignment horizontal="left" vertical="top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0" fontId="19" fillId="0" borderId="9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7" borderId="1" xfId="0" applyFont="1" applyFill="1" applyBorder="1" applyAlignment="1">
      <alignment horizontal="center" vertical="top" wrapText="1"/>
    </xf>
    <xf numFmtId="0" fontId="13" fillId="7" borderId="2" xfId="0" applyFont="1" applyFill="1" applyBorder="1" applyAlignment="1">
      <alignment horizontal="center" vertical="top" wrapText="1"/>
    </xf>
    <xf numFmtId="0" fontId="13" fillId="7" borderId="3" xfId="0" applyFont="1" applyFill="1" applyBorder="1" applyAlignment="1">
      <alignment horizontal="center" vertical="top" wrapText="1"/>
    </xf>
    <xf numFmtId="164" fontId="7" fillId="0" borderId="22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7" borderId="4" xfId="0" applyFont="1" applyFill="1" applyBorder="1" applyAlignment="1">
      <alignment horizontal="left" vertical="top" wrapText="1"/>
    </xf>
    <xf numFmtId="0" fontId="13" fillId="7" borderId="5" xfId="0" applyFont="1" applyFill="1" applyBorder="1" applyAlignment="1">
      <alignment horizontal="left" vertical="top" wrapText="1"/>
    </xf>
    <xf numFmtId="0" fontId="13" fillId="7" borderId="6" xfId="0" applyFont="1" applyFill="1" applyBorder="1" applyAlignment="1">
      <alignment horizontal="left" vertical="top" wrapText="1"/>
    </xf>
    <xf numFmtId="0" fontId="8" fillId="0" borderId="21" xfId="0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3" fillId="7" borderId="4" xfId="0" applyFont="1" applyFill="1" applyBorder="1" applyAlignment="1">
      <alignment horizontal="center" vertical="top" wrapText="1"/>
    </xf>
    <xf numFmtId="0" fontId="13" fillId="7" borderId="5" xfId="0" applyFont="1" applyFill="1" applyBorder="1" applyAlignment="1">
      <alignment horizontal="center" vertical="top" wrapText="1"/>
    </xf>
    <xf numFmtId="0" fontId="13" fillId="7" borderId="6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horizontal="left" vertical="top" wrapText="1"/>
    </xf>
    <xf numFmtId="0" fontId="13" fillId="4" borderId="2" xfId="0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left" vertical="top" wrapText="1"/>
    </xf>
    <xf numFmtId="0" fontId="13" fillId="4" borderId="4" xfId="0" applyFont="1" applyFill="1" applyBorder="1" applyAlignment="1">
      <alignment horizontal="left" vertical="top" wrapText="1"/>
    </xf>
    <xf numFmtId="0" fontId="13" fillId="4" borderId="5" xfId="0" applyFont="1" applyFill="1" applyBorder="1" applyAlignment="1">
      <alignment horizontal="left" vertical="top" wrapText="1"/>
    </xf>
    <xf numFmtId="0" fontId="13" fillId="4" borderId="6" xfId="0" applyFont="1" applyFill="1" applyBorder="1" applyAlignment="1">
      <alignment horizontal="left" vertical="top" wrapText="1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9" fillId="9" borderId="7" xfId="0" applyFont="1" applyFill="1" applyBorder="1" applyAlignment="1">
      <alignment horizontal="left" vertical="top"/>
    </xf>
    <xf numFmtId="0" fontId="9" fillId="9" borderId="8" xfId="0" applyFont="1" applyFill="1" applyBorder="1" applyAlignment="1">
      <alignment horizontal="left" vertical="top"/>
    </xf>
    <xf numFmtId="0" fontId="9" fillId="9" borderId="9" xfId="0" applyFont="1" applyFill="1" applyBorder="1" applyAlignment="1">
      <alignment horizontal="left" vertical="top"/>
    </xf>
    <xf numFmtId="0" fontId="10" fillId="9" borderId="1" xfId="0" applyFont="1" applyFill="1" applyBorder="1" applyAlignment="1">
      <alignment horizontal="left" vertical="top" wrapText="1"/>
    </xf>
    <xf numFmtId="0" fontId="10" fillId="9" borderId="2" xfId="0" applyFont="1" applyFill="1" applyBorder="1" applyAlignment="1">
      <alignment horizontal="left" vertical="top" wrapText="1"/>
    </xf>
    <xf numFmtId="0" fontId="10" fillId="9" borderId="3" xfId="0" applyFont="1" applyFill="1" applyBorder="1" applyAlignment="1">
      <alignment horizontal="left" vertical="top" wrapText="1"/>
    </xf>
    <xf numFmtId="0" fontId="10" fillId="9" borderId="4" xfId="0" applyFont="1" applyFill="1" applyBorder="1" applyAlignment="1">
      <alignment horizontal="left" vertical="top" wrapText="1"/>
    </xf>
    <xf numFmtId="0" fontId="10" fillId="9" borderId="5" xfId="0" applyFont="1" applyFill="1" applyBorder="1" applyAlignment="1">
      <alignment horizontal="left" vertical="top" wrapText="1"/>
    </xf>
    <xf numFmtId="0" fontId="10" fillId="9" borderId="6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9" borderId="2" xfId="0" applyFont="1" applyFill="1" applyBorder="1" applyAlignment="1">
      <alignment horizontal="left" vertical="top" wrapText="1"/>
    </xf>
    <xf numFmtId="0" fontId="11" fillId="9" borderId="3" xfId="0" applyFont="1" applyFill="1" applyBorder="1" applyAlignment="1">
      <alignment horizontal="left" vertical="top" wrapText="1"/>
    </xf>
    <xf numFmtId="0" fontId="11" fillId="9" borderId="4" xfId="0" applyFont="1" applyFill="1" applyBorder="1" applyAlignment="1">
      <alignment horizontal="left" vertical="top" wrapText="1"/>
    </xf>
    <xf numFmtId="0" fontId="11" fillId="9" borderId="5" xfId="0" applyFont="1" applyFill="1" applyBorder="1" applyAlignment="1">
      <alignment horizontal="left" vertical="top" wrapText="1"/>
    </xf>
    <xf numFmtId="0" fontId="11" fillId="9" borderId="6" xfId="0" applyFont="1" applyFill="1" applyBorder="1" applyAlignment="1">
      <alignment horizontal="left" vertical="top" wrapText="1"/>
    </xf>
    <xf numFmtId="0" fontId="12" fillId="9" borderId="1" xfId="0" applyFont="1" applyFill="1" applyBorder="1" applyAlignment="1">
      <alignment horizontal="left" vertical="top" wrapText="1"/>
    </xf>
    <xf numFmtId="0" fontId="12" fillId="9" borderId="2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9" borderId="4" xfId="0" applyFont="1" applyFill="1" applyBorder="1" applyAlignment="1">
      <alignment horizontal="left" vertical="top" wrapText="1"/>
    </xf>
    <xf numFmtId="0" fontId="12" fillId="9" borderId="5" xfId="0" applyFont="1" applyFill="1" applyBorder="1" applyAlignment="1">
      <alignment horizontal="left" vertical="top" wrapText="1"/>
    </xf>
    <xf numFmtId="0" fontId="12" fillId="9" borderId="6" xfId="0" applyFont="1" applyFill="1" applyBorder="1" applyAlignment="1">
      <alignment horizontal="left" vertical="top" wrapText="1"/>
    </xf>
    <xf numFmtId="0" fontId="13" fillId="9" borderId="1" xfId="0" applyFont="1" applyFill="1" applyBorder="1" applyAlignment="1">
      <alignment horizontal="left" vertical="top" wrapText="1"/>
    </xf>
    <xf numFmtId="0" fontId="13" fillId="9" borderId="2" xfId="0" applyFont="1" applyFill="1" applyBorder="1" applyAlignment="1">
      <alignment horizontal="left" vertical="top" wrapText="1"/>
    </xf>
    <xf numFmtId="0" fontId="13" fillId="9" borderId="3" xfId="0" applyFont="1" applyFill="1" applyBorder="1" applyAlignment="1">
      <alignment horizontal="left" vertical="top" wrapText="1"/>
    </xf>
    <xf numFmtId="0" fontId="13" fillId="9" borderId="4" xfId="0" applyFont="1" applyFill="1" applyBorder="1" applyAlignment="1">
      <alignment horizontal="left" vertical="top" wrapText="1"/>
    </xf>
    <xf numFmtId="0" fontId="13" fillId="9" borderId="5" xfId="0" applyFont="1" applyFill="1" applyBorder="1" applyAlignment="1">
      <alignment horizontal="left" vertical="top" wrapText="1"/>
    </xf>
    <xf numFmtId="0" fontId="13" fillId="9" borderId="6" xfId="0" applyFont="1" applyFill="1" applyBorder="1" applyAlignment="1">
      <alignment horizontal="left" vertical="top" wrapText="1"/>
    </xf>
    <xf numFmtId="0" fontId="13" fillId="9" borderId="1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8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left" vertical="top" wrapText="1"/>
    </xf>
    <xf numFmtId="0" fontId="12" fillId="6" borderId="3" xfId="0" applyFont="1" applyFill="1" applyBorder="1" applyAlignment="1">
      <alignment horizontal="left" vertical="top" wrapText="1"/>
    </xf>
    <xf numFmtId="0" fontId="12" fillId="6" borderId="5" xfId="0" applyFont="1" applyFill="1" applyBorder="1" applyAlignment="1">
      <alignment horizontal="left" vertical="top" wrapText="1"/>
    </xf>
    <xf numFmtId="0" fontId="12" fillId="6" borderId="6" xfId="0" applyFont="1" applyFill="1" applyBorder="1" applyAlignment="1">
      <alignment horizontal="left" vertical="top" wrapText="1"/>
    </xf>
    <xf numFmtId="0" fontId="14" fillId="8" borderId="1" xfId="0" applyFont="1" applyFill="1" applyBorder="1" applyAlignment="1">
      <alignment horizontal="left" vertical="top" wrapText="1"/>
    </xf>
    <xf numFmtId="0" fontId="14" fillId="8" borderId="2" xfId="0" applyFont="1" applyFill="1" applyBorder="1" applyAlignment="1">
      <alignment horizontal="left" vertical="top" wrapText="1"/>
    </xf>
    <xf numFmtId="0" fontId="14" fillId="8" borderId="3" xfId="0" applyFont="1" applyFill="1" applyBorder="1" applyAlignment="1">
      <alignment horizontal="left" vertical="top" wrapText="1"/>
    </xf>
    <xf numFmtId="0" fontId="14" fillId="8" borderId="4" xfId="0" applyFont="1" applyFill="1" applyBorder="1" applyAlignment="1">
      <alignment horizontal="left" vertical="top" wrapText="1"/>
    </xf>
    <xf numFmtId="0" fontId="14" fillId="8" borderId="5" xfId="0" applyFont="1" applyFill="1" applyBorder="1" applyAlignment="1">
      <alignment horizontal="left" vertical="top" wrapText="1"/>
    </xf>
    <xf numFmtId="0" fontId="14" fillId="8" borderId="6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top" wrapText="1"/>
    </xf>
    <xf numFmtId="0" fontId="13" fillId="8" borderId="2" xfId="0" applyFont="1" applyFill="1" applyBorder="1" applyAlignment="1">
      <alignment horizontal="left" vertical="top" wrapText="1"/>
    </xf>
    <xf numFmtId="0" fontId="13" fillId="8" borderId="3" xfId="0" applyFont="1" applyFill="1" applyBorder="1" applyAlignment="1">
      <alignment horizontal="left" vertical="top" wrapText="1"/>
    </xf>
    <xf numFmtId="0" fontId="13" fillId="8" borderId="4" xfId="0" applyFont="1" applyFill="1" applyBorder="1" applyAlignment="1">
      <alignment horizontal="left" vertical="top" wrapText="1"/>
    </xf>
    <xf numFmtId="0" fontId="13" fillId="8" borderId="5" xfId="0" applyFont="1" applyFill="1" applyBorder="1" applyAlignment="1">
      <alignment horizontal="left" vertical="top" wrapText="1"/>
    </xf>
    <xf numFmtId="0" fontId="13" fillId="8" borderId="6" xfId="0" applyFont="1" applyFill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10" fillId="7" borderId="1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2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2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left" vertical="top" wrapText="1"/>
    </xf>
    <xf numFmtId="0" fontId="12" fillId="3" borderId="6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 wrapText="1"/>
    </xf>
    <xf numFmtId="0" fontId="14" fillId="4" borderId="2" xfId="0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6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17" fillId="0" borderId="7" xfId="0" applyFont="1" applyBorder="1" applyAlignment="1">
      <alignment horizontal="center" vertical="top"/>
    </xf>
    <xf numFmtId="0" fontId="17" fillId="0" borderId="8" xfId="0" applyFont="1" applyBorder="1" applyAlignment="1">
      <alignment horizontal="center" vertical="top"/>
    </xf>
    <xf numFmtId="0" fontId="17" fillId="0" borderId="9" xfId="0" applyFont="1" applyBorder="1" applyAlignment="1">
      <alignment horizontal="center" vertical="top"/>
    </xf>
    <xf numFmtId="0" fontId="17" fillId="9" borderId="7" xfId="0" applyFont="1" applyFill="1" applyBorder="1" applyAlignment="1">
      <alignment horizontal="left" vertical="top"/>
    </xf>
    <xf numFmtId="0" fontId="17" fillId="9" borderId="8" xfId="0" applyFont="1" applyFill="1" applyBorder="1" applyAlignment="1">
      <alignment horizontal="left" vertical="top"/>
    </xf>
    <xf numFmtId="0" fontId="17" fillId="9" borderId="9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164" fontId="7" fillId="0" borderId="24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3" xfId="0" applyFont="1" applyBorder="1" applyAlignment="1">
      <alignment horizontal="center" vertical="top" wrapText="1"/>
    </xf>
    <xf numFmtId="0" fontId="19" fillId="0" borderId="4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166" fontId="5" fillId="0" borderId="0" xfId="0" applyNumberFormat="1" applyFont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 applyProtection="1">
      <alignment horizontal="center" vertical="center"/>
      <protection locked="0"/>
    </xf>
    <xf numFmtId="0" fontId="19" fillId="0" borderId="5" xfId="0" applyNumberFormat="1" applyFont="1" applyBorder="1" applyAlignment="1" applyProtection="1">
      <alignment horizontal="center"/>
      <protection locked="0"/>
    </xf>
    <xf numFmtId="0" fontId="4" fillId="0" borderId="0" xfId="0" applyNumberFormat="1" applyFont="1" applyBorder="1" applyAlignment="1" applyProtection="1">
      <alignment horizontal="left" vertical="top"/>
      <protection locked="0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2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449580</xdr:colOff>
      <xdr:row>42</xdr:row>
      <xdr:rowOff>152400</xdr:rowOff>
    </xdr:from>
    <xdr:to>
      <xdr:col>23</xdr:col>
      <xdr:colOff>274320</xdr:colOff>
      <xdr:row>55</xdr:row>
      <xdr:rowOff>91440</xdr:rowOff>
    </xdr:to>
    <xdr:grpSp>
      <xdr:nvGrpSpPr>
        <xdr:cNvPr id="22" name="组合 21"/>
        <xdr:cNvGrpSpPr/>
      </xdr:nvGrpSpPr>
      <xdr:grpSpPr>
        <a:xfrm>
          <a:off x="9662160" y="6454140"/>
          <a:ext cx="4701540" cy="2316480"/>
          <a:chOff x="7757160" y="9243060"/>
          <a:chExt cx="4701540" cy="2316480"/>
        </a:xfrm>
      </xdr:grpSpPr>
      <xdr:sp macro="" textlink="">
        <xdr:nvSpPr>
          <xdr:cNvPr id="21" name="矩形 20"/>
          <xdr:cNvSpPr/>
        </xdr:nvSpPr>
        <xdr:spPr>
          <a:xfrm>
            <a:off x="7757160" y="9243060"/>
            <a:ext cx="4701540" cy="23164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800" b="1">
                <a:solidFill>
                  <a:srgbClr val="FF0000"/>
                </a:solidFill>
              </a:rPr>
              <a:t>趋势图</a:t>
            </a:r>
            <a:endParaRPr lang="en-US" sz="1800" b="1">
              <a:solidFill>
                <a:srgbClr val="FF0000"/>
              </a:solidFill>
            </a:endParaRPr>
          </a:p>
        </xdr:txBody>
      </xdr:sp>
      <xdr:cxnSp macro="">
        <xdr:nvCxnSpPr>
          <xdr:cNvPr id="4" name="直接箭头连接符 3"/>
          <xdr:cNvCxnSpPr/>
        </xdr:nvCxnSpPr>
        <xdr:spPr>
          <a:xfrm flipV="1">
            <a:off x="8534400" y="10965180"/>
            <a:ext cx="640080" cy="137160"/>
          </a:xfrm>
          <a:prstGeom prst="straightConnector1">
            <a:avLst/>
          </a:prstGeom>
          <a:ln w="635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接箭头连接符 5"/>
          <xdr:cNvCxnSpPr/>
        </xdr:nvCxnSpPr>
        <xdr:spPr>
          <a:xfrm flipV="1">
            <a:off x="9159240" y="10332720"/>
            <a:ext cx="739140" cy="647700"/>
          </a:xfrm>
          <a:prstGeom prst="straightConnector1">
            <a:avLst/>
          </a:prstGeom>
          <a:ln w="635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接箭头连接符 9"/>
          <xdr:cNvCxnSpPr/>
        </xdr:nvCxnSpPr>
        <xdr:spPr>
          <a:xfrm flipV="1">
            <a:off x="9906000" y="9829800"/>
            <a:ext cx="213360" cy="541020"/>
          </a:xfrm>
          <a:prstGeom prst="straightConnector1">
            <a:avLst/>
          </a:prstGeom>
          <a:ln w="635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接箭头连接符 16"/>
          <xdr:cNvCxnSpPr/>
        </xdr:nvCxnSpPr>
        <xdr:spPr>
          <a:xfrm>
            <a:off x="10134600" y="9867900"/>
            <a:ext cx="754380" cy="556260"/>
          </a:xfrm>
          <a:prstGeom prst="straightConnector1">
            <a:avLst/>
          </a:prstGeom>
          <a:ln w="63500">
            <a:solidFill>
              <a:srgbClr val="7030A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直接箭头连接符 19"/>
          <xdr:cNvCxnSpPr/>
        </xdr:nvCxnSpPr>
        <xdr:spPr>
          <a:xfrm>
            <a:off x="9875520" y="10363200"/>
            <a:ext cx="754380" cy="556260"/>
          </a:xfrm>
          <a:prstGeom prst="straightConnector1">
            <a:avLst/>
          </a:prstGeom>
          <a:ln w="63500">
            <a:solidFill>
              <a:srgbClr val="7030A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6</xdr:row>
      <xdr:rowOff>33130</xdr:rowOff>
    </xdr:from>
    <xdr:to>
      <xdr:col>17</xdr:col>
      <xdr:colOff>152401</xdr:colOff>
      <xdr:row>8</xdr:row>
      <xdr:rowOff>13254</xdr:rowOff>
    </xdr:to>
    <xdr:sp macro="" textlink="">
      <xdr:nvSpPr>
        <xdr:cNvPr id="2" name="矩形 1"/>
        <xdr:cNvSpPr/>
      </xdr:nvSpPr>
      <xdr:spPr>
        <a:xfrm>
          <a:off x="8686799" y="1146313"/>
          <a:ext cx="3048002" cy="3511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通过日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K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、周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K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、确定当前市场处于什么状态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159025</xdr:colOff>
      <xdr:row>11</xdr:row>
      <xdr:rowOff>19878</xdr:rowOff>
    </xdr:from>
    <xdr:to>
      <xdr:col>13</xdr:col>
      <xdr:colOff>543338</xdr:colOff>
      <xdr:row>13</xdr:row>
      <xdr:rowOff>72887</xdr:rowOff>
    </xdr:to>
    <xdr:sp macro="" textlink="">
      <xdr:nvSpPr>
        <xdr:cNvPr id="7" name="矩形 6"/>
        <xdr:cNvSpPr/>
      </xdr:nvSpPr>
      <xdr:spPr>
        <a:xfrm>
          <a:off x="7474225" y="2060713"/>
          <a:ext cx="2213113" cy="42407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0">
              <a:solidFill>
                <a:sysClr val="windowText" lastClr="000000"/>
              </a:solidFill>
              <a:latin typeface="+mn-ea"/>
              <a:ea typeface="+mn-ea"/>
            </a:rPr>
            <a:t>状态 ：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趋势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18</xdr:col>
      <xdr:colOff>344557</xdr:colOff>
      <xdr:row>11</xdr:row>
      <xdr:rowOff>86137</xdr:rowOff>
    </xdr:from>
    <xdr:to>
      <xdr:col>20</xdr:col>
      <xdr:colOff>318053</xdr:colOff>
      <xdr:row>13</xdr:row>
      <xdr:rowOff>66260</xdr:rowOff>
    </xdr:to>
    <xdr:sp macro="" textlink="">
      <xdr:nvSpPr>
        <xdr:cNvPr id="8" name="矩形 7"/>
        <xdr:cNvSpPr/>
      </xdr:nvSpPr>
      <xdr:spPr>
        <a:xfrm>
          <a:off x="12536557" y="2126972"/>
          <a:ext cx="1192696" cy="3511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状态 ：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震荡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46382</xdr:colOff>
      <xdr:row>8</xdr:row>
      <xdr:rowOff>13254</xdr:rowOff>
    </xdr:from>
    <xdr:to>
      <xdr:col>14</xdr:col>
      <xdr:colOff>457200</xdr:colOff>
      <xdr:row>11</xdr:row>
      <xdr:rowOff>19878</xdr:rowOff>
    </xdr:to>
    <xdr:cxnSp macro="">
      <xdr:nvCxnSpPr>
        <xdr:cNvPr id="10" name="直接箭头连接符 9"/>
        <xdr:cNvCxnSpPr>
          <a:stCxn id="2" idx="2"/>
          <a:endCxn id="7" idx="0"/>
        </xdr:cNvCxnSpPr>
      </xdr:nvCxnSpPr>
      <xdr:spPr>
        <a:xfrm flipH="1">
          <a:off x="8580782" y="1497497"/>
          <a:ext cx="1630018" cy="563216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457200</xdr:colOff>
      <xdr:row>8</xdr:row>
      <xdr:rowOff>13254</xdr:rowOff>
    </xdr:from>
    <xdr:to>
      <xdr:col>19</xdr:col>
      <xdr:colOff>331305</xdr:colOff>
      <xdr:row>11</xdr:row>
      <xdr:rowOff>86137</xdr:rowOff>
    </xdr:to>
    <xdr:cxnSp macro="">
      <xdr:nvCxnSpPr>
        <xdr:cNvPr id="11" name="直接箭头连接符 10"/>
        <xdr:cNvCxnSpPr>
          <a:stCxn id="2" idx="2"/>
          <a:endCxn id="8" idx="0"/>
        </xdr:cNvCxnSpPr>
      </xdr:nvCxnSpPr>
      <xdr:spPr>
        <a:xfrm>
          <a:off x="10210800" y="1497497"/>
          <a:ext cx="2922105" cy="629475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15</xdr:row>
      <xdr:rowOff>39755</xdr:rowOff>
    </xdr:from>
    <xdr:to>
      <xdr:col>14</xdr:col>
      <xdr:colOff>112644</xdr:colOff>
      <xdr:row>18</xdr:row>
      <xdr:rowOff>59633</xdr:rowOff>
    </xdr:to>
    <xdr:sp macro="" textlink="">
      <xdr:nvSpPr>
        <xdr:cNvPr id="27" name="矩形 26"/>
        <xdr:cNvSpPr/>
      </xdr:nvSpPr>
      <xdr:spPr>
        <a:xfrm>
          <a:off x="7315201" y="2822712"/>
          <a:ext cx="2551043" cy="57646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通过</a:t>
          </a:r>
          <a:r>
            <a:rPr lang="zh-CN" altLang="en-US" sz="11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H4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H1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判断市场的波动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ctr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计算出 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N</a:t>
          </a:r>
          <a:endParaRPr lang="en-US" sz="11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46382</xdr:colOff>
      <xdr:row>13</xdr:row>
      <xdr:rowOff>72887</xdr:rowOff>
    </xdr:from>
    <xdr:to>
      <xdr:col>12</xdr:col>
      <xdr:colOff>56323</xdr:colOff>
      <xdr:row>15</xdr:row>
      <xdr:rowOff>39755</xdr:rowOff>
    </xdr:to>
    <xdr:cxnSp macro="">
      <xdr:nvCxnSpPr>
        <xdr:cNvPr id="31" name="直接箭头连接符 30"/>
        <xdr:cNvCxnSpPr>
          <a:stCxn id="7" idx="2"/>
          <a:endCxn id="27" idx="0"/>
        </xdr:cNvCxnSpPr>
      </xdr:nvCxnSpPr>
      <xdr:spPr>
        <a:xfrm>
          <a:off x="8580782" y="2484783"/>
          <a:ext cx="9941" cy="337929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596345</xdr:colOff>
      <xdr:row>15</xdr:row>
      <xdr:rowOff>19877</xdr:rowOff>
    </xdr:from>
    <xdr:to>
      <xdr:col>21</xdr:col>
      <xdr:colOff>92764</xdr:colOff>
      <xdr:row>17</xdr:row>
      <xdr:rowOff>6626</xdr:rowOff>
    </xdr:to>
    <xdr:sp macro="" textlink="">
      <xdr:nvSpPr>
        <xdr:cNvPr id="38" name="流程图: 可选过程 37"/>
        <xdr:cNvSpPr/>
      </xdr:nvSpPr>
      <xdr:spPr>
        <a:xfrm>
          <a:off x="12178745" y="2802834"/>
          <a:ext cx="1934819" cy="357809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solidFill>
                <a:sysClr val="windowText" lastClr="000000"/>
              </a:solidFill>
            </a:rPr>
            <a:t>不交易，找其他有趋势的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331305</xdr:colOff>
      <xdr:row>13</xdr:row>
      <xdr:rowOff>66260</xdr:rowOff>
    </xdr:from>
    <xdr:to>
      <xdr:col>19</xdr:col>
      <xdr:colOff>344555</xdr:colOff>
      <xdr:row>15</xdr:row>
      <xdr:rowOff>19877</xdr:rowOff>
    </xdr:to>
    <xdr:cxnSp macro="">
      <xdr:nvCxnSpPr>
        <xdr:cNvPr id="39" name="直接箭头连接符 38"/>
        <xdr:cNvCxnSpPr>
          <a:stCxn id="8" idx="2"/>
          <a:endCxn id="38" idx="0"/>
        </xdr:cNvCxnSpPr>
      </xdr:nvCxnSpPr>
      <xdr:spPr>
        <a:xfrm>
          <a:off x="13132905" y="2478156"/>
          <a:ext cx="13250" cy="324678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13251</xdr:colOff>
      <xdr:row>19</xdr:row>
      <xdr:rowOff>119270</xdr:rowOff>
    </xdr:from>
    <xdr:to>
      <xdr:col>14</xdr:col>
      <xdr:colOff>132522</xdr:colOff>
      <xdr:row>22</xdr:row>
      <xdr:rowOff>72887</xdr:rowOff>
    </xdr:to>
    <xdr:sp macro="" textlink="">
      <xdr:nvSpPr>
        <xdr:cNvPr id="52" name="矩形 51"/>
        <xdr:cNvSpPr/>
      </xdr:nvSpPr>
      <xdr:spPr>
        <a:xfrm>
          <a:off x="7328451" y="3644348"/>
          <a:ext cx="2557671" cy="5102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确定交易方向，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交易规则</a:t>
          </a: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交易仓位， 交易量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</a:t>
          </a:r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10</xdr:col>
      <xdr:colOff>13252</xdr:colOff>
      <xdr:row>25</xdr:row>
      <xdr:rowOff>139147</xdr:rowOff>
    </xdr:from>
    <xdr:to>
      <xdr:col>13</xdr:col>
      <xdr:colOff>46383</xdr:colOff>
      <xdr:row>30</xdr:row>
      <xdr:rowOff>145775</xdr:rowOff>
    </xdr:to>
    <xdr:sp macro="" textlink="">
      <xdr:nvSpPr>
        <xdr:cNvPr id="56" name="矩形 55"/>
        <xdr:cNvSpPr/>
      </xdr:nvSpPr>
      <xdr:spPr>
        <a:xfrm>
          <a:off x="7328452" y="4777408"/>
          <a:ext cx="1861931" cy="934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+mn-ea"/>
              <a:ea typeface="+mn-ea"/>
            </a:rPr>
            <a:t>1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H1</a:t>
          </a:r>
          <a:r>
            <a:rPr lang="en-US" altLang="zh-CN" sz="11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共振   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趋势 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algn="l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和  日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K   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趋势相同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、采用 </a:t>
          </a:r>
          <a:r>
            <a:rPr lang="en-US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321</a:t>
          </a:r>
          <a:r>
            <a:rPr lang="zh-CN" alt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加仓操作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13</xdr:col>
      <xdr:colOff>245166</xdr:colOff>
      <xdr:row>25</xdr:row>
      <xdr:rowOff>145773</xdr:rowOff>
    </xdr:from>
    <xdr:to>
      <xdr:col>16</xdr:col>
      <xdr:colOff>450574</xdr:colOff>
      <xdr:row>31</xdr:row>
      <xdr:rowOff>112645</xdr:rowOff>
    </xdr:to>
    <xdr:sp macro="" textlink="">
      <xdr:nvSpPr>
        <xdr:cNvPr id="57" name="矩形 56"/>
        <xdr:cNvSpPr/>
      </xdr:nvSpPr>
      <xdr:spPr>
        <a:xfrm>
          <a:off x="9389166" y="4784034"/>
          <a:ext cx="2034208" cy="108005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+mn-ea"/>
              <a:ea typeface="+mn-ea"/>
            </a:rPr>
            <a:t>1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</a:t>
          </a:r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H1  </a:t>
          </a:r>
          <a:r>
            <a:rPr lang="zh-CN" altLang="en-US" sz="1100" b="1" baseline="0">
              <a:solidFill>
                <a:sysClr val="windowText" lastClr="000000"/>
              </a:solidFill>
              <a:latin typeface="+mn-ea"/>
              <a:ea typeface="+mn-ea"/>
            </a:rPr>
            <a:t>回调 （逆向）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、看大中小均线趋势趋势</a:t>
          </a: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趋势共振：采用 </a:t>
          </a:r>
          <a:r>
            <a:rPr lang="en-US" altLang="zh-CN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201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操作</a:t>
          </a: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zh-CN" alt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中小趋势：采用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100 </a:t>
          </a:r>
          <a:r>
            <a:rPr lang="en-US" altLang="zh-C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操作</a:t>
          </a:r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17</xdr:col>
      <xdr:colOff>92764</xdr:colOff>
      <xdr:row>25</xdr:row>
      <xdr:rowOff>145772</xdr:rowOff>
    </xdr:from>
    <xdr:to>
      <xdr:col>20</xdr:col>
      <xdr:colOff>364435</xdr:colOff>
      <xdr:row>31</xdr:row>
      <xdr:rowOff>53009</xdr:rowOff>
    </xdr:to>
    <xdr:sp macro="" textlink="">
      <xdr:nvSpPr>
        <xdr:cNvPr id="58" name="矩形 57"/>
        <xdr:cNvSpPr/>
      </xdr:nvSpPr>
      <xdr:spPr>
        <a:xfrm>
          <a:off x="11675164" y="4784033"/>
          <a:ext cx="2100471" cy="10204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H1  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震荡</a:t>
          </a:r>
          <a:r>
            <a:rPr lang="en-US" altLang="zh-CN" sz="1100" b="1" baseline="0">
              <a:solidFill>
                <a:srgbClr val="FF0000"/>
              </a:solidFill>
              <a:latin typeface="+mn-ea"/>
              <a:ea typeface="+mn-ea"/>
            </a:rPr>
            <a:t>    </a:t>
          </a:r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不操作</a:t>
          </a:r>
          <a:endParaRPr lang="en-US" altLang="zh-C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判断标准</a:t>
          </a:r>
          <a:endParaRPr lang="en-US" altLang="zh-C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在云层里面</a:t>
          </a:r>
          <a:endParaRPr lang="en-US" altLang="zh-CN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在中小均线之间</a:t>
          </a:r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10</xdr:col>
      <xdr:colOff>6626</xdr:colOff>
      <xdr:row>32</xdr:row>
      <xdr:rowOff>132519</xdr:rowOff>
    </xdr:from>
    <xdr:to>
      <xdr:col>16</xdr:col>
      <xdr:colOff>457200</xdr:colOff>
      <xdr:row>48</xdr:row>
      <xdr:rowOff>125896</xdr:rowOff>
    </xdr:to>
    <xdr:sp macro="" textlink="">
      <xdr:nvSpPr>
        <xdr:cNvPr id="60" name="矩形 59"/>
        <xdr:cNvSpPr/>
      </xdr:nvSpPr>
      <xdr:spPr>
        <a:xfrm>
          <a:off x="7321826" y="6069493"/>
          <a:ext cx="4108174" cy="29618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判断进场风险， 是否交易</a:t>
          </a:r>
          <a:endParaRPr lang="en-US" sz="1200" b="1">
            <a:solidFill>
              <a:srgbClr val="FF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、风险</a:t>
          </a:r>
          <a:r>
            <a:rPr lang="zh-CN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大</a:t>
          </a:r>
          <a:r>
            <a:rPr lang="zh-CN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的话，不操作</a:t>
          </a:r>
          <a:endParaRPr lang="en-US" altLang="zh-CN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2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、风险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小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的话，进场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评估标准：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zh-CN" sz="1100" b="1">
              <a:solidFill>
                <a:sysClr val="windowText" lastClr="000000"/>
              </a:solidFill>
              <a:latin typeface="+mn-ea"/>
              <a:ea typeface="+mn-ea"/>
            </a:rPr>
            <a:t>1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、最佳心理时刻</a:t>
          </a:r>
          <a:endParaRPr lang="en-US" altLang="zh-CN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  <a:latin typeface="+mn-ea"/>
              <a:ea typeface="+mn-ea"/>
            </a:rPr>
            <a:t>2</a:t>
          </a:r>
          <a:r>
            <a:rPr lang="zh-CN" altLang="en-US" sz="1100" b="1">
              <a:solidFill>
                <a:sysClr val="windowText" lastClr="000000"/>
              </a:solidFill>
              <a:latin typeface="+mn-ea"/>
              <a:ea typeface="+mn-ea"/>
            </a:rPr>
            <a:t>、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付出确定的风险，获得超出风险的收益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algn="l"/>
          <a:endParaRPr lang="en-US" sz="1100" b="1">
            <a:solidFill>
              <a:srgbClr val="FF0000"/>
            </a:solidFill>
            <a:latin typeface="+mn-ea"/>
            <a:ea typeface="+mn-ea"/>
          </a:endParaRPr>
        </a:p>
        <a:p>
          <a:pPr algn="l"/>
          <a:r>
            <a:rPr lang="en-US" sz="1100" b="1">
              <a:solidFill>
                <a:srgbClr val="FF0000"/>
              </a:solidFill>
              <a:latin typeface="+mn-ea"/>
              <a:ea typeface="+mn-ea"/>
            </a:rPr>
            <a:t>3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、入场点、目标点、止损点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algn="l"/>
          <a:r>
            <a:rPr lang="en-US" sz="1100" b="1">
              <a:solidFill>
                <a:srgbClr val="FF0000"/>
              </a:solidFill>
              <a:latin typeface="+mn-ea"/>
              <a:ea typeface="+mn-ea"/>
            </a:rPr>
            <a:t>  </a:t>
          </a:r>
          <a:r>
            <a:rPr lang="zh-CN" altLang="en-US" sz="1100" b="1" baseline="0">
              <a:solidFill>
                <a:srgbClr val="FF0000"/>
              </a:solidFill>
              <a:latin typeface="+mn-ea"/>
              <a:ea typeface="+mn-ea"/>
            </a:rPr>
            <a:t>  小西瓜换来大西瓜</a:t>
          </a:r>
          <a:endParaRPr lang="en-US" sz="11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56323</xdr:colOff>
      <xdr:row>18</xdr:row>
      <xdr:rowOff>59633</xdr:rowOff>
    </xdr:from>
    <xdr:to>
      <xdr:col>12</xdr:col>
      <xdr:colOff>72887</xdr:colOff>
      <xdr:row>19</xdr:row>
      <xdr:rowOff>119270</xdr:rowOff>
    </xdr:to>
    <xdr:cxnSp macro="">
      <xdr:nvCxnSpPr>
        <xdr:cNvPr id="63" name="直接箭头连接符 62"/>
        <xdr:cNvCxnSpPr>
          <a:stCxn id="27" idx="2"/>
          <a:endCxn id="52" idx="0"/>
        </xdr:cNvCxnSpPr>
      </xdr:nvCxnSpPr>
      <xdr:spPr>
        <a:xfrm>
          <a:off x="8590723" y="3399181"/>
          <a:ext cx="16564" cy="245167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334618</xdr:colOff>
      <xdr:row>22</xdr:row>
      <xdr:rowOff>72887</xdr:rowOff>
    </xdr:from>
    <xdr:to>
      <xdr:col>12</xdr:col>
      <xdr:colOff>72887</xdr:colOff>
      <xdr:row>25</xdr:row>
      <xdr:rowOff>139147</xdr:rowOff>
    </xdr:to>
    <xdr:cxnSp macro="">
      <xdr:nvCxnSpPr>
        <xdr:cNvPr id="68" name="直接箭头连接符 67"/>
        <xdr:cNvCxnSpPr>
          <a:stCxn id="52" idx="2"/>
          <a:endCxn id="56" idx="0"/>
        </xdr:cNvCxnSpPr>
      </xdr:nvCxnSpPr>
      <xdr:spPr>
        <a:xfrm flipH="1">
          <a:off x="8259418" y="4154557"/>
          <a:ext cx="347869" cy="622851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72887</xdr:colOff>
      <xdr:row>22</xdr:row>
      <xdr:rowOff>72887</xdr:rowOff>
    </xdr:from>
    <xdr:to>
      <xdr:col>15</xdr:col>
      <xdr:colOff>43070</xdr:colOff>
      <xdr:row>25</xdr:row>
      <xdr:rowOff>145773</xdr:rowOff>
    </xdr:to>
    <xdr:cxnSp macro="">
      <xdr:nvCxnSpPr>
        <xdr:cNvPr id="71" name="直接箭头连接符 70"/>
        <xdr:cNvCxnSpPr>
          <a:stCxn id="52" idx="2"/>
          <a:endCxn id="57" idx="0"/>
        </xdr:cNvCxnSpPr>
      </xdr:nvCxnSpPr>
      <xdr:spPr>
        <a:xfrm>
          <a:off x="8607287" y="4154557"/>
          <a:ext cx="1798983" cy="629477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72887</xdr:colOff>
      <xdr:row>22</xdr:row>
      <xdr:rowOff>72887</xdr:rowOff>
    </xdr:from>
    <xdr:to>
      <xdr:col>18</xdr:col>
      <xdr:colOff>533400</xdr:colOff>
      <xdr:row>25</xdr:row>
      <xdr:rowOff>145772</xdr:rowOff>
    </xdr:to>
    <xdr:cxnSp macro="">
      <xdr:nvCxnSpPr>
        <xdr:cNvPr id="72" name="直接箭头连接符 71"/>
        <xdr:cNvCxnSpPr>
          <a:stCxn id="52" idx="2"/>
          <a:endCxn id="58" idx="0"/>
        </xdr:cNvCxnSpPr>
      </xdr:nvCxnSpPr>
      <xdr:spPr>
        <a:xfrm>
          <a:off x="8607287" y="4154557"/>
          <a:ext cx="4118113" cy="629476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291548</xdr:colOff>
      <xdr:row>3</xdr:row>
      <xdr:rowOff>53009</xdr:rowOff>
    </xdr:from>
    <xdr:to>
      <xdr:col>20</xdr:col>
      <xdr:colOff>318052</xdr:colOff>
      <xdr:row>5</xdr:row>
      <xdr:rowOff>19878</xdr:rowOff>
    </xdr:to>
    <xdr:sp macro="" textlink="">
      <xdr:nvSpPr>
        <xdr:cNvPr id="80" name="圆角矩形标注 79"/>
        <xdr:cNvSpPr/>
      </xdr:nvSpPr>
      <xdr:spPr>
        <a:xfrm>
          <a:off x="11873948" y="609600"/>
          <a:ext cx="1855304" cy="337930"/>
        </a:xfrm>
        <a:prstGeom prst="wedgeRoundRectCallout">
          <a:avLst>
            <a:gd name="adj1" fmla="val -57261"/>
            <a:gd name="adj2" fmla="val 133088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看大局知道小局怎么操作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556592</xdr:colOff>
      <xdr:row>7</xdr:row>
      <xdr:rowOff>19878</xdr:rowOff>
    </xdr:from>
    <xdr:to>
      <xdr:col>22</xdr:col>
      <xdr:colOff>99391</xdr:colOff>
      <xdr:row>10</xdr:row>
      <xdr:rowOff>13252</xdr:rowOff>
    </xdr:to>
    <xdr:sp macro="" textlink="">
      <xdr:nvSpPr>
        <xdr:cNvPr id="81" name="圆角矩形标注 80"/>
        <xdr:cNvSpPr/>
      </xdr:nvSpPr>
      <xdr:spPr>
        <a:xfrm>
          <a:off x="13358192" y="1318591"/>
          <a:ext cx="1371599" cy="549965"/>
        </a:xfrm>
        <a:prstGeom prst="wedgeRoundRectCallout">
          <a:avLst>
            <a:gd name="adj1" fmla="val -43734"/>
            <a:gd name="adj2" fmla="val 93329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大局震荡   </a:t>
          </a:r>
          <a:endParaRPr lang="en-US" altLang="zh-CN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小时图肯定利润小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291550</xdr:colOff>
      <xdr:row>17</xdr:row>
      <xdr:rowOff>119269</xdr:rowOff>
    </xdr:from>
    <xdr:to>
      <xdr:col>17</xdr:col>
      <xdr:colOff>490331</xdr:colOff>
      <xdr:row>20</xdr:row>
      <xdr:rowOff>139146</xdr:rowOff>
    </xdr:to>
    <xdr:sp macro="" textlink="">
      <xdr:nvSpPr>
        <xdr:cNvPr id="82" name="圆角矩形标注 81"/>
        <xdr:cNvSpPr/>
      </xdr:nvSpPr>
      <xdr:spPr>
        <a:xfrm>
          <a:off x="10654750" y="3273286"/>
          <a:ext cx="1417981" cy="576469"/>
        </a:xfrm>
        <a:prstGeom prst="wedgeRoundRectCallout">
          <a:avLst>
            <a:gd name="adj1" fmla="val -44684"/>
            <a:gd name="adj2" fmla="val 221165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逆向操作风险加大</a:t>
          </a:r>
          <a:endParaRPr lang="en-US" altLang="zh-CN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稳住，设置小止损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139151</xdr:colOff>
      <xdr:row>26</xdr:row>
      <xdr:rowOff>46383</xdr:rowOff>
    </xdr:from>
    <xdr:to>
      <xdr:col>9</xdr:col>
      <xdr:colOff>337932</xdr:colOff>
      <xdr:row>28</xdr:row>
      <xdr:rowOff>86138</xdr:rowOff>
    </xdr:to>
    <xdr:sp macro="" textlink="">
      <xdr:nvSpPr>
        <xdr:cNvPr id="95" name="圆角矩形标注 94"/>
        <xdr:cNvSpPr/>
      </xdr:nvSpPr>
      <xdr:spPr>
        <a:xfrm>
          <a:off x="5625551" y="4870174"/>
          <a:ext cx="1417981" cy="410816"/>
        </a:xfrm>
        <a:prstGeom prst="wedgeRoundRectCallout">
          <a:avLst>
            <a:gd name="adj1" fmla="val 74475"/>
            <a:gd name="adj2" fmla="val 77486"/>
            <a:gd name="adj3" fmla="val 16667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顺势交易加大仓位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331304</xdr:colOff>
      <xdr:row>42</xdr:row>
      <xdr:rowOff>39754</xdr:rowOff>
    </xdr:from>
    <xdr:to>
      <xdr:col>18</xdr:col>
      <xdr:colOff>258417</xdr:colOff>
      <xdr:row>52</xdr:row>
      <xdr:rowOff>6626</xdr:rowOff>
    </xdr:to>
    <xdr:sp macro="" textlink="">
      <xdr:nvSpPr>
        <xdr:cNvPr id="97" name="矩形 96"/>
        <xdr:cNvSpPr/>
      </xdr:nvSpPr>
      <xdr:spPr>
        <a:xfrm>
          <a:off x="9475304" y="7832032"/>
          <a:ext cx="2975113" cy="182217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入场点 ：指标入场点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出场点 ：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1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、指标出场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latin typeface="+mn-ea"/>
              <a:ea typeface="+mn-ea"/>
            </a:rPr>
            <a:t>                 2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、止损，止盈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止损点 ：云层之上、中趋势线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目标点 ：</a:t>
          </a:r>
          <a:r>
            <a:rPr lang="zh-CN" altLang="en-US" sz="1100" b="1" baseline="0">
              <a:solidFill>
                <a:srgbClr val="FF0000"/>
              </a:solidFill>
              <a:latin typeface="+mn-ea"/>
              <a:ea typeface="+mn-ea"/>
            </a:rPr>
            <a:t> 阻力线出一半</a:t>
          </a:r>
          <a:endParaRPr lang="en-US" altLang="zh-CN" sz="1100" b="1" baseline="0">
            <a:solidFill>
              <a:srgbClr val="FF0000"/>
            </a:solidFill>
            <a:latin typeface="+mn-ea"/>
            <a:ea typeface="+mn-ea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rgbClr val="FF0000"/>
              </a:solidFill>
              <a:latin typeface="+mn-ea"/>
              <a:ea typeface="+mn-ea"/>
            </a:rPr>
            <a:t>                   </a:t>
          </a:r>
          <a:r>
            <a:rPr lang="zh-CN" altLang="en-US" sz="1100" b="1" baseline="0">
              <a:solidFill>
                <a:srgbClr val="FF0000"/>
              </a:solidFill>
              <a:latin typeface="+mn-ea"/>
              <a:ea typeface="+mn-ea"/>
            </a:rPr>
            <a:t>回调时，高低之间取半值</a:t>
          </a:r>
          <a:endParaRPr lang="en-US" sz="11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</a:spPr>
      <a:bodyPr vertOverflow="clip" horzOverflow="clip" rtlCol="0" anchor="ctr"/>
      <a:lstStyle>
        <a:defPPr algn="ctr">
          <a:defRPr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zoomScaleNormal="100" workbookViewId="0">
      <pane xSplit="2" ySplit="5" topLeftCell="C119" activePane="bottomRight" state="frozen"/>
      <selection pane="topRight" activeCell="C1" sqref="C1"/>
      <selection pane="bottomLeft" activeCell="A7" sqref="A7"/>
      <selection pane="bottomRight" activeCell="L128" sqref="L128:Q128"/>
    </sheetView>
  </sheetViews>
  <sheetFormatPr defaultRowHeight="14.4" x14ac:dyDescent="0.25"/>
  <cols>
    <col min="1" max="1" width="12.77734375" style="1" customWidth="1"/>
    <col min="2" max="2" width="10" style="2" customWidth="1"/>
    <col min="3" max="3" width="8.88671875" style="2"/>
    <col min="4" max="4" width="7.44140625" style="2" customWidth="1"/>
    <col min="5" max="5" width="3.77734375" style="2" customWidth="1"/>
    <col min="6" max="6" width="8.88671875" style="2"/>
    <col min="7" max="7" width="7.6640625" style="2" customWidth="1"/>
    <col min="8" max="16384" width="8.88671875" style="2"/>
  </cols>
  <sheetData>
    <row r="1" spans="1:23" x14ac:dyDescent="0.25">
      <c r="C1" s="2" t="s">
        <v>0</v>
      </c>
      <c r="G1" s="3" t="s">
        <v>22</v>
      </c>
      <c r="J1" s="2" t="s">
        <v>84</v>
      </c>
    </row>
    <row r="2" spans="1:23" x14ac:dyDescent="0.25">
      <c r="C2" s="2" t="s">
        <v>1</v>
      </c>
      <c r="G2" s="3" t="s">
        <v>23</v>
      </c>
      <c r="J2" s="2" t="s">
        <v>83</v>
      </c>
      <c r="R2" s="346"/>
    </row>
    <row r="3" spans="1:23" x14ac:dyDescent="0.25">
      <c r="C3" s="2" t="s">
        <v>7</v>
      </c>
      <c r="G3" s="3" t="s">
        <v>24</v>
      </c>
      <c r="R3" s="346"/>
    </row>
    <row r="4" spans="1:23" ht="15" thickBot="1" x14ac:dyDescent="0.3">
      <c r="C4" s="2" t="s">
        <v>6</v>
      </c>
    </row>
    <row r="5" spans="1:23" ht="24" customHeight="1" thickBot="1" x14ac:dyDescent="0.45">
      <c r="A5" s="27"/>
      <c r="B5" s="26"/>
      <c r="C5" s="304" t="s">
        <v>10</v>
      </c>
      <c r="D5" s="305"/>
      <c r="E5" s="306"/>
      <c r="F5" s="304" t="s">
        <v>48</v>
      </c>
      <c r="G5" s="305"/>
      <c r="H5" s="306"/>
      <c r="I5" s="304" t="s">
        <v>9</v>
      </c>
      <c r="J5" s="305"/>
      <c r="K5" s="306"/>
      <c r="L5" s="304" t="s">
        <v>8</v>
      </c>
      <c r="M5" s="305"/>
      <c r="N5" s="306"/>
      <c r="O5" s="304" t="s">
        <v>88</v>
      </c>
      <c r="P5" s="305"/>
      <c r="Q5" s="306"/>
      <c r="R5" s="304" t="s">
        <v>5</v>
      </c>
      <c r="S5" s="305"/>
      <c r="T5" s="306"/>
      <c r="U5" s="304" t="s">
        <v>4</v>
      </c>
      <c r="V5" s="305"/>
      <c r="W5" s="306"/>
    </row>
    <row r="6" spans="1:23" ht="28.8" customHeight="1" thickBot="1" x14ac:dyDescent="0.3">
      <c r="A6" s="258">
        <v>43506</v>
      </c>
      <c r="B6" s="28" t="s">
        <v>16</v>
      </c>
      <c r="C6" s="445" t="s">
        <v>66</v>
      </c>
      <c r="D6" s="446"/>
      <c r="E6" s="446"/>
      <c r="F6" s="446"/>
      <c r="G6" s="446"/>
      <c r="H6" s="447"/>
      <c r="I6" s="418"/>
      <c r="J6" s="419"/>
      <c r="K6" s="420"/>
      <c r="L6" s="418" t="s">
        <v>21</v>
      </c>
      <c r="M6" s="419"/>
      <c r="N6" s="420"/>
      <c r="O6" s="307"/>
      <c r="P6" s="308"/>
      <c r="Q6" s="309"/>
      <c r="R6" s="357" t="s">
        <v>69</v>
      </c>
      <c r="S6" s="358"/>
      <c r="T6" s="359"/>
      <c r="U6" s="357" t="s">
        <v>69</v>
      </c>
      <c r="V6" s="358"/>
      <c r="W6" s="359"/>
    </row>
    <row r="7" spans="1:23" ht="33.6" customHeight="1" x14ac:dyDescent="0.25">
      <c r="A7" s="259"/>
      <c r="B7" s="360" t="s">
        <v>2</v>
      </c>
      <c r="C7" s="349" t="s">
        <v>51</v>
      </c>
      <c r="D7" s="349"/>
      <c r="E7" s="350"/>
      <c r="F7" s="353" t="s">
        <v>43</v>
      </c>
      <c r="G7" s="349"/>
      <c r="H7" s="350"/>
      <c r="I7" s="353" t="s">
        <v>20</v>
      </c>
      <c r="J7" s="349"/>
      <c r="K7" s="350"/>
      <c r="L7" s="353" t="s">
        <v>17</v>
      </c>
      <c r="M7" s="349"/>
      <c r="N7" s="350"/>
      <c r="O7" s="310"/>
      <c r="P7" s="311"/>
      <c r="Q7" s="312"/>
      <c r="R7" s="353" t="s">
        <v>18</v>
      </c>
      <c r="S7" s="349"/>
      <c r="T7" s="350"/>
      <c r="U7" s="353" t="s">
        <v>19</v>
      </c>
      <c r="V7" s="349"/>
      <c r="W7" s="350"/>
    </row>
    <row r="8" spans="1:23" ht="15" customHeight="1" thickBot="1" x14ac:dyDescent="0.3">
      <c r="A8" s="259"/>
      <c r="B8" s="360"/>
      <c r="C8" s="351"/>
      <c r="D8" s="351"/>
      <c r="E8" s="352"/>
      <c r="F8" s="354"/>
      <c r="G8" s="351"/>
      <c r="H8" s="352"/>
      <c r="I8" s="354"/>
      <c r="J8" s="351"/>
      <c r="K8" s="352"/>
      <c r="L8" s="354"/>
      <c r="M8" s="351"/>
      <c r="N8" s="352"/>
      <c r="O8" s="313"/>
      <c r="P8" s="314"/>
      <c r="Q8" s="315"/>
      <c r="R8" s="354"/>
      <c r="S8" s="351"/>
      <c r="T8" s="352"/>
      <c r="U8" s="354"/>
      <c r="V8" s="351"/>
      <c r="W8" s="352"/>
    </row>
    <row r="9" spans="1:23" ht="14.4" customHeight="1" x14ac:dyDescent="0.25">
      <c r="A9" s="259"/>
      <c r="B9" s="347" t="s">
        <v>3</v>
      </c>
      <c r="C9" s="374" t="s">
        <v>52</v>
      </c>
      <c r="D9" s="374"/>
      <c r="E9" s="375"/>
      <c r="F9" s="373" t="s">
        <v>45</v>
      </c>
      <c r="G9" s="374"/>
      <c r="H9" s="375"/>
      <c r="I9" s="427" t="s">
        <v>49</v>
      </c>
      <c r="J9" s="428"/>
      <c r="K9" s="429"/>
      <c r="L9" s="373" t="s">
        <v>50</v>
      </c>
      <c r="M9" s="374"/>
      <c r="N9" s="375"/>
      <c r="O9" s="316"/>
      <c r="P9" s="317"/>
      <c r="Q9" s="318"/>
      <c r="R9" s="379" t="s">
        <v>57</v>
      </c>
      <c r="S9" s="380"/>
      <c r="T9" s="381"/>
      <c r="U9" s="427" t="s">
        <v>55</v>
      </c>
      <c r="V9" s="428"/>
      <c r="W9" s="429"/>
    </row>
    <row r="10" spans="1:23" ht="28.8" customHeight="1" thickBot="1" x14ac:dyDescent="0.3">
      <c r="A10" s="270"/>
      <c r="B10" s="347"/>
      <c r="C10" s="377"/>
      <c r="D10" s="377"/>
      <c r="E10" s="378"/>
      <c r="F10" s="376"/>
      <c r="G10" s="377"/>
      <c r="H10" s="378"/>
      <c r="I10" s="430"/>
      <c r="J10" s="431"/>
      <c r="K10" s="432"/>
      <c r="L10" s="376"/>
      <c r="M10" s="377"/>
      <c r="N10" s="378"/>
      <c r="O10" s="319"/>
      <c r="P10" s="320"/>
      <c r="Q10" s="321"/>
      <c r="R10" s="382"/>
      <c r="S10" s="383"/>
      <c r="T10" s="384"/>
      <c r="U10" s="430"/>
      <c r="V10" s="431"/>
      <c r="W10" s="432"/>
    </row>
    <row r="11" spans="1:23" ht="14.4" customHeight="1" x14ac:dyDescent="0.25">
      <c r="A11" s="355">
        <v>43507</v>
      </c>
      <c r="B11" s="347" t="s">
        <v>11</v>
      </c>
      <c r="C11" s="395" t="s">
        <v>42</v>
      </c>
      <c r="D11" s="395"/>
      <c r="E11" s="396"/>
      <c r="F11" s="385" t="s">
        <v>44</v>
      </c>
      <c r="G11" s="385"/>
      <c r="H11" s="386"/>
      <c r="I11" s="439"/>
      <c r="J11" s="440"/>
      <c r="K11" s="441"/>
      <c r="L11" s="433" t="s">
        <v>54</v>
      </c>
      <c r="M11" s="434"/>
      <c r="N11" s="435"/>
      <c r="O11" s="322"/>
      <c r="P11" s="323"/>
      <c r="Q11" s="324"/>
      <c r="R11" s="389" t="s">
        <v>58</v>
      </c>
      <c r="S11" s="390"/>
      <c r="T11" s="391"/>
      <c r="U11" s="298" t="s">
        <v>53</v>
      </c>
      <c r="V11" s="299"/>
      <c r="W11" s="300"/>
    </row>
    <row r="12" spans="1:23" ht="40.200000000000003" customHeight="1" thickBot="1" x14ac:dyDescent="0.3">
      <c r="A12" s="355"/>
      <c r="B12" s="347"/>
      <c r="C12" s="397"/>
      <c r="D12" s="397"/>
      <c r="E12" s="398"/>
      <c r="F12" s="387"/>
      <c r="G12" s="387"/>
      <c r="H12" s="388"/>
      <c r="I12" s="442"/>
      <c r="J12" s="443"/>
      <c r="K12" s="444"/>
      <c r="L12" s="436"/>
      <c r="M12" s="437"/>
      <c r="N12" s="438"/>
      <c r="O12" s="325"/>
      <c r="P12" s="326"/>
      <c r="Q12" s="327"/>
      <c r="R12" s="392"/>
      <c r="S12" s="393"/>
      <c r="T12" s="394"/>
      <c r="U12" s="301"/>
      <c r="V12" s="302"/>
      <c r="W12" s="303"/>
    </row>
    <row r="13" spans="1:23" ht="14.4" customHeight="1" x14ac:dyDescent="0.25">
      <c r="A13" s="355">
        <v>43508</v>
      </c>
      <c r="B13" s="347" t="s">
        <v>12</v>
      </c>
      <c r="C13" s="405" t="s">
        <v>71</v>
      </c>
      <c r="D13" s="406"/>
      <c r="E13" s="407"/>
      <c r="F13" s="405" t="s">
        <v>71</v>
      </c>
      <c r="G13" s="406"/>
      <c r="H13" s="407"/>
      <c r="I13" s="412" t="s">
        <v>62</v>
      </c>
      <c r="J13" s="413"/>
      <c r="K13" s="414"/>
      <c r="L13" s="412" t="s">
        <v>64</v>
      </c>
      <c r="M13" s="413"/>
      <c r="N13" s="414"/>
      <c r="O13" s="328"/>
      <c r="P13" s="329"/>
      <c r="Q13" s="330"/>
      <c r="R13" s="411" t="s">
        <v>61</v>
      </c>
      <c r="S13" s="390"/>
      <c r="T13" s="391"/>
      <c r="U13" s="298" t="s">
        <v>63</v>
      </c>
      <c r="V13" s="299"/>
      <c r="W13" s="300"/>
    </row>
    <row r="14" spans="1:23" ht="37.799999999999997" customHeight="1" thickBot="1" x14ac:dyDescent="0.3">
      <c r="A14" s="355"/>
      <c r="B14" s="347"/>
      <c r="C14" s="408"/>
      <c r="D14" s="409"/>
      <c r="E14" s="410"/>
      <c r="F14" s="408"/>
      <c r="G14" s="409"/>
      <c r="H14" s="410"/>
      <c r="I14" s="415"/>
      <c r="J14" s="416"/>
      <c r="K14" s="417"/>
      <c r="L14" s="415"/>
      <c r="M14" s="416"/>
      <c r="N14" s="417"/>
      <c r="O14" s="331"/>
      <c r="P14" s="332"/>
      <c r="Q14" s="333"/>
      <c r="R14" s="392"/>
      <c r="S14" s="393"/>
      <c r="T14" s="394"/>
      <c r="U14" s="301"/>
      <c r="V14" s="302"/>
      <c r="W14" s="303"/>
    </row>
    <row r="15" spans="1:23" ht="14.4" customHeight="1" x14ac:dyDescent="0.25">
      <c r="A15" s="355">
        <v>43509</v>
      </c>
      <c r="B15" s="347" t="s">
        <v>13</v>
      </c>
      <c r="C15" s="405" t="s">
        <v>71</v>
      </c>
      <c r="D15" s="406"/>
      <c r="E15" s="407"/>
      <c r="F15" s="405" t="s">
        <v>71</v>
      </c>
      <c r="G15" s="406"/>
      <c r="H15" s="407"/>
      <c r="I15" s="255" t="s">
        <v>67</v>
      </c>
      <c r="J15" s="256"/>
      <c r="K15" s="257"/>
      <c r="L15" s="255" t="s">
        <v>68</v>
      </c>
      <c r="M15" s="256"/>
      <c r="N15" s="257"/>
      <c r="O15" s="334"/>
      <c r="P15" s="335"/>
      <c r="Q15" s="336"/>
      <c r="R15" s="405" t="s">
        <v>72</v>
      </c>
      <c r="S15" s="406"/>
      <c r="T15" s="407"/>
      <c r="U15" s="457" t="s">
        <v>70</v>
      </c>
      <c r="V15" s="458"/>
      <c r="W15" s="459"/>
    </row>
    <row r="16" spans="1:23" ht="29.4" customHeight="1" thickBot="1" x14ac:dyDescent="0.3">
      <c r="A16" s="355"/>
      <c r="B16" s="347"/>
      <c r="C16" s="408"/>
      <c r="D16" s="409"/>
      <c r="E16" s="410"/>
      <c r="F16" s="408"/>
      <c r="G16" s="409"/>
      <c r="H16" s="410"/>
      <c r="I16" s="283"/>
      <c r="J16" s="284"/>
      <c r="K16" s="285"/>
      <c r="L16" s="283"/>
      <c r="M16" s="284"/>
      <c r="N16" s="285"/>
      <c r="O16" s="337"/>
      <c r="P16" s="338"/>
      <c r="Q16" s="339"/>
      <c r="R16" s="408"/>
      <c r="S16" s="409"/>
      <c r="T16" s="410"/>
      <c r="U16" s="460"/>
      <c r="V16" s="461"/>
      <c r="W16" s="462"/>
    </row>
    <row r="17" spans="1:23" x14ac:dyDescent="0.25">
      <c r="A17" s="355">
        <v>43510</v>
      </c>
      <c r="B17" s="347" t="s">
        <v>14</v>
      </c>
      <c r="C17" s="362" t="s">
        <v>72</v>
      </c>
      <c r="D17" s="362"/>
      <c r="E17" s="363"/>
      <c r="F17" s="361" t="s">
        <v>72</v>
      </c>
      <c r="G17" s="362"/>
      <c r="H17" s="363"/>
      <c r="I17" s="421" t="s">
        <v>74</v>
      </c>
      <c r="J17" s="422"/>
      <c r="K17" s="423"/>
      <c r="L17" s="421" t="s">
        <v>74</v>
      </c>
      <c r="M17" s="422"/>
      <c r="N17" s="423"/>
      <c r="O17" s="340"/>
      <c r="P17" s="341"/>
      <c r="Q17" s="342"/>
      <c r="R17" s="367" t="s">
        <v>72</v>
      </c>
      <c r="S17" s="368"/>
      <c r="T17" s="369"/>
      <c r="U17" s="405" t="s">
        <v>72</v>
      </c>
      <c r="V17" s="406"/>
      <c r="W17" s="407"/>
    </row>
    <row r="18" spans="1:23" ht="15" thickBot="1" x14ac:dyDescent="0.3">
      <c r="A18" s="355"/>
      <c r="B18" s="347"/>
      <c r="C18" s="365"/>
      <c r="D18" s="365"/>
      <c r="E18" s="366"/>
      <c r="F18" s="364"/>
      <c r="G18" s="365"/>
      <c r="H18" s="366"/>
      <c r="I18" s="424"/>
      <c r="J18" s="425"/>
      <c r="K18" s="426"/>
      <c r="L18" s="424"/>
      <c r="M18" s="425"/>
      <c r="N18" s="426"/>
      <c r="O18" s="343"/>
      <c r="P18" s="344"/>
      <c r="Q18" s="345"/>
      <c r="R18" s="370"/>
      <c r="S18" s="371"/>
      <c r="T18" s="372"/>
      <c r="U18" s="408"/>
      <c r="V18" s="409"/>
      <c r="W18" s="410"/>
    </row>
    <row r="19" spans="1:23" x14ac:dyDescent="0.25">
      <c r="A19" s="355">
        <v>43511</v>
      </c>
      <c r="B19" s="347" t="s">
        <v>15</v>
      </c>
      <c r="C19" s="247"/>
      <c r="D19" s="247"/>
      <c r="E19" s="248"/>
      <c r="F19" s="246"/>
      <c r="G19" s="247"/>
      <c r="H19" s="248"/>
      <c r="I19" s="399"/>
      <c r="J19" s="400"/>
      <c r="K19" s="401"/>
      <c r="L19" s="246"/>
      <c r="M19" s="247"/>
      <c r="N19" s="248"/>
      <c r="O19" s="328"/>
      <c r="P19" s="329"/>
      <c r="Q19" s="330"/>
      <c r="R19" s="246"/>
      <c r="S19" s="247"/>
      <c r="T19" s="248"/>
      <c r="U19" s="246"/>
      <c r="V19" s="247"/>
      <c r="W19" s="248"/>
    </row>
    <row r="20" spans="1:23" ht="15" thickBot="1" x14ac:dyDescent="0.3">
      <c r="A20" s="356"/>
      <c r="B20" s="348"/>
      <c r="C20" s="274"/>
      <c r="D20" s="274"/>
      <c r="E20" s="275"/>
      <c r="F20" s="273"/>
      <c r="G20" s="274"/>
      <c r="H20" s="275"/>
      <c r="I20" s="402"/>
      <c r="J20" s="403"/>
      <c r="K20" s="404"/>
      <c r="L20" s="273"/>
      <c r="M20" s="274"/>
      <c r="N20" s="275"/>
      <c r="O20" s="331"/>
      <c r="P20" s="332"/>
      <c r="Q20" s="333"/>
      <c r="R20" s="273"/>
      <c r="S20" s="274"/>
      <c r="T20" s="275"/>
      <c r="U20" s="273"/>
      <c r="V20" s="274"/>
      <c r="W20" s="275"/>
    </row>
    <row r="21" spans="1:23" ht="46.8" customHeight="1" thickBot="1" x14ac:dyDescent="0.3">
      <c r="A21" s="258">
        <v>43513</v>
      </c>
      <c r="B21" s="28" t="s">
        <v>16</v>
      </c>
      <c r="C21" s="451" t="s">
        <v>77</v>
      </c>
      <c r="D21" s="452"/>
      <c r="E21" s="452"/>
      <c r="F21" s="452"/>
      <c r="G21" s="452"/>
      <c r="H21" s="453"/>
      <c r="I21" s="448" t="s">
        <v>69</v>
      </c>
      <c r="J21" s="449"/>
      <c r="K21" s="450"/>
      <c r="L21" s="448" t="s">
        <v>69</v>
      </c>
      <c r="M21" s="449"/>
      <c r="N21" s="450"/>
      <c r="O21" s="454"/>
      <c r="P21" s="455"/>
      <c r="Q21" s="456"/>
      <c r="R21" s="448" t="s">
        <v>81</v>
      </c>
      <c r="S21" s="449"/>
      <c r="T21" s="450"/>
      <c r="U21" s="448" t="s">
        <v>75</v>
      </c>
      <c r="V21" s="449"/>
      <c r="W21" s="450"/>
    </row>
    <row r="22" spans="1:23" ht="14.4" customHeight="1" x14ac:dyDescent="0.25">
      <c r="A22" s="259"/>
      <c r="B22" s="360" t="s">
        <v>2</v>
      </c>
      <c r="C22" s="246" t="s">
        <v>82</v>
      </c>
      <c r="D22" s="247"/>
      <c r="E22" s="247"/>
      <c r="F22" s="247"/>
      <c r="G22" s="247"/>
      <c r="H22" s="248"/>
      <c r="I22" s="246" t="s">
        <v>80</v>
      </c>
      <c r="J22" s="247"/>
      <c r="K22" s="248"/>
      <c r="L22" s="246" t="s">
        <v>79</v>
      </c>
      <c r="M22" s="247"/>
      <c r="N22" s="248"/>
      <c r="O22" s="328"/>
      <c r="P22" s="329"/>
      <c r="Q22" s="330"/>
      <c r="R22" s="246" t="s">
        <v>78</v>
      </c>
      <c r="S22" s="247"/>
      <c r="T22" s="248"/>
      <c r="U22" s="246" t="s">
        <v>78</v>
      </c>
      <c r="V22" s="247"/>
      <c r="W22" s="248"/>
    </row>
    <row r="23" spans="1:23" ht="21.6" customHeight="1" thickBot="1" x14ac:dyDescent="0.3">
      <c r="A23" s="259"/>
      <c r="B23" s="360"/>
      <c r="C23" s="273"/>
      <c r="D23" s="274"/>
      <c r="E23" s="274"/>
      <c r="F23" s="274"/>
      <c r="G23" s="274"/>
      <c r="H23" s="275"/>
      <c r="I23" s="273"/>
      <c r="J23" s="274"/>
      <c r="K23" s="275"/>
      <c r="L23" s="273"/>
      <c r="M23" s="274"/>
      <c r="N23" s="275"/>
      <c r="O23" s="331"/>
      <c r="P23" s="332"/>
      <c r="Q23" s="333"/>
      <c r="R23" s="273"/>
      <c r="S23" s="274"/>
      <c r="T23" s="275"/>
      <c r="U23" s="273"/>
      <c r="V23" s="274"/>
      <c r="W23" s="275"/>
    </row>
    <row r="24" spans="1:23" ht="14.4" customHeight="1" x14ac:dyDescent="0.25">
      <c r="A24" s="259"/>
      <c r="B24" s="347" t="s">
        <v>3</v>
      </c>
      <c r="C24" s="246" t="s">
        <v>76</v>
      </c>
      <c r="D24" s="247"/>
      <c r="E24" s="248"/>
      <c r="F24" s="246" t="s">
        <v>76</v>
      </c>
      <c r="G24" s="247"/>
      <c r="H24" s="248"/>
      <c r="I24" s="246" t="s">
        <v>86</v>
      </c>
      <c r="J24" s="247"/>
      <c r="K24" s="248"/>
      <c r="L24" s="246" t="s">
        <v>86</v>
      </c>
      <c r="M24" s="247"/>
      <c r="N24" s="248"/>
      <c r="O24" s="328" t="s">
        <v>89</v>
      </c>
      <c r="P24" s="329"/>
      <c r="Q24" s="330"/>
      <c r="R24" s="246" t="s">
        <v>85</v>
      </c>
      <c r="S24" s="247"/>
      <c r="T24" s="248"/>
      <c r="U24" s="246" t="s">
        <v>87</v>
      </c>
      <c r="V24" s="247"/>
      <c r="W24" s="248"/>
    </row>
    <row r="25" spans="1:23" ht="27.6" customHeight="1" thickBot="1" x14ac:dyDescent="0.3">
      <c r="A25" s="270"/>
      <c r="B25" s="347"/>
      <c r="C25" s="273"/>
      <c r="D25" s="274"/>
      <c r="E25" s="275"/>
      <c r="F25" s="273"/>
      <c r="G25" s="274"/>
      <c r="H25" s="275"/>
      <c r="I25" s="273"/>
      <c r="J25" s="274"/>
      <c r="K25" s="275"/>
      <c r="L25" s="273"/>
      <c r="M25" s="274"/>
      <c r="N25" s="275"/>
      <c r="O25" s="331"/>
      <c r="P25" s="332"/>
      <c r="Q25" s="333"/>
      <c r="R25" s="273"/>
      <c r="S25" s="274"/>
      <c r="T25" s="275"/>
      <c r="U25" s="273"/>
      <c r="V25" s="274"/>
      <c r="W25" s="275"/>
    </row>
    <row r="26" spans="1:23" ht="14.4" customHeight="1" x14ac:dyDescent="0.25">
      <c r="A26" s="355">
        <v>43514</v>
      </c>
      <c r="B26" s="347" t="s">
        <v>11</v>
      </c>
      <c r="C26" s="405" t="s">
        <v>71</v>
      </c>
      <c r="D26" s="406"/>
      <c r="E26" s="407"/>
      <c r="F26" s="405" t="s">
        <v>71</v>
      </c>
      <c r="G26" s="406"/>
      <c r="H26" s="407"/>
      <c r="I26" s="334" t="s">
        <v>70</v>
      </c>
      <c r="J26" s="335"/>
      <c r="K26" s="336"/>
      <c r="L26" s="334" t="s">
        <v>70</v>
      </c>
      <c r="M26" s="335"/>
      <c r="N26" s="336"/>
      <c r="O26" s="334" t="s">
        <v>70</v>
      </c>
      <c r="P26" s="335"/>
      <c r="Q26" s="336"/>
      <c r="R26" s="246" t="s">
        <v>90</v>
      </c>
      <c r="S26" s="247"/>
      <c r="T26" s="248"/>
      <c r="U26" s="334" t="s">
        <v>70</v>
      </c>
      <c r="V26" s="335"/>
      <c r="W26" s="336"/>
    </row>
    <row r="27" spans="1:23" ht="14.4" customHeight="1" thickBot="1" x14ac:dyDescent="0.3">
      <c r="A27" s="355"/>
      <c r="B27" s="347"/>
      <c r="C27" s="408"/>
      <c r="D27" s="409"/>
      <c r="E27" s="410"/>
      <c r="F27" s="408"/>
      <c r="G27" s="409"/>
      <c r="H27" s="410"/>
      <c r="I27" s="337"/>
      <c r="J27" s="338"/>
      <c r="K27" s="339"/>
      <c r="L27" s="337"/>
      <c r="M27" s="338"/>
      <c r="N27" s="339"/>
      <c r="O27" s="337"/>
      <c r="P27" s="338"/>
      <c r="Q27" s="339"/>
      <c r="R27" s="273"/>
      <c r="S27" s="274"/>
      <c r="T27" s="275"/>
      <c r="U27" s="337"/>
      <c r="V27" s="338"/>
      <c r="W27" s="339"/>
    </row>
    <row r="28" spans="1:23" ht="14.4" customHeight="1" x14ac:dyDescent="0.25">
      <c r="A28" s="355">
        <v>43515</v>
      </c>
      <c r="B28" s="347" t="s">
        <v>12</v>
      </c>
      <c r="C28" s="247"/>
      <c r="D28" s="247"/>
      <c r="E28" s="248"/>
      <c r="F28" s="246"/>
      <c r="G28" s="247"/>
      <c r="H28" s="248"/>
      <c r="I28" s="246"/>
      <c r="J28" s="247"/>
      <c r="K28" s="248"/>
      <c r="L28" s="246"/>
      <c r="M28" s="247"/>
      <c r="N28" s="248"/>
      <c r="O28" s="246"/>
      <c r="P28" s="247"/>
      <c r="Q28" s="248"/>
      <c r="R28" s="246"/>
      <c r="S28" s="247"/>
      <c r="T28" s="248"/>
      <c r="U28" s="246"/>
      <c r="V28" s="247"/>
      <c r="W28" s="248"/>
    </row>
    <row r="29" spans="1:23" ht="14.4" customHeight="1" thickBot="1" x14ac:dyDescent="0.3">
      <c r="A29" s="355"/>
      <c r="B29" s="347"/>
      <c r="C29" s="274"/>
      <c r="D29" s="274"/>
      <c r="E29" s="275"/>
      <c r="F29" s="273"/>
      <c r="G29" s="274"/>
      <c r="H29" s="275"/>
      <c r="I29" s="273"/>
      <c r="J29" s="274"/>
      <c r="K29" s="275"/>
      <c r="L29" s="273"/>
      <c r="M29" s="274"/>
      <c r="N29" s="275"/>
      <c r="O29" s="273"/>
      <c r="P29" s="274"/>
      <c r="Q29" s="275"/>
      <c r="R29" s="273"/>
      <c r="S29" s="274"/>
      <c r="T29" s="275"/>
      <c r="U29" s="273"/>
      <c r="V29" s="274"/>
      <c r="W29" s="275"/>
    </row>
    <row r="30" spans="1:23" ht="14.4" customHeight="1" x14ac:dyDescent="0.25">
      <c r="A30" s="355">
        <v>43516</v>
      </c>
      <c r="B30" s="347" t="s">
        <v>13</v>
      </c>
      <c r="C30" s="247"/>
      <c r="D30" s="247"/>
      <c r="E30" s="248"/>
      <c r="F30" s="246"/>
      <c r="G30" s="247"/>
      <c r="H30" s="248"/>
      <c r="I30" s="246"/>
      <c r="J30" s="247"/>
      <c r="K30" s="248"/>
      <c r="L30" s="246"/>
      <c r="M30" s="247"/>
      <c r="N30" s="248"/>
      <c r="O30" s="246"/>
      <c r="P30" s="247"/>
      <c r="Q30" s="248"/>
      <c r="R30" s="246"/>
      <c r="S30" s="247"/>
      <c r="T30" s="248"/>
      <c r="U30" s="246"/>
      <c r="V30" s="247"/>
      <c r="W30" s="248"/>
    </row>
    <row r="31" spans="1:23" ht="14.4" customHeight="1" thickBot="1" x14ac:dyDescent="0.3">
      <c r="A31" s="355"/>
      <c r="B31" s="347"/>
      <c r="C31" s="274"/>
      <c r="D31" s="274"/>
      <c r="E31" s="275"/>
      <c r="F31" s="273"/>
      <c r="G31" s="274"/>
      <c r="H31" s="275"/>
      <c r="I31" s="273"/>
      <c r="J31" s="274"/>
      <c r="K31" s="275"/>
      <c r="L31" s="273"/>
      <c r="M31" s="274"/>
      <c r="N31" s="275"/>
      <c r="O31" s="273"/>
      <c r="P31" s="274"/>
      <c r="Q31" s="275"/>
      <c r="R31" s="273"/>
      <c r="S31" s="274"/>
      <c r="T31" s="275"/>
      <c r="U31" s="273"/>
      <c r="V31" s="274"/>
      <c r="W31" s="275"/>
    </row>
    <row r="32" spans="1:23" ht="14.4" customHeight="1" x14ac:dyDescent="0.25">
      <c r="A32" s="355">
        <v>43517</v>
      </c>
      <c r="B32" s="347" t="s">
        <v>14</v>
      </c>
      <c r="C32" s="263" t="s">
        <v>91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5"/>
    </row>
    <row r="33" spans="1:23" ht="14.4" customHeight="1" thickBot="1" x14ac:dyDescent="0.3">
      <c r="A33" s="355"/>
      <c r="B33" s="347"/>
      <c r="C33" s="292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4"/>
    </row>
    <row r="34" spans="1:23" ht="14.4" customHeight="1" x14ac:dyDescent="0.25">
      <c r="A34" s="355">
        <v>43518</v>
      </c>
      <c r="B34" s="347" t="s">
        <v>15</v>
      </c>
      <c r="C34" s="247"/>
      <c r="D34" s="247"/>
      <c r="E34" s="248"/>
      <c r="F34" s="246"/>
      <c r="G34" s="247"/>
      <c r="H34" s="248"/>
      <c r="I34" s="246"/>
      <c r="J34" s="247"/>
      <c r="K34" s="248"/>
      <c r="L34" s="246"/>
      <c r="M34" s="247"/>
      <c r="N34" s="248"/>
      <c r="O34" s="246"/>
      <c r="P34" s="247"/>
      <c r="Q34" s="248"/>
      <c r="R34" s="246"/>
      <c r="S34" s="247"/>
      <c r="T34" s="248"/>
      <c r="U34" s="246"/>
      <c r="V34" s="247"/>
      <c r="W34" s="248"/>
    </row>
    <row r="35" spans="1:23" ht="15" customHeight="1" thickBot="1" x14ac:dyDescent="0.3">
      <c r="A35" s="356"/>
      <c r="B35" s="348"/>
      <c r="C35" s="274"/>
      <c r="D35" s="274"/>
      <c r="E35" s="275"/>
      <c r="F35" s="273"/>
      <c r="G35" s="274"/>
      <c r="H35" s="275"/>
      <c r="I35" s="273"/>
      <c r="J35" s="274"/>
      <c r="K35" s="275"/>
      <c r="L35" s="273"/>
      <c r="M35" s="274"/>
      <c r="N35" s="275"/>
      <c r="O35" s="273"/>
      <c r="P35" s="274"/>
      <c r="Q35" s="275"/>
      <c r="R35" s="273"/>
      <c r="S35" s="274"/>
      <c r="T35" s="275"/>
      <c r="U35" s="273"/>
      <c r="V35" s="274"/>
      <c r="W35" s="275"/>
    </row>
    <row r="36" spans="1:23" ht="61.2" customHeight="1" thickBot="1" x14ac:dyDescent="0.3">
      <c r="A36" s="258">
        <v>43520</v>
      </c>
      <c r="B36" s="28" t="s">
        <v>16</v>
      </c>
      <c r="C36" s="463" t="s">
        <v>92</v>
      </c>
      <c r="D36" s="464"/>
      <c r="E36" s="464"/>
      <c r="F36" s="464"/>
      <c r="G36" s="464"/>
      <c r="H36" s="464"/>
      <c r="I36" s="464"/>
      <c r="J36" s="464"/>
      <c r="K36" s="464"/>
      <c r="L36" s="464"/>
      <c r="M36" s="464"/>
      <c r="N36" s="464"/>
      <c r="O36" s="464"/>
      <c r="P36" s="464"/>
      <c r="Q36" s="464"/>
      <c r="R36" s="464"/>
      <c r="S36" s="464"/>
      <c r="T36" s="464"/>
      <c r="U36" s="464"/>
      <c r="V36" s="464"/>
      <c r="W36" s="465"/>
    </row>
    <row r="37" spans="1:23" ht="23.4" customHeight="1" x14ac:dyDescent="0.25">
      <c r="A37" s="259"/>
      <c r="B37" s="360" t="s">
        <v>2</v>
      </c>
      <c r="C37" s="299"/>
      <c r="D37" s="299"/>
      <c r="E37" s="300"/>
      <c r="F37" s="298"/>
      <c r="G37" s="299"/>
      <c r="H37" s="300"/>
      <c r="I37" s="298"/>
      <c r="J37" s="299"/>
      <c r="K37" s="300"/>
      <c r="L37" s="298"/>
      <c r="M37" s="299"/>
      <c r="N37" s="300"/>
      <c r="O37" s="298"/>
      <c r="P37" s="299"/>
      <c r="Q37" s="300"/>
      <c r="R37" s="298"/>
      <c r="S37" s="299"/>
      <c r="T37" s="300"/>
      <c r="U37" s="298"/>
      <c r="V37" s="299"/>
      <c r="W37" s="300"/>
    </row>
    <row r="38" spans="1:23" ht="15" thickBot="1" x14ac:dyDescent="0.3">
      <c r="A38" s="259"/>
      <c r="B38" s="360"/>
      <c r="C38" s="302"/>
      <c r="D38" s="302"/>
      <c r="E38" s="303"/>
      <c r="F38" s="301"/>
      <c r="G38" s="302"/>
      <c r="H38" s="303"/>
      <c r="I38" s="301"/>
      <c r="J38" s="302"/>
      <c r="K38" s="303"/>
      <c r="L38" s="301"/>
      <c r="M38" s="302"/>
      <c r="N38" s="303"/>
      <c r="O38" s="301"/>
      <c r="P38" s="302"/>
      <c r="Q38" s="303"/>
      <c r="R38" s="301"/>
      <c r="S38" s="302"/>
      <c r="T38" s="303"/>
      <c r="U38" s="301"/>
      <c r="V38" s="302"/>
      <c r="W38" s="303"/>
    </row>
    <row r="39" spans="1:23" x14ac:dyDescent="0.25">
      <c r="A39" s="259"/>
      <c r="B39" s="347" t="s">
        <v>3</v>
      </c>
      <c r="C39" s="299"/>
      <c r="D39" s="299"/>
      <c r="E39" s="300"/>
      <c r="F39" s="298"/>
      <c r="G39" s="299"/>
      <c r="H39" s="300"/>
      <c r="I39" s="298"/>
      <c r="J39" s="299"/>
      <c r="K39" s="300"/>
      <c r="L39" s="298"/>
      <c r="M39" s="299"/>
      <c r="N39" s="300"/>
      <c r="O39" s="298"/>
      <c r="P39" s="299"/>
      <c r="Q39" s="300"/>
      <c r="R39" s="298"/>
      <c r="S39" s="299"/>
      <c r="T39" s="300"/>
      <c r="U39" s="298"/>
      <c r="V39" s="299"/>
      <c r="W39" s="300"/>
    </row>
    <row r="40" spans="1:23" ht="15" thickBot="1" x14ac:dyDescent="0.3">
      <c r="A40" s="270"/>
      <c r="B40" s="347"/>
      <c r="C40" s="302"/>
      <c r="D40" s="302"/>
      <c r="E40" s="303"/>
      <c r="F40" s="301"/>
      <c r="G40" s="302"/>
      <c r="H40" s="303"/>
      <c r="I40" s="301"/>
      <c r="J40" s="302"/>
      <c r="K40" s="303"/>
      <c r="L40" s="301"/>
      <c r="M40" s="302"/>
      <c r="N40" s="303"/>
      <c r="O40" s="301"/>
      <c r="P40" s="302"/>
      <c r="Q40" s="303"/>
      <c r="R40" s="301"/>
      <c r="S40" s="302"/>
      <c r="T40" s="303"/>
      <c r="U40" s="301"/>
      <c r="V40" s="302"/>
      <c r="W40" s="303"/>
    </row>
    <row r="41" spans="1:23" x14ac:dyDescent="0.25">
      <c r="A41" s="355">
        <v>43521</v>
      </c>
      <c r="B41" s="347" t="s">
        <v>11</v>
      </c>
      <c r="C41" s="299"/>
      <c r="D41" s="299"/>
      <c r="E41" s="300"/>
      <c r="F41" s="298"/>
      <c r="G41" s="299"/>
      <c r="H41" s="300"/>
      <c r="I41" s="298"/>
      <c r="J41" s="299"/>
      <c r="K41" s="300"/>
      <c r="L41" s="298"/>
      <c r="M41" s="299"/>
      <c r="N41" s="300"/>
      <c r="O41" s="298"/>
      <c r="P41" s="299"/>
      <c r="Q41" s="300"/>
      <c r="R41" s="298"/>
      <c r="S41" s="299"/>
      <c r="T41" s="300"/>
      <c r="U41" s="298"/>
      <c r="V41" s="299"/>
      <c r="W41" s="300"/>
    </row>
    <row r="42" spans="1:23" ht="15" thickBot="1" x14ac:dyDescent="0.3">
      <c r="A42" s="355"/>
      <c r="B42" s="347"/>
      <c r="C42" s="302"/>
      <c r="D42" s="302"/>
      <c r="E42" s="303"/>
      <c r="F42" s="301"/>
      <c r="G42" s="302"/>
      <c r="H42" s="303"/>
      <c r="I42" s="301"/>
      <c r="J42" s="302"/>
      <c r="K42" s="303"/>
      <c r="L42" s="301"/>
      <c r="M42" s="302"/>
      <c r="N42" s="303"/>
      <c r="O42" s="301"/>
      <c r="P42" s="302"/>
      <c r="Q42" s="303"/>
      <c r="R42" s="301"/>
      <c r="S42" s="302"/>
      <c r="T42" s="303"/>
      <c r="U42" s="301"/>
      <c r="V42" s="302"/>
      <c r="W42" s="303"/>
    </row>
    <row r="43" spans="1:23" ht="14.4" customHeight="1" x14ac:dyDescent="0.25">
      <c r="A43" s="355">
        <v>43522</v>
      </c>
      <c r="B43" s="347" t="s">
        <v>12</v>
      </c>
      <c r="C43" s="299"/>
      <c r="D43" s="299"/>
      <c r="E43" s="300"/>
      <c r="F43" s="298"/>
      <c r="G43" s="299"/>
      <c r="H43" s="300"/>
      <c r="I43" s="298"/>
      <c r="J43" s="299"/>
      <c r="K43" s="300"/>
      <c r="L43" s="298"/>
      <c r="M43" s="299"/>
      <c r="N43" s="300"/>
      <c r="O43" s="298"/>
      <c r="P43" s="299"/>
      <c r="Q43" s="300"/>
      <c r="R43" s="298"/>
      <c r="S43" s="299"/>
      <c r="T43" s="300"/>
      <c r="U43" s="298"/>
      <c r="V43" s="299"/>
      <c r="W43" s="300"/>
    </row>
    <row r="44" spans="1:23" ht="14.4" customHeight="1" thickBot="1" x14ac:dyDescent="0.3">
      <c r="A44" s="355"/>
      <c r="B44" s="347"/>
      <c r="C44" s="302"/>
      <c r="D44" s="302"/>
      <c r="E44" s="303"/>
      <c r="F44" s="301"/>
      <c r="G44" s="302"/>
      <c r="H44" s="303"/>
      <c r="I44" s="301"/>
      <c r="J44" s="302"/>
      <c r="K44" s="303"/>
      <c r="L44" s="301"/>
      <c r="M44" s="302"/>
      <c r="N44" s="303"/>
      <c r="O44" s="301"/>
      <c r="P44" s="302"/>
      <c r="Q44" s="303"/>
      <c r="R44" s="301"/>
      <c r="S44" s="302"/>
      <c r="T44" s="303"/>
      <c r="U44" s="301"/>
      <c r="V44" s="302"/>
      <c r="W44" s="303"/>
    </row>
    <row r="45" spans="1:23" ht="14.4" customHeight="1" x14ac:dyDescent="0.25">
      <c r="A45" s="355">
        <v>43523</v>
      </c>
      <c r="B45" s="347" t="s">
        <v>13</v>
      </c>
      <c r="C45" s="299"/>
      <c r="D45" s="299"/>
      <c r="E45" s="300"/>
      <c r="F45" s="298"/>
      <c r="G45" s="299"/>
      <c r="H45" s="300"/>
      <c r="I45" s="298"/>
      <c r="J45" s="299"/>
      <c r="K45" s="300"/>
      <c r="L45" s="298"/>
      <c r="M45" s="299"/>
      <c r="N45" s="300"/>
      <c r="O45" s="298"/>
      <c r="P45" s="299"/>
      <c r="Q45" s="300"/>
      <c r="R45" s="298"/>
      <c r="S45" s="299"/>
      <c r="T45" s="300"/>
      <c r="U45" s="298"/>
      <c r="V45" s="299"/>
      <c r="W45" s="300"/>
    </row>
    <row r="46" spans="1:23" ht="14.4" customHeight="1" thickBot="1" x14ac:dyDescent="0.3">
      <c r="A46" s="355"/>
      <c r="B46" s="347"/>
      <c r="C46" s="302"/>
      <c r="D46" s="302"/>
      <c r="E46" s="303"/>
      <c r="F46" s="301"/>
      <c r="G46" s="302"/>
      <c r="H46" s="303"/>
      <c r="I46" s="301"/>
      <c r="J46" s="302"/>
      <c r="K46" s="303"/>
      <c r="L46" s="301"/>
      <c r="M46" s="302"/>
      <c r="N46" s="303"/>
      <c r="O46" s="301"/>
      <c r="P46" s="302"/>
      <c r="Q46" s="303"/>
      <c r="R46" s="301"/>
      <c r="S46" s="302"/>
      <c r="T46" s="303"/>
      <c r="U46" s="301"/>
      <c r="V46" s="302"/>
      <c r="W46" s="303"/>
    </row>
    <row r="47" spans="1:23" ht="14.4" customHeight="1" x14ac:dyDescent="0.25">
      <c r="A47" s="355">
        <v>43524</v>
      </c>
      <c r="B47" s="347" t="s">
        <v>14</v>
      </c>
      <c r="C47" s="299"/>
      <c r="D47" s="299"/>
      <c r="E47" s="300"/>
      <c r="F47" s="298"/>
      <c r="G47" s="299"/>
      <c r="H47" s="300"/>
      <c r="I47" s="298"/>
      <c r="J47" s="299"/>
      <c r="K47" s="300"/>
      <c r="L47" s="298"/>
      <c r="M47" s="299"/>
      <c r="N47" s="300"/>
      <c r="O47" s="298"/>
      <c r="P47" s="299"/>
      <c r="Q47" s="300"/>
      <c r="R47" s="298"/>
      <c r="S47" s="299"/>
      <c r="T47" s="300"/>
      <c r="U47" s="298"/>
      <c r="V47" s="299"/>
      <c r="W47" s="300"/>
    </row>
    <row r="48" spans="1:23" ht="14.4" customHeight="1" thickBot="1" x14ac:dyDescent="0.3">
      <c r="A48" s="355"/>
      <c r="B48" s="347"/>
      <c r="C48" s="302"/>
      <c r="D48" s="302"/>
      <c r="E48" s="303"/>
      <c r="F48" s="301"/>
      <c r="G48" s="302"/>
      <c r="H48" s="303"/>
      <c r="I48" s="301"/>
      <c r="J48" s="302"/>
      <c r="K48" s="303"/>
      <c r="L48" s="301"/>
      <c r="M48" s="302"/>
      <c r="N48" s="303"/>
      <c r="O48" s="301"/>
      <c r="P48" s="302"/>
      <c r="Q48" s="303"/>
      <c r="R48" s="301"/>
      <c r="S48" s="302"/>
      <c r="T48" s="303"/>
      <c r="U48" s="301"/>
      <c r="V48" s="302"/>
      <c r="W48" s="303"/>
    </row>
    <row r="49" spans="1:24" x14ac:dyDescent="0.25">
      <c r="A49" s="355">
        <v>43525</v>
      </c>
      <c r="B49" s="347" t="s">
        <v>15</v>
      </c>
      <c r="C49" s="299"/>
      <c r="D49" s="299"/>
      <c r="E49" s="300"/>
      <c r="F49" s="298"/>
      <c r="G49" s="299"/>
      <c r="H49" s="300"/>
      <c r="I49" s="298"/>
      <c r="J49" s="299"/>
      <c r="K49" s="300"/>
      <c r="L49" s="298"/>
      <c r="M49" s="299"/>
      <c r="N49" s="300"/>
      <c r="O49" s="298"/>
      <c r="P49" s="299"/>
      <c r="Q49" s="300"/>
      <c r="R49" s="298"/>
      <c r="S49" s="299"/>
      <c r="T49" s="300"/>
      <c r="U49" s="298"/>
      <c r="V49" s="299"/>
      <c r="W49" s="300"/>
    </row>
    <row r="50" spans="1:24" ht="15" thickBot="1" x14ac:dyDescent="0.3">
      <c r="A50" s="356"/>
      <c r="B50" s="348"/>
      <c r="C50" s="302"/>
      <c r="D50" s="302"/>
      <c r="E50" s="303"/>
      <c r="F50" s="301"/>
      <c r="G50" s="302"/>
      <c r="H50" s="303"/>
      <c r="I50" s="301"/>
      <c r="J50" s="302"/>
      <c r="K50" s="303"/>
      <c r="L50" s="301"/>
      <c r="M50" s="302"/>
      <c r="N50" s="303"/>
      <c r="O50" s="301"/>
      <c r="P50" s="302"/>
      <c r="Q50" s="303"/>
      <c r="R50" s="301"/>
      <c r="S50" s="302"/>
      <c r="T50" s="303"/>
      <c r="U50" s="301"/>
      <c r="V50" s="302"/>
      <c r="W50" s="303"/>
    </row>
    <row r="51" spans="1:24" ht="66" customHeight="1" thickBot="1" x14ac:dyDescent="0.3">
      <c r="A51" s="258">
        <v>43527</v>
      </c>
      <c r="B51" s="28" t="s">
        <v>16</v>
      </c>
      <c r="C51" s="260" t="s">
        <v>100</v>
      </c>
      <c r="D51" s="464"/>
      <c r="E51" s="464"/>
      <c r="F51" s="464"/>
      <c r="G51" s="464"/>
      <c r="H51" s="464"/>
      <c r="I51" s="464"/>
      <c r="J51" s="464"/>
      <c r="K51" s="464"/>
      <c r="L51" s="464"/>
      <c r="M51" s="464"/>
      <c r="N51" s="464"/>
      <c r="O51" s="464"/>
      <c r="P51" s="464"/>
      <c r="Q51" s="464"/>
      <c r="R51" s="464"/>
      <c r="S51" s="464"/>
      <c r="T51" s="464"/>
      <c r="U51" s="464"/>
      <c r="V51" s="464"/>
      <c r="W51" s="465"/>
      <c r="X51" s="40" t="s">
        <v>101</v>
      </c>
    </row>
    <row r="52" spans="1:24" ht="14.4" customHeight="1" x14ac:dyDescent="0.25">
      <c r="A52" s="259"/>
      <c r="B52" s="360" t="s">
        <v>2</v>
      </c>
      <c r="C52" s="478" t="s">
        <v>94</v>
      </c>
      <c r="D52" s="479"/>
      <c r="E52" s="479"/>
      <c r="F52" s="479"/>
      <c r="G52" s="479"/>
      <c r="H52" s="479"/>
      <c r="I52" s="479"/>
      <c r="J52" s="479"/>
      <c r="K52" s="480"/>
      <c r="L52" s="249"/>
      <c r="M52" s="250"/>
      <c r="N52" s="251"/>
      <c r="O52" s="249"/>
      <c r="P52" s="250"/>
      <c r="Q52" s="251"/>
      <c r="R52" s="466" t="s">
        <v>99</v>
      </c>
      <c r="S52" s="467"/>
      <c r="T52" s="468"/>
      <c r="U52" s="466" t="s">
        <v>99</v>
      </c>
      <c r="V52" s="467"/>
      <c r="W52" s="468"/>
    </row>
    <row r="53" spans="1:24" ht="15.6" customHeight="1" thickBot="1" x14ac:dyDescent="0.3">
      <c r="A53" s="259"/>
      <c r="B53" s="360"/>
      <c r="C53" s="481"/>
      <c r="D53" s="482"/>
      <c r="E53" s="482"/>
      <c r="F53" s="482"/>
      <c r="G53" s="482"/>
      <c r="H53" s="482"/>
      <c r="I53" s="482"/>
      <c r="J53" s="482"/>
      <c r="K53" s="483"/>
      <c r="L53" s="276"/>
      <c r="M53" s="277"/>
      <c r="N53" s="278"/>
      <c r="O53" s="276"/>
      <c r="P53" s="277"/>
      <c r="Q53" s="278"/>
      <c r="R53" s="469"/>
      <c r="S53" s="470"/>
      <c r="T53" s="471"/>
      <c r="U53" s="469"/>
      <c r="V53" s="470"/>
      <c r="W53" s="471"/>
    </row>
    <row r="54" spans="1:24" ht="15" customHeight="1" x14ac:dyDescent="0.25">
      <c r="A54" s="259"/>
      <c r="B54" s="347" t="s">
        <v>3</v>
      </c>
      <c r="C54" s="478" t="s">
        <v>93</v>
      </c>
      <c r="D54" s="479"/>
      <c r="E54" s="479"/>
      <c r="F54" s="479"/>
      <c r="G54" s="479"/>
      <c r="H54" s="479"/>
      <c r="I54" s="479"/>
      <c r="J54" s="479"/>
      <c r="K54" s="480"/>
      <c r="L54" s="249"/>
      <c r="M54" s="250"/>
      <c r="N54" s="251"/>
      <c r="O54" s="249"/>
      <c r="P54" s="250"/>
      <c r="Q54" s="251"/>
      <c r="R54" s="472" t="s">
        <v>98</v>
      </c>
      <c r="S54" s="473"/>
      <c r="T54" s="474"/>
      <c r="U54" s="472" t="s">
        <v>98</v>
      </c>
      <c r="V54" s="473"/>
      <c r="W54" s="474"/>
    </row>
    <row r="55" spans="1:24" ht="15.6" customHeight="1" thickBot="1" x14ac:dyDescent="0.3">
      <c r="A55" s="270"/>
      <c r="B55" s="347"/>
      <c r="C55" s="481"/>
      <c r="D55" s="482"/>
      <c r="E55" s="482"/>
      <c r="F55" s="482"/>
      <c r="G55" s="482"/>
      <c r="H55" s="482"/>
      <c r="I55" s="482"/>
      <c r="J55" s="482"/>
      <c r="K55" s="483"/>
      <c r="L55" s="276"/>
      <c r="M55" s="277"/>
      <c r="N55" s="278"/>
      <c r="O55" s="276"/>
      <c r="P55" s="277"/>
      <c r="Q55" s="278"/>
      <c r="R55" s="475"/>
      <c r="S55" s="476"/>
      <c r="T55" s="477"/>
      <c r="U55" s="475"/>
      <c r="V55" s="476"/>
      <c r="W55" s="477"/>
    </row>
    <row r="56" spans="1:24" ht="14.4" customHeight="1" x14ac:dyDescent="0.25">
      <c r="A56" s="355">
        <v>43528</v>
      </c>
      <c r="B56" s="347" t="s">
        <v>11</v>
      </c>
      <c r="C56" s="256" t="s">
        <v>97</v>
      </c>
      <c r="D56" s="256"/>
      <c r="E56" s="257"/>
      <c r="F56" s="252"/>
      <c r="G56" s="253"/>
      <c r="H56" s="254"/>
      <c r="I56" s="252"/>
      <c r="J56" s="253"/>
      <c r="K56" s="254"/>
      <c r="L56" s="252" t="s">
        <v>95</v>
      </c>
      <c r="M56" s="253"/>
      <c r="N56" s="254"/>
      <c r="O56" s="252" t="s">
        <v>95</v>
      </c>
      <c r="P56" s="253"/>
      <c r="Q56" s="254"/>
      <c r="R56" s="484" t="s">
        <v>95</v>
      </c>
      <c r="S56" s="485"/>
      <c r="T56" s="486"/>
      <c r="U56" s="490" t="s">
        <v>96</v>
      </c>
      <c r="V56" s="491"/>
      <c r="W56" s="492"/>
    </row>
    <row r="57" spans="1:24" ht="15" customHeight="1" thickBot="1" x14ac:dyDescent="0.3">
      <c r="A57" s="355"/>
      <c r="B57" s="347"/>
      <c r="C57" s="284"/>
      <c r="D57" s="284"/>
      <c r="E57" s="285"/>
      <c r="F57" s="280"/>
      <c r="G57" s="281"/>
      <c r="H57" s="282"/>
      <c r="I57" s="280"/>
      <c r="J57" s="281"/>
      <c r="K57" s="282"/>
      <c r="L57" s="280"/>
      <c r="M57" s="281"/>
      <c r="N57" s="282"/>
      <c r="O57" s="280"/>
      <c r="P57" s="281"/>
      <c r="Q57" s="282"/>
      <c r="R57" s="487"/>
      <c r="S57" s="488"/>
      <c r="T57" s="489"/>
      <c r="U57" s="493"/>
      <c r="V57" s="494"/>
      <c r="W57" s="495"/>
    </row>
    <row r="58" spans="1:24" ht="14.4" customHeight="1" x14ac:dyDescent="0.25">
      <c r="A58" s="355">
        <v>43529</v>
      </c>
      <c r="B58" s="347" t="s">
        <v>12</v>
      </c>
      <c r="C58" s="256"/>
      <c r="D58" s="256"/>
      <c r="E58" s="257"/>
      <c r="F58" s="255"/>
      <c r="G58" s="256"/>
      <c r="H58" s="257"/>
      <c r="I58" s="252"/>
      <c r="J58" s="253"/>
      <c r="K58" s="254"/>
      <c r="L58" s="252"/>
      <c r="M58" s="253"/>
      <c r="N58" s="254"/>
      <c r="O58" s="252"/>
      <c r="P58" s="253"/>
      <c r="Q58" s="254"/>
      <c r="R58" s="255"/>
      <c r="S58" s="256"/>
      <c r="T58" s="257"/>
      <c r="U58" s="255"/>
      <c r="V58" s="256"/>
      <c r="W58" s="257"/>
    </row>
    <row r="59" spans="1:24" ht="15" customHeight="1" thickBot="1" x14ac:dyDescent="0.3">
      <c r="A59" s="355"/>
      <c r="B59" s="347"/>
      <c r="C59" s="284"/>
      <c r="D59" s="284"/>
      <c r="E59" s="285"/>
      <c r="F59" s="283"/>
      <c r="G59" s="284"/>
      <c r="H59" s="285"/>
      <c r="I59" s="280"/>
      <c r="J59" s="281"/>
      <c r="K59" s="282"/>
      <c r="L59" s="280"/>
      <c r="M59" s="281"/>
      <c r="N59" s="282"/>
      <c r="O59" s="280"/>
      <c r="P59" s="281"/>
      <c r="Q59" s="282"/>
      <c r="R59" s="283"/>
      <c r="S59" s="284"/>
      <c r="T59" s="285"/>
      <c r="U59" s="283"/>
      <c r="V59" s="284"/>
      <c r="W59" s="285"/>
    </row>
    <row r="60" spans="1:24" ht="14.4" customHeight="1" x14ac:dyDescent="0.25">
      <c r="A60" s="355">
        <v>43530</v>
      </c>
      <c r="B60" s="347" t="s">
        <v>13</v>
      </c>
      <c r="C60" s="247"/>
      <c r="D60" s="247"/>
      <c r="E60" s="248"/>
      <c r="F60" s="246"/>
      <c r="G60" s="247"/>
      <c r="H60" s="248"/>
      <c r="I60" s="246"/>
      <c r="J60" s="247"/>
      <c r="K60" s="248"/>
      <c r="L60" s="249"/>
      <c r="M60" s="250"/>
      <c r="N60" s="251"/>
      <c r="O60" s="249"/>
      <c r="P60" s="250"/>
      <c r="Q60" s="251"/>
      <c r="R60" s="246"/>
      <c r="S60" s="247"/>
      <c r="T60" s="248"/>
      <c r="U60" s="246"/>
      <c r="V60" s="247"/>
      <c r="W60" s="248"/>
    </row>
    <row r="61" spans="1:24" ht="15" customHeight="1" thickBot="1" x14ac:dyDescent="0.3">
      <c r="A61" s="355"/>
      <c r="B61" s="347"/>
      <c r="C61" s="274"/>
      <c r="D61" s="274"/>
      <c r="E61" s="275"/>
      <c r="F61" s="273"/>
      <c r="G61" s="274"/>
      <c r="H61" s="275"/>
      <c r="I61" s="273"/>
      <c r="J61" s="274"/>
      <c r="K61" s="275"/>
      <c r="L61" s="276"/>
      <c r="M61" s="277"/>
      <c r="N61" s="278"/>
      <c r="O61" s="276"/>
      <c r="P61" s="277"/>
      <c r="Q61" s="278"/>
      <c r="R61" s="273"/>
      <c r="S61" s="274"/>
      <c r="T61" s="275"/>
      <c r="U61" s="273"/>
      <c r="V61" s="274"/>
      <c r="W61" s="275"/>
    </row>
    <row r="62" spans="1:24" ht="14.4" customHeight="1" x14ac:dyDescent="0.25">
      <c r="A62" s="355">
        <v>43531</v>
      </c>
      <c r="B62" s="347" t="s">
        <v>14</v>
      </c>
      <c r="C62" s="247"/>
      <c r="D62" s="247"/>
      <c r="E62" s="248"/>
      <c r="F62" s="246"/>
      <c r="G62" s="247"/>
      <c r="H62" s="248"/>
      <c r="I62" s="246"/>
      <c r="J62" s="247"/>
      <c r="K62" s="248"/>
      <c r="L62" s="249"/>
      <c r="M62" s="250"/>
      <c r="N62" s="251"/>
      <c r="O62" s="249"/>
      <c r="P62" s="250"/>
      <c r="Q62" s="251"/>
      <c r="R62" s="246"/>
      <c r="S62" s="247"/>
      <c r="T62" s="248"/>
      <c r="U62" s="246"/>
      <c r="V62" s="247"/>
      <c r="W62" s="248"/>
    </row>
    <row r="63" spans="1:24" ht="15" customHeight="1" thickBot="1" x14ac:dyDescent="0.3">
      <c r="A63" s="355"/>
      <c r="B63" s="347"/>
      <c r="C63" s="274"/>
      <c r="D63" s="274"/>
      <c r="E63" s="275"/>
      <c r="F63" s="273"/>
      <c r="G63" s="274"/>
      <c r="H63" s="275"/>
      <c r="I63" s="273"/>
      <c r="J63" s="274"/>
      <c r="K63" s="275"/>
      <c r="L63" s="276"/>
      <c r="M63" s="277"/>
      <c r="N63" s="278"/>
      <c r="O63" s="276"/>
      <c r="P63" s="277"/>
      <c r="Q63" s="278"/>
      <c r="R63" s="273"/>
      <c r="S63" s="274"/>
      <c r="T63" s="275"/>
      <c r="U63" s="273"/>
      <c r="V63" s="274"/>
      <c r="W63" s="275"/>
    </row>
    <row r="64" spans="1:24" ht="14.4" customHeight="1" x14ac:dyDescent="0.25">
      <c r="A64" s="355">
        <v>43532</v>
      </c>
      <c r="B64" s="347" t="s">
        <v>15</v>
      </c>
      <c r="C64" s="247"/>
      <c r="D64" s="247"/>
      <c r="E64" s="248"/>
      <c r="F64" s="246"/>
      <c r="G64" s="247"/>
      <c r="H64" s="248"/>
      <c r="I64" s="246"/>
      <c r="J64" s="247"/>
      <c r="K64" s="248"/>
      <c r="L64" s="249"/>
      <c r="M64" s="250"/>
      <c r="N64" s="251"/>
      <c r="O64" s="249"/>
      <c r="P64" s="250"/>
      <c r="Q64" s="251"/>
      <c r="R64" s="246"/>
      <c r="S64" s="247"/>
      <c r="T64" s="248"/>
      <c r="U64" s="246"/>
      <c r="V64" s="247"/>
      <c r="W64" s="248"/>
    </row>
    <row r="65" spans="1:23" ht="15" customHeight="1" thickBot="1" x14ac:dyDescent="0.3">
      <c r="A65" s="356"/>
      <c r="B65" s="348"/>
      <c r="C65" s="274"/>
      <c r="D65" s="274"/>
      <c r="E65" s="275"/>
      <c r="F65" s="273"/>
      <c r="G65" s="274"/>
      <c r="H65" s="275"/>
      <c r="I65" s="273"/>
      <c r="J65" s="274"/>
      <c r="K65" s="275"/>
      <c r="L65" s="276"/>
      <c r="M65" s="277"/>
      <c r="N65" s="278"/>
      <c r="O65" s="276"/>
      <c r="P65" s="277"/>
      <c r="Q65" s="278"/>
      <c r="R65" s="273"/>
      <c r="S65" s="274"/>
      <c r="T65" s="275"/>
      <c r="U65" s="273"/>
      <c r="V65" s="274"/>
      <c r="W65" s="275"/>
    </row>
    <row r="66" spans="1:23" ht="52.8" customHeight="1" thickBot="1" x14ac:dyDescent="0.3">
      <c r="A66" s="258">
        <v>43534</v>
      </c>
      <c r="B66" s="28" t="s">
        <v>16</v>
      </c>
      <c r="C66" s="260" t="s">
        <v>102</v>
      </c>
      <c r="D66" s="261"/>
      <c r="E66" s="261"/>
      <c r="F66" s="261"/>
      <c r="G66" s="261"/>
      <c r="H66" s="261"/>
      <c r="I66" s="261"/>
      <c r="J66" s="261"/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2"/>
    </row>
    <row r="67" spans="1:23" ht="14.4" customHeight="1" x14ac:dyDescent="0.25">
      <c r="A67" s="259"/>
      <c r="B67" s="290" t="s">
        <v>2</v>
      </c>
      <c r="C67" s="263"/>
      <c r="D67" s="264"/>
      <c r="E67" s="264"/>
      <c r="F67" s="264"/>
      <c r="G67" s="264"/>
      <c r="H67" s="264"/>
      <c r="I67" s="264"/>
      <c r="J67" s="264"/>
      <c r="K67" s="265"/>
      <c r="L67" s="249"/>
      <c r="M67" s="250"/>
      <c r="N67" s="251"/>
      <c r="O67" s="249"/>
      <c r="P67" s="250"/>
      <c r="Q67" s="251"/>
      <c r="R67" s="246"/>
      <c r="S67" s="247"/>
      <c r="T67" s="248"/>
      <c r="U67" s="246"/>
      <c r="V67" s="247"/>
      <c r="W67" s="248"/>
    </row>
    <row r="68" spans="1:23" ht="15" customHeight="1" thickBot="1" x14ac:dyDescent="0.3">
      <c r="A68" s="259"/>
      <c r="B68" s="291"/>
      <c r="C68" s="292"/>
      <c r="D68" s="293"/>
      <c r="E68" s="293"/>
      <c r="F68" s="293"/>
      <c r="G68" s="293"/>
      <c r="H68" s="293"/>
      <c r="I68" s="293"/>
      <c r="J68" s="293"/>
      <c r="K68" s="294"/>
      <c r="L68" s="276"/>
      <c r="M68" s="277"/>
      <c r="N68" s="278"/>
      <c r="O68" s="276"/>
      <c r="P68" s="277"/>
      <c r="Q68" s="278"/>
      <c r="R68" s="273"/>
      <c r="S68" s="274"/>
      <c r="T68" s="275"/>
      <c r="U68" s="273"/>
      <c r="V68" s="274"/>
      <c r="W68" s="275"/>
    </row>
    <row r="69" spans="1:23" ht="14.4" customHeight="1" x14ac:dyDescent="0.25">
      <c r="A69" s="259"/>
      <c r="B69" s="271" t="s">
        <v>3</v>
      </c>
      <c r="C69" s="263"/>
      <c r="D69" s="264"/>
      <c r="E69" s="264"/>
      <c r="F69" s="264"/>
      <c r="G69" s="264"/>
      <c r="H69" s="264"/>
      <c r="I69" s="264"/>
      <c r="J69" s="264"/>
      <c r="K69" s="265"/>
      <c r="L69" s="249"/>
      <c r="M69" s="250"/>
      <c r="N69" s="251"/>
      <c r="O69" s="249"/>
      <c r="P69" s="250"/>
      <c r="Q69" s="251"/>
      <c r="R69" s="255" t="s">
        <v>103</v>
      </c>
      <c r="S69" s="256"/>
      <c r="T69" s="257"/>
      <c r="U69" s="255" t="s">
        <v>103</v>
      </c>
      <c r="V69" s="256"/>
      <c r="W69" s="257"/>
    </row>
    <row r="70" spans="1:23" ht="15" customHeight="1" thickBot="1" x14ac:dyDescent="0.3">
      <c r="A70" s="270"/>
      <c r="B70" s="279"/>
      <c r="C70" s="292"/>
      <c r="D70" s="293"/>
      <c r="E70" s="293"/>
      <c r="F70" s="293"/>
      <c r="G70" s="293"/>
      <c r="H70" s="293"/>
      <c r="I70" s="293"/>
      <c r="J70" s="293"/>
      <c r="K70" s="294"/>
      <c r="L70" s="276"/>
      <c r="M70" s="277"/>
      <c r="N70" s="278"/>
      <c r="O70" s="276"/>
      <c r="P70" s="277"/>
      <c r="Q70" s="278"/>
      <c r="R70" s="283"/>
      <c r="S70" s="284"/>
      <c r="T70" s="285"/>
      <c r="U70" s="283"/>
      <c r="V70" s="284"/>
      <c r="W70" s="285"/>
    </row>
    <row r="71" spans="1:23" ht="14.4" customHeight="1" x14ac:dyDescent="0.25">
      <c r="A71" s="269">
        <v>43535</v>
      </c>
      <c r="B71" s="271" t="s">
        <v>11</v>
      </c>
      <c r="C71" s="246"/>
      <c r="D71" s="247"/>
      <c r="E71" s="248"/>
      <c r="F71" s="246"/>
      <c r="G71" s="247"/>
      <c r="H71" s="248"/>
      <c r="I71" s="252"/>
      <c r="J71" s="253"/>
      <c r="K71" s="254"/>
      <c r="L71" s="252"/>
      <c r="M71" s="253"/>
      <c r="N71" s="254"/>
      <c r="O71" s="252"/>
      <c r="P71" s="253"/>
      <c r="Q71" s="254"/>
      <c r="R71" s="255" t="s">
        <v>104</v>
      </c>
      <c r="S71" s="256"/>
      <c r="T71" s="257"/>
      <c r="U71" s="255" t="s">
        <v>104</v>
      </c>
      <c r="V71" s="256"/>
      <c r="W71" s="257"/>
    </row>
    <row r="72" spans="1:23" ht="15" customHeight="1" thickBot="1" x14ac:dyDescent="0.3">
      <c r="A72" s="270"/>
      <c r="B72" s="279"/>
      <c r="C72" s="273"/>
      <c r="D72" s="274"/>
      <c r="E72" s="275"/>
      <c r="F72" s="273"/>
      <c r="G72" s="274"/>
      <c r="H72" s="275"/>
      <c r="I72" s="280"/>
      <c r="J72" s="281"/>
      <c r="K72" s="282"/>
      <c r="L72" s="280"/>
      <c r="M72" s="281"/>
      <c r="N72" s="282"/>
      <c r="O72" s="280"/>
      <c r="P72" s="281"/>
      <c r="Q72" s="282"/>
      <c r="R72" s="283"/>
      <c r="S72" s="284"/>
      <c r="T72" s="285"/>
      <c r="U72" s="283"/>
      <c r="V72" s="284"/>
      <c r="W72" s="285"/>
    </row>
    <row r="73" spans="1:23" ht="14.4" customHeight="1" x14ac:dyDescent="0.25">
      <c r="A73" s="269">
        <v>43536</v>
      </c>
      <c r="B73" s="271" t="s">
        <v>12</v>
      </c>
      <c r="C73" s="255"/>
      <c r="D73" s="256"/>
      <c r="E73" s="257"/>
      <c r="F73" s="255"/>
      <c r="G73" s="256"/>
      <c r="H73" s="257"/>
      <c r="I73" s="252"/>
      <c r="J73" s="253"/>
      <c r="K73" s="254"/>
      <c r="L73" s="252"/>
      <c r="M73" s="253"/>
      <c r="N73" s="254"/>
      <c r="O73" s="252"/>
      <c r="P73" s="253"/>
      <c r="Q73" s="254"/>
      <c r="R73" s="246" t="s">
        <v>106</v>
      </c>
      <c r="S73" s="247"/>
      <c r="T73" s="248"/>
      <c r="U73" s="246" t="s">
        <v>106</v>
      </c>
      <c r="V73" s="247"/>
      <c r="W73" s="248"/>
    </row>
    <row r="74" spans="1:23" ht="15" customHeight="1" thickBot="1" x14ac:dyDescent="0.3">
      <c r="A74" s="270"/>
      <c r="B74" s="279"/>
      <c r="C74" s="283"/>
      <c r="D74" s="284"/>
      <c r="E74" s="285"/>
      <c r="F74" s="283"/>
      <c r="G74" s="284"/>
      <c r="H74" s="285"/>
      <c r="I74" s="280"/>
      <c r="J74" s="281"/>
      <c r="K74" s="282"/>
      <c r="L74" s="280"/>
      <c r="M74" s="281"/>
      <c r="N74" s="282"/>
      <c r="O74" s="280"/>
      <c r="P74" s="281"/>
      <c r="Q74" s="282"/>
      <c r="R74" s="273"/>
      <c r="S74" s="274"/>
      <c r="T74" s="275"/>
      <c r="U74" s="273"/>
      <c r="V74" s="274"/>
      <c r="W74" s="275"/>
    </row>
    <row r="75" spans="1:23" ht="14.4" customHeight="1" x14ac:dyDescent="0.25">
      <c r="A75" s="269">
        <v>43537</v>
      </c>
      <c r="B75" s="271" t="s">
        <v>13</v>
      </c>
      <c r="C75" s="246"/>
      <c r="D75" s="247"/>
      <c r="E75" s="248"/>
      <c r="F75" s="246"/>
      <c r="G75" s="247"/>
      <c r="H75" s="248"/>
      <c r="I75" s="249"/>
      <c r="J75" s="250"/>
      <c r="K75" s="251"/>
      <c r="L75" s="249"/>
      <c r="M75" s="250"/>
      <c r="N75" s="251"/>
      <c r="O75" s="249"/>
      <c r="P75" s="250"/>
      <c r="Q75" s="251"/>
      <c r="R75" s="246" t="s">
        <v>106</v>
      </c>
      <c r="S75" s="247"/>
      <c r="T75" s="248"/>
      <c r="U75" s="246" t="s">
        <v>106</v>
      </c>
      <c r="V75" s="247"/>
      <c r="W75" s="248"/>
    </row>
    <row r="76" spans="1:23" ht="15" customHeight="1" thickBot="1" x14ac:dyDescent="0.3">
      <c r="A76" s="270"/>
      <c r="B76" s="279"/>
      <c r="C76" s="273"/>
      <c r="D76" s="274"/>
      <c r="E76" s="275"/>
      <c r="F76" s="273"/>
      <c r="G76" s="274"/>
      <c r="H76" s="275"/>
      <c r="I76" s="276"/>
      <c r="J76" s="277"/>
      <c r="K76" s="278"/>
      <c r="L76" s="276"/>
      <c r="M76" s="277"/>
      <c r="N76" s="278"/>
      <c r="O76" s="276"/>
      <c r="P76" s="277"/>
      <c r="Q76" s="278"/>
      <c r="R76" s="273"/>
      <c r="S76" s="274"/>
      <c r="T76" s="275"/>
      <c r="U76" s="273"/>
      <c r="V76" s="274"/>
      <c r="W76" s="275"/>
    </row>
    <row r="77" spans="1:23" ht="14.4" customHeight="1" x14ac:dyDescent="0.25">
      <c r="A77" s="269">
        <v>43538</v>
      </c>
      <c r="B77" s="271" t="s">
        <v>14</v>
      </c>
      <c r="C77" s="246"/>
      <c r="D77" s="247"/>
      <c r="E77" s="248"/>
      <c r="F77" s="246"/>
      <c r="G77" s="247"/>
      <c r="H77" s="248"/>
      <c r="I77" s="249"/>
      <c r="J77" s="250"/>
      <c r="K77" s="251"/>
      <c r="L77" s="249"/>
      <c r="M77" s="250"/>
      <c r="N77" s="251"/>
      <c r="O77" s="249"/>
      <c r="P77" s="250"/>
      <c r="Q77" s="251"/>
      <c r="R77" s="246" t="s">
        <v>106</v>
      </c>
      <c r="S77" s="247"/>
      <c r="T77" s="248"/>
      <c r="U77" s="246" t="s">
        <v>106</v>
      </c>
      <c r="V77" s="247"/>
      <c r="W77" s="248"/>
    </row>
    <row r="78" spans="1:23" ht="15" customHeight="1" thickBot="1" x14ac:dyDescent="0.3">
      <c r="A78" s="270"/>
      <c r="B78" s="279"/>
      <c r="C78" s="273"/>
      <c r="D78" s="274"/>
      <c r="E78" s="275"/>
      <c r="F78" s="273"/>
      <c r="G78" s="274"/>
      <c r="H78" s="275"/>
      <c r="I78" s="276"/>
      <c r="J78" s="277"/>
      <c r="K78" s="278"/>
      <c r="L78" s="276"/>
      <c r="M78" s="277"/>
      <c r="N78" s="278"/>
      <c r="O78" s="276"/>
      <c r="P78" s="277"/>
      <c r="Q78" s="278"/>
      <c r="R78" s="273"/>
      <c r="S78" s="274"/>
      <c r="T78" s="275"/>
      <c r="U78" s="273"/>
      <c r="V78" s="274"/>
      <c r="W78" s="275"/>
    </row>
    <row r="79" spans="1:23" ht="14.4" customHeight="1" x14ac:dyDescent="0.25">
      <c r="A79" s="269">
        <v>43539</v>
      </c>
      <c r="B79" s="271" t="s">
        <v>15</v>
      </c>
      <c r="C79" s="246"/>
      <c r="D79" s="247"/>
      <c r="E79" s="248"/>
      <c r="F79" s="246"/>
      <c r="G79" s="247"/>
      <c r="H79" s="248"/>
      <c r="I79" s="249"/>
      <c r="J79" s="250"/>
      <c r="K79" s="251"/>
      <c r="L79" s="249"/>
      <c r="M79" s="250"/>
      <c r="N79" s="251"/>
      <c r="O79" s="249"/>
      <c r="P79" s="250"/>
      <c r="Q79" s="251"/>
      <c r="R79" s="246" t="s">
        <v>106</v>
      </c>
      <c r="S79" s="247"/>
      <c r="T79" s="248"/>
      <c r="U79" s="246" t="s">
        <v>106</v>
      </c>
      <c r="V79" s="247"/>
      <c r="W79" s="248"/>
    </row>
    <row r="80" spans="1:23" ht="15" customHeight="1" thickBot="1" x14ac:dyDescent="0.3">
      <c r="A80" s="496"/>
      <c r="B80" s="272"/>
      <c r="C80" s="273"/>
      <c r="D80" s="274"/>
      <c r="E80" s="275"/>
      <c r="F80" s="273"/>
      <c r="G80" s="274"/>
      <c r="H80" s="275"/>
      <c r="I80" s="276"/>
      <c r="J80" s="277"/>
      <c r="K80" s="278"/>
      <c r="L80" s="276"/>
      <c r="M80" s="277"/>
      <c r="N80" s="278"/>
      <c r="O80" s="276"/>
      <c r="P80" s="277"/>
      <c r="Q80" s="278"/>
      <c r="R80" s="273"/>
      <c r="S80" s="274"/>
      <c r="T80" s="275"/>
      <c r="U80" s="273"/>
      <c r="V80" s="274"/>
      <c r="W80" s="275"/>
    </row>
    <row r="81" spans="1:23" ht="65.400000000000006" customHeight="1" thickBot="1" x14ac:dyDescent="0.3">
      <c r="A81" s="258">
        <v>43541</v>
      </c>
      <c r="B81" s="28" t="s">
        <v>16</v>
      </c>
      <c r="C81" s="260" t="s">
        <v>105</v>
      </c>
      <c r="D81" s="261"/>
      <c r="E81" s="261"/>
      <c r="F81" s="261"/>
      <c r="G81" s="261"/>
      <c r="H81" s="261"/>
      <c r="I81" s="261"/>
      <c r="J81" s="261"/>
      <c r="K81" s="261"/>
      <c r="L81" s="261"/>
      <c r="M81" s="261"/>
      <c r="N81" s="261"/>
      <c r="O81" s="261"/>
      <c r="P81" s="261"/>
      <c r="Q81" s="261"/>
      <c r="R81" s="261"/>
      <c r="S81" s="261"/>
      <c r="T81" s="261"/>
      <c r="U81" s="261"/>
      <c r="V81" s="261"/>
      <c r="W81" s="262"/>
    </row>
    <row r="82" spans="1:23" ht="14.4" customHeight="1" x14ac:dyDescent="0.25">
      <c r="A82" s="259"/>
      <c r="B82" s="290" t="s">
        <v>2</v>
      </c>
      <c r="C82" s="497" t="s">
        <v>108</v>
      </c>
      <c r="D82" s="498"/>
      <c r="E82" s="498"/>
      <c r="F82" s="498"/>
      <c r="G82" s="498"/>
      <c r="H82" s="498"/>
      <c r="I82" s="498"/>
      <c r="J82" s="498"/>
      <c r="K82" s="498"/>
      <c r="L82" s="498"/>
      <c r="M82" s="498"/>
      <c r="N82" s="498"/>
      <c r="O82" s="498"/>
      <c r="P82" s="498"/>
      <c r="Q82" s="498"/>
      <c r="R82" s="498"/>
      <c r="S82" s="498"/>
      <c r="T82" s="498"/>
      <c r="U82" s="498"/>
      <c r="V82" s="498"/>
      <c r="W82" s="499"/>
    </row>
    <row r="83" spans="1:23" ht="34.200000000000003" customHeight="1" thickBot="1" x14ac:dyDescent="0.3">
      <c r="A83" s="259"/>
      <c r="B83" s="291"/>
      <c r="C83" s="500"/>
      <c r="D83" s="501"/>
      <c r="E83" s="501"/>
      <c r="F83" s="501"/>
      <c r="G83" s="501"/>
      <c r="H83" s="501"/>
      <c r="I83" s="501"/>
      <c r="J83" s="501"/>
      <c r="K83" s="501"/>
      <c r="L83" s="501"/>
      <c r="M83" s="501"/>
      <c r="N83" s="501"/>
      <c r="O83" s="501"/>
      <c r="P83" s="501"/>
      <c r="Q83" s="501"/>
      <c r="R83" s="501"/>
      <c r="S83" s="501"/>
      <c r="T83" s="501"/>
      <c r="U83" s="501"/>
      <c r="V83" s="501"/>
      <c r="W83" s="502"/>
    </row>
    <row r="84" spans="1:23" ht="14.4" customHeight="1" x14ac:dyDescent="0.25">
      <c r="A84" s="259"/>
      <c r="B84" s="271" t="s">
        <v>3</v>
      </c>
      <c r="C84" s="263"/>
      <c r="D84" s="264"/>
      <c r="E84" s="264"/>
      <c r="F84" s="264"/>
      <c r="G84" s="264"/>
      <c r="H84" s="264"/>
      <c r="I84" s="264"/>
      <c r="J84" s="264"/>
      <c r="K84" s="265"/>
      <c r="L84" s="249"/>
      <c r="M84" s="250"/>
      <c r="N84" s="251"/>
      <c r="O84" s="249"/>
      <c r="P84" s="250"/>
      <c r="Q84" s="251"/>
      <c r="R84" s="255" t="s">
        <v>107</v>
      </c>
      <c r="S84" s="256"/>
      <c r="T84" s="256"/>
      <c r="U84" s="256"/>
      <c r="V84" s="256"/>
      <c r="W84" s="257"/>
    </row>
    <row r="85" spans="1:23" ht="15" customHeight="1" thickBot="1" x14ac:dyDescent="0.3">
      <c r="A85" s="270"/>
      <c r="B85" s="279"/>
      <c r="C85" s="292"/>
      <c r="D85" s="293"/>
      <c r="E85" s="293"/>
      <c r="F85" s="293"/>
      <c r="G85" s="293"/>
      <c r="H85" s="293"/>
      <c r="I85" s="293"/>
      <c r="J85" s="293"/>
      <c r="K85" s="294"/>
      <c r="L85" s="276"/>
      <c r="M85" s="277"/>
      <c r="N85" s="278"/>
      <c r="O85" s="276"/>
      <c r="P85" s="277"/>
      <c r="Q85" s="278"/>
      <c r="R85" s="283"/>
      <c r="S85" s="284"/>
      <c r="T85" s="284"/>
      <c r="U85" s="284"/>
      <c r="V85" s="284"/>
      <c r="W85" s="285"/>
    </row>
    <row r="86" spans="1:23" ht="14.4" customHeight="1" x14ac:dyDescent="0.25">
      <c r="A86" s="269">
        <v>43542</v>
      </c>
      <c r="B86" s="271" t="s">
        <v>11</v>
      </c>
      <c r="C86" s="246"/>
      <c r="D86" s="247"/>
      <c r="E86" s="248"/>
      <c r="F86" s="246"/>
      <c r="G86" s="247"/>
      <c r="H86" s="248"/>
      <c r="I86" s="246"/>
      <c r="J86" s="247"/>
      <c r="K86" s="248"/>
      <c r="L86" s="252"/>
      <c r="M86" s="253"/>
      <c r="N86" s="254"/>
      <c r="O86" s="252"/>
      <c r="P86" s="253"/>
      <c r="Q86" s="254"/>
      <c r="R86" s="255"/>
      <c r="S86" s="256"/>
      <c r="T86" s="257"/>
      <c r="U86" s="255"/>
      <c r="V86" s="256"/>
      <c r="W86" s="257"/>
    </row>
    <row r="87" spans="1:23" ht="15" customHeight="1" thickBot="1" x14ac:dyDescent="0.3">
      <c r="A87" s="270"/>
      <c r="B87" s="279"/>
      <c r="C87" s="273"/>
      <c r="D87" s="274"/>
      <c r="E87" s="275"/>
      <c r="F87" s="273"/>
      <c r="G87" s="274"/>
      <c r="H87" s="275"/>
      <c r="I87" s="273"/>
      <c r="J87" s="274"/>
      <c r="K87" s="275"/>
      <c r="L87" s="280"/>
      <c r="M87" s="281"/>
      <c r="N87" s="282"/>
      <c r="O87" s="280"/>
      <c r="P87" s="281"/>
      <c r="Q87" s="282"/>
      <c r="R87" s="283"/>
      <c r="S87" s="284"/>
      <c r="T87" s="285"/>
      <c r="U87" s="283"/>
      <c r="V87" s="284"/>
      <c r="W87" s="285"/>
    </row>
    <row r="88" spans="1:23" ht="14.4" customHeight="1" x14ac:dyDescent="0.25">
      <c r="A88" s="269">
        <v>43543</v>
      </c>
      <c r="B88" s="271" t="s">
        <v>12</v>
      </c>
      <c r="C88" s="255"/>
      <c r="D88" s="256"/>
      <c r="E88" s="257"/>
      <c r="F88" s="255"/>
      <c r="G88" s="256"/>
      <c r="H88" s="257"/>
      <c r="I88" s="255"/>
      <c r="J88" s="256"/>
      <c r="K88" s="257"/>
      <c r="L88" s="252"/>
      <c r="M88" s="253"/>
      <c r="N88" s="254"/>
      <c r="O88" s="252"/>
      <c r="P88" s="253"/>
      <c r="Q88" s="254"/>
      <c r="R88" s="255"/>
      <c r="S88" s="256"/>
      <c r="T88" s="257"/>
      <c r="U88" s="255"/>
      <c r="V88" s="256"/>
      <c r="W88" s="257"/>
    </row>
    <row r="89" spans="1:23" ht="15" customHeight="1" thickBot="1" x14ac:dyDescent="0.3">
      <c r="A89" s="270"/>
      <c r="B89" s="279"/>
      <c r="C89" s="283"/>
      <c r="D89" s="284"/>
      <c r="E89" s="285"/>
      <c r="F89" s="283"/>
      <c r="G89" s="284"/>
      <c r="H89" s="285"/>
      <c r="I89" s="283"/>
      <c r="J89" s="284"/>
      <c r="K89" s="285"/>
      <c r="L89" s="280"/>
      <c r="M89" s="281"/>
      <c r="N89" s="282"/>
      <c r="O89" s="280"/>
      <c r="P89" s="281"/>
      <c r="Q89" s="282"/>
      <c r="R89" s="283"/>
      <c r="S89" s="284"/>
      <c r="T89" s="285"/>
      <c r="U89" s="283"/>
      <c r="V89" s="284"/>
      <c r="W89" s="285"/>
    </row>
    <row r="90" spans="1:23" ht="14.4" customHeight="1" x14ac:dyDescent="0.25">
      <c r="A90" s="269">
        <v>43544</v>
      </c>
      <c r="B90" s="271" t="s">
        <v>13</v>
      </c>
      <c r="C90" s="246"/>
      <c r="D90" s="247"/>
      <c r="E90" s="248"/>
      <c r="F90" s="246"/>
      <c r="G90" s="247"/>
      <c r="H90" s="248"/>
      <c r="I90" s="246"/>
      <c r="J90" s="247"/>
      <c r="K90" s="248"/>
      <c r="L90" s="249"/>
      <c r="M90" s="250"/>
      <c r="N90" s="251"/>
      <c r="O90" s="249"/>
      <c r="P90" s="250"/>
      <c r="Q90" s="251"/>
      <c r="R90" s="246"/>
      <c r="S90" s="247"/>
      <c r="T90" s="248"/>
      <c r="U90" s="246"/>
      <c r="V90" s="247"/>
      <c r="W90" s="248"/>
    </row>
    <row r="91" spans="1:23" ht="15" customHeight="1" thickBot="1" x14ac:dyDescent="0.3">
      <c r="A91" s="270"/>
      <c r="B91" s="279"/>
      <c r="C91" s="273"/>
      <c r="D91" s="274"/>
      <c r="E91" s="275"/>
      <c r="F91" s="273"/>
      <c r="G91" s="274"/>
      <c r="H91" s="275"/>
      <c r="I91" s="273"/>
      <c r="J91" s="274"/>
      <c r="K91" s="275"/>
      <c r="L91" s="276"/>
      <c r="M91" s="277"/>
      <c r="N91" s="278"/>
      <c r="O91" s="276"/>
      <c r="P91" s="277"/>
      <c r="Q91" s="278"/>
      <c r="R91" s="273"/>
      <c r="S91" s="274"/>
      <c r="T91" s="275"/>
      <c r="U91" s="273"/>
      <c r="V91" s="274"/>
      <c r="W91" s="275"/>
    </row>
    <row r="92" spans="1:23" ht="14.4" customHeight="1" x14ac:dyDescent="0.25">
      <c r="A92" s="269">
        <v>43545</v>
      </c>
      <c r="B92" s="271" t="s">
        <v>14</v>
      </c>
      <c r="C92" s="246"/>
      <c r="D92" s="247"/>
      <c r="E92" s="248"/>
      <c r="F92" s="246"/>
      <c r="G92" s="247"/>
      <c r="H92" s="248"/>
      <c r="I92" s="246"/>
      <c r="J92" s="247"/>
      <c r="K92" s="248"/>
      <c r="L92" s="249"/>
      <c r="M92" s="250"/>
      <c r="N92" s="251"/>
      <c r="O92" s="249"/>
      <c r="P92" s="250"/>
      <c r="Q92" s="251"/>
      <c r="R92" s="263" t="s">
        <v>171</v>
      </c>
      <c r="S92" s="264"/>
      <c r="T92" s="264"/>
      <c r="U92" s="264"/>
      <c r="V92" s="264"/>
      <c r="W92" s="265"/>
    </row>
    <row r="93" spans="1:23" ht="15" customHeight="1" thickBot="1" x14ac:dyDescent="0.3">
      <c r="A93" s="270"/>
      <c r="B93" s="279"/>
      <c r="C93" s="273"/>
      <c r="D93" s="274"/>
      <c r="E93" s="275"/>
      <c r="F93" s="273"/>
      <c r="G93" s="274"/>
      <c r="H93" s="275"/>
      <c r="I93" s="273"/>
      <c r="J93" s="274"/>
      <c r="K93" s="275"/>
      <c r="L93" s="276"/>
      <c r="M93" s="277"/>
      <c r="N93" s="278"/>
      <c r="O93" s="276"/>
      <c r="P93" s="277"/>
      <c r="Q93" s="278"/>
      <c r="R93" s="292"/>
      <c r="S93" s="293"/>
      <c r="T93" s="293"/>
      <c r="U93" s="293"/>
      <c r="V93" s="293"/>
      <c r="W93" s="294"/>
    </row>
    <row r="94" spans="1:23" ht="14.4" customHeight="1" x14ac:dyDescent="0.25">
      <c r="A94" s="269">
        <v>43546</v>
      </c>
      <c r="B94" s="271" t="s">
        <v>15</v>
      </c>
      <c r="C94" s="246"/>
      <c r="D94" s="247"/>
      <c r="E94" s="248"/>
      <c r="F94" s="246"/>
      <c r="G94" s="247"/>
      <c r="H94" s="248"/>
      <c r="I94" s="246"/>
      <c r="J94" s="247"/>
      <c r="K94" s="248"/>
      <c r="L94" s="249"/>
      <c r="M94" s="250"/>
      <c r="N94" s="251"/>
      <c r="O94" s="249"/>
      <c r="P94" s="250"/>
      <c r="Q94" s="251"/>
      <c r="R94" s="246"/>
      <c r="S94" s="247"/>
      <c r="T94" s="248"/>
      <c r="U94" s="246"/>
      <c r="V94" s="247"/>
      <c r="W94" s="248"/>
    </row>
    <row r="95" spans="1:23" ht="15" customHeight="1" thickBot="1" x14ac:dyDescent="0.3">
      <c r="A95" s="496"/>
      <c r="B95" s="272"/>
      <c r="C95" s="273"/>
      <c r="D95" s="274"/>
      <c r="E95" s="275"/>
      <c r="F95" s="273"/>
      <c r="G95" s="274"/>
      <c r="H95" s="275"/>
      <c r="I95" s="273"/>
      <c r="J95" s="274"/>
      <c r="K95" s="275"/>
      <c r="L95" s="276"/>
      <c r="M95" s="277"/>
      <c r="N95" s="278"/>
      <c r="O95" s="276"/>
      <c r="P95" s="277"/>
      <c r="Q95" s="278"/>
      <c r="R95" s="273"/>
      <c r="S95" s="274"/>
      <c r="T95" s="275"/>
      <c r="U95" s="273"/>
      <c r="V95" s="274"/>
      <c r="W95" s="275"/>
    </row>
    <row r="96" spans="1:23" ht="69" customHeight="1" thickBot="1" x14ac:dyDescent="0.3">
      <c r="A96" s="258">
        <v>43548</v>
      </c>
      <c r="B96" s="28" t="s">
        <v>16</v>
      </c>
      <c r="C96" s="260" t="s">
        <v>170</v>
      </c>
      <c r="D96" s="261"/>
      <c r="E96" s="261"/>
      <c r="F96" s="261"/>
      <c r="G96" s="261"/>
      <c r="H96" s="261"/>
      <c r="I96" s="261"/>
      <c r="J96" s="261"/>
      <c r="K96" s="261"/>
      <c r="L96" s="261"/>
      <c r="M96" s="261"/>
      <c r="N96" s="261"/>
      <c r="O96" s="261"/>
      <c r="P96" s="261"/>
      <c r="Q96" s="261"/>
      <c r="R96" s="261"/>
      <c r="S96" s="261"/>
      <c r="T96" s="261"/>
      <c r="U96" s="261"/>
      <c r="V96" s="261"/>
      <c r="W96" s="262"/>
    </row>
    <row r="97" spans="1:23" ht="14.4" customHeight="1" x14ac:dyDescent="0.25">
      <c r="A97" s="259"/>
      <c r="B97" s="290" t="s">
        <v>2</v>
      </c>
      <c r="C97" s="263"/>
      <c r="D97" s="264"/>
      <c r="E97" s="264"/>
      <c r="F97" s="264"/>
      <c r="G97" s="264"/>
      <c r="H97" s="264"/>
      <c r="I97" s="264"/>
      <c r="J97" s="264"/>
      <c r="K97" s="265"/>
      <c r="L97" s="249"/>
      <c r="M97" s="250"/>
      <c r="N97" s="251"/>
      <c r="O97" s="249"/>
      <c r="P97" s="250"/>
      <c r="Q97" s="251"/>
      <c r="R97" s="263" t="s">
        <v>169</v>
      </c>
      <c r="S97" s="264"/>
      <c r="T97" s="264"/>
      <c r="U97" s="264"/>
      <c r="V97" s="264"/>
      <c r="W97" s="265"/>
    </row>
    <row r="98" spans="1:23" ht="15" customHeight="1" thickBot="1" x14ac:dyDescent="0.3">
      <c r="A98" s="259"/>
      <c r="B98" s="291"/>
      <c r="C98" s="292"/>
      <c r="D98" s="293"/>
      <c r="E98" s="293"/>
      <c r="F98" s="293"/>
      <c r="G98" s="293"/>
      <c r="H98" s="293"/>
      <c r="I98" s="293"/>
      <c r="J98" s="293"/>
      <c r="K98" s="294"/>
      <c r="L98" s="276"/>
      <c r="M98" s="277"/>
      <c r="N98" s="278"/>
      <c r="O98" s="276"/>
      <c r="P98" s="277"/>
      <c r="Q98" s="278"/>
      <c r="R98" s="292"/>
      <c r="S98" s="293"/>
      <c r="T98" s="293"/>
      <c r="U98" s="293"/>
      <c r="V98" s="293"/>
      <c r="W98" s="294"/>
    </row>
    <row r="99" spans="1:23" ht="14.4" customHeight="1" x14ac:dyDescent="0.25">
      <c r="A99" s="259"/>
      <c r="B99" s="271" t="s">
        <v>3</v>
      </c>
      <c r="C99" s="263"/>
      <c r="D99" s="264"/>
      <c r="E99" s="264"/>
      <c r="F99" s="264"/>
      <c r="G99" s="264"/>
      <c r="H99" s="264"/>
      <c r="I99" s="264"/>
      <c r="J99" s="264"/>
      <c r="K99" s="265"/>
      <c r="L99" s="266" t="s">
        <v>173</v>
      </c>
      <c r="M99" s="267"/>
      <c r="N99" s="267"/>
      <c r="O99" s="267"/>
      <c r="P99" s="267"/>
      <c r="Q99" s="268"/>
      <c r="R99" s="255" t="s">
        <v>172</v>
      </c>
      <c r="S99" s="256"/>
      <c r="T99" s="256"/>
      <c r="U99" s="256"/>
      <c r="V99" s="256"/>
      <c r="W99" s="257"/>
    </row>
    <row r="100" spans="1:23" ht="15" customHeight="1" thickBot="1" x14ac:dyDescent="0.3">
      <c r="A100" s="270"/>
      <c r="B100" s="279"/>
      <c r="C100" s="292"/>
      <c r="D100" s="293"/>
      <c r="E100" s="293"/>
      <c r="F100" s="293"/>
      <c r="G100" s="293"/>
      <c r="H100" s="293"/>
      <c r="I100" s="293"/>
      <c r="J100" s="293"/>
      <c r="K100" s="294"/>
      <c r="L100" s="295"/>
      <c r="M100" s="296"/>
      <c r="N100" s="296"/>
      <c r="O100" s="296"/>
      <c r="P100" s="296"/>
      <c r="Q100" s="297"/>
      <c r="R100" s="283"/>
      <c r="S100" s="284"/>
      <c r="T100" s="284"/>
      <c r="U100" s="284"/>
      <c r="V100" s="284"/>
      <c r="W100" s="285"/>
    </row>
    <row r="101" spans="1:23" ht="14.4" customHeight="1" x14ac:dyDescent="0.25">
      <c r="A101" s="269">
        <v>43549</v>
      </c>
      <c r="B101" s="271" t="s">
        <v>11</v>
      </c>
      <c r="C101" s="246"/>
      <c r="D101" s="247"/>
      <c r="E101" s="248"/>
      <c r="F101" s="246"/>
      <c r="G101" s="247"/>
      <c r="H101" s="248"/>
      <c r="I101" s="246"/>
      <c r="J101" s="247"/>
      <c r="K101" s="248"/>
      <c r="L101" s="252"/>
      <c r="M101" s="253"/>
      <c r="N101" s="254"/>
      <c r="O101" s="252"/>
      <c r="P101" s="253"/>
      <c r="Q101" s="254"/>
      <c r="R101" s="255"/>
      <c r="S101" s="256"/>
      <c r="T101" s="257"/>
      <c r="U101" s="255"/>
      <c r="V101" s="256"/>
      <c r="W101" s="257"/>
    </row>
    <row r="102" spans="1:23" ht="15" customHeight="1" thickBot="1" x14ac:dyDescent="0.3">
      <c r="A102" s="270"/>
      <c r="B102" s="279"/>
      <c r="C102" s="273"/>
      <c r="D102" s="274"/>
      <c r="E102" s="275"/>
      <c r="F102" s="273"/>
      <c r="G102" s="274"/>
      <c r="H102" s="275"/>
      <c r="I102" s="273"/>
      <c r="J102" s="274"/>
      <c r="K102" s="275"/>
      <c r="L102" s="280"/>
      <c r="M102" s="281"/>
      <c r="N102" s="282"/>
      <c r="O102" s="280"/>
      <c r="P102" s="281"/>
      <c r="Q102" s="282"/>
      <c r="R102" s="283"/>
      <c r="S102" s="284"/>
      <c r="T102" s="285"/>
      <c r="U102" s="283"/>
      <c r="V102" s="284"/>
      <c r="W102" s="285"/>
    </row>
    <row r="103" spans="1:23" ht="14.4" customHeight="1" x14ac:dyDescent="0.25">
      <c r="A103" s="269">
        <v>43550</v>
      </c>
      <c r="B103" s="271" t="s">
        <v>12</v>
      </c>
      <c r="C103" s="255"/>
      <c r="D103" s="256"/>
      <c r="E103" s="257"/>
      <c r="F103" s="255"/>
      <c r="G103" s="256"/>
      <c r="H103" s="257"/>
      <c r="I103" s="255"/>
      <c r="J103" s="256"/>
      <c r="K103" s="257"/>
      <c r="L103" s="252"/>
      <c r="M103" s="253"/>
      <c r="N103" s="254"/>
      <c r="O103" s="252"/>
      <c r="P103" s="253"/>
      <c r="Q103" s="254"/>
      <c r="R103" s="255"/>
      <c r="S103" s="256"/>
      <c r="T103" s="257"/>
      <c r="U103" s="255"/>
      <c r="V103" s="256"/>
      <c r="W103" s="257"/>
    </row>
    <row r="104" spans="1:23" ht="15" customHeight="1" thickBot="1" x14ac:dyDescent="0.3">
      <c r="A104" s="270"/>
      <c r="B104" s="279"/>
      <c r="C104" s="283"/>
      <c r="D104" s="284"/>
      <c r="E104" s="285"/>
      <c r="F104" s="283"/>
      <c r="G104" s="284"/>
      <c r="H104" s="285"/>
      <c r="I104" s="283"/>
      <c r="J104" s="284"/>
      <c r="K104" s="285"/>
      <c r="L104" s="280"/>
      <c r="M104" s="281"/>
      <c r="N104" s="282"/>
      <c r="O104" s="280"/>
      <c r="P104" s="281"/>
      <c r="Q104" s="282"/>
      <c r="R104" s="283"/>
      <c r="S104" s="284"/>
      <c r="T104" s="285"/>
      <c r="U104" s="283"/>
      <c r="V104" s="284"/>
      <c r="W104" s="285"/>
    </row>
    <row r="105" spans="1:23" ht="14.4" customHeight="1" x14ac:dyDescent="0.25">
      <c r="A105" s="269">
        <v>43551</v>
      </c>
      <c r="B105" s="271" t="s">
        <v>13</v>
      </c>
      <c r="C105" s="246"/>
      <c r="D105" s="247"/>
      <c r="E105" s="248"/>
      <c r="F105" s="246"/>
      <c r="G105" s="247"/>
      <c r="H105" s="248"/>
      <c r="I105" s="246"/>
      <c r="J105" s="247"/>
      <c r="K105" s="248"/>
      <c r="L105" s="249"/>
      <c r="M105" s="250"/>
      <c r="N105" s="251"/>
      <c r="O105" s="249"/>
      <c r="P105" s="250"/>
      <c r="Q105" s="251"/>
      <c r="R105" s="246"/>
      <c r="S105" s="247"/>
      <c r="T105" s="248"/>
      <c r="U105" s="246"/>
      <c r="V105" s="247"/>
      <c r="W105" s="248"/>
    </row>
    <row r="106" spans="1:23" ht="15" customHeight="1" thickBot="1" x14ac:dyDescent="0.3">
      <c r="A106" s="270"/>
      <c r="B106" s="279"/>
      <c r="C106" s="273"/>
      <c r="D106" s="274"/>
      <c r="E106" s="275"/>
      <c r="F106" s="273"/>
      <c r="G106" s="274"/>
      <c r="H106" s="275"/>
      <c r="I106" s="273"/>
      <c r="J106" s="274"/>
      <c r="K106" s="275"/>
      <c r="L106" s="276"/>
      <c r="M106" s="277"/>
      <c r="N106" s="278"/>
      <c r="O106" s="276"/>
      <c r="P106" s="277"/>
      <c r="Q106" s="278"/>
      <c r="R106" s="273"/>
      <c r="S106" s="274"/>
      <c r="T106" s="275"/>
      <c r="U106" s="273"/>
      <c r="V106" s="274"/>
      <c r="W106" s="275"/>
    </row>
    <row r="107" spans="1:23" ht="14.4" customHeight="1" x14ac:dyDescent="0.25">
      <c r="A107" s="269">
        <v>43552</v>
      </c>
      <c r="B107" s="271" t="s">
        <v>14</v>
      </c>
      <c r="C107" s="246"/>
      <c r="D107" s="247"/>
      <c r="E107" s="248"/>
      <c r="F107" s="246"/>
      <c r="G107" s="247"/>
      <c r="H107" s="248"/>
      <c r="I107" s="246"/>
      <c r="J107" s="247"/>
      <c r="K107" s="248"/>
      <c r="L107" s="249"/>
      <c r="M107" s="250"/>
      <c r="N107" s="251"/>
      <c r="O107" s="249"/>
      <c r="P107" s="250"/>
      <c r="Q107" s="251"/>
      <c r="R107" s="503" t="s">
        <v>195</v>
      </c>
      <c r="S107" s="504"/>
      <c r="T107" s="504"/>
      <c r="U107" s="504"/>
      <c r="V107" s="504"/>
      <c r="W107" s="505"/>
    </row>
    <row r="108" spans="1:23" ht="15" customHeight="1" thickBot="1" x14ac:dyDescent="0.3">
      <c r="A108" s="270"/>
      <c r="B108" s="279"/>
      <c r="C108" s="273"/>
      <c r="D108" s="274"/>
      <c r="E108" s="275"/>
      <c r="F108" s="273"/>
      <c r="G108" s="274"/>
      <c r="H108" s="275"/>
      <c r="I108" s="273"/>
      <c r="J108" s="274"/>
      <c r="K108" s="275"/>
      <c r="L108" s="276"/>
      <c r="M108" s="277"/>
      <c r="N108" s="278"/>
      <c r="O108" s="276"/>
      <c r="P108" s="277"/>
      <c r="Q108" s="278"/>
      <c r="R108" s="506"/>
      <c r="S108" s="507"/>
      <c r="T108" s="507"/>
      <c r="U108" s="507"/>
      <c r="V108" s="507"/>
      <c r="W108" s="508"/>
    </row>
    <row r="109" spans="1:23" ht="14.4" customHeight="1" x14ac:dyDescent="0.25">
      <c r="A109" s="269">
        <v>43553</v>
      </c>
      <c r="B109" s="271" t="s">
        <v>15</v>
      </c>
      <c r="C109" s="246"/>
      <c r="D109" s="247"/>
      <c r="E109" s="248"/>
      <c r="F109" s="246"/>
      <c r="G109" s="247"/>
      <c r="H109" s="248"/>
      <c r="I109" s="246"/>
      <c r="J109" s="247"/>
      <c r="K109" s="248"/>
      <c r="L109" s="249"/>
      <c r="M109" s="250"/>
      <c r="N109" s="251"/>
      <c r="O109" s="249"/>
      <c r="P109" s="250"/>
      <c r="Q109" s="251"/>
      <c r="R109" s="246"/>
      <c r="S109" s="247"/>
      <c r="T109" s="248"/>
      <c r="U109" s="246"/>
      <c r="V109" s="247"/>
      <c r="W109" s="248"/>
    </row>
    <row r="110" spans="1:23" ht="15" customHeight="1" thickBot="1" x14ac:dyDescent="0.3">
      <c r="A110" s="496"/>
      <c r="B110" s="272"/>
      <c r="C110" s="273"/>
      <c r="D110" s="274"/>
      <c r="E110" s="275"/>
      <c r="F110" s="273"/>
      <c r="G110" s="274"/>
      <c r="H110" s="275"/>
      <c r="I110" s="273"/>
      <c r="J110" s="274"/>
      <c r="K110" s="275"/>
      <c r="L110" s="276"/>
      <c r="M110" s="277"/>
      <c r="N110" s="278"/>
      <c r="O110" s="276"/>
      <c r="P110" s="277"/>
      <c r="Q110" s="278"/>
      <c r="R110" s="273"/>
      <c r="S110" s="274"/>
      <c r="T110" s="275"/>
      <c r="U110" s="273"/>
      <c r="V110" s="274"/>
      <c r="W110" s="275"/>
    </row>
    <row r="111" spans="1:23" ht="69" customHeight="1" thickBot="1" x14ac:dyDescent="0.3">
      <c r="A111" s="258">
        <v>43554</v>
      </c>
      <c r="B111" s="28" t="s">
        <v>16</v>
      </c>
      <c r="C111" s="289" t="s">
        <v>197</v>
      </c>
      <c r="D111" s="261"/>
      <c r="E111" s="261"/>
      <c r="F111" s="261"/>
      <c r="G111" s="261"/>
      <c r="H111" s="261"/>
      <c r="I111" s="261"/>
      <c r="J111" s="261"/>
      <c r="K111" s="261"/>
      <c r="L111" s="261"/>
      <c r="M111" s="261"/>
      <c r="N111" s="261"/>
      <c r="O111" s="261"/>
      <c r="P111" s="261"/>
      <c r="Q111" s="261"/>
      <c r="R111" s="261"/>
      <c r="S111" s="261"/>
      <c r="T111" s="261"/>
      <c r="U111" s="261"/>
      <c r="V111" s="261"/>
      <c r="W111" s="262"/>
    </row>
    <row r="112" spans="1:23" ht="14.4" customHeight="1" x14ac:dyDescent="0.25">
      <c r="A112" s="259"/>
      <c r="B112" s="290" t="s">
        <v>2</v>
      </c>
      <c r="C112" s="263"/>
      <c r="D112" s="264"/>
      <c r="E112" s="264"/>
      <c r="F112" s="264"/>
      <c r="G112" s="264"/>
      <c r="H112" s="264"/>
      <c r="I112" s="264"/>
      <c r="J112" s="264"/>
      <c r="K112" s="265"/>
      <c r="L112" s="249"/>
      <c r="M112" s="250"/>
      <c r="N112" s="251"/>
      <c r="O112" s="249"/>
      <c r="P112" s="250"/>
      <c r="Q112" s="251"/>
      <c r="R112" s="263"/>
      <c r="S112" s="264"/>
      <c r="T112" s="264"/>
      <c r="U112" s="264"/>
      <c r="V112" s="264"/>
      <c r="W112" s="265"/>
    </row>
    <row r="113" spans="1:23" ht="15" customHeight="1" thickBot="1" x14ac:dyDescent="0.3">
      <c r="A113" s="259"/>
      <c r="B113" s="291"/>
      <c r="C113" s="292"/>
      <c r="D113" s="293"/>
      <c r="E113" s="293"/>
      <c r="F113" s="293"/>
      <c r="G113" s="293"/>
      <c r="H113" s="293"/>
      <c r="I113" s="293"/>
      <c r="J113" s="293"/>
      <c r="K113" s="294"/>
      <c r="L113" s="276"/>
      <c r="M113" s="277"/>
      <c r="N113" s="278"/>
      <c r="O113" s="276"/>
      <c r="P113" s="277"/>
      <c r="Q113" s="278"/>
      <c r="R113" s="292"/>
      <c r="S113" s="293"/>
      <c r="T113" s="293"/>
      <c r="U113" s="293"/>
      <c r="V113" s="293"/>
      <c r="W113" s="294"/>
    </row>
    <row r="114" spans="1:23" ht="14.4" customHeight="1" x14ac:dyDescent="0.25">
      <c r="A114" s="259"/>
      <c r="B114" s="271" t="s">
        <v>3</v>
      </c>
      <c r="C114" s="263"/>
      <c r="D114" s="264"/>
      <c r="E114" s="264"/>
      <c r="F114" s="264"/>
      <c r="G114" s="264"/>
      <c r="H114" s="264"/>
      <c r="I114" s="264"/>
      <c r="J114" s="264"/>
      <c r="K114" s="265"/>
      <c r="L114" s="266"/>
      <c r="M114" s="267"/>
      <c r="N114" s="267"/>
      <c r="O114" s="267"/>
      <c r="P114" s="267"/>
      <c r="Q114" s="268"/>
      <c r="R114" s="255"/>
      <c r="S114" s="256"/>
      <c r="T114" s="256"/>
      <c r="U114" s="256"/>
      <c r="V114" s="256"/>
      <c r="W114" s="257"/>
    </row>
    <row r="115" spans="1:23" ht="15" customHeight="1" thickBot="1" x14ac:dyDescent="0.3">
      <c r="A115" s="270"/>
      <c r="B115" s="279"/>
      <c r="C115" s="292"/>
      <c r="D115" s="293"/>
      <c r="E115" s="293"/>
      <c r="F115" s="293"/>
      <c r="G115" s="293"/>
      <c r="H115" s="293"/>
      <c r="I115" s="293"/>
      <c r="J115" s="293"/>
      <c r="K115" s="294"/>
      <c r="L115" s="295"/>
      <c r="M115" s="296"/>
      <c r="N115" s="296"/>
      <c r="O115" s="296"/>
      <c r="P115" s="296"/>
      <c r="Q115" s="297"/>
      <c r="R115" s="283"/>
      <c r="S115" s="284"/>
      <c r="T115" s="284"/>
      <c r="U115" s="284"/>
      <c r="V115" s="284"/>
      <c r="W115" s="285"/>
    </row>
    <row r="116" spans="1:23" ht="14.4" customHeight="1" x14ac:dyDescent="0.25">
      <c r="A116" s="269">
        <v>43556</v>
      </c>
      <c r="B116" s="271" t="s">
        <v>11</v>
      </c>
      <c r="C116" s="246"/>
      <c r="D116" s="247"/>
      <c r="E116" s="248"/>
      <c r="F116" s="246"/>
      <c r="G116" s="247"/>
      <c r="H116" s="248"/>
      <c r="I116" s="246"/>
      <c r="J116" s="247"/>
      <c r="K116" s="248"/>
      <c r="L116" s="252"/>
      <c r="M116" s="253"/>
      <c r="N116" s="254"/>
      <c r="O116" s="252"/>
      <c r="P116" s="253"/>
      <c r="Q116" s="254"/>
      <c r="R116" s="255"/>
      <c r="S116" s="256"/>
      <c r="T116" s="257"/>
      <c r="U116" s="255" t="s">
        <v>198</v>
      </c>
      <c r="V116" s="256"/>
      <c r="W116" s="257"/>
    </row>
    <row r="117" spans="1:23" ht="15" customHeight="1" thickBot="1" x14ac:dyDescent="0.3">
      <c r="A117" s="270"/>
      <c r="B117" s="279"/>
      <c r="C117" s="273"/>
      <c r="D117" s="274"/>
      <c r="E117" s="275"/>
      <c r="F117" s="273"/>
      <c r="G117" s="274"/>
      <c r="H117" s="275"/>
      <c r="I117" s="273"/>
      <c r="J117" s="274"/>
      <c r="K117" s="275"/>
      <c r="L117" s="280"/>
      <c r="M117" s="281"/>
      <c r="N117" s="282"/>
      <c r="O117" s="280"/>
      <c r="P117" s="281"/>
      <c r="Q117" s="282"/>
      <c r="R117" s="283"/>
      <c r="S117" s="284"/>
      <c r="T117" s="285"/>
      <c r="U117" s="286"/>
      <c r="V117" s="287"/>
      <c r="W117" s="288"/>
    </row>
    <row r="118" spans="1:23" ht="14.4" customHeight="1" x14ac:dyDescent="0.25">
      <c r="A118" s="269">
        <v>43557</v>
      </c>
      <c r="B118" s="271" t="s">
        <v>12</v>
      </c>
      <c r="C118" s="255"/>
      <c r="D118" s="256"/>
      <c r="E118" s="257"/>
      <c r="F118" s="255"/>
      <c r="G118" s="256"/>
      <c r="H118" s="257"/>
      <c r="I118" s="255"/>
      <c r="J118" s="256"/>
      <c r="K118" s="257"/>
      <c r="L118" s="252"/>
      <c r="M118" s="253"/>
      <c r="N118" s="254"/>
      <c r="O118" s="252"/>
      <c r="P118" s="253"/>
      <c r="Q118" s="254"/>
      <c r="R118" s="255"/>
      <c r="S118" s="256"/>
      <c r="T118" s="257"/>
      <c r="U118" s="286"/>
      <c r="V118" s="287"/>
      <c r="W118" s="288"/>
    </row>
    <row r="119" spans="1:23" ht="15" customHeight="1" thickBot="1" x14ac:dyDescent="0.3">
      <c r="A119" s="270"/>
      <c r="B119" s="279"/>
      <c r="C119" s="283"/>
      <c r="D119" s="284"/>
      <c r="E119" s="285"/>
      <c r="F119" s="283"/>
      <c r="G119" s="284"/>
      <c r="H119" s="285"/>
      <c r="I119" s="283"/>
      <c r="J119" s="284"/>
      <c r="K119" s="285"/>
      <c r="L119" s="280"/>
      <c r="M119" s="281"/>
      <c r="N119" s="282"/>
      <c r="O119" s="280"/>
      <c r="P119" s="281"/>
      <c r="Q119" s="282"/>
      <c r="R119" s="283"/>
      <c r="S119" s="284"/>
      <c r="T119" s="285"/>
      <c r="U119" s="286"/>
      <c r="V119" s="287"/>
      <c r="W119" s="288"/>
    </row>
    <row r="120" spans="1:23" ht="14.4" customHeight="1" x14ac:dyDescent="0.25">
      <c r="A120" s="269">
        <v>43558</v>
      </c>
      <c r="B120" s="271" t="s">
        <v>13</v>
      </c>
      <c r="C120" s="246"/>
      <c r="D120" s="247"/>
      <c r="E120" s="248"/>
      <c r="F120" s="246"/>
      <c r="G120" s="247"/>
      <c r="H120" s="248"/>
      <c r="I120" s="246"/>
      <c r="J120" s="247"/>
      <c r="K120" s="248"/>
      <c r="L120" s="249"/>
      <c r="M120" s="250"/>
      <c r="N120" s="251"/>
      <c r="O120" s="249"/>
      <c r="P120" s="250"/>
      <c r="Q120" s="251"/>
      <c r="R120" s="246"/>
      <c r="S120" s="247"/>
      <c r="T120" s="248"/>
      <c r="U120" s="286"/>
      <c r="V120" s="287"/>
      <c r="W120" s="288"/>
    </row>
    <row r="121" spans="1:23" ht="15" customHeight="1" thickBot="1" x14ac:dyDescent="0.3">
      <c r="A121" s="270"/>
      <c r="B121" s="279"/>
      <c r="C121" s="273"/>
      <c r="D121" s="274"/>
      <c r="E121" s="275"/>
      <c r="F121" s="273"/>
      <c r="G121" s="274"/>
      <c r="H121" s="275"/>
      <c r="I121" s="273"/>
      <c r="J121" s="274"/>
      <c r="K121" s="275"/>
      <c r="L121" s="276"/>
      <c r="M121" s="277"/>
      <c r="N121" s="278"/>
      <c r="O121" s="276"/>
      <c r="P121" s="277"/>
      <c r="Q121" s="278"/>
      <c r="R121" s="273"/>
      <c r="S121" s="274"/>
      <c r="T121" s="275"/>
      <c r="U121" s="286"/>
      <c r="V121" s="287"/>
      <c r="W121" s="288"/>
    </row>
    <row r="122" spans="1:23" ht="14.4" customHeight="1" x14ac:dyDescent="0.25">
      <c r="A122" s="269">
        <v>43559</v>
      </c>
      <c r="B122" s="271" t="s">
        <v>14</v>
      </c>
      <c r="C122" s="246"/>
      <c r="D122" s="247"/>
      <c r="E122" s="248"/>
      <c r="F122" s="246"/>
      <c r="G122" s="247"/>
      <c r="H122" s="248"/>
      <c r="I122" s="246"/>
      <c r="J122" s="247"/>
      <c r="K122" s="248"/>
      <c r="L122" s="249"/>
      <c r="M122" s="250"/>
      <c r="N122" s="251"/>
      <c r="O122" s="249"/>
      <c r="P122" s="250"/>
      <c r="Q122" s="251"/>
      <c r="R122" s="246"/>
      <c r="S122" s="247"/>
      <c r="T122" s="248"/>
      <c r="U122" s="286"/>
      <c r="V122" s="287"/>
      <c r="W122" s="288"/>
    </row>
    <row r="123" spans="1:23" ht="15" customHeight="1" thickBot="1" x14ac:dyDescent="0.3">
      <c r="A123" s="270"/>
      <c r="B123" s="279"/>
      <c r="C123" s="273"/>
      <c r="D123" s="274"/>
      <c r="E123" s="275"/>
      <c r="F123" s="273"/>
      <c r="G123" s="274"/>
      <c r="H123" s="275"/>
      <c r="I123" s="273"/>
      <c r="J123" s="274"/>
      <c r="K123" s="275"/>
      <c r="L123" s="276"/>
      <c r="M123" s="277"/>
      <c r="N123" s="278"/>
      <c r="O123" s="276"/>
      <c r="P123" s="277"/>
      <c r="Q123" s="278"/>
      <c r="R123" s="273"/>
      <c r="S123" s="274"/>
      <c r="T123" s="275"/>
      <c r="U123" s="286"/>
      <c r="V123" s="287"/>
      <c r="W123" s="288"/>
    </row>
    <row r="124" spans="1:23" ht="14.4" customHeight="1" x14ac:dyDescent="0.25">
      <c r="A124" s="269">
        <v>43560</v>
      </c>
      <c r="B124" s="271" t="s">
        <v>15</v>
      </c>
      <c r="C124" s="246"/>
      <c r="D124" s="247"/>
      <c r="E124" s="248"/>
      <c r="F124" s="246"/>
      <c r="G124" s="247"/>
      <c r="H124" s="248"/>
      <c r="I124" s="246"/>
      <c r="J124" s="247"/>
      <c r="K124" s="248"/>
      <c r="L124" s="249"/>
      <c r="M124" s="250"/>
      <c r="N124" s="251"/>
      <c r="O124" s="249"/>
      <c r="P124" s="250"/>
      <c r="Q124" s="251"/>
      <c r="R124" s="246"/>
      <c r="S124" s="247"/>
      <c r="T124" s="248"/>
      <c r="U124" s="286"/>
      <c r="V124" s="287"/>
      <c r="W124" s="288"/>
    </row>
    <row r="125" spans="1:23" ht="15" customHeight="1" thickBot="1" x14ac:dyDescent="0.3">
      <c r="A125" s="270"/>
      <c r="B125" s="272"/>
      <c r="C125" s="273"/>
      <c r="D125" s="274"/>
      <c r="E125" s="275"/>
      <c r="F125" s="273"/>
      <c r="G125" s="274"/>
      <c r="H125" s="275"/>
      <c r="I125" s="273"/>
      <c r="J125" s="274"/>
      <c r="K125" s="275"/>
      <c r="L125" s="276"/>
      <c r="M125" s="277"/>
      <c r="N125" s="278"/>
      <c r="O125" s="276"/>
      <c r="P125" s="277"/>
      <c r="Q125" s="278"/>
      <c r="R125" s="273"/>
      <c r="S125" s="274"/>
      <c r="T125" s="275"/>
      <c r="U125" s="283"/>
      <c r="V125" s="284"/>
      <c r="W125" s="285"/>
    </row>
    <row r="126" spans="1:23" ht="69" customHeight="1" thickBot="1" x14ac:dyDescent="0.3">
      <c r="A126" s="258">
        <v>43561</v>
      </c>
      <c r="B126" s="28" t="s">
        <v>16</v>
      </c>
      <c r="C126" s="260" t="s">
        <v>302</v>
      </c>
      <c r="D126" s="261"/>
      <c r="E126" s="261"/>
      <c r="F126" s="261"/>
      <c r="G126" s="261"/>
      <c r="H126" s="261"/>
      <c r="I126" s="261"/>
      <c r="J126" s="261"/>
      <c r="K126" s="261"/>
      <c r="L126" s="261"/>
      <c r="M126" s="261"/>
      <c r="N126" s="261"/>
      <c r="O126" s="261"/>
      <c r="P126" s="261"/>
      <c r="Q126" s="261"/>
      <c r="R126" s="261"/>
      <c r="S126" s="261"/>
      <c r="T126" s="261"/>
      <c r="U126" s="261"/>
      <c r="V126" s="261"/>
      <c r="W126" s="262"/>
    </row>
    <row r="127" spans="1:23" ht="30" customHeight="1" thickBot="1" x14ac:dyDescent="0.3">
      <c r="A127" s="259"/>
      <c r="B127" s="43" t="s">
        <v>2</v>
      </c>
      <c r="C127" s="263"/>
      <c r="D127" s="264"/>
      <c r="E127" s="264"/>
      <c r="F127" s="264"/>
      <c r="G127" s="264"/>
      <c r="H127" s="264"/>
      <c r="I127" s="264"/>
      <c r="J127" s="264"/>
      <c r="K127" s="265"/>
      <c r="L127" s="249"/>
      <c r="M127" s="250"/>
      <c r="N127" s="251"/>
      <c r="O127" s="249"/>
      <c r="P127" s="250"/>
      <c r="Q127" s="251"/>
      <c r="R127" s="263"/>
      <c r="S127" s="264"/>
      <c r="T127" s="264"/>
      <c r="U127" s="264"/>
      <c r="V127" s="264"/>
      <c r="W127" s="265"/>
    </row>
    <row r="128" spans="1:23" ht="30" customHeight="1" thickBot="1" x14ac:dyDescent="0.3">
      <c r="A128" s="259"/>
      <c r="B128" s="44" t="s">
        <v>3</v>
      </c>
      <c r="C128" s="263"/>
      <c r="D128" s="264"/>
      <c r="E128" s="264"/>
      <c r="F128" s="264"/>
      <c r="G128" s="264"/>
      <c r="H128" s="264"/>
      <c r="I128" s="264"/>
      <c r="J128" s="264"/>
      <c r="K128" s="265"/>
      <c r="L128" s="266"/>
      <c r="M128" s="267"/>
      <c r="N128" s="267"/>
      <c r="O128" s="267"/>
      <c r="P128" s="267"/>
      <c r="Q128" s="268"/>
      <c r="R128" s="255"/>
      <c r="S128" s="256"/>
      <c r="T128" s="256"/>
      <c r="U128" s="256"/>
      <c r="V128" s="256"/>
      <c r="W128" s="257"/>
    </row>
    <row r="129" spans="1:23" ht="30" customHeight="1" thickBot="1" x14ac:dyDescent="0.3">
      <c r="A129" s="45">
        <v>43563</v>
      </c>
      <c r="B129" s="44" t="s">
        <v>11</v>
      </c>
      <c r="C129" s="246"/>
      <c r="D129" s="247"/>
      <c r="E129" s="248"/>
      <c r="F129" s="246"/>
      <c r="G129" s="247"/>
      <c r="H129" s="248"/>
      <c r="I129" s="246"/>
      <c r="J129" s="247"/>
      <c r="K129" s="248"/>
      <c r="L129" s="252"/>
      <c r="M129" s="253"/>
      <c r="N129" s="254"/>
      <c r="O129" s="252"/>
      <c r="P129" s="253"/>
      <c r="Q129" s="254"/>
      <c r="R129" s="255"/>
      <c r="S129" s="256"/>
      <c r="T129" s="257"/>
      <c r="U129" s="255"/>
      <c r="V129" s="256"/>
      <c r="W129" s="257"/>
    </row>
    <row r="130" spans="1:23" ht="30" customHeight="1" thickBot="1" x14ac:dyDescent="0.3">
      <c r="A130" s="45">
        <v>43564</v>
      </c>
      <c r="B130" s="44" t="s">
        <v>12</v>
      </c>
      <c r="C130" s="255"/>
      <c r="D130" s="256"/>
      <c r="E130" s="257"/>
      <c r="F130" s="255"/>
      <c r="G130" s="256"/>
      <c r="H130" s="257"/>
      <c r="I130" s="255"/>
      <c r="J130" s="256"/>
      <c r="K130" s="257"/>
      <c r="L130" s="252"/>
      <c r="M130" s="253"/>
      <c r="N130" s="254"/>
      <c r="O130" s="252"/>
      <c r="P130" s="253"/>
      <c r="Q130" s="254"/>
      <c r="R130" s="255"/>
      <c r="S130" s="256"/>
      <c r="T130" s="257"/>
      <c r="U130" s="255"/>
      <c r="V130" s="256"/>
      <c r="W130" s="257"/>
    </row>
    <row r="131" spans="1:23" ht="30" customHeight="1" thickBot="1" x14ac:dyDescent="0.3">
      <c r="A131" s="45">
        <v>43565</v>
      </c>
      <c r="B131" s="44" t="s">
        <v>13</v>
      </c>
      <c r="C131" s="246"/>
      <c r="D131" s="247"/>
      <c r="E131" s="248"/>
      <c r="F131" s="246"/>
      <c r="G131" s="247"/>
      <c r="H131" s="248"/>
      <c r="I131" s="246"/>
      <c r="J131" s="247"/>
      <c r="K131" s="248"/>
      <c r="L131" s="249"/>
      <c r="M131" s="250"/>
      <c r="N131" s="251"/>
      <c r="O131" s="249"/>
      <c r="P131" s="250"/>
      <c r="Q131" s="251"/>
      <c r="R131" s="246"/>
      <c r="S131" s="247"/>
      <c r="T131" s="248"/>
      <c r="U131" s="246"/>
      <c r="V131" s="247"/>
      <c r="W131" s="248"/>
    </row>
    <row r="132" spans="1:23" ht="30" customHeight="1" thickBot="1" x14ac:dyDescent="0.3">
      <c r="A132" s="45">
        <v>43566</v>
      </c>
      <c r="B132" s="44" t="s">
        <v>14</v>
      </c>
      <c r="C132" s="246"/>
      <c r="D132" s="247"/>
      <c r="E132" s="248"/>
      <c r="F132" s="246"/>
      <c r="G132" s="247"/>
      <c r="H132" s="248"/>
      <c r="I132" s="246"/>
      <c r="J132" s="247"/>
      <c r="K132" s="248"/>
      <c r="L132" s="249"/>
      <c r="M132" s="250"/>
      <c r="N132" s="251"/>
      <c r="O132" s="249"/>
      <c r="P132" s="250"/>
      <c r="Q132" s="251"/>
      <c r="R132" s="246"/>
      <c r="S132" s="247"/>
      <c r="T132" s="248"/>
      <c r="U132" s="246"/>
      <c r="V132" s="247"/>
      <c r="W132" s="248"/>
    </row>
    <row r="133" spans="1:23" ht="30" customHeight="1" thickBot="1" x14ac:dyDescent="0.3">
      <c r="A133" s="42">
        <v>43567</v>
      </c>
      <c r="B133" s="41" t="s">
        <v>15</v>
      </c>
      <c r="C133" s="240"/>
      <c r="D133" s="241"/>
      <c r="E133" s="242"/>
      <c r="F133" s="240"/>
      <c r="G133" s="241"/>
      <c r="H133" s="242"/>
      <c r="I133" s="240"/>
      <c r="J133" s="241"/>
      <c r="K133" s="242"/>
      <c r="L133" s="243"/>
      <c r="M133" s="244"/>
      <c r="N133" s="245"/>
      <c r="O133" s="243"/>
      <c r="P133" s="244"/>
      <c r="Q133" s="245"/>
      <c r="R133" s="240"/>
      <c r="S133" s="241"/>
      <c r="T133" s="242"/>
      <c r="U133" s="240"/>
      <c r="V133" s="241"/>
      <c r="W133" s="242"/>
    </row>
    <row r="134" spans="1:23" ht="69" customHeight="1" thickBot="1" x14ac:dyDescent="0.3">
      <c r="A134" s="258">
        <v>43569</v>
      </c>
      <c r="B134" s="28" t="s">
        <v>16</v>
      </c>
      <c r="C134" s="260"/>
      <c r="D134" s="261"/>
      <c r="E134" s="261"/>
      <c r="F134" s="261"/>
      <c r="G134" s="261"/>
      <c r="H134" s="261"/>
      <c r="I134" s="261"/>
      <c r="J134" s="261"/>
      <c r="K134" s="261"/>
      <c r="L134" s="261"/>
      <c r="M134" s="261"/>
      <c r="N134" s="261"/>
      <c r="O134" s="261"/>
      <c r="P134" s="261"/>
      <c r="Q134" s="261"/>
      <c r="R134" s="261"/>
      <c r="S134" s="261"/>
      <c r="T134" s="261"/>
      <c r="U134" s="261"/>
      <c r="V134" s="261"/>
      <c r="W134" s="262"/>
    </row>
    <row r="135" spans="1:23" ht="30" customHeight="1" thickBot="1" x14ac:dyDescent="0.3">
      <c r="A135" s="259"/>
      <c r="B135" s="43" t="s">
        <v>2</v>
      </c>
      <c r="C135" s="263"/>
      <c r="D135" s="264"/>
      <c r="E135" s="264"/>
      <c r="F135" s="264"/>
      <c r="G135" s="264"/>
      <c r="H135" s="264"/>
      <c r="I135" s="264"/>
      <c r="J135" s="264"/>
      <c r="K135" s="265"/>
      <c r="L135" s="249"/>
      <c r="M135" s="250"/>
      <c r="N135" s="251"/>
      <c r="O135" s="249"/>
      <c r="P135" s="250"/>
      <c r="Q135" s="251"/>
      <c r="R135" s="263"/>
      <c r="S135" s="264"/>
      <c r="T135" s="264"/>
      <c r="U135" s="264"/>
      <c r="V135" s="264"/>
      <c r="W135" s="265"/>
    </row>
    <row r="136" spans="1:23" ht="30" customHeight="1" thickBot="1" x14ac:dyDescent="0.3">
      <c r="A136" s="259"/>
      <c r="B136" s="44" t="s">
        <v>3</v>
      </c>
      <c r="C136" s="263"/>
      <c r="D136" s="264"/>
      <c r="E136" s="264"/>
      <c r="F136" s="264"/>
      <c r="G136" s="264"/>
      <c r="H136" s="264"/>
      <c r="I136" s="264"/>
      <c r="J136" s="264"/>
      <c r="K136" s="265"/>
      <c r="L136" s="266"/>
      <c r="M136" s="267"/>
      <c r="N136" s="267"/>
      <c r="O136" s="267"/>
      <c r="P136" s="267"/>
      <c r="Q136" s="268"/>
      <c r="R136" s="255"/>
      <c r="S136" s="256"/>
      <c r="T136" s="256"/>
      <c r="U136" s="256"/>
      <c r="V136" s="256"/>
      <c r="W136" s="257"/>
    </row>
    <row r="137" spans="1:23" ht="30" customHeight="1" thickBot="1" x14ac:dyDescent="0.3">
      <c r="A137" s="45">
        <v>43570</v>
      </c>
      <c r="B137" s="44" t="s">
        <v>11</v>
      </c>
      <c r="C137" s="246"/>
      <c r="D137" s="247"/>
      <c r="E137" s="248"/>
      <c r="F137" s="246"/>
      <c r="G137" s="247"/>
      <c r="H137" s="248"/>
      <c r="I137" s="246"/>
      <c r="J137" s="247"/>
      <c r="K137" s="248"/>
      <c r="L137" s="252"/>
      <c r="M137" s="253"/>
      <c r="N137" s="254"/>
      <c r="O137" s="252"/>
      <c r="P137" s="253"/>
      <c r="Q137" s="254"/>
      <c r="R137" s="255"/>
      <c r="S137" s="256"/>
      <c r="T137" s="257"/>
      <c r="U137" s="255"/>
      <c r="V137" s="256"/>
      <c r="W137" s="257"/>
    </row>
    <row r="138" spans="1:23" ht="30" customHeight="1" thickBot="1" x14ac:dyDescent="0.3">
      <c r="A138" s="45">
        <v>43571</v>
      </c>
      <c r="B138" s="44" t="s">
        <v>12</v>
      </c>
      <c r="C138" s="255"/>
      <c r="D138" s="256"/>
      <c r="E138" s="257"/>
      <c r="F138" s="255"/>
      <c r="G138" s="256"/>
      <c r="H138" s="257"/>
      <c r="I138" s="255"/>
      <c r="J138" s="256"/>
      <c r="K138" s="257"/>
      <c r="L138" s="252"/>
      <c r="M138" s="253"/>
      <c r="N138" s="254"/>
      <c r="O138" s="252"/>
      <c r="P138" s="253"/>
      <c r="Q138" s="254"/>
      <c r="R138" s="255"/>
      <c r="S138" s="256"/>
      <c r="T138" s="257"/>
      <c r="U138" s="255"/>
      <c r="V138" s="256"/>
      <c r="W138" s="257"/>
    </row>
    <row r="139" spans="1:23" ht="30" customHeight="1" thickBot="1" x14ac:dyDescent="0.3">
      <c r="A139" s="45">
        <v>43572</v>
      </c>
      <c r="B139" s="44" t="s">
        <v>13</v>
      </c>
      <c r="C139" s="246"/>
      <c r="D139" s="247"/>
      <c r="E139" s="248"/>
      <c r="F139" s="246"/>
      <c r="G139" s="247"/>
      <c r="H139" s="248"/>
      <c r="I139" s="246"/>
      <c r="J139" s="247"/>
      <c r="K139" s="248"/>
      <c r="L139" s="249"/>
      <c r="M139" s="250"/>
      <c r="N139" s="251"/>
      <c r="O139" s="249"/>
      <c r="P139" s="250"/>
      <c r="Q139" s="251"/>
      <c r="R139" s="246"/>
      <c r="S139" s="247"/>
      <c r="T139" s="248"/>
      <c r="U139" s="246"/>
      <c r="V139" s="247"/>
      <c r="W139" s="248"/>
    </row>
    <row r="140" spans="1:23" ht="30" customHeight="1" thickBot="1" x14ac:dyDescent="0.3">
      <c r="A140" s="45">
        <v>43573</v>
      </c>
      <c r="B140" s="44" t="s">
        <v>14</v>
      </c>
      <c r="C140" s="246"/>
      <c r="D140" s="247"/>
      <c r="E140" s="248"/>
      <c r="F140" s="246"/>
      <c r="G140" s="247"/>
      <c r="H140" s="248"/>
      <c r="I140" s="246"/>
      <c r="J140" s="247"/>
      <c r="K140" s="248"/>
      <c r="L140" s="249"/>
      <c r="M140" s="250"/>
      <c r="N140" s="251"/>
      <c r="O140" s="249"/>
      <c r="P140" s="250"/>
      <c r="Q140" s="251"/>
      <c r="R140" s="246"/>
      <c r="S140" s="247"/>
      <c r="T140" s="248"/>
      <c r="U140" s="246"/>
      <c r="V140" s="247"/>
      <c r="W140" s="248"/>
    </row>
    <row r="141" spans="1:23" ht="30" customHeight="1" thickBot="1" x14ac:dyDescent="0.3">
      <c r="A141" s="45">
        <v>43574</v>
      </c>
      <c r="B141" s="41" t="s">
        <v>15</v>
      </c>
      <c r="C141" s="240"/>
      <c r="D141" s="241"/>
      <c r="E141" s="242"/>
      <c r="F141" s="240"/>
      <c r="G141" s="241"/>
      <c r="H141" s="242"/>
      <c r="I141" s="240"/>
      <c r="J141" s="241"/>
      <c r="K141" s="242"/>
      <c r="L141" s="243"/>
      <c r="M141" s="244"/>
      <c r="N141" s="245"/>
      <c r="O141" s="243"/>
      <c r="P141" s="244"/>
      <c r="Q141" s="245"/>
      <c r="R141" s="240"/>
      <c r="S141" s="241"/>
      <c r="T141" s="242"/>
      <c r="U141" s="240"/>
      <c r="V141" s="241"/>
      <c r="W141" s="242"/>
    </row>
    <row r="142" spans="1:23" ht="69" customHeight="1" thickBot="1" x14ac:dyDescent="0.3">
      <c r="A142" s="258">
        <v>43576</v>
      </c>
      <c r="B142" s="28" t="s">
        <v>16</v>
      </c>
      <c r="C142" s="260"/>
      <c r="D142" s="261"/>
      <c r="E142" s="261"/>
      <c r="F142" s="261"/>
      <c r="G142" s="261"/>
      <c r="H142" s="261"/>
      <c r="I142" s="261"/>
      <c r="J142" s="261"/>
      <c r="K142" s="261"/>
      <c r="L142" s="261"/>
      <c r="M142" s="261"/>
      <c r="N142" s="261"/>
      <c r="O142" s="261"/>
      <c r="P142" s="261"/>
      <c r="Q142" s="261"/>
      <c r="R142" s="261"/>
      <c r="S142" s="261"/>
      <c r="T142" s="261"/>
      <c r="U142" s="261"/>
      <c r="V142" s="261"/>
      <c r="W142" s="262"/>
    </row>
    <row r="143" spans="1:23" ht="30" customHeight="1" thickBot="1" x14ac:dyDescent="0.3">
      <c r="A143" s="259"/>
      <c r="B143" s="43" t="s">
        <v>2</v>
      </c>
      <c r="C143" s="263"/>
      <c r="D143" s="264"/>
      <c r="E143" s="264"/>
      <c r="F143" s="264"/>
      <c r="G143" s="264"/>
      <c r="H143" s="264"/>
      <c r="I143" s="264"/>
      <c r="J143" s="264"/>
      <c r="K143" s="265"/>
      <c r="L143" s="249"/>
      <c r="M143" s="250"/>
      <c r="N143" s="251"/>
      <c r="O143" s="249"/>
      <c r="P143" s="250"/>
      <c r="Q143" s="251"/>
      <c r="R143" s="263"/>
      <c r="S143" s="264"/>
      <c r="T143" s="264"/>
      <c r="U143" s="264"/>
      <c r="V143" s="264"/>
      <c r="W143" s="265"/>
    </row>
    <row r="144" spans="1:23" ht="30" customHeight="1" thickBot="1" x14ac:dyDescent="0.3">
      <c r="A144" s="259"/>
      <c r="B144" s="44" t="s">
        <v>3</v>
      </c>
      <c r="C144" s="263"/>
      <c r="D144" s="264"/>
      <c r="E144" s="264"/>
      <c r="F144" s="264"/>
      <c r="G144" s="264"/>
      <c r="H144" s="264"/>
      <c r="I144" s="264"/>
      <c r="J144" s="264"/>
      <c r="K144" s="265"/>
      <c r="L144" s="266"/>
      <c r="M144" s="267"/>
      <c r="N144" s="267"/>
      <c r="O144" s="267"/>
      <c r="P144" s="267"/>
      <c r="Q144" s="268"/>
      <c r="R144" s="255"/>
      <c r="S144" s="256"/>
      <c r="T144" s="256"/>
      <c r="U144" s="256"/>
      <c r="V144" s="256"/>
      <c r="W144" s="257"/>
    </row>
    <row r="145" spans="1:23" ht="30" customHeight="1" thickBot="1" x14ac:dyDescent="0.3">
      <c r="A145" s="45">
        <v>43577</v>
      </c>
      <c r="B145" s="44" t="s">
        <v>11</v>
      </c>
      <c r="C145" s="246"/>
      <c r="D145" s="247"/>
      <c r="E145" s="248"/>
      <c r="F145" s="246"/>
      <c r="G145" s="247"/>
      <c r="H145" s="248"/>
      <c r="I145" s="246"/>
      <c r="J145" s="247"/>
      <c r="K145" s="248"/>
      <c r="L145" s="252"/>
      <c r="M145" s="253"/>
      <c r="N145" s="254"/>
      <c r="O145" s="252"/>
      <c r="P145" s="253"/>
      <c r="Q145" s="254"/>
      <c r="R145" s="255"/>
      <c r="S145" s="256"/>
      <c r="T145" s="257"/>
      <c r="U145" s="255"/>
      <c r="V145" s="256"/>
      <c r="W145" s="257"/>
    </row>
    <row r="146" spans="1:23" ht="30" customHeight="1" thickBot="1" x14ac:dyDescent="0.3">
      <c r="A146" s="45">
        <v>43578</v>
      </c>
      <c r="B146" s="44" t="s">
        <v>12</v>
      </c>
      <c r="C146" s="255"/>
      <c r="D146" s="256"/>
      <c r="E146" s="257"/>
      <c r="F146" s="255"/>
      <c r="G146" s="256"/>
      <c r="H146" s="257"/>
      <c r="I146" s="255"/>
      <c r="J146" s="256"/>
      <c r="K146" s="257"/>
      <c r="L146" s="252"/>
      <c r="M146" s="253"/>
      <c r="N146" s="254"/>
      <c r="O146" s="252"/>
      <c r="P146" s="253"/>
      <c r="Q146" s="254"/>
      <c r="R146" s="255"/>
      <c r="S146" s="256"/>
      <c r="T146" s="257"/>
      <c r="U146" s="255"/>
      <c r="V146" s="256"/>
      <c r="W146" s="257"/>
    </row>
    <row r="147" spans="1:23" ht="30" customHeight="1" thickBot="1" x14ac:dyDescent="0.3">
      <c r="A147" s="45">
        <v>43579</v>
      </c>
      <c r="B147" s="44" t="s">
        <v>13</v>
      </c>
      <c r="C147" s="246"/>
      <c r="D147" s="247"/>
      <c r="E147" s="248"/>
      <c r="F147" s="246"/>
      <c r="G147" s="247"/>
      <c r="H147" s="248"/>
      <c r="I147" s="246"/>
      <c r="J147" s="247"/>
      <c r="K147" s="248"/>
      <c r="L147" s="249"/>
      <c r="M147" s="250"/>
      <c r="N147" s="251"/>
      <c r="O147" s="249"/>
      <c r="P147" s="250"/>
      <c r="Q147" s="251"/>
      <c r="R147" s="246"/>
      <c r="S147" s="247"/>
      <c r="T147" s="248"/>
      <c r="U147" s="246"/>
      <c r="V147" s="247"/>
      <c r="W147" s="248"/>
    </row>
    <row r="148" spans="1:23" ht="30" customHeight="1" thickBot="1" x14ac:dyDescent="0.3">
      <c r="A148" s="45">
        <v>43580</v>
      </c>
      <c r="B148" s="44" t="s">
        <v>14</v>
      </c>
      <c r="C148" s="246"/>
      <c r="D148" s="247"/>
      <c r="E148" s="248"/>
      <c r="F148" s="246"/>
      <c r="G148" s="247"/>
      <c r="H148" s="248"/>
      <c r="I148" s="246"/>
      <c r="J148" s="247"/>
      <c r="K148" s="248"/>
      <c r="L148" s="249"/>
      <c r="M148" s="250"/>
      <c r="N148" s="251"/>
      <c r="O148" s="249"/>
      <c r="P148" s="250"/>
      <c r="Q148" s="251"/>
      <c r="R148" s="246"/>
      <c r="S148" s="247"/>
      <c r="T148" s="248"/>
      <c r="U148" s="246"/>
      <c r="V148" s="247"/>
      <c r="W148" s="248"/>
    </row>
    <row r="149" spans="1:23" ht="30" customHeight="1" thickBot="1" x14ac:dyDescent="0.3">
      <c r="A149" s="45">
        <v>43581</v>
      </c>
      <c r="B149" s="41" t="s">
        <v>15</v>
      </c>
      <c r="C149" s="240"/>
      <c r="D149" s="241"/>
      <c r="E149" s="242"/>
      <c r="F149" s="240"/>
      <c r="G149" s="241"/>
      <c r="H149" s="242"/>
      <c r="I149" s="240"/>
      <c r="J149" s="241"/>
      <c r="K149" s="242"/>
      <c r="L149" s="243"/>
      <c r="M149" s="244"/>
      <c r="N149" s="245"/>
      <c r="O149" s="243"/>
      <c r="P149" s="244"/>
      <c r="Q149" s="245"/>
      <c r="R149" s="240"/>
      <c r="S149" s="241"/>
      <c r="T149" s="242"/>
      <c r="U149" s="240"/>
      <c r="V149" s="241"/>
      <c r="W149" s="242"/>
    </row>
    <row r="150" spans="1:23" ht="69" customHeight="1" thickBot="1" x14ac:dyDescent="0.3">
      <c r="A150" s="258">
        <v>43583</v>
      </c>
      <c r="B150" s="28" t="s">
        <v>16</v>
      </c>
      <c r="C150" s="260"/>
      <c r="D150" s="261"/>
      <c r="E150" s="261"/>
      <c r="F150" s="261"/>
      <c r="G150" s="261"/>
      <c r="H150" s="261"/>
      <c r="I150" s="261"/>
      <c r="J150" s="261"/>
      <c r="K150" s="261"/>
      <c r="L150" s="261"/>
      <c r="M150" s="261"/>
      <c r="N150" s="261"/>
      <c r="O150" s="261"/>
      <c r="P150" s="261"/>
      <c r="Q150" s="261"/>
      <c r="R150" s="261"/>
      <c r="S150" s="261"/>
      <c r="T150" s="261"/>
      <c r="U150" s="261"/>
      <c r="V150" s="261"/>
      <c r="W150" s="262"/>
    </row>
    <row r="151" spans="1:23" ht="30" customHeight="1" thickBot="1" x14ac:dyDescent="0.3">
      <c r="A151" s="259"/>
      <c r="B151" s="43" t="s">
        <v>2</v>
      </c>
      <c r="C151" s="263"/>
      <c r="D151" s="264"/>
      <c r="E151" s="264"/>
      <c r="F151" s="264"/>
      <c r="G151" s="264"/>
      <c r="H151" s="264"/>
      <c r="I151" s="264"/>
      <c r="J151" s="264"/>
      <c r="K151" s="265"/>
      <c r="L151" s="249"/>
      <c r="M151" s="250"/>
      <c r="N151" s="251"/>
      <c r="O151" s="249"/>
      <c r="P151" s="250"/>
      <c r="Q151" s="251"/>
      <c r="R151" s="263"/>
      <c r="S151" s="264"/>
      <c r="T151" s="264"/>
      <c r="U151" s="264"/>
      <c r="V151" s="264"/>
      <c r="W151" s="265"/>
    </row>
    <row r="152" spans="1:23" ht="30" customHeight="1" thickBot="1" x14ac:dyDescent="0.3">
      <c r="A152" s="259"/>
      <c r="B152" s="44" t="s">
        <v>3</v>
      </c>
      <c r="C152" s="263"/>
      <c r="D152" s="264"/>
      <c r="E152" s="264"/>
      <c r="F152" s="264"/>
      <c r="G152" s="264"/>
      <c r="H152" s="264"/>
      <c r="I152" s="264"/>
      <c r="J152" s="264"/>
      <c r="K152" s="265"/>
      <c r="L152" s="266"/>
      <c r="M152" s="267"/>
      <c r="N152" s="267"/>
      <c r="O152" s="267"/>
      <c r="P152" s="267"/>
      <c r="Q152" s="268"/>
      <c r="R152" s="255"/>
      <c r="S152" s="256"/>
      <c r="T152" s="256"/>
      <c r="U152" s="256"/>
      <c r="V152" s="256"/>
      <c r="W152" s="257"/>
    </row>
    <row r="153" spans="1:23" ht="30" customHeight="1" thickBot="1" x14ac:dyDescent="0.3">
      <c r="A153" s="45">
        <v>43584</v>
      </c>
      <c r="B153" s="44" t="s">
        <v>11</v>
      </c>
      <c r="C153" s="246"/>
      <c r="D153" s="247"/>
      <c r="E153" s="248"/>
      <c r="F153" s="246"/>
      <c r="G153" s="247"/>
      <c r="H153" s="248"/>
      <c r="I153" s="246"/>
      <c r="J153" s="247"/>
      <c r="K153" s="248"/>
      <c r="L153" s="252"/>
      <c r="M153" s="253"/>
      <c r="N153" s="254"/>
      <c r="O153" s="252"/>
      <c r="P153" s="253"/>
      <c r="Q153" s="254"/>
      <c r="R153" s="255"/>
      <c r="S153" s="256"/>
      <c r="T153" s="257"/>
      <c r="U153" s="255"/>
      <c r="V153" s="256"/>
      <c r="W153" s="257"/>
    </row>
    <row r="154" spans="1:23" ht="30" customHeight="1" thickBot="1" x14ac:dyDescent="0.3">
      <c r="A154" s="45">
        <v>43585</v>
      </c>
      <c r="B154" s="44" t="s">
        <v>12</v>
      </c>
      <c r="C154" s="255"/>
      <c r="D154" s="256"/>
      <c r="E154" s="257"/>
      <c r="F154" s="255"/>
      <c r="G154" s="256"/>
      <c r="H154" s="257"/>
      <c r="I154" s="255"/>
      <c r="J154" s="256"/>
      <c r="K154" s="257"/>
      <c r="L154" s="252"/>
      <c r="M154" s="253"/>
      <c r="N154" s="254"/>
      <c r="O154" s="252"/>
      <c r="P154" s="253"/>
      <c r="Q154" s="254"/>
      <c r="R154" s="255"/>
      <c r="S154" s="256"/>
      <c r="T154" s="257"/>
      <c r="U154" s="255"/>
      <c r="V154" s="256"/>
      <c r="W154" s="257"/>
    </row>
    <row r="155" spans="1:23" ht="30" customHeight="1" thickBot="1" x14ac:dyDescent="0.3">
      <c r="A155" s="45">
        <v>43586</v>
      </c>
      <c r="B155" s="44" t="s">
        <v>13</v>
      </c>
      <c r="C155" s="246"/>
      <c r="D155" s="247"/>
      <c r="E155" s="248"/>
      <c r="F155" s="246"/>
      <c r="G155" s="247"/>
      <c r="H155" s="248"/>
      <c r="I155" s="246"/>
      <c r="J155" s="247"/>
      <c r="K155" s="248"/>
      <c r="L155" s="249"/>
      <c r="M155" s="250"/>
      <c r="N155" s="251"/>
      <c r="O155" s="249"/>
      <c r="P155" s="250"/>
      <c r="Q155" s="251"/>
      <c r="R155" s="246"/>
      <c r="S155" s="247"/>
      <c r="T155" s="248"/>
      <c r="U155" s="246"/>
      <c r="V155" s="247"/>
      <c r="W155" s="248"/>
    </row>
    <row r="156" spans="1:23" ht="30" customHeight="1" thickBot="1" x14ac:dyDescent="0.3">
      <c r="A156" s="45">
        <v>43587</v>
      </c>
      <c r="B156" s="44" t="s">
        <v>14</v>
      </c>
      <c r="C156" s="246"/>
      <c r="D156" s="247"/>
      <c r="E156" s="248"/>
      <c r="F156" s="246"/>
      <c r="G156" s="247"/>
      <c r="H156" s="248"/>
      <c r="I156" s="246"/>
      <c r="J156" s="247"/>
      <c r="K156" s="248"/>
      <c r="L156" s="249"/>
      <c r="M156" s="250"/>
      <c r="N156" s="251"/>
      <c r="O156" s="249"/>
      <c r="P156" s="250"/>
      <c r="Q156" s="251"/>
      <c r="R156" s="246"/>
      <c r="S156" s="247"/>
      <c r="T156" s="248"/>
      <c r="U156" s="246"/>
      <c r="V156" s="247"/>
      <c r="W156" s="248"/>
    </row>
    <row r="157" spans="1:23" ht="30" customHeight="1" thickBot="1" x14ac:dyDescent="0.3">
      <c r="A157" s="42">
        <v>43588</v>
      </c>
      <c r="B157" s="41" t="s">
        <v>15</v>
      </c>
      <c r="C157" s="240"/>
      <c r="D157" s="241"/>
      <c r="E157" s="242"/>
      <c r="F157" s="240"/>
      <c r="G157" s="241"/>
      <c r="H157" s="242"/>
      <c r="I157" s="240"/>
      <c r="J157" s="241"/>
      <c r="K157" s="242"/>
      <c r="L157" s="243"/>
      <c r="M157" s="244"/>
      <c r="N157" s="245"/>
      <c r="O157" s="243"/>
      <c r="P157" s="244"/>
      <c r="Q157" s="245"/>
      <c r="R157" s="240"/>
      <c r="S157" s="241"/>
      <c r="T157" s="242"/>
      <c r="U157" s="240"/>
      <c r="V157" s="241"/>
      <c r="W157" s="242"/>
    </row>
  </sheetData>
  <mergeCells count="654">
    <mergeCell ref="A109:A110"/>
    <mergeCell ref="B109:B110"/>
    <mergeCell ref="C109:E110"/>
    <mergeCell ref="F109:H110"/>
    <mergeCell ref="I109:K110"/>
    <mergeCell ref="L109:N110"/>
    <mergeCell ref="O109:Q110"/>
    <mergeCell ref="R109:T110"/>
    <mergeCell ref="U109:W110"/>
    <mergeCell ref="A107:A108"/>
    <mergeCell ref="B107:B108"/>
    <mergeCell ref="C107:E108"/>
    <mergeCell ref="F107:H108"/>
    <mergeCell ref="I107:K108"/>
    <mergeCell ref="L107:N108"/>
    <mergeCell ref="O107:Q108"/>
    <mergeCell ref="R107:W108"/>
    <mergeCell ref="A105:A106"/>
    <mergeCell ref="B105:B106"/>
    <mergeCell ref="C105:E106"/>
    <mergeCell ref="F105:H106"/>
    <mergeCell ref="I105:K106"/>
    <mergeCell ref="L105:N106"/>
    <mergeCell ref="O105:Q106"/>
    <mergeCell ref="R105:T106"/>
    <mergeCell ref="U105:W106"/>
    <mergeCell ref="A103:A104"/>
    <mergeCell ref="B103:B104"/>
    <mergeCell ref="C103:E104"/>
    <mergeCell ref="F103:H104"/>
    <mergeCell ref="I103:K104"/>
    <mergeCell ref="L103:N104"/>
    <mergeCell ref="O103:Q104"/>
    <mergeCell ref="R103:T104"/>
    <mergeCell ref="U103:W104"/>
    <mergeCell ref="A101:A102"/>
    <mergeCell ref="B101:B102"/>
    <mergeCell ref="C101:E102"/>
    <mergeCell ref="F101:H102"/>
    <mergeCell ref="I101:K102"/>
    <mergeCell ref="L101:N102"/>
    <mergeCell ref="O101:Q102"/>
    <mergeCell ref="R101:T102"/>
    <mergeCell ref="U101:W102"/>
    <mergeCell ref="A96:A100"/>
    <mergeCell ref="C96:W96"/>
    <mergeCell ref="B97:B98"/>
    <mergeCell ref="C97:K98"/>
    <mergeCell ref="L97:N98"/>
    <mergeCell ref="O97:Q98"/>
    <mergeCell ref="B99:B100"/>
    <mergeCell ref="C99:K100"/>
    <mergeCell ref="R97:W98"/>
    <mergeCell ref="R99:W100"/>
    <mergeCell ref="L99:Q100"/>
    <mergeCell ref="A92:A93"/>
    <mergeCell ref="B92:B93"/>
    <mergeCell ref="C92:E93"/>
    <mergeCell ref="F92:H93"/>
    <mergeCell ref="I92:K93"/>
    <mergeCell ref="L92:N93"/>
    <mergeCell ref="O92:Q93"/>
    <mergeCell ref="R92:W93"/>
    <mergeCell ref="A94:A95"/>
    <mergeCell ref="B94:B95"/>
    <mergeCell ref="C94:E95"/>
    <mergeCell ref="F94:H95"/>
    <mergeCell ref="I94:K95"/>
    <mergeCell ref="L94:N95"/>
    <mergeCell ref="O94:Q95"/>
    <mergeCell ref="R94:T95"/>
    <mergeCell ref="U94:W95"/>
    <mergeCell ref="A90:A91"/>
    <mergeCell ref="B90:B91"/>
    <mergeCell ref="C90:E91"/>
    <mergeCell ref="F90:H91"/>
    <mergeCell ref="I90:K91"/>
    <mergeCell ref="L90:N91"/>
    <mergeCell ref="O90:Q91"/>
    <mergeCell ref="R90:T91"/>
    <mergeCell ref="U90:W91"/>
    <mergeCell ref="A88:A89"/>
    <mergeCell ref="B88:B89"/>
    <mergeCell ref="C88:E89"/>
    <mergeCell ref="F88:H89"/>
    <mergeCell ref="I88:K89"/>
    <mergeCell ref="L88:N89"/>
    <mergeCell ref="O88:Q89"/>
    <mergeCell ref="R88:T89"/>
    <mergeCell ref="U88:W89"/>
    <mergeCell ref="A86:A87"/>
    <mergeCell ref="B86:B87"/>
    <mergeCell ref="C86:E87"/>
    <mergeCell ref="F86:H87"/>
    <mergeCell ref="I86:K87"/>
    <mergeCell ref="L86:N87"/>
    <mergeCell ref="O86:Q87"/>
    <mergeCell ref="R86:T87"/>
    <mergeCell ref="U86:W87"/>
    <mergeCell ref="A81:A85"/>
    <mergeCell ref="C81:W81"/>
    <mergeCell ref="B82:B83"/>
    <mergeCell ref="B84:B85"/>
    <mergeCell ref="C84:K85"/>
    <mergeCell ref="L84:N85"/>
    <mergeCell ref="O84:Q85"/>
    <mergeCell ref="C82:W83"/>
    <mergeCell ref="R84:W85"/>
    <mergeCell ref="A79:A80"/>
    <mergeCell ref="B79:B80"/>
    <mergeCell ref="C79:E80"/>
    <mergeCell ref="F79:H80"/>
    <mergeCell ref="I79:K80"/>
    <mergeCell ref="L79:N80"/>
    <mergeCell ref="O79:Q80"/>
    <mergeCell ref="R79:T80"/>
    <mergeCell ref="U79:W80"/>
    <mergeCell ref="A77:A78"/>
    <mergeCell ref="B77:B78"/>
    <mergeCell ref="C77:E78"/>
    <mergeCell ref="F77:H78"/>
    <mergeCell ref="I77:K78"/>
    <mergeCell ref="L77:N78"/>
    <mergeCell ref="O77:Q78"/>
    <mergeCell ref="R77:T78"/>
    <mergeCell ref="U77:W78"/>
    <mergeCell ref="A75:A76"/>
    <mergeCell ref="B75:B76"/>
    <mergeCell ref="C75:E76"/>
    <mergeCell ref="F75:H76"/>
    <mergeCell ref="I75:K76"/>
    <mergeCell ref="L75:N76"/>
    <mergeCell ref="O75:Q76"/>
    <mergeCell ref="R75:T76"/>
    <mergeCell ref="U75:W76"/>
    <mergeCell ref="A73:A74"/>
    <mergeCell ref="B73:B74"/>
    <mergeCell ref="C73:E74"/>
    <mergeCell ref="F73:H74"/>
    <mergeCell ref="I73:K74"/>
    <mergeCell ref="L73:N74"/>
    <mergeCell ref="O73:Q74"/>
    <mergeCell ref="R73:T74"/>
    <mergeCell ref="U73:W74"/>
    <mergeCell ref="A71:A72"/>
    <mergeCell ref="B71:B72"/>
    <mergeCell ref="C71:E72"/>
    <mergeCell ref="F71:H72"/>
    <mergeCell ref="I71:K72"/>
    <mergeCell ref="L71:N72"/>
    <mergeCell ref="O71:Q72"/>
    <mergeCell ref="R71:T72"/>
    <mergeCell ref="U71:W72"/>
    <mergeCell ref="A66:A70"/>
    <mergeCell ref="C66:W66"/>
    <mergeCell ref="B67:B68"/>
    <mergeCell ref="L67:N68"/>
    <mergeCell ref="O67:Q68"/>
    <mergeCell ref="R67:T68"/>
    <mergeCell ref="U67:W68"/>
    <mergeCell ref="B69:B70"/>
    <mergeCell ref="L69:N70"/>
    <mergeCell ref="O69:Q70"/>
    <mergeCell ref="R69:T70"/>
    <mergeCell ref="U69:W70"/>
    <mergeCell ref="C67:K68"/>
    <mergeCell ref="C69:K70"/>
    <mergeCell ref="A64:A65"/>
    <mergeCell ref="B64:B65"/>
    <mergeCell ref="C64:E65"/>
    <mergeCell ref="F64:H65"/>
    <mergeCell ref="I64:K65"/>
    <mergeCell ref="L64:N65"/>
    <mergeCell ref="O64:Q65"/>
    <mergeCell ref="R64:T65"/>
    <mergeCell ref="U64:W65"/>
    <mergeCell ref="A62:A63"/>
    <mergeCell ref="B62:B63"/>
    <mergeCell ref="C62:E63"/>
    <mergeCell ref="F62:H63"/>
    <mergeCell ref="I62:K63"/>
    <mergeCell ref="L62:N63"/>
    <mergeCell ref="O62:Q63"/>
    <mergeCell ref="R62:T63"/>
    <mergeCell ref="U62:W63"/>
    <mergeCell ref="A60:A61"/>
    <mergeCell ref="B60:B61"/>
    <mergeCell ref="C60:E61"/>
    <mergeCell ref="F60:H61"/>
    <mergeCell ref="I60:K61"/>
    <mergeCell ref="L60:N61"/>
    <mergeCell ref="O60:Q61"/>
    <mergeCell ref="R60:T61"/>
    <mergeCell ref="U60:W61"/>
    <mergeCell ref="A58:A59"/>
    <mergeCell ref="B58:B59"/>
    <mergeCell ref="C58:E59"/>
    <mergeCell ref="F58:H59"/>
    <mergeCell ref="I58:K59"/>
    <mergeCell ref="L58:N59"/>
    <mergeCell ref="O58:Q59"/>
    <mergeCell ref="R58:T59"/>
    <mergeCell ref="U58:W59"/>
    <mergeCell ref="A56:A57"/>
    <mergeCell ref="B56:B57"/>
    <mergeCell ref="C56:E57"/>
    <mergeCell ref="F56:H57"/>
    <mergeCell ref="I56:K57"/>
    <mergeCell ref="L56:N57"/>
    <mergeCell ref="O56:Q57"/>
    <mergeCell ref="R56:T57"/>
    <mergeCell ref="U56:W57"/>
    <mergeCell ref="A51:A55"/>
    <mergeCell ref="C51:W51"/>
    <mergeCell ref="B52:B53"/>
    <mergeCell ref="L52:N53"/>
    <mergeCell ref="O52:Q53"/>
    <mergeCell ref="R52:T53"/>
    <mergeCell ref="U52:W53"/>
    <mergeCell ref="B54:B55"/>
    <mergeCell ref="L54:N55"/>
    <mergeCell ref="O54:Q55"/>
    <mergeCell ref="R54:T55"/>
    <mergeCell ref="U54:W55"/>
    <mergeCell ref="C54:K55"/>
    <mergeCell ref="C52:K53"/>
    <mergeCell ref="U37:W38"/>
    <mergeCell ref="U39:W40"/>
    <mergeCell ref="U41:W42"/>
    <mergeCell ref="U43:W44"/>
    <mergeCell ref="U45:W46"/>
    <mergeCell ref="U47:W48"/>
    <mergeCell ref="U49:W50"/>
    <mergeCell ref="U21:W21"/>
    <mergeCell ref="U22:W23"/>
    <mergeCell ref="U24:W25"/>
    <mergeCell ref="U26:W27"/>
    <mergeCell ref="U28:W29"/>
    <mergeCell ref="U30:W31"/>
    <mergeCell ref="U34:W35"/>
    <mergeCell ref="C32:W33"/>
    <mergeCell ref="C36:W36"/>
    <mergeCell ref="C34:E35"/>
    <mergeCell ref="F34:H35"/>
    <mergeCell ref="R34:T35"/>
    <mergeCell ref="L34:N35"/>
    <mergeCell ref="I34:K35"/>
    <mergeCell ref="O34:Q35"/>
    <mergeCell ref="C30:E31"/>
    <mergeCell ref="F30:H31"/>
    <mergeCell ref="U5:W5"/>
    <mergeCell ref="U6:W6"/>
    <mergeCell ref="U7:W8"/>
    <mergeCell ref="U9:W10"/>
    <mergeCell ref="U11:W12"/>
    <mergeCell ref="U13:W14"/>
    <mergeCell ref="U15:W16"/>
    <mergeCell ref="U17:W18"/>
    <mergeCell ref="U19:W20"/>
    <mergeCell ref="R30:T31"/>
    <mergeCell ref="L30:N31"/>
    <mergeCell ref="I30:K31"/>
    <mergeCell ref="C28:E29"/>
    <mergeCell ref="F28:H29"/>
    <mergeCell ref="R28:T29"/>
    <mergeCell ref="L28:N29"/>
    <mergeCell ref="I28:K29"/>
    <mergeCell ref="O28:Q29"/>
    <mergeCell ref="O30:Q31"/>
    <mergeCell ref="C26:E27"/>
    <mergeCell ref="F26:H27"/>
    <mergeCell ref="R26:T27"/>
    <mergeCell ref="L26:N27"/>
    <mergeCell ref="I26:K27"/>
    <mergeCell ref="C24:E25"/>
    <mergeCell ref="F24:H25"/>
    <mergeCell ref="R24:T25"/>
    <mergeCell ref="L24:N25"/>
    <mergeCell ref="I24:K25"/>
    <mergeCell ref="O24:Q25"/>
    <mergeCell ref="O26:Q27"/>
    <mergeCell ref="R22:T23"/>
    <mergeCell ref="L22:N23"/>
    <mergeCell ref="I22:K23"/>
    <mergeCell ref="R21:T21"/>
    <mergeCell ref="L21:N21"/>
    <mergeCell ref="I21:K21"/>
    <mergeCell ref="C22:H23"/>
    <mergeCell ref="C21:H21"/>
    <mergeCell ref="O21:Q21"/>
    <mergeCell ref="O22:Q23"/>
    <mergeCell ref="A45:A46"/>
    <mergeCell ref="B45:B46"/>
    <mergeCell ref="A47:A48"/>
    <mergeCell ref="B47:B48"/>
    <mergeCell ref="A49:A50"/>
    <mergeCell ref="B49:B50"/>
    <mergeCell ref="A36:A40"/>
    <mergeCell ref="B37:B38"/>
    <mergeCell ref="B39:B40"/>
    <mergeCell ref="A41:A42"/>
    <mergeCell ref="B41:B42"/>
    <mergeCell ref="A43:A44"/>
    <mergeCell ref="B43:B44"/>
    <mergeCell ref="A30:A31"/>
    <mergeCell ref="B30:B31"/>
    <mergeCell ref="A32:A33"/>
    <mergeCell ref="B32:B33"/>
    <mergeCell ref="A34:A35"/>
    <mergeCell ref="B34:B35"/>
    <mergeCell ref="A21:A25"/>
    <mergeCell ref="B22:B23"/>
    <mergeCell ref="B24:B25"/>
    <mergeCell ref="A26:A27"/>
    <mergeCell ref="B26:B27"/>
    <mergeCell ref="A28:A29"/>
    <mergeCell ref="B28:B29"/>
    <mergeCell ref="L6:N6"/>
    <mergeCell ref="I6:K6"/>
    <mergeCell ref="C5:E5"/>
    <mergeCell ref="F5:H5"/>
    <mergeCell ref="R5:T5"/>
    <mergeCell ref="L5:N5"/>
    <mergeCell ref="I5:K5"/>
    <mergeCell ref="A17:A18"/>
    <mergeCell ref="L17:N18"/>
    <mergeCell ref="I17:K18"/>
    <mergeCell ref="L9:N10"/>
    <mergeCell ref="I9:K10"/>
    <mergeCell ref="L11:N12"/>
    <mergeCell ref="I11:K12"/>
    <mergeCell ref="C13:E14"/>
    <mergeCell ref="C15:E16"/>
    <mergeCell ref="C17:E18"/>
    <mergeCell ref="R7:T8"/>
    <mergeCell ref="L7:N8"/>
    <mergeCell ref="I7:K8"/>
    <mergeCell ref="C6:H6"/>
    <mergeCell ref="R15:T16"/>
    <mergeCell ref="L15:N16"/>
    <mergeCell ref="I15:K16"/>
    <mergeCell ref="A19:A20"/>
    <mergeCell ref="R6:T6"/>
    <mergeCell ref="A6:A10"/>
    <mergeCell ref="B7:B8"/>
    <mergeCell ref="A11:A12"/>
    <mergeCell ref="A13:A14"/>
    <mergeCell ref="A15:A16"/>
    <mergeCell ref="F17:H18"/>
    <mergeCell ref="R17:T18"/>
    <mergeCell ref="F19:H20"/>
    <mergeCell ref="R19:T20"/>
    <mergeCell ref="F9:H10"/>
    <mergeCell ref="R9:T10"/>
    <mergeCell ref="F11:H12"/>
    <mergeCell ref="R11:T12"/>
    <mergeCell ref="C9:E10"/>
    <mergeCell ref="C11:E12"/>
    <mergeCell ref="L19:N20"/>
    <mergeCell ref="I19:K20"/>
    <mergeCell ref="F13:H14"/>
    <mergeCell ref="R13:T14"/>
    <mergeCell ref="L13:N14"/>
    <mergeCell ref="I13:K14"/>
    <mergeCell ref="F15:H16"/>
    <mergeCell ref="C19:E20"/>
    <mergeCell ref="B11:B12"/>
    <mergeCell ref="B13:B14"/>
    <mergeCell ref="B15:B16"/>
    <mergeCell ref="B17:B18"/>
    <mergeCell ref="B19:B20"/>
    <mergeCell ref="B9:B10"/>
    <mergeCell ref="C7:E8"/>
    <mergeCell ref="F7:H8"/>
    <mergeCell ref="L39:N40"/>
    <mergeCell ref="I39:K40"/>
    <mergeCell ref="C41:E42"/>
    <mergeCell ref="F41:H42"/>
    <mergeCell ref="R41:T42"/>
    <mergeCell ref="L41:N42"/>
    <mergeCell ref="I41:K42"/>
    <mergeCell ref="C37:E38"/>
    <mergeCell ref="F37:H38"/>
    <mergeCell ref="R37:T38"/>
    <mergeCell ref="L37:N38"/>
    <mergeCell ref="I37:K38"/>
    <mergeCell ref="O37:Q38"/>
    <mergeCell ref="O39:Q40"/>
    <mergeCell ref="O41:Q42"/>
    <mergeCell ref="R2:R3"/>
    <mergeCell ref="C47:E48"/>
    <mergeCell ref="F47:H48"/>
    <mergeCell ref="R47:T48"/>
    <mergeCell ref="L47:N48"/>
    <mergeCell ref="I47:K48"/>
    <mergeCell ref="C49:E50"/>
    <mergeCell ref="F49:H50"/>
    <mergeCell ref="R49:T50"/>
    <mergeCell ref="L49:N50"/>
    <mergeCell ref="I49:K50"/>
    <mergeCell ref="C43:E44"/>
    <mergeCell ref="F43:H44"/>
    <mergeCell ref="R43:T44"/>
    <mergeCell ref="L43:N44"/>
    <mergeCell ref="I43:K44"/>
    <mergeCell ref="C45:E46"/>
    <mergeCell ref="F45:H46"/>
    <mergeCell ref="R45:T46"/>
    <mergeCell ref="L45:N46"/>
    <mergeCell ref="I45:K46"/>
    <mergeCell ref="C39:E40"/>
    <mergeCell ref="F39:H40"/>
    <mergeCell ref="R39:T40"/>
    <mergeCell ref="O43:Q44"/>
    <mergeCell ref="O45:Q46"/>
    <mergeCell ref="O47:Q48"/>
    <mergeCell ref="O49:Q50"/>
    <mergeCell ref="O5:Q5"/>
    <mergeCell ref="O6:Q6"/>
    <mergeCell ref="O7:Q8"/>
    <mergeCell ref="O9:Q10"/>
    <mergeCell ref="O11:Q12"/>
    <mergeCell ref="O13:Q14"/>
    <mergeCell ref="O15:Q16"/>
    <mergeCell ref="O17:Q18"/>
    <mergeCell ref="O19:Q20"/>
    <mergeCell ref="A111:A115"/>
    <mergeCell ref="C111:W111"/>
    <mergeCell ref="B112:B113"/>
    <mergeCell ref="C112:K113"/>
    <mergeCell ref="L112:N113"/>
    <mergeCell ref="O112:Q113"/>
    <mergeCell ref="R112:W113"/>
    <mergeCell ref="B114:B115"/>
    <mergeCell ref="C114:K115"/>
    <mergeCell ref="L114:Q115"/>
    <mergeCell ref="R114:W115"/>
    <mergeCell ref="A116:A117"/>
    <mergeCell ref="B116:B117"/>
    <mergeCell ref="C116:E117"/>
    <mergeCell ref="F116:H117"/>
    <mergeCell ref="I116:K117"/>
    <mergeCell ref="L116:N117"/>
    <mergeCell ref="O116:Q117"/>
    <mergeCell ref="R116:T117"/>
    <mergeCell ref="U116:W125"/>
    <mergeCell ref="A118:A119"/>
    <mergeCell ref="B118:B119"/>
    <mergeCell ref="C118:E119"/>
    <mergeCell ref="F118:H119"/>
    <mergeCell ref="I118:K119"/>
    <mergeCell ref="L118:N119"/>
    <mergeCell ref="O118:Q119"/>
    <mergeCell ref="R118:T119"/>
    <mergeCell ref="A120:A121"/>
    <mergeCell ref="B120:B121"/>
    <mergeCell ref="C120:E121"/>
    <mergeCell ref="F120:H121"/>
    <mergeCell ref="I120:K121"/>
    <mergeCell ref="L120:N121"/>
    <mergeCell ref="O120:Q121"/>
    <mergeCell ref="R120:T121"/>
    <mergeCell ref="A122:A123"/>
    <mergeCell ref="B122:B123"/>
    <mergeCell ref="C122:E123"/>
    <mergeCell ref="F122:H123"/>
    <mergeCell ref="I122:K123"/>
    <mergeCell ref="L122:N123"/>
    <mergeCell ref="O122:Q123"/>
    <mergeCell ref="R122:T123"/>
    <mergeCell ref="A124:A125"/>
    <mergeCell ref="B124:B125"/>
    <mergeCell ref="C124:E125"/>
    <mergeCell ref="F124:H125"/>
    <mergeCell ref="I124:K125"/>
    <mergeCell ref="L124:N125"/>
    <mergeCell ref="O124:Q125"/>
    <mergeCell ref="R124:T125"/>
    <mergeCell ref="A126:A128"/>
    <mergeCell ref="C126:W126"/>
    <mergeCell ref="C127:K127"/>
    <mergeCell ref="L127:N127"/>
    <mergeCell ref="O127:Q127"/>
    <mergeCell ref="R127:W127"/>
    <mergeCell ref="C128:K128"/>
    <mergeCell ref="L128:Q128"/>
    <mergeCell ref="R128:W128"/>
    <mergeCell ref="C130:E130"/>
    <mergeCell ref="F130:H130"/>
    <mergeCell ref="I130:K130"/>
    <mergeCell ref="L130:N130"/>
    <mergeCell ref="O130:Q130"/>
    <mergeCell ref="R130:T130"/>
    <mergeCell ref="U130:W130"/>
    <mergeCell ref="C129:E129"/>
    <mergeCell ref="F129:H129"/>
    <mergeCell ref="I129:K129"/>
    <mergeCell ref="L129:N129"/>
    <mergeCell ref="O129:Q129"/>
    <mergeCell ref="R129:T129"/>
    <mergeCell ref="U129:W129"/>
    <mergeCell ref="C132:E132"/>
    <mergeCell ref="F132:H132"/>
    <mergeCell ref="I132:K132"/>
    <mergeCell ref="L132:N132"/>
    <mergeCell ref="O132:Q132"/>
    <mergeCell ref="R132:T132"/>
    <mergeCell ref="U132:W132"/>
    <mergeCell ref="C131:E131"/>
    <mergeCell ref="F131:H131"/>
    <mergeCell ref="I131:K131"/>
    <mergeCell ref="L131:N131"/>
    <mergeCell ref="O131:Q131"/>
    <mergeCell ref="R131:T131"/>
    <mergeCell ref="U131:W131"/>
    <mergeCell ref="C133:E133"/>
    <mergeCell ref="F133:H133"/>
    <mergeCell ref="I133:K133"/>
    <mergeCell ref="L133:N133"/>
    <mergeCell ref="O133:Q133"/>
    <mergeCell ref="R133:T133"/>
    <mergeCell ref="U133:W133"/>
    <mergeCell ref="A134:A136"/>
    <mergeCell ref="C134:W134"/>
    <mergeCell ref="C135:K135"/>
    <mergeCell ref="L135:N135"/>
    <mergeCell ref="O135:Q135"/>
    <mergeCell ref="R135:W135"/>
    <mergeCell ref="C136:K136"/>
    <mergeCell ref="L136:Q136"/>
    <mergeCell ref="R136:W136"/>
    <mergeCell ref="C137:E137"/>
    <mergeCell ref="F137:H137"/>
    <mergeCell ref="I137:K137"/>
    <mergeCell ref="L137:N137"/>
    <mergeCell ref="O137:Q137"/>
    <mergeCell ref="R137:T137"/>
    <mergeCell ref="U137:W137"/>
    <mergeCell ref="C138:E138"/>
    <mergeCell ref="F138:H138"/>
    <mergeCell ref="I138:K138"/>
    <mergeCell ref="L138:N138"/>
    <mergeCell ref="O138:Q138"/>
    <mergeCell ref="R138:T138"/>
    <mergeCell ref="U138:W138"/>
    <mergeCell ref="C139:E139"/>
    <mergeCell ref="F139:H139"/>
    <mergeCell ref="I139:K139"/>
    <mergeCell ref="L139:N139"/>
    <mergeCell ref="O139:Q139"/>
    <mergeCell ref="R139:T139"/>
    <mergeCell ref="U139:W139"/>
    <mergeCell ref="C140:E140"/>
    <mergeCell ref="F140:H140"/>
    <mergeCell ref="I140:K140"/>
    <mergeCell ref="L140:N140"/>
    <mergeCell ref="O140:Q140"/>
    <mergeCell ref="R140:T140"/>
    <mergeCell ref="U140:W140"/>
    <mergeCell ref="C141:E141"/>
    <mergeCell ref="F141:H141"/>
    <mergeCell ref="I141:K141"/>
    <mergeCell ref="L141:N141"/>
    <mergeCell ref="O141:Q141"/>
    <mergeCell ref="R141:T141"/>
    <mergeCell ref="U141:W141"/>
    <mergeCell ref="A142:A144"/>
    <mergeCell ref="C142:W142"/>
    <mergeCell ref="C143:K143"/>
    <mergeCell ref="L143:N143"/>
    <mergeCell ref="O143:Q143"/>
    <mergeCell ref="R143:W143"/>
    <mergeCell ref="C144:K144"/>
    <mergeCell ref="L144:Q144"/>
    <mergeCell ref="R144:W144"/>
    <mergeCell ref="C145:E145"/>
    <mergeCell ref="F145:H145"/>
    <mergeCell ref="I145:K145"/>
    <mergeCell ref="L145:N145"/>
    <mergeCell ref="O145:Q145"/>
    <mergeCell ref="R145:T145"/>
    <mergeCell ref="U145:W145"/>
    <mergeCell ref="C146:E146"/>
    <mergeCell ref="F146:H146"/>
    <mergeCell ref="I146:K146"/>
    <mergeCell ref="L146:N146"/>
    <mergeCell ref="O146:Q146"/>
    <mergeCell ref="R146:T146"/>
    <mergeCell ref="U146:W146"/>
    <mergeCell ref="C147:E147"/>
    <mergeCell ref="F147:H147"/>
    <mergeCell ref="I147:K147"/>
    <mergeCell ref="L147:N147"/>
    <mergeCell ref="O147:Q147"/>
    <mergeCell ref="R147:T147"/>
    <mergeCell ref="U147:W147"/>
    <mergeCell ref="C148:E148"/>
    <mergeCell ref="F148:H148"/>
    <mergeCell ref="I148:K148"/>
    <mergeCell ref="L148:N148"/>
    <mergeCell ref="O148:Q148"/>
    <mergeCell ref="R148:T148"/>
    <mergeCell ref="U148:W148"/>
    <mergeCell ref="C149:E149"/>
    <mergeCell ref="F149:H149"/>
    <mergeCell ref="I149:K149"/>
    <mergeCell ref="L149:N149"/>
    <mergeCell ref="O149:Q149"/>
    <mergeCell ref="R149:T149"/>
    <mergeCell ref="U149:W149"/>
    <mergeCell ref="A150:A152"/>
    <mergeCell ref="C150:W150"/>
    <mergeCell ref="C151:K151"/>
    <mergeCell ref="L151:N151"/>
    <mergeCell ref="O151:Q151"/>
    <mergeCell ref="R151:W151"/>
    <mergeCell ref="C152:K152"/>
    <mergeCell ref="L152:Q152"/>
    <mergeCell ref="R152:W152"/>
    <mergeCell ref="C153:E153"/>
    <mergeCell ref="F153:H153"/>
    <mergeCell ref="I153:K153"/>
    <mergeCell ref="L153:N153"/>
    <mergeCell ref="O153:Q153"/>
    <mergeCell ref="R153:T153"/>
    <mergeCell ref="U153:W153"/>
    <mergeCell ref="C154:E154"/>
    <mergeCell ref="F154:H154"/>
    <mergeCell ref="I154:K154"/>
    <mergeCell ref="L154:N154"/>
    <mergeCell ref="O154:Q154"/>
    <mergeCell ref="R154:T154"/>
    <mergeCell ref="U154:W154"/>
    <mergeCell ref="C157:E157"/>
    <mergeCell ref="F157:H157"/>
    <mergeCell ref="I157:K157"/>
    <mergeCell ref="L157:N157"/>
    <mergeCell ref="O157:Q157"/>
    <mergeCell ref="R157:T157"/>
    <mergeCell ref="U157:W157"/>
    <mergeCell ref="C155:E155"/>
    <mergeCell ref="F155:H155"/>
    <mergeCell ref="I155:K155"/>
    <mergeCell ref="L155:N155"/>
    <mergeCell ref="O155:Q155"/>
    <mergeCell ref="R155:T155"/>
    <mergeCell ref="U155:W155"/>
    <mergeCell ref="C156:E156"/>
    <mergeCell ref="F156:H156"/>
    <mergeCell ref="I156:K156"/>
    <mergeCell ref="L156:N156"/>
    <mergeCell ref="O156:Q156"/>
    <mergeCell ref="R156:T156"/>
    <mergeCell ref="U156:W15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I20" sqref="I20"/>
    </sheetView>
  </sheetViews>
  <sheetFormatPr defaultRowHeight="14.4" x14ac:dyDescent="0.25"/>
  <cols>
    <col min="1" max="16384" width="8.88671875" style="26"/>
  </cols>
  <sheetData>
    <row r="1" spans="1:2" ht="20.399999999999999" x14ac:dyDescent="0.3">
      <c r="A1" s="55" t="s">
        <v>188</v>
      </c>
    </row>
    <row r="3" spans="1:2" x14ac:dyDescent="0.25">
      <c r="B3" s="26" t="s">
        <v>184</v>
      </c>
    </row>
    <row r="4" spans="1:2" x14ac:dyDescent="0.25">
      <c r="B4" s="26" t="s">
        <v>187</v>
      </c>
    </row>
    <row r="5" spans="1:2" x14ac:dyDescent="0.25">
      <c r="B5" s="26" t="s">
        <v>186</v>
      </c>
    </row>
    <row r="6" spans="1:2" x14ac:dyDescent="0.25">
      <c r="B6" s="26" t="s">
        <v>185</v>
      </c>
    </row>
    <row r="8" spans="1:2" ht="20.399999999999999" x14ac:dyDescent="0.3">
      <c r="A8" s="55" t="s">
        <v>183</v>
      </c>
    </row>
    <row r="9" spans="1:2" ht="12.6" customHeight="1" x14ac:dyDescent="0.3">
      <c r="A9" s="55"/>
    </row>
    <row r="10" spans="1:2" x14ac:dyDescent="0.25">
      <c r="B10" s="26" t="s">
        <v>189</v>
      </c>
    </row>
    <row r="11" spans="1:2" x14ac:dyDescent="0.25">
      <c r="B11" s="26" t="s">
        <v>190</v>
      </c>
    </row>
    <row r="12" spans="1:2" x14ac:dyDescent="0.25">
      <c r="B12" s="26" t="s">
        <v>191</v>
      </c>
    </row>
    <row r="14" spans="1:2" ht="20.399999999999999" x14ac:dyDescent="0.3">
      <c r="A14" s="55" t="s">
        <v>181</v>
      </c>
    </row>
    <row r="15" spans="1:2" ht="13.8" customHeight="1" x14ac:dyDescent="0.3">
      <c r="A15" s="55"/>
    </row>
    <row r="16" spans="1:2" x14ac:dyDescent="0.25">
      <c r="B16" s="26" t="s">
        <v>192</v>
      </c>
    </row>
    <row r="17" spans="1:2" x14ac:dyDescent="0.25">
      <c r="B17" s="26" t="s">
        <v>196</v>
      </c>
    </row>
    <row r="20" spans="1:2" ht="20.399999999999999" x14ac:dyDescent="0.3">
      <c r="A20" s="55" t="s">
        <v>182</v>
      </c>
    </row>
    <row r="21" spans="1:2" ht="9.6" customHeight="1" x14ac:dyDescent="0.3">
      <c r="A21" s="55"/>
    </row>
    <row r="22" spans="1:2" x14ac:dyDescent="0.25">
      <c r="B22" s="26" t="s">
        <v>193</v>
      </c>
    </row>
    <row r="23" spans="1:2" x14ac:dyDescent="0.25">
      <c r="B23" s="26" t="s">
        <v>194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opLeftCell="A37" zoomScaleNormal="100" workbookViewId="0">
      <selection activeCell="I62" sqref="I62"/>
    </sheetView>
  </sheetViews>
  <sheetFormatPr defaultRowHeight="14.4" x14ac:dyDescent="0.25"/>
  <cols>
    <col min="1" max="1" width="8.88671875" style="99"/>
    <col min="2" max="2" width="5.109375" style="99" customWidth="1"/>
    <col min="3" max="3" width="7.33203125" style="99" bestFit="1" customWidth="1"/>
    <col min="4" max="4" width="12" style="99" bestFit="1" customWidth="1"/>
    <col min="5" max="5" width="12.109375" style="99" customWidth="1"/>
    <col min="6" max="16384" width="8.88671875" style="99"/>
  </cols>
  <sheetData>
    <row r="1" spans="1:24" ht="16.8" customHeight="1" thickBot="1" x14ac:dyDescent="0.3">
      <c r="F1" s="511" t="s">
        <v>219</v>
      </c>
      <c r="G1" s="511"/>
      <c r="H1" s="511"/>
      <c r="I1" s="511"/>
      <c r="J1" s="511"/>
      <c r="K1" s="511"/>
    </row>
    <row r="2" spans="1:24" ht="20.399999999999999" customHeight="1" x14ac:dyDescent="0.25">
      <c r="A2" s="100" t="s">
        <v>211</v>
      </c>
      <c r="B2" s="100"/>
      <c r="C2" s="100" t="s">
        <v>212</v>
      </c>
      <c r="D2" s="100" t="s">
        <v>199</v>
      </c>
      <c r="E2" s="101" t="s">
        <v>210</v>
      </c>
      <c r="F2" s="102" t="s">
        <v>218</v>
      </c>
      <c r="G2" s="103" t="s">
        <v>217</v>
      </c>
      <c r="H2" s="104" t="s">
        <v>216</v>
      </c>
      <c r="I2" s="102" t="s">
        <v>213</v>
      </c>
      <c r="J2" s="103" t="s">
        <v>214</v>
      </c>
      <c r="K2" s="105" t="s">
        <v>215</v>
      </c>
      <c r="L2" s="106" t="s">
        <v>212</v>
      </c>
      <c r="M2" s="107" t="s">
        <v>218</v>
      </c>
      <c r="N2" s="103" t="s">
        <v>217</v>
      </c>
      <c r="O2" s="104" t="s">
        <v>216</v>
      </c>
      <c r="P2" s="102" t="s">
        <v>213</v>
      </c>
      <c r="Q2" s="103" t="s">
        <v>214</v>
      </c>
      <c r="R2" s="105" t="s">
        <v>215</v>
      </c>
      <c r="S2" s="106" t="s">
        <v>212</v>
      </c>
      <c r="T2" s="99" t="s">
        <v>351</v>
      </c>
      <c r="U2" s="99" t="s">
        <v>273</v>
      </c>
      <c r="V2" s="99" t="s">
        <v>272</v>
      </c>
      <c r="W2" s="99" t="s">
        <v>271</v>
      </c>
      <c r="X2" s="99" t="s">
        <v>382</v>
      </c>
    </row>
    <row r="3" spans="1:24" x14ac:dyDescent="0.25">
      <c r="A3" s="108" t="s">
        <v>209</v>
      </c>
      <c r="B3" s="108"/>
      <c r="C3" s="108" t="s">
        <v>9</v>
      </c>
      <c r="D3" s="108">
        <v>0.01</v>
      </c>
      <c r="E3" s="109">
        <v>10</v>
      </c>
      <c r="F3" s="110">
        <v>2.3E-2</v>
      </c>
      <c r="G3" s="111">
        <v>0.06</v>
      </c>
      <c r="H3" s="111">
        <v>0.08</v>
      </c>
      <c r="I3" s="112">
        <v>0.11</v>
      </c>
      <c r="J3" s="111">
        <v>0.26</v>
      </c>
      <c r="K3" s="113" t="s">
        <v>224</v>
      </c>
      <c r="L3" s="114" t="s">
        <v>9</v>
      </c>
      <c r="M3" s="174">
        <f t="shared" ref="M3:R3" si="0">F3/$D$3*$E$3</f>
        <v>23</v>
      </c>
      <c r="N3" s="175">
        <f t="shared" si="0"/>
        <v>60</v>
      </c>
      <c r="O3" s="176">
        <f t="shared" si="0"/>
        <v>80</v>
      </c>
      <c r="P3" s="177">
        <f t="shared" si="0"/>
        <v>110</v>
      </c>
      <c r="Q3" s="175">
        <f t="shared" si="0"/>
        <v>260</v>
      </c>
      <c r="R3" s="178">
        <f t="shared" si="0"/>
        <v>990</v>
      </c>
      <c r="S3" s="156" t="s">
        <v>9</v>
      </c>
      <c r="T3" s="99">
        <v>1</v>
      </c>
      <c r="U3" s="115">
        <f>G3/K3</f>
        <v>6.0606060606060608E-2</v>
      </c>
      <c r="V3" s="115">
        <f>H3/K3</f>
        <v>8.0808080808080815E-2</v>
      </c>
      <c r="W3" s="115">
        <f>I3/K3</f>
        <v>0.11111111111111112</v>
      </c>
      <c r="X3" s="99">
        <f>K3/A3</f>
        <v>8.8625499077936726E-3</v>
      </c>
    </row>
    <row r="4" spans="1:24" x14ac:dyDescent="0.25">
      <c r="A4" s="108" t="s">
        <v>208</v>
      </c>
      <c r="B4" s="108"/>
      <c r="C4" s="108" t="s">
        <v>88</v>
      </c>
      <c r="D4" s="108">
        <v>0.01</v>
      </c>
      <c r="E4" s="109">
        <v>10</v>
      </c>
      <c r="F4" s="110">
        <v>3.5999999999999997E-2</v>
      </c>
      <c r="G4" s="111">
        <v>0.08</v>
      </c>
      <c r="H4" s="111">
        <v>0.11</v>
      </c>
      <c r="I4" s="112">
        <v>0.15</v>
      </c>
      <c r="J4" s="111">
        <v>0.39</v>
      </c>
      <c r="K4" s="113" t="s">
        <v>225</v>
      </c>
      <c r="L4" s="114" t="s">
        <v>88</v>
      </c>
      <c r="M4" s="174">
        <f t="shared" ref="M4:R4" si="1">F4/$D$4*$E$4</f>
        <v>36</v>
      </c>
      <c r="N4" s="175">
        <f t="shared" si="1"/>
        <v>80</v>
      </c>
      <c r="O4" s="176">
        <f t="shared" si="1"/>
        <v>110</v>
      </c>
      <c r="P4" s="177">
        <f t="shared" si="1"/>
        <v>150</v>
      </c>
      <c r="Q4" s="175">
        <f t="shared" si="1"/>
        <v>390</v>
      </c>
      <c r="R4" s="178">
        <f t="shared" si="1"/>
        <v>1189.9999999999998</v>
      </c>
      <c r="S4" s="156" t="s">
        <v>88</v>
      </c>
      <c r="T4" s="99">
        <v>3</v>
      </c>
      <c r="U4" s="115">
        <f t="shared" ref="U4:U11" si="2">G4/K4</f>
        <v>6.7226890756302532E-2</v>
      </c>
      <c r="V4" s="115">
        <f t="shared" ref="V4:V11" si="3">H4/K4</f>
        <v>9.2436974789915971E-2</v>
      </c>
      <c r="W4" s="115">
        <f t="shared" ref="W4:W11" si="4">I4/K4</f>
        <v>0.12605042016806722</v>
      </c>
      <c r="X4" s="99">
        <f t="shared" ref="X4:X11" si="5">K4/A4</f>
        <v>9.4620919969784917E-3</v>
      </c>
    </row>
    <row r="5" spans="1:24" x14ac:dyDescent="0.25">
      <c r="A5" s="108" t="s">
        <v>207</v>
      </c>
      <c r="B5" s="108"/>
      <c r="C5" s="108" t="s">
        <v>8</v>
      </c>
      <c r="D5" s="108">
        <v>1E-4</v>
      </c>
      <c r="E5" s="109">
        <v>10</v>
      </c>
      <c r="F5" s="110" t="s">
        <v>221</v>
      </c>
      <c r="G5" s="111" t="s">
        <v>226</v>
      </c>
      <c r="H5" s="111" t="s">
        <v>222</v>
      </c>
      <c r="I5" s="112">
        <v>1E-3</v>
      </c>
      <c r="J5" s="111">
        <v>2.8999999999999998E-3</v>
      </c>
      <c r="K5" s="113">
        <v>9.7999999999999997E-3</v>
      </c>
      <c r="L5" s="114" t="s">
        <v>8</v>
      </c>
      <c r="M5" s="174">
        <f t="shared" ref="M5:R5" si="6">F5/$D$5*$E$5</f>
        <v>29.999999999999996</v>
      </c>
      <c r="N5" s="175">
        <f t="shared" si="6"/>
        <v>59.999999999999993</v>
      </c>
      <c r="O5" s="176">
        <f t="shared" si="6"/>
        <v>80</v>
      </c>
      <c r="P5" s="177">
        <f t="shared" si="6"/>
        <v>100</v>
      </c>
      <c r="Q5" s="175">
        <f t="shared" si="6"/>
        <v>289.99999999999994</v>
      </c>
      <c r="R5" s="178">
        <f t="shared" si="6"/>
        <v>979.99999999999989</v>
      </c>
      <c r="S5" s="156" t="s">
        <v>8</v>
      </c>
      <c r="T5" s="99">
        <v>1.5</v>
      </c>
      <c r="U5" s="115">
        <f t="shared" si="2"/>
        <v>6.1224489795918366E-2</v>
      </c>
      <c r="V5" s="115">
        <f t="shared" si="3"/>
        <v>8.1632653061224497E-2</v>
      </c>
      <c r="W5" s="115">
        <f t="shared" si="4"/>
        <v>0.10204081632653061</v>
      </c>
      <c r="X5" s="99">
        <f t="shared" si="5"/>
        <v>8.4775086505190309E-3</v>
      </c>
    </row>
    <row r="6" spans="1:24" x14ac:dyDescent="0.25">
      <c r="A6" s="214" t="s">
        <v>206</v>
      </c>
      <c r="B6" s="214"/>
      <c r="C6" s="214" t="s">
        <v>5</v>
      </c>
      <c r="D6" s="214">
        <v>1E-4</v>
      </c>
      <c r="E6" s="215">
        <v>10</v>
      </c>
      <c r="F6" s="216" t="s">
        <v>226</v>
      </c>
      <c r="G6" s="217" t="s">
        <v>223</v>
      </c>
      <c r="H6" s="217" t="s">
        <v>227</v>
      </c>
      <c r="I6" s="218" t="s">
        <v>228</v>
      </c>
      <c r="J6" s="217" t="s">
        <v>229</v>
      </c>
      <c r="K6" s="219" t="s">
        <v>230</v>
      </c>
      <c r="L6" s="220" t="s">
        <v>5</v>
      </c>
      <c r="M6" s="221">
        <f t="shared" ref="M6:R6" si="7">F6/$D$6*$E$6</f>
        <v>59.999999999999993</v>
      </c>
      <c r="N6" s="222">
        <f t="shared" si="7"/>
        <v>129.99999999999997</v>
      </c>
      <c r="O6" s="223">
        <f t="shared" si="7"/>
        <v>190</v>
      </c>
      <c r="P6" s="224">
        <f t="shared" si="7"/>
        <v>230</v>
      </c>
      <c r="Q6" s="222">
        <f t="shared" si="7"/>
        <v>430</v>
      </c>
      <c r="R6" s="225">
        <f t="shared" si="7"/>
        <v>1209.9999999999998</v>
      </c>
      <c r="S6" s="226" t="s">
        <v>5</v>
      </c>
      <c r="T6" s="227">
        <v>3</v>
      </c>
      <c r="U6" s="115">
        <f t="shared" si="2"/>
        <v>0.10743801652892562</v>
      </c>
      <c r="V6" s="115">
        <f t="shared" si="3"/>
        <v>0.15702479338842976</v>
      </c>
      <c r="W6" s="115">
        <f t="shared" si="4"/>
        <v>0.19008264462809918</v>
      </c>
      <c r="X6" s="99">
        <f t="shared" si="5"/>
        <v>9.1767471844071136E-3</v>
      </c>
    </row>
    <row r="7" spans="1:24" x14ac:dyDescent="0.25">
      <c r="A7" s="214" t="s">
        <v>205</v>
      </c>
      <c r="B7" s="214"/>
      <c r="C7" s="214" t="s">
        <v>4</v>
      </c>
      <c r="D7" s="214">
        <v>0.01</v>
      </c>
      <c r="E7" s="215">
        <v>10</v>
      </c>
      <c r="F7" s="216">
        <v>7.0000000000000007E-2</v>
      </c>
      <c r="G7" s="217">
        <v>0.17</v>
      </c>
      <c r="H7" s="217">
        <v>0.23</v>
      </c>
      <c r="I7" s="218">
        <v>0.25</v>
      </c>
      <c r="J7" s="217">
        <v>0.55000000000000004</v>
      </c>
      <c r="K7" s="219" t="s">
        <v>231</v>
      </c>
      <c r="L7" s="220" t="s">
        <v>4</v>
      </c>
      <c r="M7" s="221">
        <f t="shared" ref="M7:R7" si="8">F7/$D$7*$E$7</f>
        <v>70.000000000000014</v>
      </c>
      <c r="N7" s="222">
        <f t="shared" si="8"/>
        <v>170</v>
      </c>
      <c r="O7" s="223">
        <f t="shared" si="8"/>
        <v>230</v>
      </c>
      <c r="P7" s="224">
        <f t="shared" si="8"/>
        <v>250</v>
      </c>
      <c r="Q7" s="222">
        <f t="shared" si="8"/>
        <v>550</v>
      </c>
      <c r="R7" s="225">
        <f t="shared" si="8"/>
        <v>1720</v>
      </c>
      <c r="S7" s="226" t="s">
        <v>4</v>
      </c>
      <c r="T7" s="227">
        <v>4</v>
      </c>
      <c r="U7" s="115">
        <f t="shared" si="2"/>
        <v>9.883720930232559E-2</v>
      </c>
      <c r="V7" s="115">
        <f t="shared" si="3"/>
        <v>0.13372093023255816</v>
      </c>
      <c r="W7" s="115">
        <f t="shared" si="4"/>
        <v>0.14534883720930233</v>
      </c>
      <c r="X7" s="99">
        <f t="shared" si="5"/>
        <v>1.1759477660410899E-2</v>
      </c>
    </row>
    <row r="8" spans="1:24" x14ac:dyDescent="0.25">
      <c r="A8" s="116" t="s">
        <v>204</v>
      </c>
      <c r="B8" s="116"/>
      <c r="C8" s="116" t="s">
        <v>10</v>
      </c>
      <c r="D8" s="116">
        <v>1</v>
      </c>
      <c r="E8" s="117">
        <v>10</v>
      </c>
      <c r="F8" s="118" t="s">
        <v>232</v>
      </c>
      <c r="G8" s="119" t="s">
        <v>233</v>
      </c>
      <c r="H8" s="119" t="s">
        <v>234</v>
      </c>
      <c r="I8" s="120">
        <v>55</v>
      </c>
      <c r="J8" s="119" t="s">
        <v>235</v>
      </c>
      <c r="K8" s="121" t="s">
        <v>236</v>
      </c>
      <c r="L8" s="122" t="s">
        <v>10</v>
      </c>
      <c r="M8" s="179">
        <f t="shared" ref="M8:R8" si="9">F8/$D$8*$E$8</f>
        <v>130</v>
      </c>
      <c r="N8" s="180">
        <f t="shared" si="9"/>
        <v>300</v>
      </c>
      <c r="O8" s="181">
        <f t="shared" si="9"/>
        <v>400</v>
      </c>
      <c r="P8" s="182">
        <f t="shared" si="9"/>
        <v>550</v>
      </c>
      <c r="Q8" s="180">
        <f t="shared" si="9"/>
        <v>1490</v>
      </c>
      <c r="R8" s="183">
        <f t="shared" si="9"/>
        <v>3320</v>
      </c>
      <c r="S8" s="165" t="s">
        <v>10</v>
      </c>
      <c r="T8" s="140">
        <v>10</v>
      </c>
      <c r="U8" s="213">
        <f t="shared" si="2"/>
        <v>9.036144578313253E-2</v>
      </c>
      <c r="V8" s="213">
        <f t="shared" si="3"/>
        <v>0.12048192771084337</v>
      </c>
      <c r="W8" s="213">
        <f t="shared" si="4"/>
        <v>0.16566265060240964</v>
      </c>
      <c r="X8" s="140">
        <f t="shared" si="5"/>
        <v>1.533204026969613E-2</v>
      </c>
    </row>
    <row r="9" spans="1:24" x14ac:dyDescent="0.25">
      <c r="A9" s="108" t="s">
        <v>203</v>
      </c>
      <c r="B9" s="108"/>
      <c r="C9" s="108" t="s">
        <v>200</v>
      </c>
      <c r="D9" s="108">
        <v>0.1</v>
      </c>
      <c r="E9" s="109">
        <v>10</v>
      </c>
      <c r="F9" s="110" t="s">
        <v>237</v>
      </c>
      <c r="G9" s="111" t="s">
        <v>238</v>
      </c>
      <c r="H9" s="111">
        <v>12.8</v>
      </c>
      <c r="I9" s="112" t="s">
        <v>239</v>
      </c>
      <c r="J9" s="111" t="s">
        <v>240</v>
      </c>
      <c r="K9" s="113" t="s">
        <v>241</v>
      </c>
      <c r="L9" s="114" t="s">
        <v>200</v>
      </c>
      <c r="M9" s="174">
        <f t="shared" ref="M9:R9" si="10">F9/$D$9*$E$9</f>
        <v>400</v>
      </c>
      <c r="N9" s="175">
        <f t="shared" si="10"/>
        <v>959.99999999999989</v>
      </c>
      <c r="O9" s="176">
        <f t="shared" si="10"/>
        <v>1280</v>
      </c>
      <c r="P9" s="177">
        <f t="shared" si="10"/>
        <v>1810</v>
      </c>
      <c r="Q9" s="175">
        <f t="shared" si="10"/>
        <v>5100</v>
      </c>
      <c r="R9" s="178">
        <f t="shared" si="10"/>
        <v>8340</v>
      </c>
      <c r="S9" s="156" t="s">
        <v>200</v>
      </c>
      <c r="T9" s="99">
        <v>6</v>
      </c>
      <c r="U9" s="115">
        <f t="shared" si="2"/>
        <v>0.11510791366906474</v>
      </c>
      <c r="V9" s="115">
        <f t="shared" si="3"/>
        <v>0.15347721822541965</v>
      </c>
      <c r="W9" s="115">
        <f t="shared" si="4"/>
        <v>0.2170263788968825</v>
      </c>
      <c r="X9" s="99">
        <f t="shared" si="5"/>
        <v>1.2814996926859251E-2</v>
      </c>
    </row>
    <row r="10" spans="1:24" ht="15" thickBot="1" x14ac:dyDescent="0.3">
      <c r="A10" s="108" t="s">
        <v>202</v>
      </c>
      <c r="B10" s="108"/>
      <c r="C10" s="108" t="s">
        <v>201</v>
      </c>
      <c r="D10" s="108">
        <v>0.1</v>
      </c>
      <c r="E10" s="109">
        <v>10</v>
      </c>
      <c r="F10" s="124" t="s">
        <v>220</v>
      </c>
      <c r="G10" s="125" t="s">
        <v>242</v>
      </c>
      <c r="H10" s="125" t="s">
        <v>237</v>
      </c>
      <c r="I10" s="126" t="s">
        <v>243</v>
      </c>
      <c r="J10" s="125" t="s">
        <v>244</v>
      </c>
      <c r="K10" s="127" t="s">
        <v>245</v>
      </c>
      <c r="L10" s="128" t="s">
        <v>201</v>
      </c>
      <c r="M10" s="184">
        <f t="shared" ref="M10" si="11">F10/$D$11*$E$11</f>
        <v>119.99999999999999</v>
      </c>
      <c r="N10" s="185">
        <f t="shared" ref="N10" si="12">G10/$D$11*$E$11</f>
        <v>300</v>
      </c>
      <c r="O10" s="186">
        <f t="shared" ref="O10" si="13">H10/$D$11*$E$11</f>
        <v>400</v>
      </c>
      <c r="P10" s="187">
        <f t="shared" ref="P10" si="14">I10/$D$11*$E$11</f>
        <v>559.99999999999989</v>
      </c>
      <c r="Q10" s="185">
        <f t="shared" ref="Q10" si="15">J10/$D$11*$E$11</f>
        <v>1469.9999999999998</v>
      </c>
      <c r="R10" s="188">
        <f t="shared" ref="R10" si="16">K10/$D$11*$E$11</f>
        <v>2670</v>
      </c>
      <c r="S10" s="173" t="s">
        <v>201</v>
      </c>
      <c r="T10" s="99">
        <v>4</v>
      </c>
      <c r="U10" s="115">
        <f t="shared" ref="U10" si="17">G10/K10</f>
        <v>0.11235955056179775</v>
      </c>
      <c r="V10" s="115">
        <f t="shared" ref="V10" si="18">H10/K10</f>
        <v>0.14981273408239701</v>
      </c>
      <c r="W10" s="115">
        <f t="shared" ref="W10" si="19">I10/K10</f>
        <v>0.20973782771535579</v>
      </c>
      <c r="X10" s="99">
        <f t="shared" si="5"/>
        <v>1.1366538952745848E-2</v>
      </c>
    </row>
    <row r="11" spans="1:24" ht="15" thickBot="1" x14ac:dyDescent="0.3">
      <c r="A11" s="116">
        <v>1275.5</v>
      </c>
      <c r="B11" s="116"/>
      <c r="C11" s="116" t="s">
        <v>381</v>
      </c>
      <c r="D11" s="116">
        <v>0.1</v>
      </c>
      <c r="E11" s="117">
        <v>10</v>
      </c>
      <c r="F11" s="202">
        <v>0.5</v>
      </c>
      <c r="G11" s="203">
        <v>0.95</v>
      </c>
      <c r="H11" s="203">
        <v>1.45</v>
      </c>
      <c r="I11" s="204">
        <v>2.1</v>
      </c>
      <c r="J11" s="203">
        <v>4.5</v>
      </c>
      <c r="K11" s="205">
        <v>13.5</v>
      </c>
      <c r="L11" s="206" t="s">
        <v>381</v>
      </c>
      <c r="M11" s="207">
        <f t="shared" ref="M11:R11" si="20">F11/$D$11*$E$11</f>
        <v>50</v>
      </c>
      <c r="N11" s="208">
        <f t="shared" si="20"/>
        <v>94.999999999999986</v>
      </c>
      <c r="O11" s="209">
        <f t="shared" si="20"/>
        <v>144.99999999999997</v>
      </c>
      <c r="P11" s="210">
        <f t="shared" si="20"/>
        <v>210</v>
      </c>
      <c r="Q11" s="208">
        <f t="shared" si="20"/>
        <v>450</v>
      </c>
      <c r="R11" s="211">
        <f t="shared" si="20"/>
        <v>1350</v>
      </c>
      <c r="S11" s="212" t="s">
        <v>201</v>
      </c>
      <c r="T11" s="140">
        <v>0.4</v>
      </c>
      <c r="U11" s="213">
        <f t="shared" si="2"/>
        <v>7.0370370370370361E-2</v>
      </c>
      <c r="V11" s="213">
        <f t="shared" si="3"/>
        <v>0.10740740740740741</v>
      </c>
      <c r="W11" s="213">
        <f t="shared" si="4"/>
        <v>0.15555555555555556</v>
      </c>
      <c r="X11" s="140">
        <f t="shared" si="5"/>
        <v>1.0584084672677381E-2</v>
      </c>
    </row>
    <row r="12" spans="1:24" x14ac:dyDescent="0.25">
      <c r="A12" s="129"/>
      <c r="B12" s="129"/>
      <c r="C12" s="129"/>
      <c r="D12" s="129"/>
      <c r="E12" s="129"/>
    </row>
    <row r="13" spans="1:24" ht="15" hidden="1" thickBot="1" x14ac:dyDescent="0.3">
      <c r="E13" s="130" t="s">
        <v>212</v>
      </c>
      <c r="F13" s="102" t="s">
        <v>218</v>
      </c>
      <c r="G13" s="103" t="s">
        <v>217</v>
      </c>
      <c r="H13" s="104" t="s">
        <v>216</v>
      </c>
      <c r="I13" s="102" t="s">
        <v>213</v>
      </c>
      <c r="J13" s="103" t="s">
        <v>214</v>
      </c>
      <c r="K13" s="105" t="s">
        <v>215</v>
      </c>
      <c r="M13" s="131" t="s">
        <v>218</v>
      </c>
      <c r="N13" s="132" t="s">
        <v>217</v>
      </c>
      <c r="O13" s="133" t="s">
        <v>216</v>
      </c>
      <c r="P13" s="131" t="s">
        <v>213</v>
      </c>
      <c r="Q13" s="132" t="s">
        <v>214</v>
      </c>
      <c r="R13" s="134" t="s">
        <v>215</v>
      </c>
      <c r="S13" s="106" t="s">
        <v>212</v>
      </c>
    </row>
    <row r="14" spans="1:24" hidden="1" x14ac:dyDescent="0.25">
      <c r="A14" s="135" t="s">
        <v>246</v>
      </c>
      <c r="B14" s="136" t="s">
        <v>247</v>
      </c>
      <c r="C14" s="136"/>
      <c r="D14" s="136" t="s">
        <v>249</v>
      </c>
      <c r="E14" s="137" t="s">
        <v>9</v>
      </c>
      <c r="F14" s="80">
        <f t="shared" ref="F14:K20" si="21">$D$15/M3</f>
        <v>130.43478260869566</v>
      </c>
      <c r="G14" s="81">
        <f t="shared" si="21"/>
        <v>50</v>
      </c>
      <c r="H14" s="81">
        <f t="shared" si="21"/>
        <v>37.5</v>
      </c>
      <c r="I14" s="82">
        <f t="shared" si="21"/>
        <v>27.272727272727273</v>
      </c>
      <c r="J14" s="83">
        <f t="shared" si="21"/>
        <v>11.538461538461538</v>
      </c>
      <c r="K14" s="84">
        <f t="shared" si="21"/>
        <v>3.0303030303030303</v>
      </c>
      <c r="M14" s="151">
        <f t="shared" ref="M14:M20" si="22">F3*$B$15</f>
        <v>4.5999999999999999E-2</v>
      </c>
      <c r="N14" s="152">
        <f t="shared" ref="N14:R14" si="23">G3*$B$15</f>
        <v>0.12</v>
      </c>
      <c r="O14" s="152">
        <f t="shared" si="23"/>
        <v>0.16</v>
      </c>
      <c r="P14" s="153">
        <f t="shared" si="23"/>
        <v>0.22</v>
      </c>
      <c r="Q14" s="154">
        <f t="shared" si="23"/>
        <v>0.52</v>
      </c>
      <c r="R14" s="155">
        <f t="shared" si="23"/>
        <v>1.98</v>
      </c>
      <c r="S14" s="156" t="s">
        <v>9</v>
      </c>
    </row>
    <row r="15" spans="1:24" hidden="1" x14ac:dyDescent="0.25">
      <c r="A15" s="138">
        <v>6000</v>
      </c>
      <c r="B15" s="129">
        <v>2</v>
      </c>
      <c r="C15" s="129"/>
      <c r="D15" s="129">
        <f>A15/B15</f>
        <v>3000</v>
      </c>
      <c r="E15" s="114" t="s">
        <v>88</v>
      </c>
      <c r="F15" s="85">
        <f t="shared" si="21"/>
        <v>83.333333333333329</v>
      </c>
      <c r="G15" s="86">
        <f t="shared" si="21"/>
        <v>37.5</v>
      </c>
      <c r="H15" s="86">
        <f t="shared" si="21"/>
        <v>27.272727272727273</v>
      </c>
      <c r="I15" s="87">
        <f t="shared" si="21"/>
        <v>20</v>
      </c>
      <c r="J15" s="88">
        <f t="shared" si="21"/>
        <v>7.6923076923076925</v>
      </c>
      <c r="K15" s="89">
        <f t="shared" si="21"/>
        <v>2.5210084033613449</v>
      </c>
      <c r="M15" s="157">
        <f t="shared" si="22"/>
        <v>7.1999999999999995E-2</v>
      </c>
      <c r="N15" s="158">
        <f t="shared" ref="N15:R20" si="24">G4*$B$15</f>
        <v>0.16</v>
      </c>
      <c r="O15" s="158">
        <f t="shared" si="24"/>
        <v>0.22</v>
      </c>
      <c r="P15" s="159">
        <f t="shared" si="24"/>
        <v>0.3</v>
      </c>
      <c r="Q15" s="160">
        <f t="shared" si="24"/>
        <v>0.78</v>
      </c>
      <c r="R15" s="161">
        <f t="shared" si="24"/>
        <v>2.38</v>
      </c>
      <c r="S15" s="156" t="s">
        <v>88</v>
      </c>
    </row>
    <row r="16" spans="1:24" hidden="1" x14ac:dyDescent="0.25">
      <c r="A16" s="139"/>
      <c r="B16" s="129"/>
      <c r="C16" s="129"/>
      <c r="D16" s="129"/>
      <c r="E16" s="114" t="s">
        <v>8</v>
      </c>
      <c r="F16" s="85">
        <f t="shared" si="21"/>
        <v>100.00000000000001</v>
      </c>
      <c r="G16" s="86">
        <f t="shared" si="21"/>
        <v>50.000000000000007</v>
      </c>
      <c r="H16" s="86">
        <f t="shared" si="21"/>
        <v>37.5</v>
      </c>
      <c r="I16" s="87">
        <f t="shared" si="21"/>
        <v>30</v>
      </c>
      <c r="J16" s="88">
        <f t="shared" si="21"/>
        <v>10.344827586206899</v>
      </c>
      <c r="K16" s="89">
        <f t="shared" si="21"/>
        <v>3.0612244897959187</v>
      </c>
      <c r="M16" s="157">
        <f t="shared" si="22"/>
        <v>5.9999999999999995E-4</v>
      </c>
      <c r="N16" s="158">
        <f t="shared" si="24"/>
        <v>1.1999999999999999E-3</v>
      </c>
      <c r="O16" s="158">
        <f t="shared" si="24"/>
        <v>1.6000000000000001E-3</v>
      </c>
      <c r="P16" s="159">
        <f t="shared" si="24"/>
        <v>2E-3</v>
      </c>
      <c r="Q16" s="160">
        <f t="shared" si="24"/>
        <v>5.7999999999999996E-3</v>
      </c>
      <c r="R16" s="161">
        <f t="shared" si="24"/>
        <v>1.9599999999999999E-2</v>
      </c>
      <c r="S16" s="156" t="s">
        <v>8</v>
      </c>
    </row>
    <row r="17" spans="1:19" hidden="1" x14ac:dyDescent="0.25">
      <c r="A17" s="139"/>
      <c r="B17" s="129"/>
      <c r="C17" s="513" t="s">
        <v>312</v>
      </c>
      <c r="D17" s="513"/>
      <c r="E17" s="122" t="s">
        <v>5</v>
      </c>
      <c r="F17" s="90">
        <f t="shared" si="21"/>
        <v>50.000000000000007</v>
      </c>
      <c r="G17" s="91">
        <f t="shared" si="21"/>
        <v>23.07692307692308</v>
      </c>
      <c r="H17" s="91">
        <f t="shared" si="21"/>
        <v>15.789473684210526</v>
      </c>
      <c r="I17" s="90">
        <f t="shared" si="21"/>
        <v>13.043478260869565</v>
      </c>
      <c r="J17" s="91">
        <f t="shared" si="21"/>
        <v>6.9767441860465116</v>
      </c>
      <c r="K17" s="92">
        <f t="shared" si="21"/>
        <v>2.4793388429752072</v>
      </c>
      <c r="L17" s="140"/>
      <c r="M17" s="162">
        <f t="shared" si="22"/>
        <v>1.1999999999999999E-3</v>
      </c>
      <c r="N17" s="163">
        <f t="shared" si="24"/>
        <v>2.5999999999999999E-3</v>
      </c>
      <c r="O17" s="163">
        <f t="shared" si="24"/>
        <v>3.8E-3</v>
      </c>
      <c r="P17" s="162">
        <f t="shared" si="24"/>
        <v>4.5999999999999999E-3</v>
      </c>
      <c r="Q17" s="163">
        <f t="shared" si="24"/>
        <v>8.6E-3</v>
      </c>
      <c r="R17" s="164">
        <f t="shared" si="24"/>
        <v>2.4199999999999999E-2</v>
      </c>
      <c r="S17" s="165" t="s">
        <v>5</v>
      </c>
    </row>
    <row r="18" spans="1:19" hidden="1" x14ac:dyDescent="0.25">
      <c r="A18" s="139"/>
      <c r="B18" s="129"/>
      <c r="C18" s="129"/>
      <c r="D18" s="141">
        <f>D15*3</f>
        <v>9000</v>
      </c>
      <c r="E18" s="122" t="s">
        <v>4</v>
      </c>
      <c r="F18" s="90">
        <f t="shared" si="21"/>
        <v>42.857142857142847</v>
      </c>
      <c r="G18" s="91">
        <f t="shared" si="21"/>
        <v>17.647058823529413</v>
      </c>
      <c r="H18" s="91">
        <f t="shared" si="21"/>
        <v>13.043478260869565</v>
      </c>
      <c r="I18" s="90">
        <f t="shared" si="21"/>
        <v>12</v>
      </c>
      <c r="J18" s="91">
        <f t="shared" si="21"/>
        <v>5.4545454545454541</v>
      </c>
      <c r="K18" s="92">
        <f t="shared" si="21"/>
        <v>1.7441860465116279</v>
      </c>
      <c r="L18" s="140"/>
      <c r="M18" s="162">
        <f t="shared" si="22"/>
        <v>0.14000000000000001</v>
      </c>
      <c r="N18" s="163">
        <f t="shared" si="24"/>
        <v>0.34</v>
      </c>
      <c r="O18" s="163">
        <f t="shared" si="24"/>
        <v>0.46</v>
      </c>
      <c r="P18" s="162">
        <f t="shared" si="24"/>
        <v>0.5</v>
      </c>
      <c r="Q18" s="163">
        <f t="shared" si="24"/>
        <v>1.1000000000000001</v>
      </c>
      <c r="R18" s="164">
        <f t="shared" si="24"/>
        <v>3.44</v>
      </c>
      <c r="S18" s="165" t="s">
        <v>4</v>
      </c>
    </row>
    <row r="19" spans="1:19" hidden="1" x14ac:dyDescent="0.25">
      <c r="A19" s="139"/>
      <c r="B19" s="129"/>
      <c r="C19" s="129"/>
      <c r="D19" s="129"/>
      <c r="E19" s="123" t="s">
        <v>10</v>
      </c>
      <c r="F19" s="87">
        <f t="shared" si="21"/>
        <v>23.076923076923077</v>
      </c>
      <c r="G19" s="88">
        <f t="shared" si="21"/>
        <v>10</v>
      </c>
      <c r="H19" s="88">
        <f t="shared" si="21"/>
        <v>7.5</v>
      </c>
      <c r="I19" s="87">
        <f t="shared" si="21"/>
        <v>5.4545454545454541</v>
      </c>
      <c r="J19" s="88">
        <f t="shared" si="21"/>
        <v>2.0134228187919465</v>
      </c>
      <c r="K19" s="93">
        <f t="shared" si="21"/>
        <v>0.90361445783132532</v>
      </c>
      <c r="L19" s="142"/>
      <c r="M19" s="159">
        <f t="shared" si="22"/>
        <v>26</v>
      </c>
      <c r="N19" s="160">
        <f t="shared" si="24"/>
        <v>60</v>
      </c>
      <c r="O19" s="160">
        <f t="shared" si="24"/>
        <v>80</v>
      </c>
      <c r="P19" s="159">
        <f t="shared" si="24"/>
        <v>110</v>
      </c>
      <c r="Q19" s="160">
        <f t="shared" si="24"/>
        <v>298</v>
      </c>
      <c r="R19" s="166">
        <f t="shared" si="24"/>
        <v>664</v>
      </c>
      <c r="S19" s="167" t="s">
        <v>10</v>
      </c>
    </row>
    <row r="20" spans="1:19" hidden="1" x14ac:dyDescent="0.25">
      <c r="A20" s="139"/>
      <c r="B20" s="129"/>
      <c r="C20" s="129"/>
      <c r="D20" s="129"/>
      <c r="E20" s="114" t="s">
        <v>200</v>
      </c>
      <c r="F20" s="85">
        <f t="shared" si="21"/>
        <v>7.5</v>
      </c>
      <c r="G20" s="86">
        <f t="shared" si="21"/>
        <v>3.1250000000000004</v>
      </c>
      <c r="H20" s="86">
        <f t="shared" si="21"/>
        <v>2.34375</v>
      </c>
      <c r="I20" s="87">
        <f t="shared" si="21"/>
        <v>1.6574585635359116</v>
      </c>
      <c r="J20" s="88">
        <f t="shared" si="21"/>
        <v>0.58823529411764708</v>
      </c>
      <c r="K20" s="89">
        <f t="shared" si="21"/>
        <v>0.35971223021582732</v>
      </c>
      <c r="M20" s="157">
        <f t="shared" si="22"/>
        <v>8</v>
      </c>
      <c r="N20" s="158">
        <f t="shared" si="24"/>
        <v>19.2</v>
      </c>
      <c r="O20" s="158">
        <f t="shared" si="24"/>
        <v>25.6</v>
      </c>
      <c r="P20" s="159">
        <f t="shared" si="24"/>
        <v>36.200000000000003</v>
      </c>
      <c r="Q20" s="160">
        <f t="shared" si="24"/>
        <v>102</v>
      </c>
      <c r="R20" s="161">
        <f t="shared" si="24"/>
        <v>166.8</v>
      </c>
      <c r="S20" s="156" t="s">
        <v>200</v>
      </c>
    </row>
    <row r="21" spans="1:19" ht="15" hidden="1" thickBot="1" x14ac:dyDescent="0.3">
      <c r="A21" s="143"/>
      <c r="B21" s="144"/>
      <c r="C21" s="144"/>
      <c r="D21" s="144"/>
      <c r="E21" s="128" t="s">
        <v>201</v>
      </c>
      <c r="F21" s="94">
        <f t="shared" ref="F21:K21" si="25">$D$15/M11</f>
        <v>60</v>
      </c>
      <c r="G21" s="95">
        <f t="shared" si="25"/>
        <v>31.578947368421058</v>
      </c>
      <c r="H21" s="95">
        <f t="shared" si="25"/>
        <v>20.689655172413797</v>
      </c>
      <c r="I21" s="96">
        <f t="shared" si="25"/>
        <v>14.285714285714286</v>
      </c>
      <c r="J21" s="97">
        <f t="shared" si="25"/>
        <v>6.666666666666667</v>
      </c>
      <c r="K21" s="98">
        <f t="shared" si="25"/>
        <v>2.2222222222222223</v>
      </c>
      <c r="M21" s="168">
        <f t="shared" ref="M21:R21" si="26">F11*$B$15</f>
        <v>1</v>
      </c>
      <c r="N21" s="169">
        <f t="shared" si="26"/>
        <v>1.9</v>
      </c>
      <c r="O21" s="169">
        <f t="shared" si="26"/>
        <v>2.9</v>
      </c>
      <c r="P21" s="170">
        <f t="shared" si="26"/>
        <v>4.2</v>
      </c>
      <c r="Q21" s="171">
        <f t="shared" si="26"/>
        <v>9</v>
      </c>
      <c r="R21" s="172">
        <f t="shared" si="26"/>
        <v>27</v>
      </c>
      <c r="S21" s="173" t="s">
        <v>201</v>
      </c>
    </row>
    <row r="22" spans="1:19" ht="21" thickBot="1" x14ac:dyDescent="0.35">
      <c r="A22" s="129"/>
      <c r="B22" s="129"/>
      <c r="C22" s="129"/>
      <c r="D22" s="129"/>
      <c r="E22" s="145"/>
      <c r="F22" s="512" t="s">
        <v>313</v>
      </c>
      <c r="G22" s="512"/>
      <c r="H22" s="512"/>
      <c r="I22" s="512"/>
      <c r="J22" s="512"/>
      <c r="K22" s="512"/>
      <c r="M22" s="512" t="s">
        <v>314</v>
      </c>
      <c r="N22" s="512"/>
      <c r="O22" s="512"/>
      <c r="P22" s="512"/>
      <c r="Q22" s="512"/>
      <c r="R22" s="512"/>
    </row>
    <row r="23" spans="1:19" ht="15" thickBot="1" x14ac:dyDescent="0.3">
      <c r="E23" s="106" t="s">
        <v>212</v>
      </c>
      <c r="F23" s="131" t="s">
        <v>218</v>
      </c>
      <c r="G23" s="132" t="s">
        <v>217</v>
      </c>
      <c r="H23" s="133" t="s">
        <v>216</v>
      </c>
      <c r="I23" s="131" t="s">
        <v>213</v>
      </c>
      <c r="J23" s="132" t="s">
        <v>214</v>
      </c>
      <c r="K23" s="134" t="s">
        <v>215</v>
      </c>
      <c r="M23" s="131" t="s">
        <v>218</v>
      </c>
      <c r="N23" s="132" t="s">
        <v>217</v>
      </c>
      <c r="O23" s="133" t="s">
        <v>216</v>
      </c>
      <c r="P23" s="131" t="s">
        <v>213</v>
      </c>
      <c r="Q23" s="132" t="s">
        <v>214</v>
      </c>
      <c r="R23" s="134" t="s">
        <v>215</v>
      </c>
      <c r="S23" s="106" t="s">
        <v>212</v>
      </c>
    </row>
    <row r="24" spans="1:19" x14ac:dyDescent="0.25">
      <c r="A24" s="135" t="s">
        <v>246</v>
      </c>
      <c r="B24" s="136" t="s">
        <v>248</v>
      </c>
      <c r="C24" s="136" t="s">
        <v>383</v>
      </c>
      <c r="D24" s="136" t="s">
        <v>249</v>
      </c>
      <c r="E24" s="114" t="s">
        <v>9</v>
      </c>
      <c r="F24" s="80">
        <f t="shared" ref="F24:F32" si="27">$D$25/M3</f>
        <v>130.43478260869566</v>
      </c>
      <c r="G24" s="81">
        <f t="shared" ref="G24:G32" si="28">$D$25/N3</f>
        <v>50</v>
      </c>
      <c r="H24" s="81">
        <f t="shared" ref="H24:H32" si="29">$D$25/O3</f>
        <v>37.5</v>
      </c>
      <c r="I24" s="82">
        <f t="shared" ref="I24:I32" si="30">$D$25/P3</f>
        <v>27.272727272727273</v>
      </c>
      <c r="J24" s="83">
        <f t="shared" ref="J24:J32" si="31">$D$25/Q3</f>
        <v>11.538461538461538</v>
      </c>
      <c r="K24" s="84">
        <f t="shared" ref="K24:K32" si="32">$D$25/R3</f>
        <v>3.0303030303030303</v>
      </c>
      <c r="M24" s="151">
        <f t="shared" ref="M24:M32" si="33">F3*$B$25</f>
        <v>6.9000000000000006E-2</v>
      </c>
      <c r="N24" s="152">
        <f t="shared" ref="N24:R24" si="34">G3*$B$25</f>
        <v>0.18</v>
      </c>
      <c r="O24" s="152">
        <f t="shared" si="34"/>
        <v>0.24</v>
      </c>
      <c r="P24" s="153">
        <f t="shared" si="34"/>
        <v>0.33</v>
      </c>
      <c r="Q24" s="154">
        <f t="shared" si="34"/>
        <v>0.78</v>
      </c>
      <c r="R24" s="155">
        <f t="shared" si="34"/>
        <v>2.9699999999999998</v>
      </c>
      <c r="S24" s="156" t="s">
        <v>9</v>
      </c>
    </row>
    <row r="25" spans="1:19" x14ac:dyDescent="0.25">
      <c r="A25" s="138">
        <v>30000</v>
      </c>
      <c r="B25" s="129">
        <v>3</v>
      </c>
      <c r="C25" s="129">
        <v>10</v>
      </c>
      <c r="D25" s="146">
        <f>A25/C25</f>
        <v>3000</v>
      </c>
      <c r="E25" s="114" t="s">
        <v>88</v>
      </c>
      <c r="F25" s="85">
        <f t="shared" si="27"/>
        <v>83.333333333333329</v>
      </c>
      <c r="G25" s="86">
        <f t="shared" si="28"/>
        <v>37.5</v>
      </c>
      <c r="H25" s="86">
        <f t="shared" si="29"/>
        <v>27.272727272727273</v>
      </c>
      <c r="I25" s="87">
        <f t="shared" si="30"/>
        <v>20</v>
      </c>
      <c r="J25" s="88">
        <f t="shared" si="31"/>
        <v>7.6923076923076925</v>
      </c>
      <c r="K25" s="89">
        <f t="shared" si="32"/>
        <v>2.5210084033613449</v>
      </c>
      <c r="M25" s="157">
        <f t="shared" si="33"/>
        <v>0.10799999999999998</v>
      </c>
      <c r="N25" s="158">
        <f t="shared" ref="N25:R32" si="35">G4*$B$25</f>
        <v>0.24</v>
      </c>
      <c r="O25" s="158">
        <f t="shared" si="35"/>
        <v>0.33</v>
      </c>
      <c r="P25" s="159">
        <f t="shared" si="35"/>
        <v>0.44999999999999996</v>
      </c>
      <c r="Q25" s="160">
        <f t="shared" si="35"/>
        <v>1.17</v>
      </c>
      <c r="R25" s="161">
        <f t="shared" si="35"/>
        <v>3.57</v>
      </c>
      <c r="S25" s="156" t="s">
        <v>88</v>
      </c>
    </row>
    <row r="26" spans="1:19" x14ac:dyDescent="0.25">
      <c r="A26" s="139"/>
      <c r="B26" s="129"/>
      <c r="C26" s="129"/>
      <c r="D26" s="129"/>
      <c r="E26" s="114" t="s">
        <v>8</v>
      </c>
      <c r="F26" s="85">
        <f t="shared" si="27"/>
        <v>100.00000000000001</v>
      </c>
      <c r="G26" s="86">
        <f t="shared" si="28"/>
        <v>50.000000000000007</v>
      </c>
      <c r="H26" s="86">
        <f t="shared" si="29"/>
        <v>37.5</v>
      </c>
      <c r="I26" s="87">
        <f t="shared" si="30"/>
        <v>30</v>
      </c>
      <c r="J26" s="88">
        <f t="shared" si="31"/>
        <v>10.344827586206899</v>
      </c>
      <c r="K26" s="89">
        <f t="shared" si="32"/>
        <v>3.0612244897959187</v>
      </c>
      <c r="M26" s="157">
        <f t="shared" si="33"/>
        <v>8.9999999999999998E-4</v>
      </c>
      <c r="N26" s="158">
        <f t="shared" si="35"/>
        <v>1.8E-3</v>
      </c>
      <c r="O26" s="158">
        <f t="shared" si="35"/>
        <v>2.4000000000000002E-3</v>
      </c>
      <c r="P26" s="159">
        <f t="shared" si="35"/>
        <v>3.0000000000000001E-3</v>
      </c>
      <c r="Q26" s="160">
        <f t="shared" si="35"/>
        <v>8.6999999999999994E-3</v>
      </c>
      <c r="R26" s="161">
        <f t="shared" si="35"/>
        <v>2.9399999999999999E-2</v>
      </c>
      <c r="S26" s="156" t="s">
        <v>8</v>
      </c>
    </row>
    <row r="27" spans="1:19" x14ac:dyDescent="0.25">
      <c r="A27" s="139"/>
      <c r="B27" s="129"/>
      <c r="C27" s="513" t="s">
        <v>384</v>
      </c>
      <c r="D27" s="513"/>
      <c r="E27" s="220" t="s">
        <v>5</v>
      </c>
      <c r="F27" s="234">
        <f t="shared" si="27"/>
        <v>50.000000000000007</v>
      </c>
      <c r="G27" s="235">
        <f t="shared" si="28"/>
        <v>23.07692307692308</v>
      </c>
      <c r="H27" s="235">
        <f t="shared" si="29"/>
        <v>15.789473684210526</v>
      </c>
      <c r="I27" s="234">
        <f t="shared" si="30"/>
        <v>13.043478260869565</v>
      </c>
      <c r="J27" s="235">
        <f t="shared" si="31"/>
        <v>6.9767441860465116</v>
      </c>
      <c r="K27" s="236">
        <f t="shared" si="32"/>
        <v>2.4793388429752072</v>
      </c>
      <c r="L27" s="227"/>
      <c r="M27" s="237">
        <f t="shared" si="33"/>
        <v>1.8E-3</v>
      </c>
      <c r="N27" s="238">
        <f t="shared" si="35"/>
        <v>3.8999999999999998E-3</v>
      </c>
      <c r="O27" s="238">
        <f t="shared" si="35"/>
        <v>5.7000000000000002E-3</v>
      </c>
      <c r="P27" s="237">
        <f t="shared" si="35"/>
        <v>6.8999999999999999E-3</v>
      </c>
      <c r="Q27" s="238">
        <f t="shared" si="35"/>
        <v>1.29E-2</v>
      </c>
      <c r="R27" s="239">
        <f t="shared" si="35"/>
        <v>3.6299999999999999E-2</v>
      </c>
      <c r="S27" s="226" t="s">
        <v>5</v>
      </c>
    </row>
    <row r="28" spans="1:19" x14ac:dyDescent="0.25">
      <c r="A28" s="139"/>
      <c r="B28" s="129"/>
      <c r="C28" s="129">
        <v>321</v>
      </c>
      <c r="D28" s="141">
        <f>D25*12</f>
        <v>36000</v>
      </c>
      <c r="E28" s="220" t="s">
        <v>4</v>
      </c>
      <c r="F28" s="234">
        <f t="shared" si="27"/>
        <v>42.857142857142847</v>
      </c>
      <c r="G28" s="235">
        <f t="shared" si="28"/>
        <v>17.647058823529413</v>
      </c>
      <c r="H28" s="235">
        <f t="shared" si="29"/>
        <v>13.043478260869565</v>
      </c>
      <c r="I28" s="234">
        <f t="shared" si="30"/>
        <v>12</v>
      </c>
      <c r="J28" s="235">
        <f t="shared" si="31"/>
        <v>5.4545454545454541</v>
      </c>
      <c r="K28" s="236">
        <f t="shared" si="32"/>
        <v>1.7441860465116279</v>
      </c>
      <c r="L28" s="227"/>
      <c r="M28" s="237">
        <f t="shared" si="33"/>
        <v>0.21000000000000002</v>
      </c>
      <c r="N28" s="238">
        <f t="shared" si="35"/>
        <v>0.51</v>
      </c>
      <c r="O28" s="238">
        <f t="shared" si="35"/>
        <v>0.69000000000000006</v>
      </c>
      <c r="P28" s="237">
        <f t="shared" si="35"/>
        <v>0.75</v>
      </c>
      <c r="Q28" s="238">
        <f t="shared" si="35"/>
        <v>1.6500000000000001</v>
      </c>
      <c r="R28" s="239">
        <f t="shared" si="35"/>
        <v>5.16</v>
      </c>
      <c r="S28" s="226" t="s">
        <v>4</v>
      </c>
    </row>
    <row r="29" spans="1:19" x14ac:dyDescent="0.25">
      <c r="A29" s="139"/>
      <c r="B29" s="129"/>
      <c r="C29" s="129">
        <v>201</v>
      </c>
      <c r="D29" s="129">
        <f>D25*6</f>
        <v>18000</v>
      </c>
      <c r="E29" s="122" t="s">
        <v>10</v>
      </c>
      <c r="F29" s="90">
        <f t="shared" si="27"/>
        <v>23.076923076923077</v>
      </c>
      <c r="G29" s="91">
        <f t="shared" si="28"/>
        <v>10</v>
      </c>
      <c r="H29" s="91">
        <f t="shared" si="29"/>
        <v>7.5</v>
      </c>
      <c r="I29" s="90">
        <f t="shared" si="30"/>
        <v>5.4545454545454541</v>
      </c>
      <c r="J29" s="91">
        <f t="shared" si="31"/>
        <v>2.0134228187919465</v>
      </c>
      <c r="K29" s="92">
        <f t="shared" si="32"/>
        <v>0.90361445783132532</v>
      </c>
      <c r="L29" s="140"/>
      <c r="M29" s="162">
        <f t="shared" si="33"/>
        <v>39</v>
      </c>
      <c r="N29" s="163">
        <f t="shared" si="35"/>
        <v>90</v>
      </c>
      <c r="O29" s="163">
        <f t="shared" si="35"/>
        <v>120</v>
      </c>
      <c r="P29" s="162">
        <f t="shared" si="35"/>
        <v>165</v>
      </c>
      <c r="Q29" s="163">
        <f t="shared" si="35"/>
        <v>447</v>
      </c>
      <c r="R29" s="164">
        <f t="shared" si="35"/>
        <v>996</v>
      </c>
      <c r="S29" s="165" t="s">
        <v>10</v>
      </c>
    </row>
    <row r="30" spans="1:19" x14ac:dyDescent="0.25">
      <c r="A30" s="139"/>
      <c r="B30" s="129"/>
      <c r="C30" s="129">
        <v>100</v>
      </c>
      <c r="D30" s="129">
        <f>D25*3</f>
        <v>9000</v>
      </c>
      <c r="E30" s="114" t="s">
        <v>200</v>
      </c>
      <c r="F30" s="85">
        <f t="shared" si="27"/>
        <v>7.5</v>
      </c>
      <c r="G30" s="86">
        <f t="shared" si="28"/>
        <v>3.1250000000000004</v>
      </c>
      <c r="H30" s="86">
        <f t="shared" si="29"/>
        <v>2.34375</v>
      </c>
      <c r="I30" s="87">
        <f t="shared" si="30"/>
        <v>1.6574585635359116</v>
      </c>
      <c r="J30" s="88">
        <f t="shared" si="31"/>
        <v>0.58823529411764708</v>
      </c>
      <c r="K30" s="89">
        <f t="shared" si="32"/>
        <v>0.35971223021582732</v>
      </c>
      <c r="M30" s="157">
        <f t="shared" si="33"/>
        <v>12</v>
      </c>
      <c r="N30" s="158">
        <f t="shared" si="35"/>
        <v>28.799999999999997</v>
      </c>
      <c r="O30" s="158">
        <f t="shared" si="35"/>
        <v>38.400000000000006</v>
      </c>
      <c r="P30" s="159">
        <f t="shared" si="35"/>
        <v>54.300000000000004</v>
      </c>
      <c r="Q30" s="160">
        <f t="shared" si="35"/>
        <v>153</v>
      </c>
      <c r="R30" s="161">
        <f t="shared" si="35"/>
        <v>250.20000000000002</v>
      </c>
      <c r="S30" s="156" t="s">
        <v>200</v>
      </c>
    </row>
    <row r="31" spans="1:19" ht="15" thickBot="1" x14ac:dyDescent="0.3">
      <c r="A31" s="143"/>
      <c r="B31" s="144"/>
      <c r="C31" s="144"/>
      <c r="D31" s="144"/>
      <c r="E31" s="128" t="s">
        <v>201</v>
      </c>
      <c r="F31" s="94">
        <f t="shared" si="27"/>
        <v>25.000000000000004</v>
      </c>
      <c r="G31" s="95">
        <f t="shared" si="28"/>
        <v>10</v>
      </c>
      <c r="H31" s="95">
        <f t="shared" si="29"/>
        <v>7.5</v>
      </c>
      <c r="I31" s="96">
        <f t="shared" si="30"/>
        <v>5.3571428571428585</v>
      </c>
      <c r="J31" s="97">
        <f t="shared" si="31"/>
        <v>2.0408163265306127</v>
      </c>
      <c r="K31" s="98">
        <f t="shared" si="32"/>
        <v>1.1235955056179776</v>
      </c>
      <c r="M31" s="168">
        <f t="shared" si="33"/>
        <v>3.5999999999999996</v>
      </c>
      <c r="N31" s="169">
        <f t="shared" si="35"/>
        <v>9</v>
      </c>
      <c r="O31" s="169">
        <f t="shared" si="35"/>
        <v>12</v>
      </c>
      <c r="P31" s="170">
        <f t="shared" si="35"/>
        <v>16.799999999999997</v>
      </c>
      <c r="Q31" s="171">
        <f t="shared" si="35"/>
        <v>44.099999999999994</v>
      </c>
      <c r="R31" s="172">
        <f t="shared" si="35"/>
        <v>80.099999999999994</v>
      </c>
      <c r="S31" s="173" t="s">
        <v>201</v>
      </c>
    </row>
    <row r="32" spans="1:19" ht="15" thickBot="1" x14ac:dyDescent="0.3">
      <c r="A32" s="143"/>
      <c r="B32" s="144"/>
      <c r="C32" s="144"/>
      <c r="D32" s="144"/>
      <c r="E32" s="206" t="s">
        <v>381</v>
      </c>
      <c r="F32" s="228">
        <f t="shared" si="27"/>
        <v>60</v>
      </c>
      <c r="G32" s="229">
        <f t="shared" si="28"/>
        <v>31.578947368421058</v>
      </c>
      <c r="H32" s="229">
        <f t="shared" si="29"/>
        <v>20.689655172413797</v>
      </c>
      <c r="I32" s="228">
        <f t="shared" si="30"/>
        <v>14.285714285714286</v>
      </c>
      <c r="J32" s="229">
        <f t="shared" si="31"/>
        <v>6.666666666666667</v>
      </c>
      <c r="K32" s="230">
        <f t="shared" si="32"/>
        <v>2.2222222222222223</v>
      </c>
      <c r="L32" s="140"/>
      <c r="M32" s="231">
        <f t="shared" si="33"/>
        <v>1.5</v>
      </c>
      <c r="N32" s="232">
        <f t="shared" si="35"/>
        <v>2.8499999999999996</v>
      </c>
      <c r="O32" s="232">
        <f t="shared" si="35"/>
        <v>4.3499999999999996</v>
      </c>
      <c r="P32" s="231">
        <f t="shared" si="35"/>
        <v>6.3000000000000007</v>
      </c>
      <c r="Q32" s="232">
        <f t="shared" si="35"/>
        <v>13.5</v>
      </c>
      <c r="R32" s="233">
        <f t="shared" si="35"/>
        <v>40.5</v>
      </c>
      <c r="S32" s="212" t="s">
        <v>381</v>
      </c>
    </row>
    <row r="34" spans="1:17" x14ac:dyDescent="0.25">
      <c r="C34" s="147" t="s">
        <v>287</v>
      </c>
      <c r="J34" s="147" t="s">
        <v>287</v>
      </c>
    </row>
    <row r="35" spans="1:17" ht="17.399999999999999" x14ac:dyDescent="0.25">
      <c r="A35" s="148" t="s">
        <v>284</v>
      </c>
      <c r="H35" s="148" t="s">
        <v>286</v>
      </c>
      <c r="P35" s="189" t="s">
        <v>265</v>
      </c>
    </row>
    <row r="36" spans="1:17" x14ac:dyDescent="0.25">
      <c r="B36" s="99" t="s">
        <v>282</v>
      </c>
      <c r="C36" s="149"/>
      <c r="I36" s="99" t="s">
        <v>282</v>
      </c>
      <c r="J36" s="149"/>
      <c r="Q36" s="99" t="s">
        <v>266</v>
      </c>
    </row>
    <row r="37" spans="1:17" x14ac:dyDescent="0.25">
      <c r="C37" s="149" t="s">
        <v>283</v>
      </c>
      <c r="J37" s="149" t="s">
        <v>283</v>
      </c>
      <c r="Q37" s="99" t="s">
        <v>267</v>
      </c>
    </row>
    <row r="38" spans="1:17" x14ac:dyDescent="0.25">
      <c r="B38" s="99" t="s">
        <v>285</v>
      </c>
      <c r="I38" s="99" t="s">
        <v>285</v>
      </c>
      <c r="Q38" s="99" t="s">
        <v>268</v>
      </c>
    </row>
    <row r="39" spans="1:17" x14ac:dyDescent="0.25">
      <c r="C39" s="147" t="s">
        <v>289</v>
      </c>
      <c r="J39" s="147" t="s">
        <v>289</v>
      </c>
      <c r="K39" s="147"/>
      <c r="L39" s="147"/>
      <c r="Q39" s="99" t="s">
        <v>270</v>
      </c>
    </row>
    <row r="40" spans="1:17" x14ac:dyDescent="0.25">
      <c r="C40" s="99" t="s">
        <v>288</v>
      </c>
      <c r="J40" s="99" t="s">
        <v>288</v>
      </c>
      <c r="Q40" s="99" t="s">
        <v>269</v>
      </c>
    </row>
    <row r="41" spans="1:17" x14ac:dyDescent="0.25">
      <c r="C41" s="99" t="s">
        <v>292</v>
      </c>
      <c r="J41" s="99" t="s">
        <v>292</v>
      </c>
    </row>
    <row r="42" spans="1:17" x14ac:dyDescent="0.25">
      <c r="C42" s="99" t="s">
        <v>291</v>
      </c>
      <c r="J42" s="99" t="s">
        <v>291</v>
      </c>
    </row>
    <row r="43" spans="1:17" x14ac:dyDescent="0.25">
      <c r="C43" s="99" t="s">
        <v>290</v>
      </c>
      <c r="J43" s="99" t="s">
        <v>290</v>
      </c>
    </row>
    <row r="44" spans="1:17" x14ac:dyDescent="0.25">
      <c r="B44" s="99" t="s">
        <v>281</v>
      </c>
      <c r="I44" s="99" t="s">
        <v>281</v>
      </c>
    </row>
    <row r="45" spans="1:17" x14ac:dyDescent="0.25">
      <c r="C45" s="99" t="s">
        <v>279</v>
      </c>
      <c r="J45" s="99" t="s">
        <v>279</v>
      </c>
    </row>
    <row r="46" spans="1:17" x14ac:dyDescent="0.25">
      <c r="C46" s="99" t="s">
        <v>280</v>
      </c>
      <c r="J46" s="99" t="s">
        <v>280</v>
      </c>
    </row>
    <row r="47" spans="1:17" x14ac:dyDescent="0.25">
      <c r="B47" s="99" t="s">
        <v>296</v>
      </c>
      <c r="I47" s="99" t="s">
        <v>295</v>
      </c>
    </row>
    <row r="48" spans="1:17" x14ac:dyDescent="0.25">
      <c r="C48" s="99" t="s">
        <v>276</v>
      </c>
      <c r="J48" s="99" t="s">
        <v>293</v>
      </c>
    </row>
    <row r="49" spans="1:11" x14ac:dyDescent="0.25">
      <c r="B49" s="149"/>
      <c r="C49" s="149" t="s">
        <v>277</v>
      </c>
      <c r="D49" s="149"/>
      <c r="E49" s="149"/>
      <c r="I49" s="149"/>
      <c r="J49" s="149" t="s">
        <v>294</v>
      </c>
      <c r="K49" s="149"/>
    </row>
    <row r="50" spans="1:11" x14ac:dyDescent="0.25">
      <c r="B50" s="147" t="s">
        <v>181</v>
      </c>
      <c r="C50" s="147"/>
      <c r="D50" s="147"/>
      <c r="E50" s="147"/>
      <c r="F50" s="147"/>
      <c r="G50" s="147"/>
      <c r="H50" s="147"/>
      <c r="I50" s="147" t="s">
        <v>181</v>
      </c>
      <c r="J50" s="147"/>
      <c r="K50" s="147"/>
    </row>
    <row r="51" spans="1:11" x14ac:dyDescent="0.25">
      <c r="B51" s="147"/>
      <c r="C51" s="147" t="s">
        <v>278</v>
      </c>
      <c r="D51" s="147"/>
      <c r="E51" s="147"/>
      <c r="F51" s="147"/>
      <c r="G51" s="147"/>
      <c r="H51" s="147"/>
      <c r="I51" s="147"/>
      <c r="J51" s="147" t="s">
        <v>278</v>
      </c>
      <c r="K51" s="147"/>
    </row>
    <row r="52" spans="1:11" x14ac:dyDescent="0.25">
      <c r="B52" s="147"/>
      <c r="C52" s="147" t="s">
        <v>301</v>
      </c>
      <c r="D52" s="147"/>
      <c r="E52" s="147"/>
      <c r="F52" s="147"/>
      <c r="G52" s="147"/>
      <c r="H52" s="147"/>
      <c r="I52" s="147"/>
      <c r="J52" s="147" t="s">
        <v>301</v>
      </c>
      <c r="K52" s="147"/>
    </row>
    <row r="53" spans="1:11" x14ac:dyDescent="0.25">
      <c r="C53" s="147" t="s">
        <v>315</v>
      </c>
      <c r="J53" s="147" t="s">
        <v>315</v>
      </c>
    </row>
    <row r="54" spans="1:11" x14ac:dyDescent="0.25">
      <c r="A54" s="150" t="s">
        <v>275</v>
      </c>
      <c r="C54" s="149"/>
      <c r="D54" s="149"/>
      <c r="E54" s="149"/>
      <c r="F54" s="149"/>
      <c r="G54" s="149"/>
      <c r="H54" s="149"/>
    </row>
    <row r="55" spans="1:11" x14ac:dyDescent="0.25">
      <c r="B55" s="149"/>
      <c r="C55" s="149" t="s">
        <v>274</v>
      </c>
      <c r="D55" s="149"/>
      <c r="E55" s="149"/>
      <c r="F55" s="149"/>
      <c r="G55" s="149"/>
      <c r="H55" s="149"/>
    </row>
    <row r="56" spans="1:11" x14ac:dyDescent="0.25">
      <c r="B56" s="149"/>
      <c r="C56" s="149" t="s">
        <v>297</v>
      </c>
      <c r="D56" s="149"/>
      <c r="E56" s="149"/>
      <c r="F56" s="149"/>
      <c r="G56" s="149"/>
      <c r="H56" s="149"/>
    </row>
    <row r="57" spans="1:11" x14ac:dyDescent="0.25">
      <c r="B57" s="149"/>
      <c r="C57" s="149"/>
      <c r="D57" s="149"/>
      <c r="E57" s="149"/>
      <c r="F57" s="149"/>
      <c r="G57" s="149"/>
      <c r="H57" s="149"/>
    </row>
    <row r="58" spans="1:11" x14ac:dyDescent="0.25">
      <c r="B58" s="149"/>
      <c r="C58" s="149"/>
      <c r="D58" s="149"/>
      <c r="E58" s="149"/>
      <c r="F58" s="149"/>
      <c r="G58" s="149"/>
      <c r="H58" s="149"/>
    </row>
    <row r="59" spans="1:11" x14ac:dyDescent="0.25">
      <c r="B59" s="149"/>
      <c r="C59" s="149"/>
      <c r="D59" s="149"/>
      <c r="E59" s="149"/>
      <c r="F59" s="149"/>
      <c r="G59" s="149"/>
      <c r="H59" s="149"/>
    </row>
    <row r="60" spans="1:11" x14ac:dyDescent="0.25">
      <c r="B60" s="149"/>
      <c r="C60" s="149"/>
      <c r="D60" s="149"/>
      <c r="E60" s="149"/>
      <c r="F60" s="149"/>
      <c r="G60" s="149"/>
      <c r="H60" s="149"/>
    </row>
    <row r="61" spans="1:11" x14ac:dyDescent="0.25">
      <c r="B61" s="149"/>
      <c r="C61" s="149"/>
      <c r="D61" s="149"/>
      <c r="E61" s="149"/>
      <c r="F61" s="149"/>
      <c r="G61" s="149"/>
      <c r="H61" s="149"/>
    </row>
    <row r="62" spans="1:11" x14ac:dyDescent="0.25">
      <c r="B62" s="149"/>
      <c r="C62" s="149"/>
      <c r="D62" s="149"/>
      <c r="E62" s="149"/>
      <c r="F62" s="149"/>
      <c r="G62" s="149"/>
      <c r="H62" s="149"/>
    </row>
  </sheetData>
  <mergeCells count="5">
    <mergeCell ref="F1:K1"/>
    <mergeCell ref="M22:R22"/>
    <mergeCell ref="C27:D27"/>
    <mergeCell ref="C17:D17"/>
    <mergeCell ref="F22:K2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zoomScaleNormal="100" workbookViewId="0">
      <selection activeCell="G44" sqref="G44"/>
    </sheetView>
  </sheetViews>
  <sheetFormatPr defaultRowHeight="14.4" x14ac:dyDescent="0.3"/>
  <cols>
    <col min="1" max="1" width="3.21875" style="68" bestFit="1" customWidth="1"/>
    <col min="2" max="2" width="7" style="68" bestFit="1" customWidth="1"/>
    <col min="3" max="3" width="9" style="68" bestFit="1" customWidth="1"/>
    <col min="4" max="4" width="7" style="68" bestFit="1" customWidth="1"/>
    <col min="5" max="5" width="9" style="68" bestFit="1" customWidth="1"/>
    <col min="6" max="6" width="7.109375" style="68" customWidth="1"/>
    <col min="7" max="7" width="6.5546875" style="68" customWidth="1"/>
    <col min="8" max="8" width="3" style="68" bestFit="1" customWidth="1"/>
    <col min="9" max="9" width="7" style="68" bestFit="1" customWidth="1"/>
    <col min="10" max="10" width="9" style="68" bestFit="1" customWidth="1"/>
    <col min="11" max="11" width="7" style="68" bestFit="1" customWidth="1"/>
    <col min="12" max="12" width="9" style="68" bestFit="1" customWidth="1"/>
    <col min="13" max="13" width="7.6640625" style="68" customWidth="1"/>
    <col min="14" max="14" width="6.109375" style="68" customWidth="1"/>
    <col min="15" max="15" width="4.88671875" style="68" customWidth="1"/>
    <col min="16" max="16" width="4" style="68" customWidth="1"/>
    <col min="17" max="17" width="7" style="68" bestFit="1" customWidth="1"/>
    <col min="18" max="18" width="9" style="68" bestFit="1" customWidth="1"/>
    <col min="19" max="19" width="7" style="68" bestFit="1" customWidth="1"/>
    <col min="20" max="20" width="9" style="68" bestFit="1" customWidth="1"/>
    <col min="21" max="21" width="7.77734375" style="68" customWidth="1"/>
    <col min="22" max="22" width="6.109375" style="68" customWidth="1"/>
    <col min="23" max="23" width="5.88671875" style="68" customWidth="1"/>
    <col min="24" max="24" width="4" style="68" customWidth="1"/>
    <col min="25" max="25" width="7" style="68" bestFit="1" customWidth="1"/>
    <col min="26" max="26" width="9" style="68" bestFit="1" customWidth="1"/>
    <col min="27" max="27" width="7" style="68" bestFit="1" customWidth="1"/>
    <col min="28" max="28" width="9" style="68" bestFit="1" customWidth="1"/>
    <col min="29" max="30" width="7.6640625" style="68" customWidth="1"/>
    <col min="31" max="16384" width="8.88671875" style="68"/>
  </cols>
  <sheetData>
    <row r="1" spans="1:32" x14ac:dyDescent="0.3">
      <c r="A1" s="514" t="s">
        <v>247</v>
      </c>
      <c r="B1" s="515"/>
      <c r="C1" s="515"/>
      <c r="D1" s="515"/>
      <c r="E1" s="515"/>
      <c r="F1" s="516"/>
      <c r="H1" s="514" t="s">
        <v>247</v>
      </c>
      <c r="I1" s="515"/>
      <c r="J1" s="515"/>
      <c r="K1" s="515"/>
      <c r="L1" s="515"/>
      <c r="M1" s="516"/>
      <c r="P1" s="514" t="s">
        <v>247</v>
      </c>
      <c r="Q1" s="515"/>
      <c r="R1" s="515"/>
      <c r="S1" s="515"/>
      <c r="T1" s="515"/>
      <c r="U1" s="516"/>
      <c r="X1" s="514" t="s">
        <v>247</v>
      </c>
      <c r="Y1" s="515"/>
      <c r="Z1" s="515"/>
      <c r="AA1" s="515"/>
      <c r="AB1" s="515"/>
      <c r="AC1" s="516"/>
    </row>
    <row r="2" spans="1:32" s="195" customFormat="1" ht="15" thickBot="1" x14ac:dyDescent="0.35">
      <c r="A2" s="190" t="s">
        <v>252</v>
      </c>
      <c r="B2" s="191" t="s">
        <v>250</v>
      </c>
      <c r="C2" s="191" t="s">
        <v>340</v>
      </c>
      <c r="D2" s="191" t="s">
        <v>342</v>
      </c>
      <c r="E2" s="192" t="s">
        <v>341</v>
      </c>
      <c r="F2" s="193" t="s">
        <v>251</v>
      </c>
      <c r="G2" s="194"/>
      <c r="H2" s="190" t="s">
        <v>252</v>
      </c>
      <c r="I2" s="191" t="s">
        <v>250</v>
      </c>
      <c r="J2" s="191" t="s">
        <v>340</v>
      </c>
      <c r="K2" s="191" t="s">
        <v>342</v>
      </c>
      <c r="L2" s="192" t="s">
        <v>341</v>
      </c>
      <c r="M2" s="193" t="s">
        <v>251</v>
      </c>
      <c r="P2" s="190" t="s">
        <v>252</v>
      </c>
      <c r="Q2" s="191" t="s">
        <v>250</v>
      </c>
      <c r="R2" s="191" t="s">
        <v>343</v>
      </c>
      <c r="S2" s="191" t="s">
        <v>342</v>
      </c>
      <c r="T2" s="192" t="s">
        <v>341</v>
      </c>
      <c r="U2" s="193" t="s">
        <v>251</v>
      </c>
      <c r="X2" s="190" t="s">
        <v>252</v>
      </c>
      <c r="Y2" s="191" t="s">
        <v>250</v>
      </c>
      <c r="Z2" s="191" t="s">
        <v>340</v>
      </c>
      <c r="AA2" s="191" t="s">
        <v>342</v>
      </c>
      <c r="AB2" s="192" t="s">
        <v>341</v>
      </c>
      <c r="AC2" s="193" t="s">
        <v>251</v>
      </c>
    </row>
    <row r="3" spans="1:32" ht="15" x14ac:dyDescent="0.3">
      <c r="A3" s="76">
        <v>0</v>
      </c>
      <c r="B3" s="56">
        <v>10</v>
      </c>
      <c r="C3" s="56">
        <v>1</v>
      </c>
      <c r="D3" s="56">
        <v>8</v>
      </c>
      <c r="E3" s="69">
        <f>SUM(C3)</f>
        <v>1</v>
      </c>
      <c r="F3" s="57">
        <f>D3*E3-SUM(B$3:B3)</f>
        <v>-2</v>
      </c>
      <c r="G3" s="60"/>
      <c r="H3" s="73">
        <v>0</v>
      </c>
      <c r="I3" s="56">
        <v>10</v>
      </c>
      <c r="J3" s="56">
        <v>1</v>
      </c>
      <c r="K3" s="56">
        <v>8</v>
      </c>
      <c r="L3" s="69">
        <f>SUM(J3)</f>
        <v>1</v>
      </c>
      <c r="M3" s="57">
        <f>K3*L3-SUM(N$3:N3)</f>
        <v>-2</v>
      </c>
      <c r="N3" s="68">
        <f>I3*J3</f>
        <v>10</v>
      </c>
      <c r="P3" s="73">
        <v>0</v>
      </c>
      <c r="Q3" s="56">
        <v>10</v>
      </c>
      <c r="R3" s="56">
        <v>1</v>
      </c>
      <c r="S3" s="56">
        <v>8</v>
      </c>
      <c r="T3" s="69">
        <f>SUM(R3)</f>
        <v>1</v>
      </c>
      <c r="U3" s="57">
        <f>S3*T3-SUM(V$3:V3)</f>
        <v>-2</v>
      </c>
      <c r="V3" s="68">
        <f>Q3*R3</f>
        <v>10</v>
      </c>
      <c r="X3" s="73">
        <v>0</v>
      </c>
      <c r="Y3" s="56">
        <v>10</v>
      </c>
      <c r="Z3" s="56">
        <v>1</v>
      </c>
      <c r="AA3" s="56">
        <v>8</v>
      </c>
      <c r="AB3" s="69">
        <f>SUM(Z3)</f>
        <v>1</v>
      </c>
      <c r="AC3" s="57">
        <f>AA3*AB3-SUM(AD$3:AD3)</f>
        <v>-2</v>
      </c>
      <c r="AD3" s="68">
        <f>Y3*Z3</f>
        <v>10</v>
      </c>
    </row>
    <row r="4" spans="1:32" ht="15" x14ac:dyDescent="0.3">
      <c r="A4" s="76">
        <v>1</v>
      </c>
      <c r="B4" s="56">
        <v>11</v>
      </c>
      <c r="C4" s="56">
        <v>1</v>
      </c>
      <c r="D4" s="56">
        <v>9</v>
      </c>
      <c r="E4" s="69">
        <f>SUM(C$3:C4)</f>
        <v>2</v>
      </c>
      <c r="F4" s="57">
        <f>D4*E4-SUM(B$3:B4)</f>
        <v>-3</v>
      </c>
      <c r="G4" s="60"/>
      <c r="H4" s="73">
        <v>1</v>
      </c>
      <c r="I4" s="56">
        <v>11</v>
      </c>
      <c r="J4" s="56">
        <v>1</v>
      </c>
      <c r="K4" s="56">
        <v>9</v>
      </c>
      <c r="L4" s="69">
        <f>SUM(J$3:J4)</f>
        <v>2</v>
      </c>
      <c r="M4" s="57">
        <f>K4*L4-SUM(N$3:N4)</f>
        <v>-3</v>
      </c>
      <c r="N4" s="68">
        <f t="shared" ref="N4:N13" si="0">I4*J4</f>
        <v>11</v>
      </c>
      <c r="P4" s="73">
        <v>1</v>
      </c>
      <c r="Q4" s="56">
        <v>11</v>
      </c>
      <c r="R4" s="56">
        <v>1</v>
      </c>
      <c r="S4" s="56">
        <v>9</v>
      </c>
      <c r="T4" s="69">
        <f>SUM(R$3:R4)</f>
        <v>2</v>
      </c>
      <c r="U4" s="57">
        <f>S4*T4-SUM(V$3:V4)</f>
        <v>-3</v>
      </c>
      <c r="V4" s="68">
        <f t="shared" ref="V4:V13" si="1">Q4*R4</f>
        <v>11</v>
      </c>
      <c r="X4" s="73">
        <v>1</v>
      </c>
      <c r="Y4" s="56">
        <v>11</v>
      </c>
      <c r="Z4" s="56">
        <v>1</v>
      </c>
      <c r="AA4" s="56">
        <v>9</v>
      </c>
      <c r="AB4" s="69">
        <f>SUM(Z$3:Z4)</f>
        <v>2</v>
      </c>
      <c r="AC4" s="57">
        <f>AA4*AB4-SUM(AD$3:AD4)</f>
        <v>-3</v>
      </c>
      <c r="AD4" s="68">
        <f t="shared" ref="AD4:AD13" si="2">Y4*Z4</f>
        <v>11</v>
      </c>
    </row>
    <row r="5" spans="1:32" ht="15" x14ac:dyDescent="0.3">
      <c r="A5" s="76">
        <v>2</v>
      </c>
      <c r="B5" s="56">
        <v>12</v>
      </c>
      <c r="C5" s="56">
        <v>1</v>
      </c>
      <c r="D5" s="56">
        <v>10</v>
      </c>
      <c r="E5" s="69">
        <f>SUM(C$3:C5)</f>
        <v>3</v>
      </c>
      <c r="F5" s="57">
        <f>D5*E5-SUM(B$3:B5)</f>
        <v>-3</v>
      </c>
      <c r="G5" s="60"/>
      <c r="H5" s="73">
        <v>2</v>
      </c>
      <c r="I5" s="56">
        <v>12</v>
      </c>
      <c r="J5" s="56">
        <v>1</v>
      </c>
      <c r="K5" s="56">
        <v>10</v>
      </c>
      <c r="L5" s="69">
        <f>SUM(J$3:J5)</f>
        <v>3</v>
      </c>
      <c r="M5" s="57">
        <f>K5*L5-SUM(N$3:N5)</f>
        <v>-3</v>
      </c>
      <c r="N5" s="68">
        <f t="shared" si="0"/>
        <v>12</v>
      </c>
      <c r="P5" s="73">
        <v>2</v>
      </c>
      <c r="Q5" s="56">
        <v>12</v>
      </c>
      <c r="R5" s="56">
        <v>1</v>
      </c>
      <c r="S5" s="56">
        <v>10</v>
      </c>
      <c r="T5" s="69">
        <f>SUM(R$3:R5)</f>
        <v>3</v>
      </c>
      <c r="U5" s="57">
        <f>S5*T5-SUM(V$3:V5)</f>
        <v>-3</v>
      </c>
      <c r="V5" s="68">
        <f t="shared" si="1"/>
        <v>12</v>
      </c>
      <c r="X5" s="73">
        <v>2</v>
      </c>
      <c r="Y5" s="56">
        <v>12</v>
      </c>
      <c r="Z5" s="56">
        <v>1</v>
      </c>
      <c r="AA5" s="56">
        <v>10</v>
      </c>
      <c r="AB5" s="69">
        <f>SUM(Z$3:Z5)</f>
        <v>3</v>
      </c>
      <c r="AC5" s="57">
        <f>AA5*AB5-SUM(AD$3:AD5)</f>
        <v>-3</v>
      </c>
      <c r="AD5" s="68">
        <f t="shared" si="2"/>
        <v>12</v>
      </c>
    </row>
    <row r="6" spans="1:32" s="72" customFormat="1" ht="15" x14ac:dyDescent="0.3">
      <c r="A6" s="76">
        <v>3</v>
      </c>
      <c r="B6" s="66">
        <v>13</v>
      </c>
      <c r="C6" s="66">
        <v>1</v>
      </c>
      <c r="D6" s="66">
        <v>11</v>
      </c>
      <c r="E6" s="71">
        <f>SUM(C$3:C6)</f>
        <v>4</v>
      </c>
      <c r="F6" s="67">
        <f>D6*E6-SUM(B$3:B6)</f>
        <v>-2</v>
      </c>
      <c r="G6" s="64"/>
      <c r="H6" s="73">
        <v>3</v>
      </c>
      <c r="I6" s="66">
        <v>13</v>
      </c>
      <c r="J6" s="66">
        <v>0</v>
      </c>
      <c r="K6" s="66">
        <v>11</v>
      </c>
      <c r="L6" s="71">
        <f>SUM(J$3:J6)</f>
        <v>3</v>
      </c>
      <c r="M6" s="67">
        <f>K6*L6-SUM(N$3:N6)</f>
        <v>0</v>
      </c>
      <c r="N6" s="72">
        <f t="shared" si="0"/>
        <v>0</v>
      </c>
      <c r="P6" s="73">
        <v>3</v>
      </c>
      <c r="Q6" s="66">
        <v>13</v>
      </c>
      <c r="R6" s="66">
        <v>1</v>
      </c>
      <c r="S6" s="66">
        <v>11</v>
      </c>
      <c r="T6" s="71">
        <f>SUM(R$3:R6)</f>
        <v>4</v>
      </c>
      <c r="U6" s="67">
        <f>S6*T6-SUM(V$3:V6)</f>
        <v>-2</v>
      </c>
      <c r="V6" s="72">
        <f t="shared" si="1"/>
        <v>13</v>
      </c>
      <c r="X6" s="73">
        <v>3</v>
      </c>
      <c r="Y6" s="66">
        <v>13</v>
      </c>
      <c r="Z6" s="66">
        <v>1</v>
      </c>
      <c r="AA6" s="66">
        <v>11</v>
      </c>
      <c r="AB6" s="71">
        <f>SUM(Z$3:Z6)</f>
        <v>4</v>
      </c>
      <c r="AC6" s="67">
        <f>AA6*AB6-SUM(AD$3:AD6)</f>
        <v>-2</v>
      </c>
      <c r="AD6" s="72">
        <f t="shared" si="2"/>
        <v>13</v>
      </c>
    </row>
    <row r="7" spans="1:32" s="72" customFormat="1" ht="15" x14ac:dyDescent="0.3">
      <c r="A7" s="76">
        <v>4</v>
      </c>
      <c r="B7" s="66">
        <v>14</v>
      </c>
      <c r="C7" s="66">
        <v>1</v>
      </c>
      <c r="D7" s="66">
        <v>12</v>
      </c>
      <c r="E7" s="71">
        <f>SUM(C$3:C7)</f>
        <v>5</v>
      </c>
      <c r="F7" s="67">
        <f>D7*E7-SUM(B$3:B7)</f>
        <v>0</v>
      </c>
      <c r="G7" s="64"/>
      <c r="H7" s="73">
        <v>4</v>
      </c>
      <c r="I7" s="66">
        <v>14</v>
      </c>
      <c r="J7" s="66">
        <v>0</v>
      </c>
      <c r="K7" s="66">
        <v>12</v>
      </c>
      <c r="L7" s="71">
        <f>SUM(J$3:J7)</f>
        <v>3</v>
      </c>
      <c r="M7" s="67">
        <f>K7*L7-SUM(N$3:N7)</f>
        <v>3</v>
      </c>
      <c r="N7" s="72">
        <f t="shared" si="0"/>
        <v>0</v>
      </c>
      <c r="P7" s="73">
        <v>4</v>
      </c>
      <c r="Q7" s="66">
        <v>14</v>
      </c>
      <c r="R7" s="66">
        <v>0</v>
      </c>
      <c r="S7" s="66">
        <v>12</v>
      </c>
      <c r="T7" s="71">
        <f>SUM(R$3:R7)</f>
        <v>4</v>
      </c>
      <c r="U7" s="67">
        <f>S7*T7-SUM(V$3:V7)</f>
        <v>2</v>
      </c>
      <c r="V7" s="72">
        <f t="shared" si="1"/>
        <v>0</v>
      </c>
      <c r="X7" s="73">
        <v>4</v>
      </c>
      <c r="Y7" s="66">
        <v>14</v>
      </c>
      <c r="Z7" s="66">
        <v>1</v>
      </c>
      <c r="AA7" s="66">
        <v>12</v>
      </c>
      <c r="AB7" s="71">
        <f>SUM(Z$3:Z7)</f>
        <v>5</v>
      </c>
      <c r="AC7" s="67">
        <f>AA7*AB7-SUM(AD$3:AD7)</f>
        <v>0</v>
      </c>
      <c r="AD7" s="72">
        <f t="shared" si="2"/>
        <v>14</v>
      </c>
    </row>
    <row r="8" spans="1:32" ht="15" x14ac:dyDescent="0.3">
      <c r="A8" s="76">
        <v>5</v>
      </c>
      <c r="B8" s="56">
        <v>15</v>
      </c>
      <c r="C8" s="56">
        <v>1</v>
      </c>
      <c r="D8" s="56">
        <v>13</v>
      </c>
      <c r="E8" s="69">
        <f>SUM(C$3:C8)</f>
        <v>6</v>
      </c>
      <c r="F8" s="57">
        <f>D8*E8-SUM(B$3:B8)</f>
        <v>3</v>
      </c>
      <c r="G8" s="60"/>
      <c r="H8" s="73">
        <v>5</v>
      </c>
      <c r="I8" s="56">
        <v>15</v>
      </c>
      <c r="J8" s="56">
        <v>0</v>
      </c>
      <c r="K8" s="56">
        <v>13</v>
      </c>
      <c r="L8" s="69">
        <f>SUM(J$3:J8)</f>
        <v>3</v>
      </c>
      <c r="M8" s="57">
        <f>K8*L8-SUM(N$3:N8)</f>
        <v>6</v>
      </c>
      <c r="N8" s="68">
        <f t="shared" si="0"/>
        <v>0</v>
      </c>
      <c r="P8" s="73">
        <v>5</v>
      </c>
      <c r="Q8" s="56">
        <v>15</v>
      </c>
      <c r="R8" s="56">
        <v>0</v>
      </c>
      <c r="S8" s="56">
        <v>13</v>
      </c>
      <c r="T8" s="69">
        <f>SUM(R$3:R8)</f>
        <v>4</v>
      </c>
      <c r="U8" s="57">
        <f>S8*T8-SUM(V$3:V8)</f>
        <v>6</v>
      </c>
      <c r="V8" s="68">
        <f t="shared" si="1"/>
        <v>0</v>
      </c>
      <c r="X8" s="73">
        <v>5</v>
      </c>
      <c r="Y8" s="56">
        <v>15</v>
      </c>
      <c r="Z8" s="56">
        <v>0</v>
      </c>
      <c r="AA8" s="56">
        <v>13</v>
      </c>
      <c r="AB8" s="69">
        <f>SUM(Z$3:Z8)</f>
        <v>5</v>
      </c>
      <c r="AC8" s="57">
        <f>AA8*AB8-SUM(AD$3:AD8)</f>
        <v>5</v>
      </c>
      <c r="AD8" s="68">
        <f t="shared" si="2"/>
        <v>0</v>
      </c>
    </row>
    <row r="9" spans="1:32" ht="15" x14ac:dyDescent="0.3">
      <c r="A9" s="76">
        <v>6</v>
      </c>
      <c r="B9" s="56">
        <v>16</v>
      </c>
      <c r="C9" s="56">
        <v>1</v>
      </c>
      <c r="D9" s="56">
        <v>14</v>
      </c>
      <c r="E9" s="69">
        <f>SUM(C$3:C9)</f>
        <v>7</v>
      </c>
      <c r="F9" s="57">
        <f>D9*E9-SUM(B$3:B9)</f>
        <v>7</v>
      </c>
      <c r="G9" s="60"/>
      <c r="H9" s="73">
        <v>6</v>
      </c>
      <c r="I9" s="56">
        <v>16</v>
      </c>
      <c r="J9" s="56">
        <v>0</v>
      </c>
      <c r="K9" s="56">
        <v>14</v>
      </c>
      <c r="L9" s="69">
        <f>SUM(J$3:J9)</f>
        <v>3</v>
      </c>
      <c r="M9" s="57">
        <f>K9*L9-SUM(N$3:N9)</f>
        <v>9</v>
      </c>
      <c r="N9" s="68">
        <f t="shared" si="0"/>
        <v>0</v>
      </c>
      <c r="P9" s="73">
        <v>6</v>
      </c>
      <c r="Q9" s="56">
        <v>16</v>
      </c>
      <c r="R9" s="56">
        <v>0</v>
      </c>
      <c r="S9" s="56">
        <v>14</v>
      </c>
      <c r="T9" s="69">
        <f>SUM(R$3:R9)</f>
        <v>4</v>
      </c>
      <c r="U9" s="57">
        <f>S9*T9-SUM(V$3:V9)</f>
        <v>10</v>
      </c>
      <c r="V9" s="68">
        <f t="shared" si="1"/>
        <v>0</v>
      </c>
      <c r="X9" s="73">
        <v>6</v>
      </c>
      <c r="Y9" s="56">
        <v>16</v>
      </c>
      <c r="Z9" s="56">
        <v>0</v>
      </c>
      <c r="AA9" s="56">
        <v>14</v>
      </c>
      <c r="AB9" s="69">
        <f>SUM(Z$3:Z9)</f>
        <v>5</v>
      </c>
      <c r="AC9" s="57">
        <f>AA9*AB9-SUM(AD$3:AD9)</f>
        <v>10</v>
      </c>
      <c r="AD9" s="68">
        <f t="shared" si="2"/>
        <v>0</v>
      </c>
    </row>
    <row r="10" spans="1:32" ht="15" x14ac:dyDescent="0.3">
      <c r="A10" s="76">
        <v>7</v>
      </c>
      <c r="B10" s="56">
        <v>17</v>
      </c>
      <c r="C10" s="56">
        <v>1</v>
      </c>
      <c r="D10" s="56">
        <v>15</v>
      </c>
      <c r="E10" s="69">
        <f>SUM(C$3:C10)</f>
        <v>8</v>
      </c>
      <c r="F10" s="57">
        <f>D10*E10-SUM(B$3:B10)</f>
        <v>12</v>
      </c>
      <c r="G10" s="60"/>
      <c r="H10" s="73">
        <v>7</v>
      </c>
      <c r="I10" s="56">
        <v>17</v>
      </c>
      <c r="J10" s="56">
        <v>0</v>
      </c>
      <c r="K10" s="56">
        <v>15</v>
      </c>
      <c r="L10" s="69">
        <f>SUM(J$3:J10)</f>
        <v>3</v>
      </c>
      <c r="M10" s="57">
        <f>K10*L10-SUM(N$3:N10)</f>
        <v>12</v>
      </c>
      <c r="N10" s="68">
        <f t="shared" si="0"/>
        <v>0</v>
      </c>
      <c r="P10" s="73">
        <v>7</v>
      </c>
      <c r="Q10" s="56">
        <v>17</v>
      </c>
      <c r="R10" s="56">
        <v>0</v>
      </c>
      <c r="S10" s="56">
        <v>15</v>
      </c>
      <c r="T10" s="69">
        <f>SUM(R$3:R10)</f>
        <v>4</v>
      </c>
      <c r="U10" s="57">
        <f>S10*T10-SUM(V$3:V10)</f>
        <v>14</v>
      </c>
      <c r="V10" s="68">
        <f t="shared" si="1"/>
        <v>0</v>
      </c>
      <c r="X10" s="73">
        <v>7</v>
      </c>
      <c r="Y10" s="56">
        <v>17</v>
      </c>
      <c r="Z10" s="56">
        <v>0</v>
      </c>
      <c r="AA10" s="56">
        <v>15</v>
      </c>
      <c r="AB10" s="69">
        <f>SUM(Z$3:Z10)</f>
        <v>5</v>
      </c>
      <c r="AC10" s="57">
        <f>AA10*AB10-SUM(AD$3:AD10)</f>
        <v>15</v>
      </c>
      <c r="AD10" s="68">
        <f t="shared" si="2"/>
        <v>0</v>
      </c>
    </row>
    <row r="11" spans="1:32" ht="15" x14ac:dyDescent="0.3">
      <c r="A11" s="76">
        <v>8</v>
      </c>
      <c r="B11" s="56">
        <v>18</v>
      </c>
      <c r="C11" s="56">
        <v>1</v>
      </c>
      <c r="D11" s="56">
        <v>16</v>
      </c>
      <c r="E11" s="69">
        <f>SUM(C$3:C11)</f>
        <v>9</v>
      </c>
      <c r="F11" s="57">
        <f>D11*E11-SUM(B$3:B11)</f>
        <v>18</v>
      </c>
      <c r="G11" s="60"/>
      <c r="H11" s="73">
        <v>8</v>
      </c>
      <c r="I11" s="56">
        <v>18</v>
      </c>
      <c r="J11" s="56">
        <v>0</v>
      </c>
      <c r="K11" s="56">
        <v>16</v>
      </c>
      <c r="L11" s="69">
        <f>SUM(J$3:J11)</f>
        <v>3</v>
      </c>
      <c r="M11" s="57">
        <f>K11*L11-SUM(N$3:N11)</f>
        <v>15</v>
      </c>
      <c r="N11" s="68">
        <f t="shared" si="0"/>
        <v>0</v>
      </c>
      <c r="P11" s="73">
        <v>8</v>
      </c>
      <c r="Q11" s="56">
        <v>18</v>
      </c>
      <c r="R11" s="56">
        <v>0</v>
      </c>
      <c r="S11" s="56">
        <v>16</v>
      </c>
      <c r="T11" s="69">
        <f>SUM(R$3:R11)</f>
        <v>4</v>
      </c>
      <c r="U11" s="57">
        <f>S11*T11-SUM(V$3:V11)</f>
        <v>18</v>
      </c>
      <c r="V11" s="68">
        <f t="shared" si="1"/>
        <v>0</v>
      </c>
      <c r="X11" s="73">
        <v>8</v>
      </c>
      <c r="Y11" s="56">
        <v>18</v>
      </c>
      <c r="Z11" s="56">
        <v>0</v>
      </c>
      <c r="AA11" s="56">
        <v>16</v>
      </c>
      <c r="AB11" s="69">
        <f>SUM(Z$3:Z11)</f>
        <v>5</v>
      </c>
      <c r="AC11" s="57">
        <f>AA11*AB11-SUM(AD$3:AD11)</f>
        <v>20</v>
      </c>
      <c r="AD11" s="68">
        <f t="shared" si="2"/>
        <v>0</v>
      </c>
    </row>
    <row r="12" spans="1:32" ht="15" x14ac:dyDescent="0.3">
      <c r="A12" s="76">
        <v>9</v>
      </c>
      <c r="B12" s="56">
        <v>19</v>
      </c>
      <c r="C12" s="56">
        <v>1</v>
      </c>
      <c r="D12" s="56">
        <v>17</v>
      </c>
      <c r="E12" s="69">
        <f>SUM(C$3:C12)</f>
        <v>10</v>
      </c>
      <c r="F12" s="57">
        <f>D12*E12-SUM(B$3:B12)</f>
        <v>25</v>
      </c>
      <c r="G12" s="60"/>
      <c r="H12" s="73">
        <v>9</v>
      </c>
      <c r="I12" s="56">
        <v>19</v>
      </c>
      <c r="J12" s="56">
        <v>0</v>
      </c>
      <c r="K12" s="56">
        <v>17</v>
      </c>
      <c r="L12" s="69">
        <f>SUM(J$3:J12)</f>
        <v>3</v>
      </c>
      <c r="M12" s="57">
        <f>K12*L12-SUM(N$3:N12)</f>
        <v>18</v>
      </c>
      <c r="N12" s="68">
        <f t="shared" si="0"/>
        <v>0</v>
      </c>
      <c r="P12" s="73">
        <v>9</v>
      </c>
      <c r="Q12" s="56">
        <v>19</v>
      </c>
      <c r="R12" s="56">
        <v>0</v>
      </c>
      <c r="S12" s="56">
        <v>17</v>
      </c>
      <c r="T12" s="69">
        <f>SUM(R$3:R12)</f>
        <v>4</v>
      </c>
      <c r="U12" s="57">
        <f>S12*T12-SUM(V$3:V12)</f>
        <v>22</v>
      </c>
      <c r="V12" s="68">
        <f t="shared" si="1"/>
        <v>0</v>
      </c>
      <c r="X12" s="73">
        <v>9</v>
      </c>
      <c r="Y12" s="56">
        <v>19</v>
      </c>
      <c r="Z12" s="56">
        <v>0</v>
      </c>
      <c r="AA12" s="56">
        <v>17</v>
      </c>
      <c r="AB12" s="69">
        <f>SUM(Z$3:Z12)</f>
        <v>5</v>
      </c>
      <c r="AC12" s="57">
        <f>AA12*AB12-SUM(AD$3:AD12)</f>
        <v>25</v>
      </c>
      <c r="AD12" s="68">
        <f t="shared" si="2"/>
        <v>0</v>
      </c>
    </row>
    <row r="13" spans="1:32" ht="15.6" thickBot="1" x14ac:dyDescent="0.35">
      <c r="A13" s="79">
        <v>10</v>
      </c>
      <c r="B13" s="58">
        <v>20</v>
      </c>
      <c r="C13" s="58">
        <v>1</v>
      </c>
      <c r="D13" s="58">
        <v>18</v>
      </c>
      <c r="E13" s="70">
        <f>SUM(C$3:C13)</f>
        <v>11</v>
      </c>
      <c r="F13" s="59">
        <f>D13*E13-SUM(B$3:B13)</f>
        <v>33</v>
      </c>
      <c r="G13" s="60"/>
      <c r="H13" s="74">
        <v>10</v>
      </c>
      <c r="I13" s="58">
        <v>20</v>
      </c>
      <c r="J13" s="58">
        <v>0</v>
      </c>
      <c r="K13" s="58">
        <v>18</v>
      </c>
      <c r="L13" s="70">
        <f>SUM(J$3:J13)</f>
        <v>3</v>
      </c>
      <c r="M13" s="59">
        <f>K13*L13-SUM(N$3:N13)</f>
        <v>21</v>
      </c>
      <c r="N13" s="68">
        <f t="shared" si="0"/>
        <v>0</v>
      </c>
      <c r="P13" s="74">
        <v>10</v>
      </c>
      <c r="Q13" s="58">
        <v>20</v>
      </c>
      <c r="R13" s="58">
        <v>0</v>
      </c>
      <c r="S13" s="58">
        <v>18</v>
      </c>
      <c r="T13" s="70">
        <f>SUM(R$3:R13)</f>
        <v>4</v>
      </c>
      <c r="U13" s="59">
        <f>S13*T13-SUM(V$3:V13)</f>
        <v>26</v>
      </c>
      <c r="V13" s="68">
        <f t="shared" si="1"/>
        <v>0</v>
      </c>
      <c r="X13" s="74">
        <v>10</v>
      </c>
      <c r="Y13" s="58">
        <v>20</v>
      </c>
      <c r="Z13" s="58">
        <v>0</v>
      </c>
      <c r="AA13" s="58">
        <v>18</v>
      </c>
      <c r="AB13" s="70">
        <f>SUM(Z$3:Z13)</f>
        <v>5</v>
      </c>
      <c r="AC13" s="59">
        <f>AA13*AB13-SUM(AD$3:AD13)</f>
        <v>30</v>
      </c>
      <c r="AD13" s="68">
        <f t="shared" si="2"/>
        <v>0</v>
      </c>
    </row>
    <row r="14" spans="1:32" ht="15" x14ac:dyDescent="0.3">
      <c r="A14" s="56"/>
      <c r="B14" s="56"/>
      <c r="C14" s="56"/>
      <c r="D14" s="56"/>
      <c r="E14" s="69"/>
      <c r="F14" s="56"/>
      <c r="G14" s="60"/>
      <c r="H14" s="56"/>
      <c r="I14" s="56"/>
      <c r="J14" s="56"/>
      <c r="K14" s="56"/>
      <c r="L14" s="69"/>
      <c r="M14" s="56"/>
      <c r="P14" s="56"/>
      <c r="Q14" s="56"/>
      <c r="R14" s="56"/>
      <c r="S14" s="56"/>
      <c r="T14" s="69"/>
      <c r="U14" s="56"/>
      <c r="X14" s="56"/>
      <c r="Y14" s="56"/>
      <c r="Z14" s="56"/>
      <c r="AA14" s="56"/>
      <c r="AB14" s="69"/>
      <c r="AC14" s="56"/>
    </row>
    <row r="15" spans="1:32" ht="15" x14ac:dyDescent="0.3">
      <c r="A15" s="56"/>
      <c r="B15" s="56"/>
      <c r="C15" s="56"/>
      <c r="D15" s="56"/>
      <c r="E15" s="69"/>
      <c r="F15" s="56"/>
      <c r="G15" s="60"/>
      <c r="H15" s="517" t="s">
        <v>253</v>
      </c>
      <c r="I15" s="517"/>
      <c r="J15" s="517"/>
      <c r="K15" s="517"/>
      <c r="L15" s="517"/>
      <c r="M15" s="517"/>
      <c r="P15" s="517" t="s">
        <v>254</v>
      </c>
      <c r="Q15" s="517"/>
      <c r="R15" s="517"/>
      <c r="S15" s="517"/>
      <c r="T15" s="517"/>
      <c r="U15" s="517"/>
      <c r="X15" s="517" t="s">
        <v>255</v>
      </c>
      <c r="Y15" s="517"/>
      <c r="Z15" s="517"/>
      <c r="AA15" s="517"/>
      <c r="AB15" s="517"/>
      <c r="AC15" s="517"/>
    </row>
    <row r="16" spans="1:32" ht="14.4" customHeight="1" thickBot="1" x14ac:dyDescent="0.35">
      <c r="AF16" s="68" t="s">
        <v>260</v>
      </c>
    </row>
    <row r="17" spans="1:37" x14ac:dyDescent="0.3">
      <c r="A17" s="514" t="s">
        <v>248</v>
      </c>
      <c r="B17" s="515"/>
      <c r="C17" s="515"/>
      <c r="D17" s="515"/>
      <c r="E17" s="515"/>
      <c r="F17" s="516"/>
      <c r="H17" s="514" t="s">
        <v>248</v>
      </c>
      <c r="I17" s="515"/>
      <c r="J17" s="515"/>
      <c r="K17" s="515"/>
      <c r="L17" s="515"/>
      <c r="M17" s="516"/>
      <c r="P17" s="514" t="s">
        <v>248</v>
      </c>
      <c r="Q17" s="515"/>
      <c r="R17" s="515"/>
      <c r="S17" s="515"/>
      <c r="T17" s="515"/>
      <c r="U17" s="516"/>
      <c r="X17" s="514" t="s">
        <v>248</v>
      </c>
      <c r="Y17" s="515"/>
      <c r="Z17" s="515"/>
      <c r="AA17" s="515"/>
      <c r="AB17" s="515"/>
      <c r="AC17" s="516"/>
    </row>
    <row r="18" spans="1:37" s="195" customFormat="1" ht="15" thickBot="1" x14ac:dyDescent="0.35">
      <c r="A18" s="190" t="s">
        <v>252</v>
      </c>
      <c r="B18" s="191" t="s">
        <v>250</v>
      </c>
      <c r="C18" s="191" t="s">
        <v>340</v>
      </c>
      <c r="D18" s="191" t="s">
        <v>339</v>
      </c>
      <c r="E18" s="192" t="s">
        <v>341</v>
      </c>
      <c r="F18" s="193" t="s">
        <v>251</v>
      </c>
      <c r="G18" s="194"/>
      <c r="H18" s="190" t="s">
        <v>252</v>
      </c>
      <c r="I18" s="191" t="s">
        <v>250</v>
      </c>
      <c r="J18" s="191" t="s">
        <v>340</v>
      </c>
      <c r="K18" s="191" t="s">
        <v>339</v>
      </c>
      <c r="L18" s="192" t="s">
        <v>341</v>
      </c>
      <c r="M18" s="193" t="s">
        <v>251</v>
      </c>
      <c r="P18" s="190" t="s">
        <v>252</v>
      </c>
      <c r="Q18" s="191" t="s">
        <v>250</v>
      </c>
      <c r="R18" s="191" t="s">
        <v>340</v>
      </c>
      <c r="S18" s="191" t="s">
        <v>339</v>
      </c>
      <c r="T18" s="192" t="s">
        <v>341</v>
      </c>
      <c r="U18" s="193" t="s">
        <v>251</v>
      </c>
      <c r="X18" s="190" t="s">
        <v>252</v>
      </c>
      <c r="Y18" s="191" t="s">
        <v>250</v>
      </c>
      <c r="Z18" s="191" t="s">
        <v>340</v>
      </c>
      <c r="AA18" s="191" t="s">
        <v>339</v>
      </c>
      <c r="AB18" s="192" t="s">
        <v>341</v>
      </c>
      <c r="AC18" s="193" t="s">
        <v>251</v>
      </c>
      <c r="AH18" s="195" t="s">
        <v>261</v>
      </c>
      <c r="AI18" s="195" t="s">
        <v>262</v>
      </c>
      <c r="AJ18" s="195" t="s">
        <v>263</v>
      </c>
      <c r="AK18" s="195" t="s">
        <v>264</v>
      </c>
    </row>
    <row r="19" spans="1:37" ht="15" x14ac:dyDescent="0.3">
      <c r="A19" s="76">
        <v>0</v>
      </c>
      <c r="B19" s="56">
        <v>10</v>
      </c>
      <c r="C19" s="56">
        <v>1</v>
      </c>
      <c r="D19" s="56">
        <v>7</v>
      </c>
      <c r="E19" s="69">
        <f>SUM(C19)</f>
        <v>1</v>
      </c>
      <c r="F19" s="57">
        <f>D19*E19-SUM(B$19:B19)</f>
        <v>-3</v>
      </c>
      <c r="G19" s="60"/>
      <c r="H19" s="73">
        <v>0</v>
      </c>
      <c r="I19" s="56">
        <v>10</v>
      </c>
      <c r="J19" s="56">
        <v>1</v>
      </c>
      <c r="K19" s="56">
        <v>7</v>
      </c>
      <c r="L19" s="69">
        <f>SUM(J19)</f>
        <v>1</v>
      </c>
      <c r="M19" s="57">
        <f>K19*L19-SUM(N$19:N19)</f>
        <v>-3</v>
      </c>
      <c r="N19" s="68">
        <f>I19*J19</f>
        <v>10</v>
      </c>
      <c r="P19" s="73">
        <v>0</v>
      </c>
      <c r="Q19" s="56">
        <v>10</v>
      </c>
      <c r="R19" s="56">
        <v>1</v>
      </c>
      <c r="S19" s="56">
        <v>7</v>
      </c>
      <c r="T19" s="69">
        <f>SUM(R19)</f>
        <v>1</v>
      </c>
      <c r="U19" s="57">
        <f>S19*T19-SUM(V$19:V19)</f>
        <v>-3</v>
      </c>
      <c r="V19" s="68">
        <f>Q19*R19</f>
        <v>10</v>
      </c>
      <c r="X19" s="73">
        <v>0</v>
      </c>
      <c r="Y19" s="56">
        <v>10</v>
      </c>
      <c r="Z19" s="56">
        <v>1</v>
      </c>
      <c r="AA19" s="56">
        <v>7</v>
      </c>
      <c r="AB19" s="69">
        <f>SUM(Z19)</f>
        <v>1</v>
      </c>
      <c r="AC19" s="57">
        <f>AA19*AB19-SUM(AD$19:AD19)</f>
        <v>-3</v>
      </c>
      <c r="AD19" s="68">
        <f>Y19*Z19</f>
        <v>10</v>
      </c>
      <c r="AF19" s="68">
        <v>5</v>
      </c>
      <c r="AH19" s="68">
        <f>F19*AF19</f>
        <v>-15</v>
      </c>
      <c r="AI19" s="68">
        <f>AF19*M19</f>
        <v>-15</v>
      </c>
      <c r="AJ19" s="68">
        <f>AF19*U19</f>
        <v>-15</v>
      </c>
      <c r="AK19" s="68">
        <f>AF19*AC19</f>
        <v>-15</v>
      </c>
    </row>
    <row r="20" spans="1:37" ht="15" x14ac:dyDescent="0.3">
      <c r="A20" s="76">
        <v>1</v>
      </c>
      <c r="B20" s="56">
        <v>11</v>
      </c>
      <c r="C20" s="56">
        <v>1</v>
      </c>
      <c r="D20" s="56">
        <v>8</v>
      </c>
      <c r="E20" s="69">
        <f>SUM(C$19:C20)</f>
        <v>2</v>
      </c>
      <c r="F20" s="57">
        <f>D20*E20-SUM(B$19:B20)</f>
        <v>-5</v>
      </c>
      <c r="G20" s="60"/>
      <c r="H20" s="73">
        <v>1</v>
      </c>
      <c r="I20" s="56">
        <v>11</v>
      </c>
      <c r="J20" s="56">
        <v>1</v>
      </c>
      <c r="K20" s="56">
        <v>8</v>
      </c>
      <c r="L20" s="69">
        <f>SUM(J$19:J20)</f>
        <v>2</v>
      </c>
      <c r="M20" s="57">
        <f>K20*L20-SUM(N$19:N20)</f>
        <v>-5</v>
      </c>
      <c r="N20" s="68">
        <f t="shared" ref="N20:N27" si="3">I20*J20</f>
        <v>11</v>
      </c>
      <c r="P20" s="73">
        <v>1</v>
      </c>
      <c r="Q20" s="56">
        <v>11</v>
      </c>
      <c r="R20" s="56">
        <v>1</v>
      </c>
      <c r="S20" s="56">
        <v>8</v>
      </c>
      <c r="T20" s="69">
        <f>SUM(R$19:R20)</f>
        <v>2</v>
      </c>
      <c r="U20" s="57">
        <f>S20*T20-SUM(V$19:V20)</f>
        <v>-5</v>
      </c>
      <c r="V20" s="68">
        <f t="shared" ref="V20:V27" si="4">Q20*R20</f>
        <v>11</v>
      </c>
      <c r="X20" s="73">
        <v>1</v>
      </c>
      <c r="Y20" s="56">
        <v>11</v>
      </c>
      <c r="Z20" s="56">
        <v>1</v>
      </c>
      <c r="AA20" s="56">
        <v>8</v>
      </c>
      <c r="AB20" s="69">
        <f>SUM(Z$19:Z20)</f>
        <v>2</v>
      </c>
      <c r="AC20" s="57">
        <f>AA20*AB20-SUM(AD$19:AD20)</f>
        <v>-5</v>
      </c>
      <c r="AD20" s="68">
        <f t="shared" ref="AD20:AD39" si="5">Y20*Z20</f>
        <v>11</v>
      </c>
      <c r="AF20" s="68">
        <v>10</v>
      </c>
      <c r="AH20" s="68">
        <f t="shared" ref="AH20:AH29" si="6">F20*AF20</f>
        <v>-50</v>
      </c>
      <c r="AI20" s="68">
        <f t="shared" ref="AI20:AI29" si="7">AF20*M20</f>
        <v>-50</v>
      </c>
      <c r="AJ20" s="68">
        <f t="shared" ref="AJ20:AJ29" si="8">AF20*U20</f>
        <v>-50</v>
      </c>
      <c r="AK20" s="68">
        <f t="shared" ref="AK20:AK29" si="9">AF20*AC20</f>
        <v>-50</v>
      </c>
    </row>
    <row r="21" spans="1:37" ht="15" x14ac:dyDescent="0.3">
      <c r="A21" s="76">
        <v>2</v>
      </c>
      <c r="B21" s="56">
        <v>12</v>
      </c>
      <c r="C21" s="56">
        <v>1</v>
      </c>
      <c r="D21" s="56">
        <v>9</v>
      </c>
      <c r="E21" s="69">
        <f>SUM(C$19:C21)</f>
        <v>3</v>
      </c>
      <c r="F21" s="57">
        <f>D21*E21-SUM(B$19:B21)</f>
        <v>-6</v>
      </c>
      <c r="G21" s="60"/>
      <c r="H21" s="73">
        <v>2</v>
      </c>
      <c r="I21" s="56">
        <v>12</v>
      </c>
      <c r="J21" s="56">
        <v>1</v>
      </c>
      <c r="K21" s="56">
        <v>9</v>
      </c>
      <c r="L21" s="69">
        <f>SUM(J$19:J21)</f>
        <v>3</v>
      </c>
      <c r="M21" s="57">
        <f>K21*L21-SUM(N$19:N21)</f>
        <v>-6</v>
      </c>
      <c r="N21" s="68">
        <f t="shared" si="3"/>
        <v>12</v>
      </c>
      <c r="P21" s="73">
        <v>2</v>
      </c>
      <c r="Q21" s="56">
        <v>12</v>
      </c>
      <c r="R21" s="56">
        <v>1</v>
      </c>
      <c r="S21" s="56">
        <v>9</v>
      </c>
      <c r="T21" s="69">
        <f>SUM(R$19:R21)</f>
        <v>3</v>
      </c>
      <c r="U21" s="57">
        <f>S21*T21-SUM(V$19:V21)</f>
        <v>-6</v>
      </c>
      <c r="V21" s="68">
        <f t="shared" si="4"/>
        <v>12</v>
      </c>
      <c r="X21" s="73">
        <v>2</v>
      </c>
      <c r="Y21" s="56">
        <v>12</v>
      </c>
      <c r="Z21" s="56">
        <v>1</v>
      </c>
      <c r="AA21" s="56">
        <v>9</v>
      </c>
      <c r="AB21" s="69">
        <f>SUM(Z$19:Z21)</f>
        <v>3</v>
      </c>
      <c r="AC21" s="57">
        <f>AA21*AB21-SUM(AD$19:AD21)</f>
        <v>-6</v>
      </c>
      <c r="AD21" s="68">
        <f t="shared" si="5"/>
        <v>12</v>
      </c>
      <c r="AF21" s="68">
        <v>10</v>
      </c>
      <c r="AH21" s="68">
        <f t="shared" si="6"/>
        <v>-60</v>
      </c>
      <c r="AI21" s="68">
        <f t="shared" si="7"/>
        <v>-60</v>
      </c>
      <c r="AJ21" s="68">
        <f t="shared" si="8"/>
        <v>-60</v>
      </c>
      <c r="AK21" s="68">
        <f t="shared" si="9"/>
        <v>-60</v>
      </c>
    </row>
    <row r="22" spans="1:37" ht="15" x14ac:dyDescent="0.3">
      <c r="A22" s="76">
        <v>3</v>
      </c>
      <c r="B22" s="56">
        <v>13</v>
      </c>
      <c r="C22" s="56">
        <v>1</v>
      </c>
      <c r="D22" s="56">
        <v>10</v>
      </c>
      <c r="E22" s="69">
        <f>SUM(C$19:C22)</f>
        <v>4</v>
      </c>
      <c r="F22" s="57">
        <f>D22*E22-SUM(B$19:B22)</f>
        <v>-6</v>
      </c>
      <c r="G22" s="60"/>
      <c r="H22" s="73">
        <v>3</v>
      </c>
      <c r="I22" s="56">
        <v>13</v>
      </c>
      <c r="J22" s="56">
        <v>0</v>
      </c>
      <c r="K22" s="56">
        <v>10</v>
      </c>
      <c r="L22" s="69">
        <f>SUM(J$19:J22)</f>
        <v>3</v>
      </c>
      <c r="M22" s="57">
        <f>K22*L22-SUM(N$19:N22)</f>
        <v>-3</v>
      </c>
      <c r="N22" s="68">
        <f t="shared" si="3"/>
        <v>0</v>
      </c>
      <c r="P22" s="73">
        <v>3</v>
      </c>
      <c r="Q22" s="56">
        <v>13</v>
      </c>
      <c r="R22" s="56">
        <v>1</v>
      </c>
      <c r="S22" s="56">
        <v>10</v>
      </c>
      <c r="T22" s="69">
        <f>SUM(R$19:R22)</f>
        <v>4</v>
      </c>
      <c r="U22" s="57">
        <f>S22*T22-SUM(V$19:V22)</f>
        <v>-6</v>
      </c>
      <c r="V22" s="68">
        <f t="shared" si="4"/>
        <v>13</v>
      </c>
      <c r="X22" s="73">
        <v>3</v>
      </c>
      <c r="Y22" s="56">
        <v>13</v>
      </c>
      <c r="Z22" s="56">
        <v>1</v>
      </c>
      <c r="AA22" s="56">
        <v>10</v>
      </c>
      <c r="AB22" s="69">
        <f>SUM(Z$19:Z22)</f>
        <v>4</v>
      </c>
      <c r="AC22" s="57">
        <f>AA22*AB22-SUM(AD$19:AD22)</f>
        <v>-6</v>
      </c>
      <c r="AD22" s="68">
        <f t="shared" si="5"/>
        <v>13</v>
      </c>
      <c r="AF22" s="68">
        <v>10</v>
      </c>
      <c r="AH22" s="68">
        <f t="shared" si="6"/>
        <v>-60</v>
      </c>
      <c r="AI22" s="68">
        <f t="shared" si="7"/>
        <v>-30</v>
      </c>
      <c r="AJ22" s="68">
        <f t="shared" si="8"/>
        <v>-60</v>
      </c>
      <c r="AK22" s="68">
        <f t="shared" si="9"/>
        <v>-60</v>
      </c>
    </row>
    <row r="23" spans="1:37" s="72" customFormat="1" ht="15" x14ac:dyDescent="0.3">
      <c r="A23" s="76">
        <v>4</v>
      </c>
      <c r="B23" s="66">
        <v>14</v>
      </c>
      <c r="C23" s="66">
        <v>1</v>
      </c>
      <c r="D23" s="66">
        <v>11</v>
      </c>
      <c r="E23" s="71">
        <f>SUM(C$19:C23)</f>
        <v>5</v>
      </c>
      <c r="F23" s="67">
        <f>D23*E23-SUM(B$19:B23)</f>
        <v>-5</v>
      </c>
      <c r="G23" s="64"/>
      <c r="H23" s="73">
        <v>4</v>
      </c>
      <c r="I23" s="66">
        <v>14</v>
      </c>
      <c r="J23" s="66">
        <v>0</v>
      </c>
      <c r="K23" s="66">
        <v>11</v>
      </c>
      <c r="L23" s="71">
        <f>SUM(J$19:J23)</f>
        <v>3</v>
      </c>
      <c r="M23" s="67">
        <f>K23*L23-SUM(N$19:N23)</f>
        <v>0</v>
      </c>
      <c r="N23" s="72">
        <f t="shared" si="3"/>
        <v>0</v>
      </c>
      <c r="P23" s="73">
        <v>4</v>
      </c>
      <c r="Q23" s="66">
        <v>14</v>
      </c>
      <c r="R23" s="66">
        <v>0</v>
      </c>
      <c r="S23" s="66">
        <v>11</v>
      </c>
      <c r="T23" s="71">
        <f>SUM(R$19:R23)</f>
        <v>4</v>
      </c>
      <c r="U23" s="67">
        <f>S23*T23-SUM(V$19:V23)</f>
        <v>-2</v>
      </c>
      <c r="V23" s="72">
        <f t="shared" si="4"/>
        <v>0</v>
      </c>
      <c r="X23" s="73">
        <v>4</v>
      </c>
      <c r="Y23" s="66">
        <v>14</v>
      </c>
      <c r="Z23" s="66">
        <v>1</v>
      </c>
      <c r="AA23" s="66">
        <v>11</v>
      </c>
      <c r="AB23" s="71">
        <f>SUM(Z$19:Z23)</f>
        <v>5</v>
      </c>
      <c r="AC23" s="67">
        <f>AA23*AB23-SUM(AD$19:AD23)</f>
        <v>-5</v>
      </c>
      <c r="AD23" s="72">
        <f t="shared" si="5"/>
        <v>14</v>
      </c>
      <c r="AF23" s="72">
        <v>20</v>
      </c>
      <c r="AH23" s="68">
        <f t="shared" si="6"/>
        <v>-100</v>
      </c>
      <c r="AI23" s="68">
        <f t="shared" si="7"/>
        <v>0</v>
      </c>
      <c r="AJ23" s="68">
        <f t="shared" si="8"/>
        <v>-40</v>
      </c>
      <c r="AK23" s="68">
        <f t="shared" si="9"/>
        <v>-100</v>
      </c>
    </row>
    <row r="24" spans="1:37" ht="15" x14ac:dyDescent="0.3">
      <c r="A24" s="76">
        <v>5</v>
      </c>
      <c r="B24" s="56">
        <v>15</v>
      </c>
      <c r="C24" s="56">
        <v>1</v>
      </c>
      <c r="D24" s="56">
        <v>12</v>
      </c>
      <c r="E24" s="69">
        <f>SUM(C$19:C24)</f>
        <v>6</v>
      </c>
      <c r="F24" s="57">
        <f>D24*E24-SUM(B$19:B24)</f>
        <v>-3</v>
      </c>
      <c r="G24" s="60"/>
      <c r="H24" s="73">
        <v>5</v>
      </c>
      <c r="I24" s="56">
        <v>15</v>
      </c>
      <c r="J24" s="56">
        <v>0</v>
      </c>
      <c r="K24" s="56">
        <v>12</v>
      </c>
      <c r="L24" s="69">
        <f>SUM(J$19:J24)</f>
        <v>3</v>
      </c>
      <c r="M24" s="57">
        <f>K24*L24-SUM(N$19:N24)</f>
        <v>3</v>
      </c>
      <c r="N24" s="68">
        <f t="shared" si="3"/>
        <v>0</v>
      </c>
      <c r="P24" s="73">
        <v>5</v>
      </c>
      <c r="Q24" s="56">
        <v>15</v>
      </c>
      <c r="R24" s="56">
        <v>0</v>
      </c>
      <c r="S24" s="56">
        <v>12</v>
      </c>
      <c r="T24" s="69">
        <f>SUM(R$19:R24)</f>
        <v>4</v>
      </c>
      <c r="U24" s="57">
        <f>S24*T24-SUM(V$19:V24)</f>
        <v>2</v>
      </c>
      <c r="V24" s="68">
        <f t="shared" si="4"/>
        <v>0</v>
      </c>
      <c r="X24" s="73">
        <v>5</v>
      </c>
      <c r="Y24" s="56">
        <v>15</v>
      </c>
      <c r="Z24" s="56">
        <v>0</v>
      </c>
      <c r="AA24" s="56">
        <v>12</v>
      </c>
      <c r="AB24" s="69">
        <f>SUM(Z$19:Z24)</f>
        <v>5</v>
      </c>
      <c r="AC24" s="57">
        <f>AA24*AB24-SUM(AD$19:AD24)</f>
        <v>0</v>
      </c>
      <c r="AD24" s="68">
        <f t="shared" si="5"/>
        <v>0</v>
      </c>
      <c r="AF24" s="68">
        <v>20</v>
      </c>
      <c r="AH24" s="68">
        <f t="shared" si="6"/>
        <v>-60</v>
      </c>
      <c r="AI24" s="68">
        <f t="shared" si="7"/>
        <v>60</v>
      </c>
      <c r="AJ24" s="68">
        <f t="shared" si="8"/>
        <v>40</v>
      </c>
      <c r="AK24" s="68">
        <f t="shared" si="9"/>
        <v>0</v>
      </c>
    </row>
    <row r="25" spans="1:37" ht="15" x14ac:dyDescent="0.3">
      <c r="A25" s="76">
        <v>6</v>
      </c>
      <c r="B25" s="56">
        <v>16</v>
      </c>
      <c r="C25" s="56">
        <v>1</v>
      </c>
      <c r="D25" s="56">
        <v>13</v>
      </c>
      <c r="E25" s="69">
        <f>SUM(C$19:C25)</f>
        <v>7</v>
      </c>
      <c r="F25" s="57">
        <f>D25*E25-SUM(B$19:B25)</f>
        <v>0</v>
      </c>
      <c r="G25" s="60"/>
      <c r="H25" s="73">
        <v>6</v>
      </c>
      <c r="I25" s="56">
        <v>16</v>
      </c>
      <c r="J25" s="56">
        <v>0</v>
      </c>
      <c r="K25" s="56">
        <v>13</v>
      </c>
      <c r="L25" s="69">
        <f>SUM(J$19:J25)</f>
        <v>3</v>
      </c>
      <c r="M25" s="57">
        <f>K25*L25-SUM(N$19:N25)</f>
        <v>6</v>
      </c>
      <c r="N25" s="68">
        <f t="shared" si="3"/>
        <v>0</v>
      </c>
      <c r="P25" s="73">
        <v>6</v>
      </c>
      <c r="Q25" s="56">
        <v>16</v>
      </c>
      <c r="R25" s="56">
        <v>0</v>
      </c>
      <c r="S25" s="56">
        <v>13</v>
      </c>
      <c r="T25" s="69">
        <f>SUM(R$19:R25)</f>
        <v>4</v>
      </c>
      <c r="U25" s="57">
        <f>S25*T25-SUM(V$19:V25)</f>
        <v>6</v>
      </c>
      <c r="V25" s="68">
        <f t="shared" si="4"/>
        <v>0</v>
      </c>
      <c r="X25" s="73">
        <v>6</v>
      </c>
      <c r="Y25" s="56">
        <v>16</v>
      </c>
      <c r="Z25" s="56">
        <v>0</v>
      </c>
      <c r="AA25" s="56">
        <v>13</v>
      </c>
      <c r="AB25" s="69">
        <f>SUM(Z$19:Z25)</f>
        <v>5</v>
      </c>
      <c r="AC25" s="57">
        <f>AA25*AB25-SUM(AD$19:AD25)</f>
        <v>5</v>
      </c>
      <c r="AD25" s="68">
        <f t="shared" si="5"/>
        <v>0</v>
      </c>
      <c r="AF25" s="68">
        <v>10</v>
      </c>
      <c r="AH25" s="68">
        <f t="shared" si="6"/>
        <v>0</v>
      </c>
      <c r="AI25" s="68">
        <f t="shared" si="7"/>
        <v>60</v>
      </c>
      <c r="AJ25" s="68">
        <f t="shared" si="8"/>
        <v>60</v>
      </c>
      <c r="AK25" s="68">
        <f t="shared" si="9"/>
        <v>50</v>
      </c>
    </row>
    <row r="26" spans="1:37" ht="15" x14ac:dyDescent="0.3">
      <c r="A26" s="76">
        <v>7</v>
      </c>
      <c r="B26" s="56">
        <v>17</v>
      </c>
      <c r="C26" s="56">
        <v>1</v>
      </c>
      <c r="D26" s="56">
        <v>14</v>
      </c>
      <c r="E26" s="69">
        <f>SUM(C$19:C26)</f>
        <v>8</v>
      </c>
      <c r="F26" s="57">
        <f>D26*E26-SUM(B$19:B26)</f>
        <v>4</v>
      </c>
      <c r="G26" s="60"/>
      <c r="H26" s="73">
        <v>7</v>
      </c>
      <c r="I26" s="56">
        <v>17</v>
      </c>
      <c r="J26" s="56">
        <v>0</v>
      </c>
      <c r="K26" s="56">
        <v>14</v>
      </c>
      <c r="L26" s="69">
        <f>SUM(J$19:J26)</f>
        <v>3</v>
      </c>
      <c r="M26" s="57">
        <f>K26*L26-SUM(N$19:N26)</f>
        <v>9</v>
      </c>
      <c r="N26" s="68">
        <f t="shared" si="3"/>
        <v>0</v>
      </c>
      <c r="P26" s="73">
        <v>7</v>
      </c>
      <c r="Q26" s="56">
        <v>17</v>
      </c>
      <c r="R26" s="56">
        <v>0</v>
      </c>
      <c r="S26" s="56">
        <v>14</v>
      </c>
      <c r="T26" s="69">
        <f>SUM(R$19:R26)</f>
        <v>4</v>
      </c>
      <c r="U26" s="57">
        <f>S26*T26-SUM(V$19:V26)</f>
        <v>10</v>
      </c>
      <c r="V26" s="68">
        <f t="shared" si="4"/>
        <v>0</v>
      </c>
      <c r="X26" s="73">
        <v>7</v>
      </c>
      <c r="Y26" s="56">
        <v>17</v>
      </c>
      <c r="Z26" s="56">
        <v>0</v>
      </c>
      <c r="AA26" s="56">
        <v>14</v>
      </c>
      <c r="AB26" s="69">
        <f>SUM(Z$19:Z26)</f>
        <v>5</v>
      </c>
      <c r="AC26" s="57">
        <f>AA26*AB26-SUM(AD$19:AD26)</f>
        <v>10</v>
      </c>
      <c r="AD26" s="68">
        <f t="shared" si="5"/>
        <v>0</v>
      </c>
      <c r="AF26" s="68">
        <v>5</v>
      </c>
      <c r="AH26" s="68">
        <f t="shared" si="6"/>
        <v>20</v>
      </c>
      <c r="AI26" s="68">
        <f t="shared" si="7"/>
        <v>45</v>
      </c>
      <c r="AJ26" s="68">
        <f t="shared" si="8"/>
        <v>50</v>
      </c>
      <c r="AK26" s="68">
        <f t="shared" si="9"/>
        <v>50</v>
      </c>
    </row>
    <row r="27" spans="1:37" ht="15" x14ac:dyDescent="0.3">
      <c r="A27" s="76">
        <v>8</v>
      </c>
      <c r="B27" s="56">
        <v>18</v>
      </c>
      <c r="C27" s="56">
        <v>1</v>
      </c>
      <c r="D27" s="56">
        <v>15</v>
      </c>
      <c r="E27" s="69">
        <f>SUM(C$19:C27)</f>
        <v>9</v>
      </c>
      <c r="F27" s="57">
        <f>D27*E27-SUM(B$19:B27)</f>
        <v>9</v>
      </c>
      <c r="G27" s="60"/>
      <c r="H27" s="73">
        <v>8</v>
      </c>
      <c r="I27" s="56">
        <v>18</v>
      </c>
      <c r="J27" s="56">
        <v>0</v>
      </c>
      <c r="K27" s="56">
        <v>15</v>
      </c>
      <c r="L27" s="69">
        <f>SUM(J$19:J27)</f>
        <v>3</v>
      </c>
      <c r="M27" s="57">
        <f>K27*L27-SUM(N$19:N27)</f>
        <v>12</v>
      </c>
      <c r="N27" s="68">
        <f t="shared" si="3"/>
        <v>0</v>
      </c>
      <c r="P27" s="73">
        <v>8</v>
      </c>
      <c r="Q27" s="56">
        <v>18</v>
      </c>
      <c r="R27" s="56">
        <v>0</v>
      </c>
      <c r="S27" s="56">
        <v>15</v>
      </c>
      <c r="T27" s="69">
        <f>SUM(R$19:R27)</f>
        <v>4</v>
      </c>
      <c r="U27" s="57">
        <f>S27*T27-SUM(V$19:V27)</f>
        <v>14</v>
      </c>
      <c r="V27" s="68">
        <f t="shared" si="4"/>
        <v>0</v>
      </c>
      <c r="X27" s="73">
        <v>8</v>
      </c>
      <c r="Y27" s="56">
        <v>18</v>
      </c>
      <c r="Z27" s="56">
        <v>0</v>
      </c>
      <c r="AA27" s="56">
        <v>15</v>
      </c>
      <c r="AB27" s="69">
        <f>SUM(Z$19:Z27)</f>
        <v>5</v>
      </c>
      <c r="AC27" s="57">
        <f>AA27*AB27-SUM(AD$19:AD27)</f>
        <v>15</v>
      </c>
      <c r="AD27" s="68">
        <f t="shared" si="5"/>
        <v>0</v>
      </c>
      <c r="AF27" s="68">
        <v>5</v>
      </c>
      <c r="AH27" s="68">
        <f t="shared" si="6"/>
        <v>45</v>
      </c>
      <c r="AI27" s="68">
        <f t="shared" si="7"/>
        <v>60</v>
      </c>
      <c r="AJ27" s="68">
        <f t="shared" si="8"/>
        <v>70</v>
      </c>
      <c r="AK27" s="68">
        <f t="shared" si="9"/>
        <v>75</v>
      </c>
    </row>
    <row r="28" spans="1:37" ht="15" x14ac:dyDescent="0.3">
      <c r="A28" s="76">
        <v>9</v>
      </c>
      <c r="B28" s="56">
        <v>19</v>
      </c>
      <c r="C28" s="56">
        <v>1</v>
      </c>
      <c r="D28" s="56">
        <v>16</v>
      </c>
      <c r="E28" s="69">
        <f>SUM(C$19:C28)</f>
        <v>10</v>
      </c>
      <c r="F28" s="57">
        <f>D28*E28-SUM(B$19:B28)</f>
        <v>15</v>
      </c>
      <c r="G28" s="60"/>
      <c r="H28" s="73">
        <v>9</v>
      </c>
      <c r="I28" s="56">
        <v>19</v>
      </c>
      <c r="J28" s="56">
        <v>0</v>
      </c>
      <c r="K28" s="56">
        <v>16</v>
      </c>
      <c r="L28" s="69">
        <f>SUM(J$19:J28)</f>
        <v>3</v>
      </c>
      <c r="M28" s="57">
        <f>K28*L28-SUM(N$19:N28)</f>
        <v>15</v>
      </c>
      <c r="N28" s="68">
        <f t="shared" ref="N28:N35" si="10">I28*J28</f>
        <v>0</v>
      </c>
      <c r="P28" s="73">
        <v>9</v>
      </c>
      <c r="Q28" s="56">
        <v>19</v>
      </c>
      <c r="R28" s="56">
        <v>0</v>
      </c>
      <c r="S28" s="56">
        <v>16</v>
      </c>
      <c r="T28" s="69">
        <f>SUM(R$19:R28)</f>
        <v>4</v>
      </c>
      <c r="U28" s="57">
        <f>S28*T28-SUM(V$19:V28)</f>
        <v>18</v>
      </c>
      <c r="V28" s="68">
        <f t="shared" ref="V28:V35" si="11">Q28*R28</f>
        <v>0</v>
      </c>
      <c r="X28" s="73">
        <v>9</v>
      </c>
      <c r="Y28" s="56">
        <v>19</v>
      </c>
      <c r="Z28" s="56">
        <v>0</v>
      </c>
      <c r="AA28" s="56">
        <v>16</v>
      </c>
      <c r="AB28" s="69">
        <f>SUM(Z$19:Z28)</f>
        <v>5</v>
      </c>
      <c r="AC28" s="57">
        <f>AA28*AB28-SUM(AD$19:AD28)</f>
        <v>20</v>
      </c>
      <c r="AD28" s="68">
        <f t="shared" si="5"/>
        <v>0</v>
      </c>
      <c r="AF28" s="68">
        <v>3</v>
      </c>
      <c r="AH28" s="68">
        <f t="shared" si="6"/>
        <v>45</v>
      </c>
      <c r="AI28" s="68">
        <f t="shared" si="7"/>
        <v>45</v>
      </c>
      <c r="AJ28" s="68">
        <f t="shared" si="8"/>
        <v>54</v>
      </c>
      <c r="AK28" s="68">
        <f t="shared" si="9"/>
        <v>60</v>
      </c>
    </row>
    <row r="29" spans="1:37" s="72" customFormat="1" ht="15" x14ac:dyDescent="0.3">
      <c r="A29" s="77">
        <v>10</v>
      </c>
      <c r="B29" s="66">
        <v>20</v>
      </c>
      <c r="C29" s="66">
        <v>1</v>
      </c>
      <c r="D29" s="66">
        <v>17</v>
      </c>
      <c r="E29" s="71">
        <f>SUM(C$19:C29)</f>
        <v>11</v>
      </c>
      <c r="F29" s="67">
        <f>D29*E29-SUM(B$19:B29)</f>
        <v>22</v>
      </c>
      <c r="G29" s="64"/>
      <c r="H29" s="65">
        <v>10</v>
      </c>
      <c r="I29" s="66">
        <v>20</v>
      </c>
      <c r="J29" s="66">
        <v>0</v>
      </c>
      <c r="K29" s="66">
        <v>17</v>
      </c>
      <c r="L29" s="71">
        <f>SUM(J$19:J29)</f>
        <v>3</v>
      </c>
      <c r="M29" s="67">
        <f>K29*L29-SUM(N$19:N29)</f>
        <v>18</v>
      </c>
      <c r="N29" s="72">
        <f t="shared" si="10"/>
        <v>0</v>
      </c>
      <c r="P29" s="65">
        <v>10</v>
      </c>
      <c r="Q29" s="66">
        <v>20</v>
      </c>
      <c r="R29" s="66">
        <v>0</v>
      </c>
      <c r="S29" s="66">
        <v>17</v>
      </c>
      <c r="T29" s="71">
        <f>SUM(R$19:R29)</f>
        <v>4</v>
      </c>
      <c r="U29" s="67">
        <f>S29*T29-SUM(V$19:V29)</f>
        <v>22</v>
      </c>
      <c r="V29" s="72">
        <f t="shared" si="11"/>
        <v>0</v>
      </c>
      <c r="X29" s="65">
        <v>10</v>
      </c>
      <c r="Y29" s="66">
        <v>20</v>
      </c>
      <c r="Z29" s="66">
        <v>0</v>
      </c>
      <c r="AA29" s="66">
        <v>17</v>
      </c>
      <c r="AB29" s="71">
        <f>SUM(Z$19:Z29)</f>
        <v>5</v>
      </c>
      <c r="AC29" s="67">
        <f>AA29*AB29-SUM(AD$19:AD29)</f>
        <v>25</v>
      </c>
      <c r="AD29" s="72">
        <f t="shared" si="5"/>
        <v>0</v>
      </c>
      <c r="AF29" s="72">
        <v>2</v>
      </c>
      <c r="AH29" s="68">
        <f t="shared" si="6"/>
        <v>44</v>
      </c>
      <c r="AI29" s="68">
        <f t="shared" si="7"/>
        <v>36</v>
      </c>
      <c r="AJ29" s="68">
        <f t="shared" si="8"/>
        <v>44</v>
      </c>
      <c r="AK29" s="68">
        <f t="shared" si="9"/>
        <v>50</v>
      </c>
    </row>
    <row r="30" spans="1:37" ht="15" x14ac:dyDescent="0.3">
      <c r="A30" s="76">
        <v>11</v>
      </c>
      <c r="B30" s="56">
        <v>21</v>
      </c>
      <c r="C30" s="56">
        <v>1</v>
      </c>
      <c r="D30" s="56">
        <v>18</v>
      </c>
      <c r="E30" s="69">
        <f>SUM(C$19:C30)</f>
        <v>12</v>
      </c>
      <c r="F30" s="57">
        <f>D30*E30-SUM(B$19:B30)</f>
        <v>30</v>
      </c>
      <c r="G30" s="60"/>
      <c r="H30" s="73">
        <v>11</v>
      </c>
      <c r="I30" s="56">
        <v>21</v>
      </c>
      <c r="J30" s="56">
        <v>0</v>
      </c>
      <c r="K30" s="56">
        <v>18</v>
      </c>
      <c r="L30" s="69">
        <f>SUM(J$19:J30)</f>
        <v>3</v>
      </c>
      <c r="M30" s="57">
        <f>K30*L30-SUM(N$19:N30)</f>
        <v>21</v>
      </c>
      <c r="N30" s="68">
        <f t="shared" si="10"/>
        <v>0</v>
      </c>
      <c r="P30" s="73">
        <v>11</v>
      </c>
      <c r="Q30" s="56">
        <v>21</v>
      </c>
      <c r="R30" s="56">
        <v>0</v>
      </c>
      <c r="S30" s="56">
        <v>18</v>
      </c>
      <c r="T30" s="69">
        <f>SUM(R$19:R30)</f>
        <v>4</v>
      </c>
      <c r="U30" s="57">
        <f>S30*T30-SUM(V$19:V30)</f>
        <v>26</v>
      </c>
      <c r="V30" s="68">
        <f t="shared" si="11"/>
        <v>0</v>
      </c>
      <c r="X30" s="73">
        <v>11</v>
      </c>
      <c r="Y30" s="56">
        <v>21</v>
      </c>
      <c r="Z30" s="56">
        <v>0</v>
      </c>
      <c r="AA30" s="56">
        <v>18</v>
      </c>
      <c r="AB30" s="69">
        <f>SUM(Z$19:Z30)</f>
        <v>5</v>
      </c>
      <c r="AC30" s="57">
        <f>AA30*AB30-SUM(AD$19:AD30)</f>
        <v>30</v>
      </c>
      <c r="AD30" s="68">
        <f t="shared" si="5"/>
        <v>0</v>
      </c>
      <c r="AH30" s="72">
        <f>SUM(AH19:AH29)</f>
        <v>-191</v>
      </c>
      <c r="AI30" s="72">
        <f t="shared" ref="AI30:AK30" si="12">SUM(AI19:AI29)</f>
        <v>151</v>
      </c>
      <c r="AJ30" s="72">
        <f t="shared" si="12"/>
        <v>93</v>
      </c>
      <c r="AK30" s="72">
        <f t="shared" si="12"/>
        <v>0</v>
      </c>
    </row>
    <row r="31" spans="1:37" ht="15" x14ac:dyDescent="0.3">
      <c r="A31" s="76">
        <v>12</v>
      </c>
      <c r="B31" s="56">
        <v>22</v>
      </c>
      <c r="C31" s="56">
        <v>1</v>
      </c>
      <c r="D31" s="56">
        <v>19</v>
      </c>
      <c r="E31" s="69">
        <f>SUM(C$19:C31)</f>
        <v>13</v>
      </c>
      <c r="F31" s="57">
        <f>D31*E31-SUM(B$19:B31)</f>
        <v>39</v>
      </c>
      <c r="G31" s="60"/>
      <c r="H31" s="73">
        <v>12</v>
      </c>
      <c r="I31" s="56">
        <v>22</v>
      </c>
      <c r="J31" s="56">
        <v>0</v>
      </c>
      <c r="K31" s="56">
        <v>19</v>
      </c>
      <c r="L31" s="69">
        <f>SUM(J$19:J31)</f>
        <v>3</v>
      </c>
      <c r="M31" s="57">
        <f>K31*L31-SUM(N$19:N31)</f>
        <v>24</v>
      </c>
      <c r="N31" s="68">
        <f t="shared" si="10"/>
        <v>0</v>
      </c>
      <c r="P31" s="73">
        <v>12</v>
      </c>
      <c r="Q31" s="56">
        <v>22</v>
      </c>
      <c r="R31" s="56">
        <v>0</v>
      </c>
      <c r="S31" s="56">
        <v>19</v>
      </c>
      <c r="T31" s="69">
        <f>SUM(R$19:R31)</f>
        <v>4</v>
      </c>
      <c r="U31" s="57">
        <f>S31*T31-SUM(V$19:V31)</f>
        <v>30</v>
      </c>
      <c r="V31" s="68">
        <f t="shared" si="11"/>
        <v>0</v>
      </c>
      <c r="X31" s="73">
        <v>12</v>
      </c>
      <c r="Y31" s="56">
        <v>22</v>
      </c>
      <c r="Z31" s="56">
        <v>0</v>
      </c>
      <c r="AA31" s="56">
        <v>19</v>
      </c>
      <c r="AB31" s="69">
        <f>SUM(Z$19:Z31)</f>
        <v>5</v>
      </c>
      <c r="AC31" s="57">
        <f>AA31*AB31-SUM(AD$19:AD31)</f>
        <v>35</v>
      </c>
      <c r="AD31" s="68">
        <f t="shared" si="5"/>
        <v>0</v>
      </c>
    </row>
    <row r="32" spans="1:37" ht="15" x14ac:dyDescent="0.3">
      <c r="A32" s="78">
        <v>13</v>
      </c>
      <c r="B32" s="62">
        <v>23</v>
      </c>
      <c r="C32" s="62">
        <v>1</v>
      </c>
      <c r="D32" s="62">
        <v>20</v>
      </c>
      <c r="E32" s="75">
        <f>SUM(C$19:C32)</f>
        <v>14</v>
      </c>
      <c r="F32" s="63">
        <f>D32*E32-SUM(B$19:B32)</f>
        <v>49</v>
      </c>
      <c r="G32" s="60"/>
      <c r="H32" s="73">
        <v>13</v>
      </c>
      <c r="I32" s="56">
        <v>23</v>
      </c>
      <c r="J32" s="56">
        <v>0</v>
      </c>
      <c r="K32" s="56">
        <v>20</v>
      </c>
      <c r="L32" s="69">
        <f>SUM(J$19:J32)</f>
        <v>3</v>
      </c>
      <c r="M32" s="57">
        <f>K32*L32-SUM(N$19:N32)</f>
        <v>27</v>
      </c>
      <c r="N32" s="68">
        <f t="shared" si="10"/>
        <v>0</v>
      </c>
      <c r="P32" s="73">
        <v>13</v>
      </c>
      <c r="Q32" s="56">
        <v>23</v>
      </c>
      <c r="R32" s="56">
        <v>0</v>
      </c>
      <c r="S32" s="56">
        <v>20</v>
      </c>
      <c r="T32" s="69">
        <f>SUM(R$19:R32)</f>
        <v>4</v>
      </c>
      <c r="U32" s="57">
        <f>S32*T32-SUM(V$19:V32)</f>
        <v>34</v>
      </c>
      <c r="V32" s="68">
        <f t="shared" si="11"/>
        <v>0</v>
      </c>
      <c r="X32" s="73">
        <v>13</v>
      </c>
      <c r="Y32" s="56">
        <v>23</v>
      </c>
      <c r="Z32" s="56">
        <v>0</v>
      </c>
      <c r="AA32" s="56">
        <v>20</v>
      </c>
      <c r="AB32" s="69">
        <f>SUM(Z$19:Z32)</f>
        <v>5</v>
      </c>
      <c r="AC32" s="57">
        <f>AA32*AB32-SUM(AD$19:AD32)</f>
        <v>40</v>
      </c>
      <c r="AD32" s="68">
        <f t="shared" si="5"/>
        <v>0</v>
      </c>
    </row>
    <row r="33" spans="1:30" ht="15" x14ac:dyDescent="0.3">
      <c r="A33" s="76">
        <v>14</v>
      </c>
      <c r="B33" s="56">
        <v>24</v>
      </c>
      <c r="C33" s="56">
        <v>1</v>
      </c>
      <c r="D33" s="56">
        <v>21</v>
      </c>
      <c r="E33" s="69">
        <f>SUM(C$19:C33)</f>
        <v>15</v>
      </c>
      <c r="F33" s="57">
        <f>D33*E33-SUM(B$19:B33)</f>
        <v>60</v>
      </c>
      <c r="G33" s="60"/>
      <c r="H33" s="73">
        <v>14</v>
      </c>
      <c r="I33" s="56">
        <v>24</v>
      </c>
      <c r="J33" s="56">
        <v>0</v>
      </c>
      <c r="K33" s="56">
        <v>21</v>
      </c>
      <c r="L33" s="69">
        <f>SUM(J$19:J33)</f>
        <v>3</v>
      </c>
      <c r="M33" s="57">
        <f>K33*L33-SUM(N$19:N33)</f>
        <v>30</v>
      </c>
      <c r="N33" s="68">
        <f t="shared" si="10"/>
        <v>0</v>
      </c>
      <c r="P33" s="73">
        <v>14</v>
      </c>
      <c r="Q33" s="56">
        <v>24</v>
      </c>
      <c r="R33" s="56">
        <v>0</v>
      </c>
      <c r="S33" s="56">
        <v>21</v>
      </c>
      <c r="T33" s="69">
        <f>SUM(R$19:R33)</f>
        <v>4</v>
      </c>
      <c r="U33" s="57">
        <f>S33*T33-SUM(V$19:V33)</f>
        <v>38</v>
      </c>
      <c r="V33" s="68">
        <f t="shared" si="11"/>
        <v>0</v>
      </c>
      <c r="X33" s="73">
        <v>14</v>
      </c>
      <c r="Y33" s="56">
        <v>24</v>
      </c>
      <c r="Z33" s="56">
        <v>0</v>
      </c>
      <c r="AA33" s="56">
        <v>21</v>
      </c>
      <c r="AB33" s="69">
        <f>SUM(Z$19:Z33)</f>
        <v>5</v>
      </c>
      <c r="AC33" s="57">
        <f>AA33*AB33-SUM(AD$19:AD33)</f>
        <v>45</v>
      </c>
      <c r="AD33" s="68">
        <f t="shared" si="5"/>
        <v>0</v>
      </c>
    </row>
    <row r="34" spans="1:30" ht="15" x14ac:dyDescent="0.3">
      <c r="A34" s="76">
        <v>15</v>
      </c>
      <c r="B34" s="56">
        <v>25</v>
      </c>
      <c r="C34" s="56">
        <v>1</v>
      </c>
      <c r="D34" s="56">
        <v>22</v>
      </c>
      <c r="E34" s="69">
        <f>SUM(C$19:C34)</f>
        <v>16</v>
      </c>
      <c r="F34" s="57">
        <f>D34*E34-SUM(B$19:B34)</f>
        <v>72</v>
      </c>
      <c r="G34" s="60"/>
      <c r="H34" s="73">
        <v>15</v>
      </c>
      <c r="I34" s="56">
        <v>25</v>
      </c>
      <c r="J34" s="56">
        <v>0</v>
      </c>
      <c r="K34" s="56">
        <v>22</v>
      </c>
      <c r="L34" s="69">
        <f>SUM(J$19:J34)</f>
        <v>3</v>
      </c>
      <c r="M34" s="57">
        <f>K34*L34-SUM(N$19:N34)</f>
        <v>33</v>
      </c>
      <c r="N34" s="68">
        <f t="shared" si="10"/>
        <v>0</v>
      </c>
      <c r="P34" s="73">
        <v>15</v>
      </c>
      <c r="Q34" s="56">
        <v>25</v>
      </c>
      <c r="R34" s="56">
        <v>0</v>
      </c>
      <c r="S34" s="56">
        <v>22</v>
      </c>
      <c r="T34" s="69">
        <f>SUM(R$19:R34)</f>
        <v>4</v>
      </c>
      <c r="U34" s="57">
        <f>S34*T34-SUM(V$19:V34)</f>
        <v>42</v>
      </c>
      <c r="V34" s="68">
        <f t="shared" si="11"/>
        <v>0</v>
      </c>
      <c r="X34" s="61">
        <v>15</v>
      </c>
      <c r="Y34" s="62">
        <v>25</v>
      </c>
      <c r="Z34" s="62">
        <v>0</v>
      </c>
      <c r="AA34" s="62">
        <v>22</v>
      </c>
      <c r="AB34" s="75">
        <f>SUM(Z$19:Z34)</f>
        <v>5</v>
      </c>
      <c r="AC34" s="63">
        <f>AA34*AB34-SUM(AD$19:AD34)</f>
        <v>50</v>
      </c>
      <c r="AD34" s="68">
        <f t="shared" si="5"/>
        <v>0</v>
      </c>
    </row>
    <row r="35" spans="1:30" ht="15" x14ac:dyDescent="0.3">
      <c r="A35" s="76">
        <v>16</v>
      </c>
      <c r="B35" s="56">
        <v>26</v>
      </c>
      <c r="C35" s="56">
        <v>1</v>
      </c>
      <c r="D35" s="56">
        <v>23</v>
      </c>
      <c r="E35" s="69">
        <f>SUM(C$19:C35)</f>
        <v>17</v>
      </c>
      <c r="F35" s="57">
        <f>D35*E35-SUM(B$19:B35)</f>
        <v>85</v>
      </c>
      <c r="G35" s="60"/>
      <c r="H35" s="73">
        <v>16</v>
      </c>
      <c r="I35" s="56">
        <v>26</v>
      </c>
      <c r="J35" s="56">
        <v>0</v>
      </c>
      <c r="K35" s="56">
        <v>23</v>
      </c>
      <c r="L35" s="69">
        <f>SUM(J$19:J35)</f>
        <v>3</v>
      </c>
      <c r="M35" s="57">
        <f>K35*L35-SUM(N$19:N35)</f>
        <v>36</v>
      </c>
      <c r="N35" s="68">
        <f t="shared" si="10"/>
        <v>0</v>
      </c>
      <c r="P35" s="73">
        <v>16</v>
      </c>
      <c r="Q35" s="56">
        <v>26</v>
      </c>
      <c r="R35" s="56">
        <v>0</v>
      </c>
      <c r="S35" s="56">
        <v>23</v>
      </c>
      <c r="T35" s="69">
        <f>SUM(R$19:R35)</f>
        <v>4</v>
      </c>
      <c r="U35" s="57">
        <f>S35*T35-SUM(V$19:V35)</f>
        <v>46</v>
      </c>
      <c r="V35" s="68">
        <f t="shared" si="11"/>
        <v>0</v>
      </c>
      <c r="X35" s="73">
        <v>16</v>
      </c>
      <c r="Y35" s="56">
        <v>26</v>
      </c>
      <c r="Z35" s="56">
        <v>0</v>
      </c>
      <c r="AA35" s="56">
        <v>23</v>
      </c>
      <c r="AB35" s="69">
        <f>SUM(Z$19:Z35)</f>
        <v>5</v>
      </c>
      <c r="AC35" s="57">
        <f>AA35*AB35-SUM(AD$19:AD35)</f>
        <v>55</v>
      </c>
      <c r="AD35" s="68">
        <f t="shared" si="5"/>
        <v>0</v>
      </c>
    </row>
    <row r="36" spans="1:30" ht="15" x14ac:dyDescent="0.3">
      <c r="A36" s="76">
        <v>17</v>
      </c>
      <c r="B36" s="56">
        <v>27</v>
      </c>
      <c r="C36" s="56">
        <v>1</v>
      </c>
      <c r="D36" s="56">
        <v>24</v>
      </c>
      <c r="E36" s="69">
        <f>SUM(C$19:C36)</f>
        <v>18</v>
      </c>
      <c r="F36" s="57">
        <f>D36*E36-SUM(B$19:B36)</f>
        <v>99</v>
      </c>
      <c r="G36" s="60"/>
      <c r="H36" s="73">
        <v>17</v>
      </c>
      <c r="I36" s="56">
        <v>27</v>
      </c>
      <c r="J36" s="56">
        <v>0</v>
      </c>
      <c r="K36" s="56">
        <v>24</v>
      </c>
      <c r="L36" s="69">
        <f>SUM(J$19:J36)</f>
        <v>3</v>
      </c>
      <c r="M36" s="57">
        <f>K36*L36-SUM(N$19:N36)</f>
        <v>39</v>
      </c>
      <c r="N36" s="68">
        <f t="shared" ref="N36:N39" si="13">I36*J36</f>
        <v>0</v>
      </c>
      <c r="P36" s="61">
        <v>17</v>
      </c>
      <c r="Q36" s="62">
        <v>27</v>
      </c>
      <c r="R36" s="62">
        <v>0</v>
      </c>
      <c r="S36" s="62">
        <v>24</v>
      </c>
      <c r="T36" s="75">
        <f>SUM(R$19:R36)</f>
        <v>4</v>
      </c>
      <c r="U36" s="63">
        <f>S36*T36-SUM(V$19:V36)</f>
        <v>50</v>
      </c>
      <c r="V36" s="68">
        <f t="shared" ref="V36:V39" si="14">Q36*R36</f>
        <v>0</v>
      </c>
      <c r="X36" s="73">
        <v>17</v>
      </c>
      <c r="Y36" s="56">
        <v>27</v>
      </c>
      <c r="Z36" s="56">
        <v>0</v>
      </c>
      <c r="AA36" s="56">
        <v>24</v>
      </c>
      <c r="AB36" s="69">
        <f>SUM(Z$19:Z36)</f>
        <v>5</v>
      </c>
      <c r="AC36" s="57">
        <f>AA36*AB36-SUM(AD$19:AD36)</f>
        <v>60</v>
      </c>
      <c r="AD36" s="68">
        <f t="shared" si="5"/>
        <v>0</v>
      </c>
    </row>
    <row r="37" spans="1:30" ht="15" x14ac:dyDescent="0.3">
      <c r="A37" s="76">
        <v>18</v>
      </c>
      <c r="B37" s="56">
        <v>28</v>
      </c>
      <c r="C37" s="56">
        <v>1</v>
      </c>
      <c r="D37" s="56">
        <v>25</v>
      </c>
      <c r="E37" s="69">
        <f>SUM(C$19:C37)</f>
        <v>19</v>
      </c>
      <c r="F37" s="57">
        <f>D37*E37-SUM(B$19:B37)</f>
        <v>114</v>
      </c>
      <c r="G37" s="60"/>
      <c r="H37" s="73">
        <v>18</v>
      </c>
      <c r="I37" s="56">
        <v>28</v>
      </c>
      <c r="J37" s="56">
        <v>0</v>
      </c>
      <c r="K37" s="56">
        <v>25</v>
      </c>
      <c r="L37" s="69">
        <f>SUM(J$19:J37)</f>
        <v>3</v>
      </c>
      <c r="M37" s="57">
        <f>K37*L37-SUM(N$19:N37)</f>
        <v>42</v>
      </c>
      <c r="N37" s="68">
        <f t="shared" si="13"/>
        <v>0</v>
      </c>
      <c r="P37" s="73">
        <v>18</v>
      </c>
      <c r="Q37" s="56">
        <v>28</v>
      </c>
      <c r="R37" s="56">
        <v>0</v>
      </c>
      <c r="S37" s="56">
        <v>25</v>
      </c>
      <c r="T37" s="69">
        <f>SUM(R$19:R37)</f>
        <v>4</v>
      </c>
      <c r="U37" s="57">
        <f>S37*T37-SUM(V$19:V37)</f>
        <v>54</v>
      </c>
      <c r="V37" s="68">
        <f t="shared" si="14"/>
        <v>0</v>
      </c>
      <c r="X37" s="73">
        <v>18</v>
      </c>
      <c r="Y37" s="56">
        <v>28</v>
      </c>
      <c r="Z37" s="56">
        <v>0</v>
      </c>
      <c r="AA37" s="56">
        <v>25</v>
      </c>
      <c r="AB37" s="69">
        <f>SUM(Z$19:Z37)</f>
        <v>5</v>
      </c>
      <c r="AC37" s="57">
        <f>AA37*AB37-SUM(AD$19:AD37)</f>
        <v>65</v>
      </c>
      <c r="AD37" s="68">
        <f t="shared" si="5"/>
        <v>0</v>
      </c>
    </row>
    <row r="38" spans="1:30" ht="15" x14ac:dyDescent="0.3">
      <c r="A38" s="76">
        <v>19</v>
      </c>
      <c r="B38" s="56">
        <v>29</v>
      </c>
      <c r="C38" s="56">
        <v>1</v>
      </c>
      <c r="D38" s="56">
        <v>26</v>
      </c>
      <c r="E38" s="69">
        <f>SUM(C$19:C38)</f>
        <v>20</v>
      </c>
      <c r="F38" s="57">
        <f>D38*E38-SUM(B$19:B38)</f>
        <v>130</v>
      </c>
      <c r="G38" s="60"/>
      <c r="H38" s="73">
        <v>19</v>
      </c>
      <c r="I38" s="56">
        <v>29</v>
      </c>
      <c r="J38" s="56">
        <v>0</v>
      </c>
      <c r="K38" s="56">
        <v>26</v>
      </c>
      <c r="L38" s="69">
        <f>SUM(J$19:J38)</f>
        <v>3</v>
      </c>
      <c r="M38" s="57">
        <f>K38*L38-SUM(N$19:N38)</f>
        <v>45</v>
      </c>
      <c r="N38" s="68">
        <f t="shared" si="13"/>
        <v>0</v>
      </c>
      <c r="P38" s="73">
        <v>19</v>
      </c>
      <c r="Q38" s="56">
        <v>29</v>
      </c>
      <c r="R38" s="56">
        <v>0</v>
      </c>
      <c r="S38" s="56">
        <v>26</v>
      </c>
      <c r="T38" s="69">
        <f>SUM(R$19:R38)</f>
        <v>4</v>
      </c>
      <c r="U38" s="57">
        <f>S38*T38-SUM(V$19:V38)</f>
        <v>58</v>
      </c>
      <c r="V38" s="68">
        <f t="shared" si="14"/>
        <v>0</v>
      </c>
      <c r="X38" s="73">
        <v>19</v>
      </c>
      <c r="Y38" s="56">
        <v>29</v>
      </c>
      <c r="Z38" s="56">
        <v>0</v>
      </c>
      <c r="AA38" s="56">
        <v>26</v>
      </c>
      <c r="AB38" s="69">
        <f>SUM(Z$19:Z38)</f>
        <v>5</v>
      </c>
      <c r="AC38" s="57">
        <f>AA38*AB38-SUM(AD$19:AD38)</f>
        <v>70</v>
      </c>
      <c r="AD38" s="68">
        <f t="shared" si="5"/>
        <v>0</v>
      </c>
    </row>
    <row r="39" spans="1:30" ht="15" x14ac:dyDescent="0.3">
      <c r="A39" s="76">
        <v>20</v>
      </c>
      <c r="B39" s="56">
        <v>30</v>
      </c>
      <c r="C39" s="56">
        <v>1</v>
      </c>
      <c r="D39" s="56">
        <v>27</v>
      </c>
      <c r="E39" s="69">
        <f>SUM(C$19:C39)</f>
        <v>21</v>
      </c>
      <c r="F39" s="57">
        <f>D39*E39-SUM(B$19:B39)</f>
        <v>147</v>
      </c>
      <c r="G39" s="60"/>
      <c r="H39" s="61">
        <v>20</v>
      </c>
      <c r="I39" s="62">
        <v>30</v>
      </c>
      <c r="J39" s="62">
        <v>0</v>
      </c>
      <c r="K39" s="62">
        <v>27</v>
      </c>
      <c r="L39" s="75">
        <f>SUM(J$19:J39)</f>
        <v>3</v>
      </c>
      <c r="M39" s="63">
        <f>K39*L39-SUM(N$19:N39)</f>
        <v>48</v>
      </c>
      <c r="N39" s="68">
        <f t="shared" si="13"/>
        <v>0</v>
      </c>
      <c r="P39" s="73">
        <v>20</v>
      </c>
      <c r="Q39" s="56">
        <v>30</v>
      </c>
      <c r="R39" s="56">
        <v>0</v>
      </c>
      <c r="S39" s="56">
        <v>27</v>
      </c>
      <c r="T39" s="69">
        <f>SUM(R$19:R39)</f>
        <v>4</v>
      </c>
      <c r="U39" s="57">
        <f>S39*T39-SUM(V$19:V39)</f>
        <v>62</v>
      </c>
      <c r="V39" s="68">
        <f t="shared" si="14"/>
        <v>0</v>
      </c>
      <c r="X39" s="73">
        <v>20</v>
      </c>
      <c r="Y39" s="56">
        <v>30</v>
      </c>
      <c r="Z39" s="56">
        <v>0</v>
      </c>
      <c r="AA39" s="56">
        <v>27</v>
      </c>
      <c r="AB39" s="69">
        <f>SUM(Z$19:Z39)</f>
        <v>5</v>
      </c>
      <c r="AC39" s="57">
        <f>AA39*AB39-SUM(AD$19:AD39)</f>
        <v>75</v>
      </c>
      <c r="AD39" s="68">
        <f t="shared" si="5"/>
        <v>0</v>
      </c>
    </row>
    <row r="45" spans="1:30" x14ac:dyDescent="0.3">
      <c r="I45" t="s">
        <v>350</v>
      </c>
      <c r="J45"/>
    </row>
    <row r="46" spans="1:30" x14ac:dyDescent="0.3">
      <c r="I46" t="s">
        <v>349</v>
      </c>
      <c r="J46"/>
    </row>
    <row r="47" spans="1:30" x14ac:dyDescent="0.3">
      <c r="I47" t="s">
        <v>348</v>
      </c>
      <c r="J47"/>
    </row>
    <row r="48" spans="1:30" x14ac:dyDescent="0.3">
      <c r="I48" t="s">
        <v>347</v>
      </c>
      <c r="J48"/>
    </row>
    <row r="49" spans="9:10" x14ac:dyDescent="0.3">
      <c r="I49" t="s">
        <v>346</v>
      </c>
      <c r="J49"/>
    </row>
    <row r="50" spans="9:10" x14ac:dyDescent="0.3">
      <c r="I50" t="s">
        <v>345</v>
      </c>
      <c r="J50"/>
    </row>
    <row r="51" spans="9:10" x14ac:dyDescent="0.3">
      <c r="I51" t="s">
        <v>344</v>
      </c>
      <c r="J51"/>
    </row>
  </sheetData>
  <mergeCells count="11">
    <mergeCell ref="X1:AC1"/>
    <mergeCell ref="X15:AC15"/>
    <mergeCell ref="X17:AC17"/>
    <mergeCell ref="A1:F1"/>
    <mergeCell ref="H1:M1"/>
    <mergeCell ref="A17:F17"/>
    <mergeCell ref="H17:M17"/>
    <mergeCell ref="P1:U1"/>
    <mergeCell ref="P17:U17"/>
    <mergeCell ref="H15:M15"/>
    <mergeCell ref="P15:U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workbookViewId="0">
      <selection activeCell="J18" sqref="J18"/>
    </sheetView>
  </sheetViews>
  <sheetFormatPr defaultRowHeight="14.4" x14ac:dyDescent="0.3"/>
  <cols>
    <col min="5" max="5" width="10.44140625" customWidth="1"/>
  </cols>
  <sheetData>
    <row r="1" spans="2:10" s="201" customFormat="1" ht="15" thickBot="1" x14ac:dyDescent="0.35">
      <c r="B1" s="199" t="s">
        <v>352</v>
      </c>
      <c r="C1" s="200"/>
      <c r="D1" s="200"/>
      <c r="E1" s="199" t="s">
        <v>351</v>
      </c>
      <c r="F1" s="200"/>
      <c r="G1" s="200"/>
      <c r="H1" s="200"/>
      <c r="I1" s="199" t="s">
        <v>351</v>
      </c>
    </row>
    <row r="2" spans="2:10" x14ac:dyDescent="0.3">
      <c r="B2" s="196" t="s">
        <v>9</v>
      </c>
      <c r="C2">
        <v>111.46</v>
      </c>
      <c r="D2">
        <v>111.46299999999999</v>
      </c>
      <c r="E2" s="196">
        <f>D2-C2</f>
        <v>3.0000000000001137E-3</v>
      </c>
      <c r="G2">
        <v>111.435</v>
      </c>
      <c r="H2">
        <v>111.446</v>
      </c>
      <c r="I2" s="196">
        <f>H2-G2</f>
        <v>1.099999999999568E-2</v>
      </c>
      <c r="J2">
        <v>1</v>
      </c>
    </row>
    <row r="3" spans="2:10" x14ac:dyDescent="0.3">
      <c r="B3" s="196" t="s">
        <v>88</v>
      </c>
      <c r="C3">
        <v>125.34</v>
      </c>
      <c r="D3">
        <v>125.34399999999999</v>
      </c>
      <c r="E3" s="196">
        <f>D3-C3</f>
        <v>3.9999999999906777E-3</v>
      </c>
      <c r="G3">
        <v>125.324</v>
      </c>
      <c r="H3">
        <v>125.351</v>
      </c>
      <c r="I3" s="198">
        <f t="shared" ref="I3:I6" si="0">H3-G3</f>
        <v>2.7000000000001023E-2</v>
      </c>
      <c r="J3">
        <v>3</v>
      </c>
    </row>
    <row r="4" spans="2:10" x14ac:dyDescent="0.3">
      <c r="B4" s="196" t="s">
        <v>8</v>
      </c>
      <c r="C4">
        <v>1.12439</v>
      </c>
      <c r="D4">
        <v>1.12443</v>
      </c>
      <c r="E4" s="196">
        <f>D4-C4</f>
        <v>4.0000000000040004E-5</v>
      </c>
      <c r="G4">
        <v>1.12452</v>
      </c>
      <c r="H4">
        <v>1.12466</v>
      </c>
      <c r="I4" s="196">
        <f t="shared" si="0"/>
        <v>1.4000000000002899E-4</v>
      </c>
      <c r="J4">
        <v>1.5</v>
      </c>
    </row>
    <row r="5" spans="2:10" x14ac:dyDescent="0.3">
      <c r="B5" s="196" t="s">
        <v>4</v>
      </c>
      <c r="C5">
        <v>145.39400000000001</v>
      </c>
      <c r="D5">
        <v>145.40199999999999</v>
      </c>
      <c r="E5" s="196">
        <f>D5-C5</f>
        <v>7.9999999999813554E-3</v>
      </c>
      <c r="G5">
        <v>145.38200000000001</v>
      </c>
      <c r="H5">
        <v>145.422</v>
      </c>
      <c r="I5" s="198">
        <f t="shared" si="0"/>
        <v>3.9999999999992042E-2</v>
      </c>
      <c r="J5">
        <v>4</v>
      </c>
    </row>
    <row r="6" spans="2:10" ht="15" thickBot="1" x14ac:dyDescent="0.35">
      <c r="B6" s="197" t="s">
        <v>5</v>
      </c>
      <c r="C6">
        <v>1.30427</v>
      </c>
      <c r="D6">
        <v>1.3043499999999999</v>
      </c>
      <c r="E6" s="197">
        <f>D6-C6</f>
        <v>7.9999999999857963E-5</v>
      </c>
      <c r="G6">
        <v>1.3045800000000001</v>
      </c>
      <c r="H6">
        <v>1.3048500000000001</v>
      </c>
      <c r="I6" s="197">
        <f t="shared" si="0"/>
        <v>2.6999999999999247E-4</v>
      </c>
      <c r="J6">
        <v>3</v>
      </c>
    </row>
    <row r="8" spans="2:10" x14ac:dyDescent="0.3">
      <c r="B8" t="s">
        <v>10</v>
      </c>
      <c r="G8">
        <v>21752</v>
      </c>
      <c r="H8">
        <v>21762</v>
      </c>
      <c r="I8">
        <v>10</v>
      </c>
      <c r="J8">
        <v>10</v>
      </c>
    </row>
    <row r="9" spans="2:10" x14ac:dyDescent="0.3">
      <c r="B9" t="s">
        <v>200</v>
      </c>
      <c r="G9">
        <v>7569.2</v>
      </c>
      <c r="H9">
        <v>7569.8</v>
      </c>
      <c r="I9">
        <v>6</v>
      </c>
      <c r="J9">
        <v>6</v>
      </c>
    </row>
    <row r="10" spans="2:10" x14ac:dyDescent="0.3">
      <c r="B10" t="s">
        <v>201</v>
      </c>
      <c r="G10">
        <v>2887.9</v>
      </c>
      <c r="H10">
        <v>2888.2</v>
      </c>
      <c r="I10">
        <v>4</v>
      </c>
      <c r="J10">
        <v>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1"/>
  <sheetViews>
    <sheetView workbookViewId="0">
      <selection activeCell="R22" sqref="R22"/>
    </sheetView>
  </sheetViews>
  <sheetFormatPr defaultRowHeight="14.4" x14ac:dyDescent="0.25"/>
  <cols>
    <col min="1" max="16384" width="8.88671875" style="26"/>
  </cols>
  <sheetData>
    <row r="3" spans="2:12" ht="15" x14ac:dyDescent="0.3">
      <c r="B3" s="26" t="s">
        <v>257</v>
      </c>
      <c r="K3" t="s">
        <v>334</v>
      </c>
    </row>
    <row r="4" spans="2:12" ht="15" x14ac:dyDescent="0.3">
      <c r="C4" s="26" t="s">
        <v>299</v>
      </c>
      <c r="L4" t="s">
        <v>333</v>
      </c>
    </row>
    <row r="5" spans="2:12" ht="15" x14ac:dyDescent="0.3">
      <c r="K5" t="s">
        <v>332</v>
      </c>
    </row>
    <row r="6" spans="2:12" ht="15" x14ac:dyDescent="0.3">
      <c r="B6" s="26" t="s">
        <v>256</v>
      </c>
      <c r="L6" t="s">
        <v>331</v>
      </c>
    </row>
    <row r="7" spans="2:12" ht="15" x14ac:dyDescent="0.3">
      <c r="C7" s="26" t="s">
        <v>298</v>
      </c>
      <c r="L7"/>
    </row>
    <row r="8" spans="2:12" ht="15" x14ac:dyDescent="0.3">
      <c r="K8" s="26" t="s">
        <v>336</v>
      </c>
      <c r="L8"/>
    </row>
    <row r="9" spans="2:12" ht="15" x14ac:dyDescent="0.3">
      <c r="B9" s="26" t="s">
        <v>258</v>
      </c>
      <c r="L9" t="s">
        <v>330</v>
      </c>
    </row>
    <row r="10" spans="2:12" ht="15" x14ac:dyDescent="0.3">
      <c r="C10" s="26" t="s">
        <v>300</v>
      </c>
      <c r="L10" t="s">
        <v>329</v>
      </c>
    </row>
    <row r="11" spans="2:12" ht="15" x14ac:dyDescent="0.3">
      <c r="L11" t="s">
        <v>328</v>
      </c>
    </row>
    <row r="12" spans="2:12" ht="15" x14ac:dyDescent="0.3">
      <c r="B12" s="26" t="s">
        <v>259</v>
      </c>
      <c r="L12" t="s">
        <v>327</v>
      </c>
    </row>
    <row r="13" spans="2:12" ht="15" x14ac:dyDescent="0.3">
      <c r="C13" s="26" t="s">
        <v>316</v>
      </c>
      <c r="K13" s="26" t="s">
        <v>335</v>
      </c>
      <c r="L13"/>
    </row>
    <row r="14" spans="2:12" ht="15" x14ac:dyDescent="0.3">
      <c r="C14" s="26" t="s">
        <v>317</v>
      </c>
      <c r="L14" t="s">
        <v>326</v>
      </c>
    </row>
    <row r="15" spans="2:12" ht="15" x14ac:dyDescent="0.3">
      <c r="L15"/>
    </row>
    <row r="16" spans="2:12" ht="15" x14ac:dyDescent="0.3">
      <c r="B16" s="26" t="s">
        <v>303</v>
      </c>
      <c r="L16" t="s">
        <v>325</v>
      </c>
    </row>
    <row r="17" spans="2:12" ht="15" x14ac:dyDescent="0.3">
      <c r="C17" s="26" t="s">
        <v>304</v>
      </c>
      <c r="F17" s="26" t="s">
        <v>311</v>
      </c>
      <c r="L17" t="s">
        <v>324</v>
      </c>
    </row>
    <row r="18" spans="2:12" ht="15" x14ac:dyDescent="0.3">
      <c r="C18" s="26" t="s">
        <v>305</v>
      </c>
      <c r="L18"/>
    </row>
    <row r="19" spans="2:12" ht="15" x14ac:dyDescent="0.3">
      <c r="C19" s="26" t="s">
        <v>306</v>
      </c>
      <c r="L19" t="s">
        <v>323</v>
      </c>
    </row>
    <row r="20" spans="2:12" ht="15" x14ac:dyDescent="0.3">
      <c r="L20"/>
    </row>
    <row r="21" spans="2:12" ht="15" x14ac:dyDescent="0.3">
      <c r="B21" s="26" t="s">
        <v>307</v>
      </c>
      <c r="L21" t="s">
        <v>322</v>
      </c>
    </row>
    <row r="22" spans="2:12" ht="15" x14ac:dyDescent="0.3">
      <c r="C22" s="26" t="s">
        <v>308</v>
      </c>
      <c r="L22"/>
    </row>
    <row r="23" spans="2:12" ht="15" x14ac:dyDescent="0.3">
      <c r="L23" t="s">
        <v>321</v>
      </c>
    </row>
    <row r="24" spans="2:12" ht="15" x14ac:dyDescent="0.3">
      <c r="B24" s="26" t="s">
        <v>309</v>
      </c>
      <c r="L24" t="s">
        <v>320</v>
      </c>
    </row>
    <row r="25" spans="2:12" ht="15" x14ac:dyDescent="0.3">
      <c r="C25" s="26" t="s">
        <v>310</v>
      </c>
      <c r="L25" t="s">
        <v>319</v>
      </c>
    </row>
    <row r="26" spans="2:12" ht="15" x14ac:dyDescent="0.3">
      <c r="L26" t="s">
        <v>318</v>
      </c>
    </row>
    <row r="27" spans="2:12" x14ac:dyDescent="0.25">
      <c r="B27" s="26" t="s">
        <v>337</v>
      </c>
    </row>
    <row r="28" spans="2:12" x14ac:dyDescent="0.25">
      <c r="C28" s="26" t="s">
        <v>338</v>
      </c>
    </row>
    <row r="30" spans="2:12" x14ac:dyDescent="0.25">
      <c r="B30" s="26" t="s">
        <v>353</v>
      </c>
    </row>
    <row r="31" spans="2:12" x14ac:dyDescent="0.25">
      <c r="C31" s="26" t="s">
        <v>354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topLeftCell="A4" zoomScale="85" zoomScaleNormal="85" workbookViewId="0">
      <selection activeCell="V21" sqref="V21"/>
    </sheetView>
  </sheetViews>
  <sheetFormatPr defaultRowHeight="14.4" x14ac:dyDescent="0.25"/>
  <cols>
    <col min="1" max="16384" width="8.88671875" style="26"/>
  </cols>
  <sheetData>
    <row r="2" spans="2:9" x14ac:dyDescent="0.25">
      <c r="H2" s="26" t="s">
        <v>362</v>
      </c>
    </row>
    <row r="3" spans="2:9" x14ac:dyDescent="0.25">
      <c r="B3" s="47" t="s">
        <v>144</v>
      </c>
      <c r="I3" s="26" t="s">
        <v>363</v>
      </c>
    </row>
    <row r="4" spans="2:9" x14ac:dyDescent="0.25">
      <c r="B4" s="47" t="s">
        <v>145</v>
      </c>
      <c r="I4" s="26" t="s">
        <v>364</v>
      </c>
    </row>
    <row r="5" spans="2:9" x14ac:dyDescent="0.25">
      <c r="B5" s="47" t="s">
        <v>146</v>
      </c>
    </row>
    <row r="6" spans="2:9" x14ac:dyDescent="0.25">
      <c r="B6" s="47" t="s">
        <v>147</v>
      </c>
      <c r="H6" s="26" t="s">
        <v>365</v>
      </c>
    </row>
    <row r="7" spans="2:9" x14ac:dyDescent="0.25">
      <c r="B7" s="47" t="s">
        <v>148</v>
      </c>
      <c r="I7" s="26" t="s">
        <v>366</v>
      </c>
    </row>
    <row r="8" spans="2:9" x14ac:dyDescent="0.25">
      <c r="B8" s="47"/>
      <c r="I8" s="26" t="s">
        <v>367</v>
      </c>
    </row>
    <row r="9" spans="2:9" x14ac:dyDescent="0.25">
      <c r="B9" s="47" t="s">
        <v>355</v>
      </c>
    </row>
    <row r="10" spans="2:9" x14ac:dyDescent="0.25">
      <c r="B10" s="47"/>
    </row>
    <row r="11" spans="2:9" x14ac:dyDescent="0.25">
      <c r="B11" s="47" t="s">
        <v>356</v>
      </c>
    </row>
    <row r="14" spans="2:9" x14ac:dyDescent="0.25">
      <c r="B14" s="26" t="s">
        <v>358</v>
      </c>
    </row>
    <row r="15" spans="2:9" x14ac:dyDescent="0.25">
      <c r="B15" s="26" t="s">
        <v>357</v>
      </c>
    </row>
    <row r="16" spans="2:9" x14ac:dyDescent="0.25">
      <c r="B16" s="26" t="s">
        <v>359</v>
      </c>
    </row>
    <row r="17" spans="2:2" x14ac:dyDescent="0.25">
      <c r="B17" s="26" t="s">
        <v>360</v>
      </c>
    </row>
    <row r="18" spans="2:2" x14ac:dyDescent="0.25">
      <c r="B18" s="26" t="s">
        <v>361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G13" sqref="G13"/>
    </sheetView>
  </sheetViews>
  <sheetFormatPr defaultRowHeight="14.4" x14ac:dyDescent="0.3"/>
  <sheetData>
    <row r="2" spans="2:3" x14ac:dyDescent="0.3">
      <c r="B2" t="s">
        <v>368</v>
      </c>
    </row>
    <row r="3" spans="2:3" x14ac:dyDescent="0.3">
      <c r="B3" t="s">
        <v>371</v>
      </c>
    </row>
    <row r="4" spans="2:3" x14ac:dyDescent="0.3">
      <c r="C4" t="s">
        <v>369</v>
      </c>
    </row>
    <row r="5" spans="2:3" x14ac:dyDescent="0.3">
      <c r="C5" t="s">
        <v>370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workbookViewId="0">
      <selection activeCell="N16" sqref="N16"/>
    </sheetView>
  </sheetViews>
  <sheetFormatPr defaultRowHeight="14.4" x14ac:dyDescent="0.3"/>
  <sheetData>
    <row r="3" spans="2:4" x14ac:dyDescent="0.3">
      <c r="B3" t="s">
        <v>372</v>
      </c>
    </row>
    <row r="5" spans="2:4" x14ac:dyDescent="0.3">
      <c r="C5" t="s">
        <v>377</v>
      </c>
    </row>
    <row r="7" spans="2:4" x14ac:dyDescent="0.3">
      <c r="D7" t="s">
        <v>378</v>
      </c>
    </row>
    <row r="8" spans="2:4" x14ac:dyDescent="0.3">
      <c r="D8" t="s">
        <v>379</v>
      </c>
    </row>
    <row r="9" spans="2:4" x14ac:dyDescent="0.3">
      <c r="D9" t="s">
        <v>380</v>
      </c>
    </row>
    <row r="10" spans="2:4" x14ac:dyDescent="0.3">
      <c r="D10" t="s">
        <v>106</v>
      </c>
    </row>
    <row r="11" spans="2:4" x14ac:dyDescent="0.3">
      <c r="B11" t="s">
        <v>373</v>
      </c>
    </row>
    <row r="14" spans="2:4" x14ac:dyDescent="0.3">
      <c r="B14" t="s">
        <v>374</v>
      </c>
    </row>
    <row r="17" spans="2:2" x14ac:dyDescent="0.3">
      <c r="B17" t="s">
        <v>375</v>
      </c>
    </row>
    <row r="21" spans="2:2" x14ac:dyDescent="0.3">
      <c r="B21" t="s">
        <v>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9" sqref="E19"/>
    </sheetView>
  </sheetViews>
  <sheetFormatPr defaultRowHeight="14.4" x14ac:dyDescent="0.25"/>
  <cols>
    <col min="1" max="16384" width="8.88671875" style="26"/>
  </cols>
  <sheetData>
    <row r="1" spans="1:1" x14ac:dyDescent="0.25">
      <c r="A1" s="26" t="s">
        <v>36</v>
      </c>
    </row>
    <row r="2" spans="1:1" x14ac:dyDescent="0.25">
      <c r="A2" s="2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N17" sqref="N17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509" t="s">
        <v>10</v>
      </c>
      <c r="E1" s="509"/>
      <c r="F1" s="509"/>
      <c r="G1" s="509"/>
      <c r="H1" s="509"/>
    </row>
    <row r="2" spans="2:12" x14ac:dyDescent="0.25">
      <c r="D2" s="510"/>
      <c r="E2" s="510"/>
      <c r="F2" s="510"/>
      <c r="G2" s="510"/>
      <c r="H2" s="510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J10" sqref="J10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509" t="s">
        <v>48</v>
      </c>
      <c r="E1" s="509"/>
      <c r="F1" s="509"/>
      <c r="G1" s="509"/>
      <c r="H1" s="509"/>
    </row>
    <row r="2" spans="2:12" x14ac:dyDescent="0.25">
      <c r="D2" s="510"/>
      <c r="E2" s="510"/>
      <c r="F2" s="510"/>
      <c r="G2" s="510"/>
      <c r="H2" s="510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E9" sqref="E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3" x14ac:dyDescent="0.25">
      <c r="D1" s="509" t="s">
        <v>39</v>
      </c>
      <c r="E1" s="509"/>
      <c r="F1" s="509"/>
      <c r="G1" s="509"/>
      <c r="H1" s="509"/>
    </row>
    <row r="2" spans="2:13" x14ac:dyDescent="0.25">
      <c r="D2" s="510"/>
      <c r="E2" s="510"/>
      <c r="F2" s="510"/>
      <c r="G2" s="510"/>
      <c r="H2" s="510"/>
    </row>
    <row r="3" spans="2:13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3" x14ac:dyDescent="0.25">
      <c r="B4" s="18">
        <v>1</v>
      </c>
      <c r="C4" s="35" t="s">
        <v>36</v>
      </c>
      <c r="D4" s="25">
        <v>142.29499999999999</v>
      </c>
      <c r="E4" s="35" t="s">
        <v>46</v>
      </c>
      <c r="F4" s="25"/>
      <c r="G4" s="25"/>
      <c r="H4" s="25">
        <f t="shared" ref="H4:H46" si="0">IF(C4="卖",G4-D4,D4-G4)</f>
        <v>142.29499999999999</v>
      </c>
      <c r="I4" s="25">
        <v>142.39500000000001</v>
      </c>
      <c r="J4" s="35" t="s">
        <v>46</v>
      </c>
      <c r="K4" s="25">
        <f t="shared" ref="K4:K46" si="1">IF(C4="卖",D4-I4,I4-D4)</f>
        <v>0.10000000000002274</v>
      </c>
      <c r="L4" s="18" t="str">
        <f t="shared" ref="L4:L67" si="2">IF(K4&gt;=0,"盈","亏")</f>
        <v>盈</v>
      </c>
    </row>
    <row r="5" spans="2:13" x14ac:dyDescent="0.25">
      <c r="B5" s="18">
        <f>B4+1</f>
        <v>2</v>
      </c>
      <c r="C5" s="35" t="s">
        <v>36</v>
      </c>
      <c r="D5" s="25">
        <v>142.00200000000001</v>
      </c>
      <c r="E5" s="35" t="s">
        <v>56</v>
      </c>
      <c r="F5" s="25"/>
      <c r="G5" s="25"/>
      <c r="H5" s="25">
        <f t="shared" si="0"/>
        <v>142.00200000000001</v>
      </c>
      <c r="I5" s="25">
        <v>142.02600000000001</v>
      </c>
      <c r="J5" s="35" t="s">
        <v>56</v>
      </c>
      <c r="K5" s="25">
        <f t="shared" si="1"/>
        <v>2.4000000000000909E-2</v>
      </c>
      <c r="L5" s="18" t="str">
        <f t="shared" si="2"/>
        <v>盈</v>
      </c>
      <c r="M5" s="12" t="s">
        <v>59</v>
      </c>
    </row>
    <row r="6" spans="2:13" x14ac:dyDescent="0.25">
      <c r="B6" s="18">
        <f t="shared" ref="B6:B69" si="3">B5+1</f>
        <v>3</v>
      </c>
      <c r="C6" s="37" t="s">
        <v>37</v>
      </c>
      <c r="D6" s="38">
        <v>141.98699999999999</v>
      </c>
      <c r="E6" s="37" t="s">
        <v>56</v>
      </c>
      <c r="F6" s="38"/>
      <c r="G6" s="38"/>
      <c r="H6" s="38">
        <f t="shared" si="0"/>
        <v>-141.98699999999999</v>
      </c>
      <c r="I6" s="38">
        <v>142.24100000000001</v>
      </c>
      <c r="J6" s="37" t="s">
        <v>56</v>
      </c>
      <c r="K6" s="38">
        <f t="shared" si="1"/>
        <v>-0.2540000000000191</v>
      </c>
      <c r="L6" s="18" t="str">
        <f t="shared" si="2"/>
        <v>亏</v>
      </c>
      <c r="M6" s="12" t="s">
        <v>60</v>
      </c>
    </row>
    <row r="7" spans="2:13" x14ac:dyDescent="0.25">
      <c r="B7" s="18">
        <f t="shared" si="3"/>
        <v>4</v>
      </c>
      <c r="C7" s="37" t="s">
        <v>37</v>
      </c>
      <c r="D7" s="38">
        <v>142.245</v>
      </c>
      <c r="E7" s="37" t="s">
        <v>65</v>
      </c>
      <c r="F7" s="38"/>
      <c r="G7" s="38"/>
      <c r="H7" s="38">
        <f t="shared" si="0"/>
        <v>-142.245</v>
      </c>
      <c r="I7" s="38">
        <v>142.40899999999999</v>
      </c>
      <c r="J7" s="37" t="s">
        <v>65</v>
      </c>
      <c r="K7" s="38">
        <f t="shared" si="1"/>
        <v>-0.16399999999998727</v>
      </c>
      <c r="L7" s="18" t="str">
        <f>IF(K7&gt;=0,"盈","亏")</f>
        <v>亏</v>
      </c>
    </row>
    <row r="8" spans="2:13" x14ac:dyDescent="0.25">
      <c r="B8" s="18">
        <f t="shared" si="3"/>
        <v>5</v>
      </c>
      <c r="C8" s="36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3" x14ac:dyDescent="0.25">
      <c r="B9" s="18">
        <f t="shared" si="3"/>
        <v>6</v>
      </c>
      <c r="C9" s="36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3" x14ac:dyDescent="0.25">
      <c r="B10" s="18">
        <f t="shared" si="3"/>
        <v>7</v>
      </c>
      <c r="C10" s="36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3" x14ac:dyDescent="0.25">
      <c r="B11" s="18">
        <f t="shared" si="3"/>
        <v>8</v>
      </c>
      <c r="C11" s="36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3" x14ac:dyDescent="0.25">
      <c r="B12" s="18">
        <f t="shared" si="3"/>
        <v>9</v>
      </c>
      <c r="C12" s="36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3" x14ac:dyDescent="0.25">
      <c r="B13" s="18">
        <f t="shared" si="3"/>
        <v>10</v>
      </c>
      <c r="C13" s="36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3" x14ac:dyDescent="0.25">
      <c r="B14" s="18">
        <f t="shared" si="3"/>
        <v>11</v>
      </c>
      <c r="C14" s="36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3" x14ac:dyDescent="0.25">
      <c r="B15" s="18">
        <f t="shared" si="3"/>
        <v>12</v>
      </c>
      <c r="C15" s="36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3" x14ac:dyDescent="0.25">
      <c r="B16" s="18">
        <f t="shared" si="3"/>
        <v>13</v>
      </c>
      <c r="C16" s="36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36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36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36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36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36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36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36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36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36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36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36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36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36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36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36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36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36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36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36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36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36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36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36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36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36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36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36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36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36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36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36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36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36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36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36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36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36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36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36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36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36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36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36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36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36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36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36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36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36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36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36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36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36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36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36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36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36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36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36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36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36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36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36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36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36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36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36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36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36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36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36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36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36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36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36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36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36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36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36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36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36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36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36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36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36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36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36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C4:C103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H9" sqref="H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29" customWidth="1"/>
    <col min="5" max="5" width="13.6640625" style="10" customWidth="1"/>
    <col min="6" max="6" width="10.21875" style="29" customWidth="1"/>
    <col min="7" max="7" width="9.5546875" style="29" bestFit="1" customWidth="1"/>
    <col min="8" max="8" width="13.77734375" style="29" customWidth="1"/>
    <col min="9" max="9" width="11.109375" style="29" customWidth="1"/>
    <col min="10" max="10" width="15.21875" style="10" customWidth="1"/>
    <col min="11" max="11" width="10.21875" style="29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509" t="s">
        <v>38</v>
      </c>
      <c r="E1" s="509"/>
      <c r="F1" s="509"/>
      <c r="G1" s="509"/>
      <c r="H1" s="509"/>
    </row>
    <row r="2" spans="2:12" x14ac:dyDescent="0.25">
      <c r="D2" s="510"/>
      <c r="E2" s="510"/>
      <c r="F2" s="510"/>
      <c r="G2" s="510"/>
      <c r="H2" s="510"/>
    </row>
    <row r="3" spans="2:12" s="17" customFormat="1" ht="15.6" x14ac:dyDescent="0.25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5" t="s">
        <v>31</v>
      </c>
      <c r="I3" s="14" t="s">
        <v>32</v>
      </c>
      <c r="J3" s="13" t="s">
        <v>33</v>
      </c>
      <c r="K3" s="14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20">
        <v>1.286</v>
      </c>
      <c r="E4" s="19" t="s">
        <v>73</v>
      </c>
      <c r="F4" s="21">
        <v>1.2806900000000001</v>
      </c>
      <c r="G4" s="21">
        <v>1.29097</v>
      </c>
      <c r="H4" s="21">
        <f t="shared" ref="H4:H46" si="0">IF(C4="卖",G4-D4,D4-G4)</f>
        <v>4.9699999999999189E-3</v>
      </c>
      <c r="I4" s="20"/>
      <c r="J4" s="19"/>
      <c r="K4" s="20">
        <f t="shared" ref="K4:K46" si="1">IF(C4="卖",D4-I4,I4-D4)</f>
        <v>1.286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20"/>
      <c r="E5" s="19"/>
      <c r="F5" s="21"/>
      <c r="G5" s="21"/>
      <c r="H5" s="21">
        <f t="shared" si="0"/>
        <v>0</v>
      </c>
      <c r="I5" s="20"/>
      <c r="J5" s="19"/>
      <c r="K5" s="20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0"/>
      <c r="E6" s="19"/>
      <c r="F6" s="21"/>
      <c r="G6" s="21"/>
      <c r="H6" s="21">
        <f t="shared" si="0"/>
        <v>0</v>
      </c>
      <c r="I6" s="20"/>
      <c r="J6" s="19"/>
      <c r="K6" s="20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0"/>
      <c r="E47" s="19"/>
      <c r="F47" s="21"/>
      <c r="G47" s="21"/>
      <c r="H47" s="21">
        <f t="shared" ref="H47:H103" si="4">IF(C47="卖",G47-D47,D47-G47)</f>
        <v>0</v>
      </c>
      <c r="I47" s="20"/>
      <c r="J47" s="19"/>
      <c r="K47" s="20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0"/>
      <c r="E48" s="19"/>
      <c r="F48" s="21"/>
      <c r="G48" s="21"/>
      <c r="H48" s="21">
        <f t="shared" si="4"/>
        <v>0</v>
      </c>
      <c r="I48" s="20"/>
      <c r="J48" s="19"/>
      <c r="K48" s="20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0"/>
      <c r="E49" s="19"/>
      <c r="F49" s="21"/>
      <c r="G49" s="21"/>
      <c r="H49" s="21">
        <f t="shared" si="4"/>
        <v>0</v>
      </c>
      <c r="I49" s="20"/>
      <c r="J49" s="19"/>
      <c r="K49" s="20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0"/>
      <c r="E50" s="19"/>
      <c r="F50" s="21"/>
      <c r="G50" s="21"/>
      <c r="H50" s="21">
        <f t="shared" si="4"/>
        <v>0</v>
      </c>
      <c r="I50" s="20"/>
      <c r="J50" s="19"/>
      <c r="K50" s="20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0"/>
      <c r="E51" s="19"/>
      <c r="F51" s="21"/>
      <c r="G51" s="21"/>
      <c r="H51" s="21">
        <f t="shared" si="4"/>
        <v>0</v>
      </c>
      <c r="I51" s="20"/>
      <c r="J51" s="19"/>
      <c r="K51" s="20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0"/>
      <c r="E52" s="19"/>
      <c r="F52" s="21"/>
      <c r="G52" s="21"/>
      <c r="H52" s="21">
        <f t="shared" si="4"/>
        <v>0</v>
      </c>
      <c r="I52" s="20"/>
      <c r="J52" s="19"/>
      <c r="K52" s="20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0"/>
      <c r="E53" s="19"/>
      <c r="F53" s="21"/>
      <c r="G53" s="21"/>
      <c r="H53" s="21">
        <f t="shared" si="4"/>
        <v>0</v>
      </c>
      <c r="I53" s="20"/>
      <c r="J53" s="19"/>
      <c r="K53" s="20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0"/>
      <c r="E54" s="19"/>
      <c r="F54" s="21"/>
      <c r="G54" s="21"/>
      <c r="H54" s="21">
        <f t="shared" si="4"/>
        <v>0</v>
      </c>
      <c r="I54" s="20"/>
      <c r="J54" s="19"/>
      <c r="K54" s="20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0"/>
      <c r="E55" s="19"/>
      <c r="F55" s="21"/>
      <c r="G55" s="21"/>
      <c r="H55" s="21">
        <f t="shared" si="4"/>
        <v>0</v>
      </c>
      <c r="I55" s="20"/>
      <c r="J55" s="19"/>
      <c r="K55" s="20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0"/>
      <c r="E56" s="19"/>
      <c r="F56" s="21"/>
      <c r="G56" s="21"/>
      <c r="H56" s="21">
        <f t="shared" si="4"/>
        <v>0</v>
      </c>
      <c r="I56" s="20"/>
      <c r="J56" s="19"/>
      <c r="K56" s="20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0"/>
      <c r="E57" s="19"/>
      <c r="F57" s="21"/>
      <c r="G57" s="21"/>
      <c r="H57" s="21">
        <f t="shared" si="4"/>
        <v>0</v>
      </c>
      <c r="I57" s="20"/>
      <c r="J57" s="19"/>
      <c r="K57" s="20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0"/>
      <c r="E58" s="19"/>
      <c r="F58" s="21"/>
      <c r="G58" s="21"/>
      <c r="H58" s="21">
        <f t="shared" si="4"/>
        <v>0</v>
      </c>
      <c r="I58" s="20"/>
      <c r="J58" s="19"/>
      <c r="K58" s="20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0"/>
      <c r="E59" s="19"/>
      <c r="F59" s="21"/>
      <c r="G59" s="21"/>
      <c r="H59" s="21">
        <f t="shared" si="4"/>
        <v>0</v>
      </c>
      <c r="I59" s="20"/>
      <c r="J59" s="19"/>
      <c r="K59" s="20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0"/>
      <c r="E60" s="19"/>
      <c r="F60" s="21"/>
      <c r="G60" s="21"/>
      <c r="H60" s="21">
        <f t="shared" si="4"/>
        <v>0</v>
      </c>
      <c r="I60" s="20"/>
      <c r="J60" s="19"/>
      <c r="K60" s="20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0"/>
      <c r="E61" s="19"/>
      <c r="F61" s="21"/>
      <c r="G61" s="21"/>
      <c r="H61" s="21">
        <f t="shared" si="4"/>
        <v>0</v>
      </c>
      <c r="I61" s="20"/>
      <c r="J61" s="19"/>
      <c r="K61" s="20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0"/>
      <c r="E62" s="19"/>
      <c r="F62" s="21"/>
      <c r="G62" s="21"/>
      <c r="H62" s="21">
        <f t="shared" si="4"/>
        <v>0</v>
      </c>
      <c r="I62" s="20"/>
      <c r="J62" s="19"/>
      <c r="K62" s="20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0"/>
      <c r="E63" s="19"/>
      <c r="F63" s="21"/>
      <c r="G63" s="21"/>
      <c r="H63" s="21">
        <f t="shared" si="4"/>
        <v>0</v>
      </c>
      <c r="I63" s="20"/>
      <c r="J63" s="19"/>
      <c r="K63" s="20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0"/>
      <c r="E64" s="19"/>
      <c r="F64" s="21"/>
      <c r="G64" s="21"/>
      <c r="H64" s="21">
        <f t="shared" si="4"/>
        <v>0</v>
      </c>
      <c r="I64" s="20"/>
      <c r="J64" s="19"/>
      <c r="K64" s="20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0"/>
      <c r="E65" s="19"/>
      <c r="F65" s="21"/>
      <c r="G65" s="21"/>
      <c r="H65" s="21">
        <f t="shared" si="4"/>
        <v>0</v>
      </c>
      <c r="I65" s="20"/>
      <c r="J65" s="19"/>
      <c r="K65" s="20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0"/>
      <c r="E66" s="19"/>
      <c r="F66" s="21"/>
      <c r="G66" s="21"/>
      <c r="H66" s="21">
        <f t="shared" si="4"/>
        <v>0</v>
      </c>
      <c r="I66" s="20"/>
      <c r="J66" s="19"/>
      <c r="K66" s="20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0"/>
      <c r="E67" s="19"/>
      <c r="F67" s="21"/>
      <c r="G67" s="21"/>
      <c r="H67" s="21">
        <f t="shared" si="4"/>
        <v>0</v>
      </c>
      <c r="I67" s="20"/>
      <c r="J67" s="19"/>
      <c r="K67" s="20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0"/>
      <c r="E68" s="19"/>
      <c r="F68" s="21"/>
      <c r="G68" s="21"/>
      <c r="H68" s="21">
        <f t="shared" si="4"/>
        <v>0</v>
      </c>
      <c r="I68" s="20"/>
      <c r="J68" s="19"/>
      <c r="K68" s="20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0"/>
      <c r="E69" s="19"/>
      <c r="F69" s="21"/>
      <c r="G69" s="21"/>
      <c r="H69" s="21">
        <f t="shared" si="4"/>
        <v>0</v>
      </c>
      <c r="I69" s="20"/>
      <c r="J69" s="19"/>
      <c r="K69" s="20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0"/>
      <c r="E70" s="19"/>
      <c r="F70" s="21"/>
      <c r="G70" s="21"/>
      <c r="H70" s="21">
        <f t="shared" si="4"/>
        <v>0</v>
      </c>
      <c r="I70" s="20"/>
      <c r="J70" s="19"/>
      <c r="K70" s="20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0"/>
      <c r="E71" s="19"/>
      <c r="F71" s="21"/>
      <c r="G71" s="21"/>
      <c r="H71" s="21">
        <f t="shared" si="4"/>
        <v>0</v>
      </c>
      <c r="I71" s="20"/>
      <c r="J71" s="19"/>
      <c r="K71" s="20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0"/>
      <c r="E72" s="19"/>
      <c r="F72" s="21"/>
      <c r="G72" s="21"/>
      <c r="H72" s="21">
        <f t="shared" si="4"/>
        <v>0</v>
      </c>
      <c r="I72" s="20"/>
      <c r="J72" s="19"/>
      <c r="K72" s="20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0"/>
      <c r="E73" s="19"/>
      <c r="F73" s="21"/>
      <c r="G73" s="21"/>
      <c r="H73" s="21">
        <f t="shared" si="4"/>
        <v>0</v>
      </c>
      <c r="I73" s="20"/>
      <c r="J73" s="19"/>
      <c r="K73" s="20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0"/>
      <c r="E74" s="19"/>
      <c r="F74" s="21"/>
      <c r="G74" s="21"/>
      <c r="H74" s="21">
        <f t="shared" si="4"/>
        <v>0</v>
      </c>
      <c r="I74" s="20"/>
      <c r="J74" s="19"/>
      <c r="K74" s="20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0"/>
      <c r="E75" s="19"/>
      <c r="F75" s="21"/>
      <c r="G75" s="21"/>
      <c r="H75" s="21">
        <f t="shared" si="4"/>
        <v>0</v>
      </c>
      <c r="I75" s="20"/>
      <c r="J75" s="19"/>
      <c r="K75" s="20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0"/>
      <c r="E76" s="19"/>
      <c r="F76" s="21"/>
      <c r="G76" s="21"/>
      <c r="H76" s="21">
        <f t="shared" si="4"/>
        <v>0</v>
      </c>
      <c r="I76" s="20"/>
      <c r="J76" s="19"/>
      <c r="K76" s="20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0"/>
      <c r="E77" s="19"/>
      <c r="F77" s="21"/>
      <c r="G77" s="21"/>
      <c r="H77" s="21">
        <f t="shared" si="4"/>
        <v>0</v>
      </c>
      <c r="I77" s="20"/>
      <c r="J77" s="19"/>
      <c r="K77" s="20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0"/>
      <c r="E78" s="19"/>
      <c r="F78" s="21"/>
      <c r="G78" s="21"/>
      <c r="H78" s="21">
        <f t="shared" si="4"/>
        <v>0</v>
      </c>
      <c r="I78" s="20"/>
      <c r="J78" s="19"/>
      <c r="K78" s="20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0"/>
      <c r="E79" s="19"/>
      <c r="F79" s="21"/>
      <c r="G79" s="21"/>
      <c r="H79" s="21">
        <f t="shared" si="4"/>
        <v>0</v>
      </c>
      <c r="I79" s="20"/>
      <c r="J79" s="19"/>
      <c r="K79" s="20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0"/>
      <c r="E80" s="19"/>
      <c r="F80" s="21"/>
      <c r="G80" s="21"/>
      <c r="H80" s="21">
        <f t="shared" si="4"/>
        <v>0</v>
      </c>
      <c r="I80" s="20"/>
      <c r="J80" s="19"/>
      <c r="K80" s="20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0"/>
      <c r="E81" s="19"/>
      <c r="F81" s="21"/>
      <c r="G81" s="21"/>
      <c r="H81" s="21">
        <f t="shared" si="4"/>
        <v>0</v>
      </c>
      <c r="I81" s="20"/>
      <c r="J81" s="19"/>
      <c r="K81" s="20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0"/>
      <c r="E82" s="19"/>
      <c r="F82" s="21"/>
      <c r="G82" s="21"/>
      <c r="H82" s="21">
        <f t="shared" si="4"/>
        <v>0</v>
      </c>
      <c r="I82" s="20"/>
      <c r="J82" s="19"/>
      <c r="K82" s="20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0"/>
      <c r="E83" s="19"/>
      <c r="F83" s="21"/>
      <c r="G83" s="21"/>
      <c r="H83" s="21">
        <f t="shared" si="4"/>
        <v>0</v>
      </c>
      <c r="I83" s="20"/>
      <c r="J83" s="19"/>
      <c r="K83" s="20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0"/>
      <c r="E84" s="19"/>
      <c r="F84" s="21"/>
      <c r="G84" s="21"/>
      <c r="H84" s="21">
        <f t="shared" si="4"/>
        <v>0</v>
      </c>
      <c r="I84" s="20"/>
      <c r="J84" s="19"/>
      <c r="K84" s="20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0"/>
      <c r="E85" s="19"/>
      <c r="F85" s="21"/>
      <c r="G85" s="21"/>
      <c r="H85" s="21">
        <f t="shared" si="4"/>
        <v>0</v>
      </c>
      <c r="I85" s="20"/>
      <c r="J85" s="19"/>
      <c r="K85" s="20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0"/>
      <c r="E86" s="19"/>
      <c r="F86" s="21"/>
      <c r="G86" s="21"/>
      <c r="H86" s="21">
        <f t="shared" si="4"/>
        <v>0</v>
      </c>
      <c r="I86" s="20"/>
      <c r="J86" s="19"/>
      <c r="K86" s="20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0"/>
      <c r="E87" s="19"/>
      <c r="F87" s="21"/>
      <c r="G87" s="21"/>
      <c r="H87" s="21">
        <f t="shared" si="4"/>
        <v>0</v>
      </c>
      <c r="I87" s="20"/>
      <c r="J87" s="19"/>
      <c r="K87" s="20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0"/>
      <c r="E88" s="19"/>
      <c r="F88" s="21"/>
      <c r="G88" s="21"/>
      <c r="H88" s="21">
        <f t="shared" si="4"/>
        <v>0</v>
      </c>
      <c r="I88" s="20"/>
      <c r="J88" s="19"/>
      <c r="K88" s="20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0"/>
      <c r="E89" s="19"/>
      <c r="F89" s="21"/>
      <c r="G89" s="21"/>
      <c r="H89" s="21">
        <f t="shared" si="4"/>
        <v>0</v>
      </c>
      <c r="I89" s="20"/>
      <c r="J89" s="19"/>
      <c r="K89" s="20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0"/>
      <c r="E90" s="19"/>
      <c r="F90" s="21"/>
      <c r="G90" s="21"/>
      <c r="H90" s="21">
        <f t="shared" si="4"/>
        <v>0</v>
      </c>
      <c r="I90" s="20"/>
      <c r="J90" s="19"/>
      <c r="K90" s="20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0"/>
      <c r="E91" s="19"/>
      <c r="F91" s="21"/>
      <c r="G91" s="21"/>
      <c r="H91" s="21">
        <f t="shared" si="4"/>
        <v>0</v>
      </c>
      <c r="I91" s="20"/>
      <c r="J91" s="19"/>
      <c r="K91" s="20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0"/>
      <c r="E92" s="19"/>
      <c r="F92" s="21"/>
      <c r="G92" s="21"/>
      <c r="H92" s="21">
        <f t="shared" si="4"/>
        <v>0</v>
      </c>
      <c r="I92" s="20"/>
      <c r="J92" s="19"/>
      <c r="K92" s="20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0"/>
      <c r="E93" s="19"/>
      <c r="F93" s="21"/>
      <c r="G93" s="21"/>
      <c r="H93" s="21">
        <f t="shared" si="4"/>
        <v>0</v>
      </c>
      <c r="I93" s="20"/>
      <c r="J93" s="19"/>
      <c r="K93" s="20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0"/>
      <c r="E94" s="19"/>
      <c r="F94" s="21"/>
      <c r="G94" s="21"/>
      <c r="H94" s="21">
        <f t="shared" si="4"/>
        <v>0</v>
      </c>
      <c r="I94" s="20"/>
      <c r="J94" s="19"/>
      <c r="K94" s="20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0"/>
      <c r="E95" s="19"/>
      <c r="F95" s="21"/>
      <c r="G95" s="21"/>
      <c r="H95" s="21">
        <f t="shared" si="4"/>
        <v>0</v>
      </c>
      <c r="I95" s="20"/>
      <c r="J95" s="19"/>
      <c r="K95" s="20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0"/>
      <c r="E96" s="19"/>
      <c r="F96" s="21"/>
      <c r="G96" s="21"/>
      <c r="H96" s="21">
        <f t="shared" si="4"/>
        <v>0</v>
      </c>
      <c r="I96" s="20"/>
      <c r="J96" s="19"/>
      <c r="K96" s="20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0"/>
      <c r="E97" s="19"/>
      <c r="F97" s="21"/>
      <c r="G97" s="21"/>
      <c r="H97" s="21">
        <f t="shared" si="4"/>
        <v>0</v>
      </c>
      <c r="I97" s="20"/>
      <c r="J97" s="19"/>
      <c r="K97" s="20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0"/>
      <c r="E98" s="19"/>
      <c r="F98" s="21"/>
      <c r="G98" s="21"/>
      <c r="H98" s="21">
        <f t="shared" si="4"/>
        <v>0</v>
      </c>
      <c r="I98" s="20"/>
      <c r="J98" s="19"/>
      <c r="K98" s="20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0"/>
      <c r="E99" s="19"/>
      <c r="F99" s="21"/>
      <c r="G99" s="21"/>
      <c r="H99" s="21">
        <f t="shared" si="4"/>
        <v>0</v>
      </c>
      <c r="I99" s="20"/>
      <c r="J99" s="19"/>
      <c r="K99" s="20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0"/>
      <c r="E100" s="19"/>
      <c r="F100" s="21"/>
      <c r="G100" s="21"/>
      <c r="H100" s="21">
        <f t="shared" si="4"/>
        <v>0</v>
      </c>
      <c r="I100" s="20"/>
      <c r="J100" s="19"/>
      <c r="K100" s="20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0"/>
      <c r="E101" s="19"/>
      <c r="F101" s="21"/>
      <c r="G101" s="21"/>
      <c r="H101" s="21">
        <f t="shared" si="4"/>
        <v>0</v>
      </c>
      <c r="I101" s="20"/>
      <c r="J101" s="19"/>
      <c r="K101" s="20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0"/>
      <c r="E102" s="19"/>
      <c r="F102" s="21"/>
      <c r="G102" s="21"/>
      <c r="H102" s="21">
        <f t="shared" si="4"/>
        <v>0</v>
      </c>
      <c r="I102" s="20"/>
      <c r="J102" s="19"/>
      <c r="K102" s="20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0"/>
      <c r="E103" s="19"/>
      <c r="F103" s="21"/>
      <c r="G103" s="21"/>
      <c r="H103" s="21">
        <f t="shared" si="4"/>
        <v>0</v>
      </c>
      <c r="I103" s="20"/>
      <c r="J103" s="19"/>
      <c r="K103" s="20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J12" sqref="J12"/>
    </sheetView>
  </sheetViews>
  <sheetFormatPr defaultRowHeight="14.4" x14ac:dyDescent="0.3"/>
  <cols>
    <col min="1" max="1" width="8.88671875" style="5"/>
    <col min="2" max="2" width="6.109375" style="6" customWidth="1"/>
    <col min="3" max="3" width="5.21875" style="6" customWidth="1"/>
    <col min="4" max="4" width="10.5546875" style="7" customWidth="1"/>
    <col min="5" max="5" width="13.6640625" style="6" customWidth="1"/>
    <col min="6" max="6" width="10.21875" style="7" customWidth="1"/>
    <col min="7" max="7" width="9.5546875" style="7" bestFit="1" customWidth="1"/>
    <col min="8" max="8" width="13.77734375" style="8" customWidth="1"/>
    <col min="9" max="9" width="11.109375" style="7" customWidth="1"/>
    <col min="10" max="10" width="15.21875" style="6" customWidth="1"/>
    <col min="11" max="11" width="10.21875" style="7" bestFit="1" customWidth="1"/>
    <col min="12" max="12" width="8.44140625" style="6" customWidth="1"/>
    <col min="13" max="13" width="27.5546875" style="5" customWidth="1"/>
    <col min="14" max="16384" width="8.88671875" style="5"/>
  </cols>
  <sheetData>
    <row r="1" spans="2:13" s="9" customFormat="1" x14ac:dyDescent="0.25">
      <c r="B1" s="10"/>
      <c r="C1" s="10"/>
      <c r="D1" s="509" t="s">
        <v>41</v>
      </c>
      <c r="E1" s="509"/>
      <c r="F1" s="509"/>
      <c r="G1" s="509"/>
      <c r="H1" s="509"/>
      <c r="I1" s="11"/>
      <c r="J1" s="10"/>
      <c r="K1" s="11"/>
      <c r="L1" s="10"/>
      <c r="M1" s="12"/>
    </row>
    <row r="2" spans="2:13" s="9" customFormat="1" x14ac:dyDescent="0.25">
      <c r="B2" s="10"/>
      <c r="C2" s="10"/>
      <c r="D2" s="510"/>
      <c r="E2" s="510"/>
      <c r="F2" s="510"/>
      <c r="G2" s="510"/>
      <c r="H2" s="510"/>
      <c r="I2" s="11"/>
      <c r="J2" s="10"/>
      <c r="K2" s="11"/>
      <c r="L2" s="10"/>
      <c r="M2" s="12"/>
    </row>
    <row r="3" spans="2:13" s="4" customFormat="1" ht="16.2" x14ac:dyDescent="0.3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6" t="s">
        <v>31</v>
      </c>
      <c r="I3" s="14" t="s">
        <v>32</v>
      </c>
      <c r="J3" s="13" t="s">
        <v>33</v>
      </c>
      <c r="K3" s="14" t="s">
        <v>34</v>
      </c>
      <c r="L3" s="13" t="s">
        <v>35</v>
      </c>
      <c r="M3" s="17"/>
    </row>
    <row r="4" spans="2:13" ht="15" x14ac:dyDescent="0.3">
      <c r="B4" s="18">
        <v>1</v>
      </c>
      <c r="C4" s="35" t="s">
        <v>37</v>
      </c>
      <c r="D4" s="21">
        <v>1.13148</v>
      </c>
      <c r="E4" s="35" t="s">
        <v>46</v>
      </c>
      <c r="F4" s="21"/>
      <c r="G4" s="21">
        <v>1.1359999999999999</v>
      </c>
      <c r="H4" s="21">
        <f t="shared" ref="H4:H46" si="0">IF(C4="卖",G4-D4,D4-G4)</f>
        <v>4.5199999999998575E-3</v>
      </c>
      <c r="I4" s="21">
        <v>1.12951</v>
      </c>
      <c r="J4" s="35" t="s">
        <v>46</v>
      </c>
      <c r="K4" s="21">
        <f t="shared" ref="K4:K46" si="1">IF(C4="卖",D4-I4,I4-D4)</f>
        <v>1.9700000000000273E-3</v>
      </c>
      <c r="L4" s="18" t="str">
        <f t="shared" ref="L4:L13" si="2">IF(K4&gt;=0,"盈","亏")</f>
        <v>盈</v>
      </c>
      <c r="M4" s="12" t="s">
        <v>47</v>
      </c>
    </row>
    <row r="5" spans="2:13" ht="15" x14ac:dyDescent="0.3">
      <c r="B5" s="18">
        <f>B4+1</f>
        <v>2</v>
      </c>
      <c r="C5" s="35" t="s">
        <v>37</v>
      </c>
      <c r="D5" s="21">
        <v>1.13073</v>
      </c>
      <c r="E5" s="35" t="s">
        <v>46</v>
      </c>
      <c r="F5" s="21"/>
      <c r="G5" s="21"/>
      <c r="H5" s="21">
        <f t="shared" si="0"/>
        <v>-1.13073</v>
      </c>
      <c r="I5" s="21">
        <v>1.1305000000000001</v>
      </c>
      <c r="J5" s="35" t="s">
        <v>46</v>
      </c>
      <c r="K5" s="21">
        <f t="shared" si="1"/>
        <v>2.2999999999995246E-4</v>
      </c>
      <c r="L5" s="18" t="str">
        <f t="shared" si="2"/>
        <v>盈</v>
      </c>
      <c r="M5" s="12"/>
    </row>
    <row r="6" spans="2:13" ht="15" x14ac:dyDescent="0.3">
      <c r="B6" s="18">
        <f t="shared" ref="B6:B46" si="3">B5+1</f>
        <v>3</v>
      </c>
      <c r="C6" s="37" t="s">
        <v>37</v>
      </c>
      <c r="D6" s="39">
        <v>1.1279600000000001</v>
      </c>
      <c r="E6" s="37" t="s">
        <v>56</v>
      </c>
      <c r="F6" s="39"/>
      <c r="G6" s="39"/>
      <c r="H6" s="39">
        <f t="shared" si="0"/>
        <v>-1.1279600000000001</v>
      </c>
      <c r="I6" s="39">
        <v>1.12818</v>
      </c>
      <c r="J6" s="37" t="s">
        <v>56</v>
      </c>
      <c r="K6" s="39">
        <f t="shared" si="1"/>
        <v>-2.1999999999988695E-4</v>
      </c>
      <c r="L6" s="18" t="str">
        <f t="shared" si="2"/>
        <v>亏</v>
      </c>
      <c r="M6" s="12"/>
    </row>
    <row r="7" spans="2:13" ht="15" x14ac:dyDescent="0.3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  <c r="M7" s="12"/>
    </row>
    <row r="8" spans="2:13" ht="15" x14ac:dyDescent="0.3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  <c r="M8" s="12"/>
    </row>
    <row r="9" spans="2:13" ht="15" x14ac:dyDescent="0.3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  <c r="M9" s="12"/>
    </row>
    <row r="10" spans="2:13" ht="15" x14ac:dyDescent="0.3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  <c r="M10" s="12"/>
    </row>
    <row r="11" spans="2:13" ht="15" x14ac:dyDescent="0.3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  <c r="M11" s="12"/>
    </row>
    <row r="12" spans="2:13" ht="15" x14ac:dyDescent="0.3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  <c r="M12" s="12"/>
    </row>
    <row r="13" spans="2:13" ht="15" x14ac:dyDescent="0.3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  <c r="M13" s="12"/>
    </row>
    <row r="14" spans="2:13" ht="15" x14ac:dyDescent="0.3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ref="L14:L46" si="4">IF(K14&gt;=0,"盈","亏")</f>
        <v>盈</v>
      </c>
      <c r="M14" s="12"/>
    </row>
    <row r="15" spans="2:13" ht="15" x14ac:dyDescent="0.3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4"/>
        <v>盈</v>
      </c>
      <c r="M15" s="12"/>
    </row>
    <row r="16" spans="2:13" ht="15" x14ac:dyDescent="0.3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4"/>
        <v>盈</v>
      </c>
      <c r="M16" s="12"/>
    </row>
    <row r="17" spans="2:13" ht="15" x14ac:dyDescent="0.3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4"/>
        <v>盈</v>
      </c>
      <c r="M17" s="12"/>
    </row>
    <row r="18" spans="2:13" ht="15" x14ac:dyDescent="0.3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4"/>
        <v>盈</v>
      </c>
      <c r="M18" s="12"/>
    </row>
    <row r="19" spans="2:13" ht="15" x14ac:dyDescent="0.3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4"/>
        <v>盈</v>
      </c>
      <c r="M19" s="12"/>
    </row>
    <row r="20" spans="2:13" ht="15" x14ac:dyDescent="0.3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4"/>
        <v>盈</v>
      </c>
      <c r="M20" s="12"/>
    </row>
    <row r="21" spans="2:13" ht="15" x14ac:dyDescent="0.3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4"/>
        <v>盈</v>
      </c>
      <c r="M21" s="12"/>
    </row>
    <row r="22" spans="2:13" ht="15" x14ac:dyDescent="0.3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4"/>
        <v>盈</v>
      </c>
      <c r="M22" s="12"/>
    </row>
    <row r="23" spans="2:13" ht="15" x14ac:dyDescent="0.3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4"/>
        <v>盈</v>
      </c>
      <c r="M23" s="12"/>
    </row>
    <row r="24" spans="2:13" ht="15" x14ac:dyDescent="0.3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4"/>
        <v>盈</v>
      </c>
      <c r="M24" s="12"/>
    </row>
    <row r="25" spans="2:13" ht="15" x14ac:dyDescent="0.3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4"/>
        <v>盈</v>
      </c>
      <c r="M25" s="12"/>
    </row>
    <row r="26" spans="2:13" ht="15" x14ac:dyDescent="0.3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4"/>
        <v>盈</v>
      </c>
      <c r="M26" s="12"/>
    </row>
    <row r="27" spans="2:13" ht="15" x14ac:dyDescent="0.3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4"/>
        <v>盈</v>
      </c>
      <c r="M27" s="12"/>
    </row>
    <row r="28" spans="2:13" ht="15" x14ac:dyDescent="0.3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4"/>
        <v>盈</v>
      </c>
      <c r="M28" s="12"/>
    </row>
    <row r="29" spans="2:13" ht="15" x14ac:dyDescent="0.3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4"/>
        <v>盈</v>
      </c>
      <c r="M29" s="12"/>
    </row>
    <row r="30" spans="2:13" ht="15" x14ac:dyDescent="0.3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4"/>
        <v>盈</v>
      </c>
      <c r="M30" s="12"/>
    </row>
    <row r="31" spans="2:13" ht="15" x14ac:dyDescent="0.3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4"/>
        <v>盈</v>
      </c>
      <c r="M31" s="12"/>
    </row>
    <row r="32" spans="2:13" ht="15" x14ac:dyDescent="0.3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4"/>
        <v>盈</v>
      </c>
      <c r="M32" s="12"/>
    </row>
    <row r="33" spans="2:13" ht="15" x14ac:dyDescent="0.3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4"/>
        <v>盈</v>
      </c>
      <c r="M33" s="12"/>
    </row>
    <row r="34" spans="2:13" ht="15" x14ac:dyDescent="0.3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4"/>
        <v>盈</v>
      </c>
      <c r="M34" s="12"/>
    </row>
    <row r="35" spans="2:13" ht="15" x14ac:dyDescent="0.3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4"/>
        <v>盈</v>
      </c>
      <c r="M35" s="12"/>
    </row>
    <row r="36" spans="2:13" ht="15" x14ac:dyDescent="0.3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4"/>
        <v>盈</v>
      </c>
      <c r="M36" s="12"/>
    </row>
    <row r="37" spans="2:13" ht="15" x14ac:dyDescent="0.3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4"/>
        <v>盈</v>
      </c>
      <c r="M37" s="12"/>
    </row>
    <row r="38" spans="2:13" ht="15" x14ac:dyDescent="0.3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4"/>
        <v>盈</v>
      </c>
      <c r="M38" s="12"/>
    </row>
    <row r="39" spans="2:13" ht="15" x14ac:dyDescent="0.3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4"/>
        <v>盈</v>
      </c>
      <c r="M39" s="12"/>
    </row>
    <row r="40" spans="2:13" ht="15" x14ac:dyDescent="0.3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4"/>
        <v>盈</v>
      </c>
      <c r="M40" s="12"/>
    </row>
    <row r="41" spans="2:13" ht="15" x14ac:dyDescent="0.3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4"/>
        <v>盈</v>
      </c>
      <c r="M41" s="12"/>
    </row>
    <row r="42" spans="2:13" ht="15" x14ac:dyDescent="0.3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4"/>
        <v>盈</v>
      </c>
      <c r="M42" s="12"/>
    </row>
    <row r="43" spans="2:13" ht="15" x14ac:dyDescent="0.3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4"/>
        <v>盈</v>
      </c>
      <c r="M43" s="12"/>
    </row>
    <row r="44" spans="2:13" ht="15" x14ac:dyDescent="0.3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4"/>
        <v>盈</v>
      </c>
      <c r="M44" s="12"/>
    </row>
    <row r="45" spans="2:13" ht="15" x14ac:dyDescent="0.3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4"/>
        <v>盈</v>
      </c>
      <c r="M45" s="12"/>
    </row>
    <row r="46" spans="2:13" ht="15" x14ac:dyDescent="0.3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4"/>
        <v>盈</v>
      </c>
      <c r="M46" s="12"/>
    </row>
    <row r="47" spans="2:13" ht="15" x14ac:dyDescent="0.3">
      <c r="B47" s="18">
        <f t="shared" ref="B47:B103" si="5">B46+1</f>
        <v>44</v>
      </c>
      <c r="C47" s="19"/>
      <c r="D47" s="20"/>
      <c r="E47" s="19"/>
      <c r="F47" s="21"/>
      <c r="G47" s="21"/>
      <c r="H47" s="21">
        <f t="shared" ref="H47:H103" si="6">IF(C47="卖",G47-D47,D47-G47)</f>
        <v>0</v>
      </c>
      <c r="I47" s="20"/>
      <c r="J47" s="19"/>
      <c r="K47" s="20">
        <f t="shared" ref="K47:K103" si="7">IF(C47="卖",D47-I47,I47-D47)</f>
        <v>0</v>
      </c>
      <c r="L47" s="18" t="str">
        <f t="shared" ref="L47:L103" si="8">IF(K47&gt;=0,"盈","亏")</f>
        <v>盈</v>
      </c>
      <c r="M47" s="12"/>
    </row>
    <row r="48" spans="2:13" ht="15" x14ac:dyDescent="0.3">
      <c r="B48" s="18">
        <f t="shared" si="5"/>
        <v>45</v>
      </c>
      <c r="C48" s="19"/>
      <c r="D48" s="20"/>
      <c r="E48" s="19"/>
      <c r="F48" s="21"/>
      <c r="G48" s="21"/>
      <c r="H48" s="21">
        <f t="shared" si="6"/>
        <v>0</v>
      </c>
      <c r="I48" s="20"/>
      <c r="J48" s="19"/>
      <c r="K48" s="20">
        <f t="shared" si="7"/>
        <v>0</v>
      </c>
      <c r="L48" s="18" t="str">
        <f t="shared" si="8"/>
        <v>盈</v>
      </c>
      <c r="M48" s="12"/>
    </row>
    <row r="49" spans="2:13" ht="15" x14ac:dyDescent="0.3">
      <c r="B49" s="18">
        <f t="shared" si="5"/>
        <v>46</v>
      </c>
      <c r="C49" s="19"/>
      <c r="D49" s="20"/>
      <c r="E49" s="19"/>
      <c r="F49" s="21"/>
      <c r="G49" s="21"/>
      <c r="H49" s="21">
        <f t="shared" si="6"/>
        <v>0</v>
      </c>
      <c r="I49" s="20"/>
      <c r="J49" s="19"/>
      <c r="K49" s="20">
        <f t="shared" si="7"/>
        <v>0</v>
      </c>
      <c r="L49" s="18" t="str">
        <f t="shared" si="8"/>
        <v>盈</v>
      </c>
      <c r="M49" s="12"/>
    </row>
    <row r="50" spans="2:13" ht="15" x14ac:dyDescent="0.3">
      <c r="B50" s="18">
        <f t="shared" si="5"/>
        <v>47</v>
      </c>
      <c r="C50" s="19"/>
      <c r="D50" s="20"/>
      <c r="E50" s="19"/>
      <c r="F50" s="21"/>
      <c r="G50" s="21"/>
      <c r="H50" s="21">
        <f t="shared" si="6"/>
        <v>0</v>
      </c>
      <c r="I50" s="20"/>
      <c r="J50" s="19"/>
      <c r="K50" s="20">
        <f t="shared" si="7"/>
        <v>0</v>
      </c>
      <c r="L50" s="18" t="str">
        <f t="shared" si="8"/>
        <v>盈</v>
      </c>
      <c r="M50" s="12"/>
    </row>
    <row r="51" spans="2:13" ht="15" x14ac:dyDescent="0.3">
      <c r="B51" s="18">
        <f t="shared" si="5"/>
        <v>48</v>
      </c>
      <c r="C51" s="19"/>
      <c r="D51" s="20"/>
      <c r="E51" s="19"/>
      <c r="F51" s="21"/>
      <c r="G51" s="21"/>
      <c r="H51" s="21">
        <f t="shared" si="6"/>
        <v>0</v>
      </c>
      <c r="I51" s="20"/>
      <c r="J51" s="19"/>
      <c r="K51" s="20">
        <f t="shared" si="7"/>
        <v>0</v>
      </c>
      <c r="L51" s="18" t="str">
        <f t="shared" si="8"/>
        <v>盈</v>
      </c>
      <c r="M51" s="12"/>
    </row>
    <row r="52" spans="2:13" ht="15" x14ac:dyDescent="0.3">
      <c r="B52" s="18">
        <f t="shared" si="5"/>
        <v>49</v>
      </c>
      <c r="C52" s="19"/>
      <c r="D52" s="20"/>
      <c r="E52" s="19"/>
      <c r="F52" s="21"/>
      <c r="G52" s="21"/>
      <c r="H52" s="21">
        <f t="shared" si="6"/>
        <v>0</v>
      </c>
      <c r="I52" s="20"/>
      <c r="J52" s="19"/>
      <c r="K52" s="20">
        <f t="shared" si="7"/>
        <v>0</v>
      </c>
      <c r="L52" s="18" t="str">
        <f t="shared" si="8"/>
        <v>盈</v>
      </c>
      <c r="M52" s="12"/>
    </row>
    <row r="53" spans="2:13" ht="15" x14ac:dyDescent="0.3">
      <c r="B53" s="18">
        <f t="shared" si="5"/>
        <v>50</v>
      </c>
      <c r="C53" s="19"/>
      <c r="D53" s="20"/>
      <c r="E53" s="19"/>
      <c r="F53" s="21"/>
      <c r="G53" s="21"/>
      <c r="H53" s="21">
        <f t="shared" si="6"/>
        <v>0</v>
      </c>
      <c r="I53" s="20"/>
      <c r="J53" s="19"/>
      <c r="K53" s="20">
        <f t="shared" si="7"/>
        <v>0</v>
      </c>
      <c r="L53" s="18" t="str">
        <f t="shared" si="8"/>
        <v>盈</v>
      </c>
      <c r="M53" s="12"/>
    </row>
    <row r="54" spans="2:13" ht="15" x14ac:dyDescent="0.3">
      <c r="B54" s="18">
        <f t="shared" si="5"/>
        <v>51</v>
      </c>
      <c r="C54" s="19"/>
      <c r="D54" s="20"/>
      <c r="E54" s="19"/>
      <c r="F54" s="21"/>
      <c r="G54" s="21"/>
      <c r="H54" s="21">
        <f t="shared" si="6"/>
        <v>0</v>
      </c>
      <c r="I54" s="20"/>
      <c r="J54" s="19"/>
      <c r="K54" s="20">
        <f t="shared" si="7"/>
        <v>0</v>
      </c>
      <c r="L54" s="18" t="str">
        <f t="shared" si="8"/>
        <v>盈</v>
      </c>
      <c r="M54" s="12"/>
    </row>
    <row r="55" spans="2:13" ht="15" x14ac:dyDescent="0.3">
      <c r="B55" s="18">
        <f t="shared" si="5"/>
        <v>52</v>
      </c>
      <c r="C55" s="19"/>
      <c r="D55" s="20"/>
      <c r="E55" s="19"/>
      <c r="F55" s="21"/>
      <c r="G55" s="21"/>
      <c r="H55" s="21">
        <f t="shared" si="6"/>
        <v>0</v>
      </c>
      <c r="I55" s="20"/>
      <c r="J55" s="19"/>
      <c r="K55" s="20">
        <f t="shared" si="7"/>
        <v>0</v>
      </c>
      <c r="L55" s="18" t="str">
        <f t="shared" si="8"/>
        <v>盈</v>
      </c>
      <c r="M55" s="12"/>
    </row>
    <row r="56" spans="2:13" ht="15" x14ac:dyDescent="0.3">
      <c r="B56" s="18">
        <f t="shared" si="5"/>
        <v>53</v>
      </c>
      <c r="C56" s="19"/>
      <c r="D56" s="20"/>
      <c r="E56" s="19"/>
      <c r="F56" s="21"/>
      <c r="G56" s="21"/>
      <c r="H56" s="21">
        <f t="shared" si="6"/>
        <v>0</v>
      </c>
      <c r="I56" s="20"/>
      <c r="J56" s="19"/>
      <c r="K56" s="20">
        <f t="shared" si="7"/>
        <v>0</v>
      </c>
      <c r="L56" s="18" t="str">
        <f t="shared" si="8"/>
        <v>盈</v>
      </c>
      <c r="M56" s="12"/>
    </row>
    <row r="57" spans="2:13" ht="15" x14ac:dyDescent="0.3">
      <c r="B57" s="18">
        <f t="shared" si="5"/>
        <v>54</v>
      </c>
      <c r="C57" s="19"/>
      <c r="D57" s="20"/>
      <c r="E57" s="19"/>
      <c r="F57" s="21"/>
      <c r="G57" s="21"/>
      <c r="H57" s="21">
        <f t="shared" si="6"/>
        <v>0</v>
      </c>
      <c r="I57" s="20"/>
      <c r="J57" s="19"/>
      <c r="K57" s="20">
        <f t="shared" si="7"/>
        <v>0</v>
      </c>
      <c r="L57" s="18" t="str">
        <f t="shared" si="8"/>
        <v>盈</v>
      </c>
      <c r="M57" s="12"/>
    </row>
    <row r="58" spans="2:13" ht="15" x14ac:dyDescent="0.3">
      <c r="B58" s="18">
        <f t="shared" si="5"/>
        <v>55</v>
      </c>
      <c r="C58" s="19"/>
      <c r="D58" s="20"/>
      <c r="E58" s="19"/>
      <c r="F58" s="21"/>
      <c r="G58" s="21"/>
      <c r="H58" s="21">
        <f t="shared" si="6"/>
        <v>0</v>
      </c>
      <c r="I58" s="20"/>
      <c r="J58" s="19"/>
      <c r="K58" s="20">
        <f t="shared" si="7"/>
        <v>0</v>
      </c>
      <c r="L58" s="18" t="str">
        <f t="shared" si="8"/>
        <v>盈</v>
      </c>
      <c r="M58" s="12"/>
    </row>
    <row r="59" spans="2:13" ht="15" x14ac:dyDescent="0.3">
      <c r="B59" s="18">
        <f t="shared" si="5"/>
        <v>56</v>
      </c>
      <c r="C59" s="19"/>
      <c r="D59" s="20"/>
      <c r="E59" s="19"/>
      <c r="F59" s="21"/>
      <c r="G59" s="21"/>
      <c r="H59" s="21">
        <f t="shared" si="6"/>
        <v>0</v>
      </c>
      <c r="I59" s="20"/>
      <c r="J59" s="19"/>
      <c r="K59" s="20">
        <f t="shared" si="7"/>
        <v>0</v>
      </c>
      <c r="L59" s="18" t="str">
        <f t="shared" si="8"/>
        <v>盈</v>
      </c>
      <c r="M59" s="12"/>
    </row>
    <row r="60" spans="2:13" ht="15" x14ac:dyDescent="0.3">
      <c r="B60" s="18">
        <f t="shared" si="5"/>
        <v>57</v>
      </c>
      <c r="C60" s="19"/>
      <c r="D60" s="20"/>
      <c r="E60" s="19"/>
      <c r="F60" s="21"/>
      <c r="G60" s="21"/>
      <c r="H60" s="21">
        <f t="shared" si="6"/>
        <v>0</v>
      </c>
      <c r="I60" s="20"/>
      <c r="J60" s="19"/>
      <c r="K60" s="20">
        <f t="shared" si="7"/>
        <v>0</v>
      </c>
      <c r="L60" s="18" t="str">
        <f t="shared" si="8"/>
        <v>盈</v>
      </c>
      <c r="M60" s="12"/>
    </row>
    <row r="61" spans="2:13" ht="15" x14ac:dyDescent="0.3">
      <c r="B61" s="18">
        <f t="shared" si="5"/>
        <v>58</v>
      </c>
      <c r="C61" s="19"/>
      <c r="D61" s="20"/>
      <c r="E61" s="19"/>
      <c r="F61" s="21"/>
      <c r="G61" s="21"/>
      <c r="H61" s="21">
        <f t="shared" si="6"/>
        <v>0</v>
      </c>
      <c r="I61" s="20"/>
      <c r="J61" s="19"/>
      <c r="K61" s="20">
        <f t="shared" si="7"/>
        <v>0</v>
      </c>
      <c r="L61" s="18" t="str">
        <f t="shared" si="8"/>
        <v>盈</v>
      </c>
      <c r="M61" s="12"/>
    </row>
    <row r="62" spans="2:13" ht="15" x14ac:dyDescent="0.3">
      <c r="B62" s="18">
        <f t="shared" si="5"/>
        <v>59</v>
      </c>
      <c r="C62" s="19"/>
      <c r="D62" s="20"/>
      <c r="E62" s="19"/>
      <c r="F62" s="21"/>
      <c r="G62" s="21"/>
      <c r="H62" s="21">
        <f t="shared" si="6"/>
        <v>0</v>
      </c>
      <c r="I62" s="20"/>
      <c r="J62" s="19"/>
      <c r="K62" s="20">
        <f t="shared" si="7"/>
        <v>0</v>
      </c>
      <c r="L62" s="18" t="str">
        <f t="shared" si="8"/>
        <v>盈</v>
      </c>
      <c r="M62" s="12"/>
    </row>
    <row r="63" spans="2:13" ht="15" x14ac:dyDescent="0.3">
      <c r="B63" s="18">
        <f t="shared" si="5"/>
        <v>60</v>
      </c>
      <c r="C63" s="19"/>
      <c r="D63" s="20"/>
      <c r="E63" s="19"/>
      <c r="F63" s="21"/>
      <c r="G63" s="21"/>
      <c r="H63" s="21">
        <f t="shared" si="6"/>
        <v>0</v>
      </c>
      <c r="I63" s="20"/>
      <c r="J63" s="19"/>
      <c r="K63" s="20">
        <f t="shared" si="7"/>
        <v>0</v>
      </c>
      <c r="L63" s="18" t="str">
        <f t="shared" si="8"/>
        <v>盈</v>
      </c>
      <c r="M63" s="12"/>
    </row>
    <row r="64" spans="2:13" ht="15" x14ac:dyDescent="0.3">
      <c r="B64" s="18">
        <f t="shared" si="5"/>
        <v>61</v>
      </c>
      <c r="C64" s="19"/>
      <c r="D64" s="20"/>
      <c r="E64" s="19"/>
      <c r="F64" s="21"/>
      <c r="G64" s="21"/>
      <c r="H64" s="21">
        <f t="shared" si="6"/>
        <v>0</v>
      </c>
      <c r="I64" s="20"/>
      <c r="J64" s="19"/>
      <c r="K64" s="20">
        <f t="shared" si="7"/>
        <v>0</v>
      </c>
      <c r="L64" s="18" t="str">
        <f t="shared" si="8"/>
        <v>盈</v>
      </c>
      <c r="M64" s="12"/>
    </row>
    <row r="65" spans="2:13" ht="15" x14ac:dyDescent="0.3">
      <c r="B65" s="18">
        <f t="shared" si="5"/>
        <v>62</v>
      </c>
      <c r="C65" s="19"/>
      <c r="D65" s="20"/>
      <c r="E65" s="19"/>
      <c r="F65" s="21"/>
      <c r="G65" s="21"/>
      <c r="H65" s="21">
        <f t="shared" si="6"/>
        <v>0</v>
      </c>
      <c r="I65" s="20"/>
      <c r="J65" s="19"/>
      <c r="K65" s="20">
        <f t="shared" si="7"/>
        <v>0</v>
      </c>
      <c r="L65" s="18" t="str">
        <f t="shared" si="8"/>
        <v>盈</v>
      </c>
      <c r="M65" s="12"/>
    </row>
    <row r="66" spans="2:13" ht="15" x14ac:dyDescent="0.3">
      <c r="B66" s="18">
        <f t="shared" si="5"/>
        <v>63</v>
      </c>
      <c r="C66" s="19"/>
      <c r="D66" s="20"/>
      <c r="E66" s="19"/>
      <c r="F66" s="21"/>
      <c r="G66" s="21"/>
      <c r="H66" s="21">
        <f t="shared" si="6"/>
        <v>0</v>
      </c>
      <c r="I66" s="20"/>
      <c r="J66" s="19"/>
      <c r="K66" s="20">
        <f t="shared" si="7"/>
        <v>0</v>
      </c>
      <c r="L66" s="18" t="str">
        <f t="shared" si="8"/>
        <v>盈</v>
      </c>
      <c r="M66" s="12"/>
    </row>
    <row r="67" spans="2:13" ht="15" x14ac:dyDescent="0.3">
      <c r="B67" s="18">
        <f t="shared" si="5"/>
        <v>64</v>
      </c>
      <c r="C67" s="19"/>
      <c r="D67" s="20"/>
      <c r="E67" s="19"/>
      <c r="F67" s="21"/>
      <c r="G67" s="21"/>
      <c r="H67" s="21">
        <f t="shared" si="6"/>
        <v>0</v>
      </c>
      <c r="I67" s="20"/>
      <c r="J67" s="19"/>
      <c r="K67" s="20">
        <f t="shared" si="7"/>
        <v>0</v>
      </c>
      <c r="L67" s="18" t="str">
        <f t="shared" si="8"/>
        <v>盈</v>
      </c>
      <c r="M67" s="12"/>
    </row>
    <row r="68" spans="2:13" ht="15" x14ac:dyDescent="0.3">
      <c r="B68" s="18">
        <f t="shared" si="5"/>
        <v>65</v>
      </c>
      <c r="C68" s="19"/>
      <c r="D68" s="20"/>
      <c r="E68" s="19"/>
      <c r="F68" s="21"/>
      <c r="G68" s="21"/>
      <c r="H68" s="21">
        <f t="shared" si="6"/>
        <v>0</v>
      </c>
      <c r="I68" s="20"/>
      <c r="J68" s="19"/>
      <c r="K68" s="20">
        <f t="shared" si="7"/>
        <v>0</v>
      </c>
      <c r="L68" s="18" t="str">
        <f t="shared" si="8"/>
        <v>盈</v>
      </c>
      <c r="M68" s="12"/>
    </row>
    <row r="69" spans="2:13" ht="15" x14ac:dyDescent="0.3">
      <c r="B69" s="18">
        <f t="shared" si="5"/>
        <v>66</v>
      </c>
      <c r="C69" s="19"/>
      <c r="D69" s="20"/>
      <c r="E69" s="19"/>
      <c r="F69" s="21"/>
      <c r="G69" s="21"/>
      <c r="H69" s="21">
        <f t="shared" si="6"/>
        <v>0</v>
      </c>
      <c r="I69" s="20"/>
      <c r="J69" s="19"/>
      <c r="K69" s="20">
        <f t="shared" si="7"/>
        <v>0</v>
      </c>
      <c r="L69" s="18" t="str">
        <f t="shared" si="8"/>
        <v>盈</v>
      </c>
      <c r="M69" s="12"/>
    </row>
    <row r="70" spans="2:13" ht="15" x14ac:dyDescent="0.3">
      <c r="B70" s="18">
        <f t="shared" si="5"/>
        <v>67</v>
      </c>
      <c r="C70" s="19"/>
      <c r="D70" s="20"/>
      <c r="E70" s="19"/>
      <c r="F70" s="21"/>
      <c r="G70" s="21"/>
      <c r="H70" s="21">
        <f t="shared" si="6"/>
        <v>0</v>
      </c>
      <c r="I70" s="20"/>
      <c r="J70" s="19"/>
      <c r="K70" s="20">
        <f t="shared" si="7"/>
        <v>0</v>
      </c>
      <c r="L70" s="18" t="str">
        <f t="shared" si="8"/>
        <v>盈</v>
      </c>
      <c r="M70" s="12"/>
    </row>
    <row r="71" spans="2:13" ht="15" x14ac:dyDescent="0.3">
      <c r="B71" s="18">
        <f t="shared" si="5"/>
        <v>68</v>
      </c>
      <c r="C71" s="19"/>
      <c r="D71" s="20"/>
      <c r="E71" s="19"/>
      <c r="F71" s="21"/>
      <c r="G71" s="21"/>
      <c r="H71" s="21">
        <f t="shared" si="6"/>
        <v>0</v>
      </c>
      <c r="I71" s="20"/>
      <c r="J71" s="19"/>
      <c r="K71" s="20">
        <f t="shared" si="7"/>
        <v>0</v>
      </c>
      <c r="L71" s="18" t="str">
        <f t="shared" si="8"/>
        <v>盈</v>
      </c>
      <c r="M71" s="12"/>
    </row>
    <row r="72" spans="2:13" ht="15" x14ac:dyDescent="0.3">
      <c r="B72" s="18">
        <f t="shared" si="5"/>
        <v>69</v>
      </c>
      <c r="C72" s="19"/>
      <c r="D72" s="20"/>
      <c r="E72" s="19"/>
      <c r="F72" s="21"/>
      <c r="G72" s="21"/>
      <c r="H72" s="21">
        <f t="shared" si="6"/>
        <v>0</v>
      </c>
      <c r="I72" s="20"/>
      <c r="J72" s="19"/>
      <c r="K72" s="20">
        <f t="shared" si="7"/>
        <v>0</v>
      </c>
      <c r="L72" s="18" t="str">
        <f t="shared" si="8"/>
        <v>盈</v>
      </c>
      <c r="M72" s="12"/>
    </row>
    <row r="73" spans="2:13" ht="15" x14ac:dyDescent="0.3">
      <c r="B73" s="18">
        <f t="shared" si="5"/>
        <v>70</v>
      </c>
      <c r="C73" s="19"/>
      <c r="D73" s="20"/>
      <c r="E73" s="19"/>
      <c r="F73" s="21"/>
      <c r="G73" s="21"/>
      <c r="H73" s="21">
        <f t="shared" si="6"/>
        <v>0</v>
      </c>
      <c r="I73" s="20"/>
      <c r="J73" s="19"/>
      <c r="K73" s="20">
        <f t="shared" si="7"/>
        <v>0</v>
      </c>
      <c r="L73" s="18" t="str">
        <f t="shared" si="8"/>
        <v>盈</v>
      </c>
      <c r="M73" s="12"/>
    </row>
    <row r="74" spans="2:13" ht="15" x14ac:dyDescent="0.3">
      <c r="B74" s="18">
        <f t="shared" si="5"/>
        <v>71</v>
      </c>
      <c r="C74" s="19"/>
      <c r="D74" s="20"/>
      <c r="E74" s="19"/>
      <c r="F74" s="21"/>
      <c r="G74" s="21"/>
      <c r="H74" s="21">
        <f t="shared" si="6"/>
        <v>0</v>
      </c>
      <c r="I74" s="20"/>
      <c r="J74" s="19"/>
      <c r="K74" s="20">
        <f t="shared" si="7"/>
        <v>0</v>
      </c>
      <c r="L74" s="18" t="str">
        <f t="shared" si="8"/>
        <v>盈</v>
      </c>
      <c r="M74" s="12"/>
    </row>
    <row r="75" spans="2:13" ht="15" x14ac:dyDescent="0.3">
      <c r="B75" s="18">
        <f t="shared" si="5"/>
        <v>72</v>
      </c>
      <c r="C75" s="19"/>
      <c r="D75" s="20"/>
      <c r="E75" s="19"/>
      <c r="F75" s="21"/>
      <c r="G75" s="21"/>
      <c r="H75" s="21">
        <f t="shared" si="6"/>
        <v>0</v>
      </c>
      <c r="I75" s="20"/>
      <c r="J75" s="19"/>
      <c r="K75" s="20">
        <f t="shared" si="7"/>
        <v>0</v>
      </c>
      <c r="L75" s="18" t="str">
        <f t="shared" si="8"/>
        <v>盈</v>
      </c>
      <c r="M75" s="12"/>
    </row>
    <row r="76" spans="2:13" ht="15" x14ac:dyDescent="0.3">
      <c r="B76" s="18">
        <f t="shared" si="5"/>
        <v>73</v>
      </c>
      <c r="C76" s="19"/>
      <c r="D76" s="20"/>
      <c r="E76" s="19"/>
      <c r="F76" s="21"/>
      <c r="G76" s="21"/>
      <c r="H76" s="21">
        <f t="shared" si="6"/>
        <v>0</v>
      </c>
      <c r="I76" s="20"/>
      <c r="J76" s="19"/>
      <c r="K76" s="20">
        <f t="shared" si="7"/>
        <v>0</v>
      </c>
      <c r="L76" s="18" t="str">
        <f t="shared" si="8"/>
        <v>盈</v>
      </c>
      <c r="M76" s="12"/>
    </row>
    <row r="77" spans="2:13" ht="15" x14ac:dyDescent="0.3">
      <c r="B77" s="18">
        <f t="shared" si="5"/>
        <v>74</v>
      </c>
      <c r="C77" s="19"/>
      <c r="D77" s="20"/>
      <c r="E77" s="19"/>
      <c r="F77" s="21"/>
      <c r="G77" s="21"/>
      <c r="H77" s="21">
        <f t="shared" si="6"/>
        <v>0</v>
      </c>
      <c r="I77" s="20"/>
      <c r="J77" s="19"/>
      <c r="K77" s="20">
        <f t="shared" si="7"/>
        <v>0</v>
      </c>
      <c r="L77" s="18" t="str">
        <f t="shared" si="8"/>
        <v>盈</v>
      </c>
      <c r="M77" s="12"/>
    </row>
    <row r="78" spans="2:13" ht="15" x14ac:dyDescent="0.3">
      <c r="B78" s="18">
        <f t="shared" si="5"/>
        <v>75</v>
      </c>
      <c r="C78" s="19"/>
      <c r="D78" s="20"/>
      <c r="E78" s="19"/>
      <c r="F78" s="21"/>
      <c r="G78" s="21"/>
      <c r="H78" s="21">
        <f t="shared" si="6"/>
        <v>0</v>
      </c>
      <c r="I78" s="20"/>
      <c r="J78" s="19"/>
      <c r="K78" s="20">
        <f t="shared" si="7"/>
        <v>0</v>
      </c>
      <c r="L78" s="18" t="str">
        <f t="shared" si="8"/>
        <v>盈</v>
      </c>
      <c r="M78" s="12"/>
    </row>
    <row r="79" spans="2:13" ht="15" x14ac:dyDescent="0.3">
      <c r="B79" s="18">
        <f t="shared" si="5"/>
        <v>76</v>
      </c>
      <c r="C79" s="19"/>
      <c r="D79" s="20"/>
      <c r="E79" s="19"/>
      <c r="F79" s="21"/>
      <c r="G79" s="21"/>
      <c r="H79" s="21">
        <f t="shared" si="6"/>
        <v>0</v>
      </c>
      <c r="I79" s="20"/>
      <c r="J79" s="19"/>
      <c r="K79" s="20">
        <f t="shared" si="7"/>
        <v>0</v>
      </c>
      <c r="L79" s="18" t="str">
        <f t="shared" si="8"/>
        <v>盈</v>
      </c>
      <c r="M79" s="12"/>
    </row>
    <row r="80" spans="2:13" ht="15" x14ac:dyDescent="0.3">
      <c r="B80" s="18">
        <f t="shared" si="5"/>
        <v>77</v>
      </c>
      <c r="C80" s="19"/>
      <c r="D80" s="20"/>
      <c r="E80" s="19"/>
      <c r="F80" s="21"/>
      <c r="G80" s="21"/>
      <c r="H80" s="21">
        <f t="shared" si="6"/>
        <v>0</v>
      </c>
      <c r="I80" s="20"/>
      <c r="J80" s="19"/>
      <c r="K80" s="20">
        <f t="shared" si="7"/>
        <v>0</v>
      </c>
      <c r="L80" s="18" t="str">
        <f t="shared" si="8"/>
        <v>盈</v>
      </c>
      <c r="M80" s="12"/>
    </row>
    <row r="81" spans="2:13" ht="15" x14ac:dyDescent="0.3">
      <c r="B81" s="18">
        <f t="shared" si="5"/>
        <v>78</v>
      </c>
      <c r="C81" s="19"/>
      <c r="D81" s="20"/>
      <c r="E81" s="19"/>
      <c r="F81" s="21"/>
      <c r="G81" s="21"/>
      <c r="H81" s="21">
        <f t="shared" si="6"/>
        <v>0</v>
      </c>
      <c r="I81" s="20"/>
      <c r="J81" s="19"/>
      <c r="K81" s="20">
        <f t="shared" si="7"/>
        <v>0</v>
      </c>
      <c r="L81" s="18" t="str">
        <f t="shared" si="8"/>
        <v>盈</v>
      </c>
      <c r="M81" s="12"/>
    </row>
    <row r="82" spans="2:13" ht="15" x14ac:dyDescent="0.3">
      <c r="B82" s="18">
        <f t="shared" si="5"/>
        <v>79</v>
      </c>
      <c r="C82" s="19"/>
      <c r="D82" s="20"/>
      <c r="E82" s="19"/>
      <c r="F82" s="21"/>
      <c r="G82" s="21"/>
      <c r="H82" s="21">
        <f t="shared" si="6"/>
        <v>0</v>
      </c>
      <c r="I82" s="20"/>
      <c r="J82" s="19"/>
      <c r="K82" s="20">
        <f t="shared" si="7"/>
        <v>0</v>
      </c>
      <c r="L82" s="18" t="str">
        <f t="shared" si="8"/>
        <v>盈</v>
      </c>
      <c r="M82" s="12"/>
    </row>
    <row r="83" spans="2:13" ht="15" x14ac:dyDescent="0.3">
      <c r="B83" s="18">
        <f t="shared" si="5"/>
        <v>80</v>
      </c>
      <c r="C83" s="19"/>
      <c r="D83" s="20"/>
      <c r="E83" s="19"/>
      <c r="F83" s="21"/>
      <c r="G83" s="21"/>
      <c r="H83" s="21">
        <f t="shared" si="6"/>
        <v>0</v>
      </c>
      <c r="I83" s="20"/>
      <c r="J83" s="19"/>
      <c r="K83" s="20">
        <f t="shared" si="7"/>
        <v>0</v>
      </c>
      <c r="L83" s="18" t="str">
        <f t="shared" si="8"/>
        <v>盈</v>
      </c>
      <c r="M83" s="12"/>
    </row>
    <row r="84" spans="2:13" ht="15" x14ac:dyDescent="0.3">
      <c r="B84" s="18">
        <f t="shared" si="5"/>
        <v>81</v>
      </c>
      <c r="C84" s="19"/>
      <c r="D84" s="20"/>
      <c r="E84" s="19"/>
      <c r="F84" s="21"/>
      <c r="G84" s="21"/>
      <c r="H84" s="21">
        <f t="shared" si="6"/>
        <v>0</v>
      </c>
      <c r="I84" s="20"/>
      <c r="J84" s="19"/>
      <c r="K84" s="20">
        <f t="shared" si="7"/>
        <v>0</v>
      </c>
      <c r="L84" s="18" t="str">
        <f t="shared" si="8"/>
        <v>盈</v>
      </c>
      <c r="M84" s="12"/>
    </row>
    <row r="85" spans="2:13" ht="15" x14ac:dyDescent="0.3">
      <c r="B85" s="18">
        <f t="shared" si="5"/>
        <v>82</v>
      </c>
      <c r="C85" s="19"/>
      <c r="D85" s="20"/>
      <c r="E85" s="19"/>
      <c r="F85" s="21"/>
      <c r="G85" s="21"/>
      <c r="H85" s="21">
        <f t="shared" si="6"/>
        <v>0</v>
      </c>
      <c r="I85" s="20"/>
      <c r="J85" s="19"/>
      <c r="K85" s="20">
        <f t="shared" si="7"/>
        <v>0</v>
      </c>
      <c r="L85" s="18" t="str">
        <f t="shared" si="8"/>
        <v>盈</v>
      </c>
      <c r="M85" s="12"/>
    </row>
    <row r="86" spans="2:13" ht="15" x14ac:dyDescent="0.3">
      <c r="B86" s="18">
        <f t="shared" si="5"/>
        <v>83</v>
      </c>
      <c r="C86" s="19"/>
      <c r="D86" s="20"/>
      <c r="E86" s="19"/>
      <c r="F86" s="21"/>
      <c r="G86" s="21"/>
      <c r="H86" s="21">
        <f t="shared" si="6"/>
        <v>0</v>
      </c>
      <c r="I86" s="20"/>
      <c r="J86" s="19"/>
      <c r="K86" s="20">
        <f t="shared" si="7"/>
        <v>0</v>
      </c>
      <c r="L86" s="18" t="str">
        <f t="shared" si="8"/>
        <v>盈</v>
      </c>
      <c r="M86" s="12"/>
    </row>
    <row r="87" spans="2:13" ht="15" x14ac:dyDescent="0.3">
      <c r="B87" s="18">
        <f t="shared" si="5"/>
        <v>84</v>
      </c>
      <c r="C87" s="19"/>
      <c r="D87" s="20"/>
      <c r="E87" s="19"/>
      <c r="F87" s="21"/>
      <c r="G87" s="21"/>
      <c r="H87" s="21">
        <f t="shared" si="6"/>
        <v>0</v>
      </c>
      <c r="I87" s="20"/>
      <c r="J87" s="19"/>
      <c r="K87" s="20">
        <f t="shared" si="7"/>
        <v>0</v>
      </c>
      <c r="L87" s="18" t="str">
        <f t="shared" si="8"/>
        <v>盈</v>
      </c>
      <c r="M87" s="12"/>
    </row>
    <row r="88" spans="2:13" ht="15" x14ac:dyDescent="0.3">
      <c r="B88" s="18">
        <f t="shared" si="5"/>
        <v>85</v>
      </c>
      <c r="C88" s="19"/>
      <c r="D88" s="20"/>
      <c r="E88" s="19"/>
      <c r="F88" s="21"/>
      <c r="G88" s="21"/>
      <c r="H88" s="21">
        <f t="shared" si="6"/>
        <v>0</v>
      </c>
      <c r="I88" s="20"/>
      <c r="J88" s="19"/>
      <c r="K88" s="20">
        <f t="shared" si="7"/>
        <v>0</v>
      </c>
      <c r="L88" s="18" t="str">
        <f t="shared" si="8"/>
        <v>盈</v>
      </c>
      <c r="M88" s="12"/>
    </row>
    <row r="89" spans="2:13" ht="15" x14ac:dyDescent="0.3">
      <c r="B89" s="18">
        <f t="shared" si="5"/>
        <v>86</v>
      </c>
      <c r="C89" s="19"/>
      <c r="D89" s="20"/>
      <c r="E89" s="19"/>
      <c r="F89" s="21"/>
      <c r="G89" s="21"/>
      <c r="H89" s="21">
        <f t="shared" si="6"/>
        <v>0</v>
      </c>
      <c r="I89" s="20"/>
      <c r="J89" s="19"/>
      <c r="K89" s="20">
        <f t="shared" si="7"/>
        <v>0</v>
      </c>
      <c r="L89" s="18" t="str">
        <f t="shared" si="8"/>
        <v>盈</v>
      </c>
      <c r="M89" s="12"/>
    </row>
    <row r="90" spans="2:13" ht="15" x14ac:dyDescent="0.3">
      <c r="B90" s="18">
        <f t="shared" si="5"/>
        <v>87</v>
      </c>
      <c r="C90" s="19"/>
      <c r="D90" s="20"/>
      <c r="E90" s="19"/>
      <c r="F90" s="21"/>
      <c r="G90" s="21"/>
      <c r="H90" s="21">
        <f t="shared" si="6"/>
        <v>0</v>
      </c>
      <c r="I90" s="20"/>
      <c r="J90" s="19"/>
      <c r="K90" s="20">
        <f t="shared" si="7"/>
        <v>0</v>
      </c>
      <c r="L90" s="18" t="str">
        <f t="shared" si="8"/>
        <v>盈</v>
      </c>
      <c r="M90" s="12"/>
    </row>
    <row r="91" spans="2:13" ht="15" x14ac:dyDescent="0.3">
      <c r="B91" s="18">
        <f t="shared" si="5"/>
        <v>88</v>
      </c>
      <c r="C91" s="19"/>
      <c r="D91" s="20"/>
      <c r="E91" s="19"/>
      <c r="F91" s="21"/>
      <c r="G91" s="21"/>
      <c r="H91" s="21">
        <f t="shared" si="6"/>
        <v>0</v>
      </c>
      <c r="I91" s="20"/>
      <c r="J91" s="19"/>
      <c r="K91" s="20">
        <f t="shared" si="7"/>
        <v>0</v>
      </c>
      <c r="L91" s="18" t="str">
        <f t="shared" si="8"/>
        <v>盈</v>
      </c>
      <c r="M91" s="12"/>
    </row>
    <row r="92" spans="2:13" ht="15" x14ac:dyDescent="0.3">
      <c r="B92" s="18">
        <f t="shared" si="5"/>
        <v>89</v>
      </c>
      <c r="C92" s="19"/>
      <c r="D92" s="20"/>
      <c r="E92" s="19"/>
      <c r="F92" s="21"/>
      <c r="G92" s="21"/>
      <c r="H92" s="21">
        <f t="shared" si="6"/>
        <v>0</v>
      </c>
      <c r="I92" s="20"/>
      <c r="J92" s="19"/>
      <c r="K92" s="20">
        <f t="shared" si="7"/>
        <v>0</v>
      </c>
      <c r="L92" s="18" t="str">
        <f t="shared" si="8"/>
        <v>盈</v>
      </c>
      <c r="M92" s="12"/>
    </row>
    <row r="93" spans="2:13" ht="15" x14ac:dyDescent="0.3">
      <c r="B93" s="18">
        <f t="shared" si="5"/>
        <v>90</v>
      </c>
      <c r="C93" s="19"/>
      <c r="D93" s="20"/>
      <c r="E93" s="19"/>
      <c r="F93" s="21"/>
      <c r="G93" s="21"/>
      <c r="H93" s="21">
        <f t="shared" si="6"/>
        <v>0</v>
      </c>
      <c r="I93" s="20"/>
      <c r="J93" s="19"/>
      <c r="K93" s="20">
        <f t="shared" si="7"/>
        <v>0</v>
      </c>
      <c r="L93" s="18" t="str">
        <f t="shared" si="8"/>
        <v>盈</v>
      </c>
      <c r="M93" s="12"/>
    </row>
    <row r="94" spans="2:13" ht="15" x14ac:dyDescent="0.3">
      <c r="B94" s="18">
        <f t="shared" si="5"/>
        <v>91</v>
      </c>
      <c r="C94" s="19"/>
      <c r="D94" s="20"/>
      <c r="E94" s="19"/>
      <c r="F94" s="21"/>
      <c r="G94" s="21"/>
      <c r="H94" s="21">
        <f t="shared" si="6"/>
        <v>0</v>
      </c>
      <c r="I94" s="20"/>
      <c r="J94" s="19"/>
      <c r="K94" s="20">
        <f t="shared" si="7"/>
        <v>0</v>
      </c>
      <c r="L94" s="18" t="str">
        <f t="shared" si="8"/>
        <v>盈</v>
      </c>
      <c r="M94" s="12"/>
    </row>
    <row r="95" spans="2:13" ht="15" x14ac:dyDescent="0.3">
      <c r="B95" s="18">
        <f t="shared" si="5"/>
        <v>92</v>
      </c>
      <c r="C95" s="19"/>
      <c r="D95" s="20"/>
      <c r="E95" s="19"/>
      <c r="F95" s="21"/>
      <c r="G95" s="21"/>
      <c r="H95" s="21">
        <f t="shared" si="6"/>
        <v>0</v>
      </c>
      <c r="I95" s="20"/>
      <c r="J95" s="19"/>
      <c r="K95" s="20">
        <f t="shared" si="7"/>
        <v>0</v>
      </c>
      <c r="L95" s="18" t="str">
        <f t="shared" si="8"/>
        <v>盈</v>
      </c>
      <c r="M95" s="12"/>
    </row>
    <row r="96" spans="2:13" ht="15" x14ac:dyDescent="0.3">
      <c r="B96" s="18">
        <f t="shared" si="5"/>
        <v>93</v>
      </c>
      <c r="C96" s="19"/>
      <c r="D96" s="20"/>
      <c r="E96" s="19"/>
      <c r="F96" s="21"/>
      <c r="G96" s="21"/>
      <c r="H96" s="21">
        <f t="shared" si="6"/>
        <v>0</v>
      </c>
      <c r="I96" s="20"/>
      <c r="J96" s="19"/>
      <c r="K96" s="20">
        <f t="shared" si="7"/>
        <v>0</v>
      </c>
      <c r="L96" s="18" t="str">
        <f t="shared" si="8"/>
        <v>盈</v>
      </c>
      <c r="M96" s="12"/>
    </row>
    <row r="97" spans="2:13" ht="15" x14ac:dyDescent="0.3">
      <c r="B97" s="18">
        <f t="shared" si="5"/>
        <v>94</v>
      </c>
      <c r="C97" s="19"/>
      <c r="D97" s="20"/>
      <c r="E97" s="19"/>
      <c r="F97" s="21"/>
      <c r="G97" s="21"/>
      <c r="H97" s="21">
        <f t="shared" si="6"/>
        <v>0</v>
      </c>
      <c r="I97" s="20"/>
      <c r="J97" s="19"/>
      <c r="K97" s="20">
        <f t="shared" si="7"/>
        <v>0</v>
      </c>
      <c r="L97" s="18" t="str">
        <f t="shared" si="8"/>
        <v>盈</v>
      </c>
      <c r="M97" s="12"/>
    </row>
    <row r="98" spans="2:13" ht="15" x14ac:dyDescent="0.3">
      <c r="B98" s="18">
        <f t="shared" si="5"/>
        <v>95</v>
      </c>
      <c r="C98" s="19"/>
      <c r="D98" s="20"/>
      <c r="E98" s="19"/>
      <c r="F98" s="21"/>
      <c r="G98" s="21"/>
      <c r="H98" s="21">
        <f t="shared" si="6"/>
        <v>0</v>
      </c>
      <c r="I98" s="20"/>
      <c r="J98" s="19"/>
      <c r="K98" s="20">
        <f t="shared" si="7"/>
        <v>0</v>
      </c>
      <c r="L98" s="18" t="str">
        <f t="shared" si="8"/>
        <v>盈</v>
      </c>
      <c r="M98" s="12"/>
    </row>
    <row r="99" spans="2:13" ht="15" x14ac:dyDescent="0.3">
      <c r="B99" s="18">
        <f t="shared" si="5"/>
        <v>96</v>
      </c>
      <c r="C99" s="19"/>
      <c r="D99" s="20"/>
      <c r="E99" s="19"/>
      <c r="F99" s="21"/>
      <c r="G99" s="21"/>
      <c r="H99" s="21">
        <f t="shared" si="6"/>
        <v>0</v>
      </c>
      <c r="I99" s="20"/>
      <c r="J99" s="19"/>
      <c r="K99" s="20">
        <f t="shared" si="7"/>
        <v>0</v>
      </c>
      <c r="L99" s="18" t="str">
        <f t="shared" si="8"/>
        <v>盈</v>
      </c>
      <c r="M99" s="12"/>
    </row>
    <row r="100" spans="2:13" ht="15" x14ac:dyDescent="0.3">
      <c r="B100" s="18">
        <f t="shared" si="5"/>
        <v>97</v>
      </c>
      <c r="C100" s="19"/>
      <c r="D100" s="20"/>
      <c r="E100" s="19"/>
      <c r="F100" s="21"/>
      <c r="G100" s="21"/>
      <c r="H100" s="21">
        <f t="shared" si="6"/>
        <v>0</v>
      </c>
      <c r="I100" s="20"/>
      <c r="J100" s="19"/>
      <c r="K100" s="20">
        <f t="shared" si="7"/>
        <v>0</v>
      </c>
      <c r="L100" s="18" t="str">
        <f t="shared" si="8"/>
        <v>盈</v>
      </c>
      <c r="M100" s="12"/>
    </row>
    <row r="101" spans="2:13" ht="15" x14ac:dyDescent="0.3">
      <c r="B101" s="18">
        <f t="shared" si="5"/>
        <v>98</v>
      </c>
      <c r="C101" s="19"/>
      <c r="D101" s="20"/>
      <c r="E101" s="19"/>
      <c r="F101" s="21"/>
      <c r="G101" s="21"/>
      <c r="H101" s="21">
        <f t="shared" si="6"/>
        <v>0</v>
      </c>
      <c r="I101" s="20"/>
      <c r="J101" s="19"/>
      <c r="K101" s="20">
        <f t="shared" si="7"/>
        <v>0</v>
      </c>
      <c r="L101" s="18" t="str">
        <f t="shared" si="8"/>
        <v>盈</v>
      </c>
      <c r="M101" s="12"/>
    </row>
    <row r="102" spans="2:13" ht="15" x14ac:dyDescent="0.3">
      <c r="B102" s="18">
        <f t="shared" si="5"/>
        <v>99</v>
      </c>
      <c r="C102" s="19"/>
      <c r="D102" s="20"/>
      <c r="E102" s="19"/>
      <c r="F102" s="21"/>
      <c r="G102" s="21"/>
      <c r="H102" s="21">
        <f t="shared" si="6"/>
        <v>0</v>
      </c>
      <c r="I102" s="20"/>
      <c r="J102" s="19"/>
      <c r="K102" s="20">
        <f t="shared" si="7"/>
        <v>0</v>
      </c>
      <c r="L102" s="18" t="str">
        <f t="shared" si="8"/>
        <v>盈</v>
      </c>
      <c r="M102" s="12"/>
    </row>
    <row r="103" spans="2:13" ht="15" x14ac:dyDescent="0.3">
      <c r="B103" s="18">
        <f t="shared" si="5"/>
        <v>100</v>
      </c>
      <c r="C103" s="19"/>
      <c r="D103" s="20"/>
      <c r="E103" s="19"/>
      <c r="F103" s="21"/>
      <c r="G103" s="21"/>
      <c r="H103" s="21">
        <f t="shared" si="6"/>
        <v>0</v>
      </c>
      <c r="I103" s="20"/>
      <c r="J103" s="19"/>
      <c r="K103" s="20">
        <f t="shared" si="7"/>
        <v>0</v>
      </c>
      <c r="L103" s="18" t="str">
        <f t="shared" si="8"/>
        <v>盈</v>
      </c>
      <c r="M103" s="12"/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tabSelected="1" zoomScaleNormal="100" workbookViewId="0">
      <pane ySplit="3" topLeftCell="A4" activePane="bottomLeft" state="frozen"/>
      <selection pane="bottomLeft" activeCell="E8" sqref="E8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509" t="s">
        <v>40</v>
      </c>
      <c r="E1" s="509"/>
      <c r="F1" s="509"/>
      <c r="G1" s="509"/>
      <c r="H1" s="509"/>
    </row>
    <row r="2" spans="2:12" x14ac:dyDescent="0.25">
      <c r="D2" s="510"/>
      <c r="E2" s="510"/>
      <c r="F2" s="510"/>
      <c r="G2" s="510"/>
      <c r="H2" s="510"/>
    </row>
    <row r="3" spans="2:12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2" x14ac:dyDescent="0.25">
      <c r="B4" s="18">
        <v>1</v>
      </c>
      <c r="C4" s="37" t="s">
        <v>36</v>
      </c>
      <c r="D4" s="38">
        <v>110.631</v>
      </c>
      <c r="E4" s="37" t="s">
        <v>56</v>
      </c>
      <c r="F4" s="38"/>
      <c r="G4" s="38"/>
      <c r="H4" s="38">
        <f t="shared" ref="H4:H46" si="0">IF(C4="卖",G4-D4,D4-G4)</f>
        <v>110.631</v>
      </c>
      <c r="I4" s="38">
        <v>110.492</v>
      </c>
      <c r="J4" s="37" t="s">
        <v>56</v>
      </c>
      <c r="K4" s="38">
        <f t="shared" ref="K4:K46" si="1">IF(C4="卖",D4-I4,I4-D4)</f>
        <v>-0.13899999999999579</v>
      </c>
      <c r="L4" s="18" t="str">
        <f t="shared" ref="L4:L67" si="2">IF(K4&gt;=0,"盈","亏")</f>
        <v>亏</v>
      </c>
    </row>
    <row r="5" spans="2:12" x14ac:dyDescent="0.25">
      <c r="B5" s="18">
        <f>B4+1</f>
        <v>2</v>
      </c>
      <c r="C5" s="19"/>
      <c r="D5" s="24"/>
      <c r="E5" s="19"/>
      <c r="F5" s="25"/>
      <c r="G5" s="25"/>
      <c r="H5" s="25">
        <f t="shared" si="0"/>
        <v>0</v>
      </c>
      <c r="I5" s="24"/>
      <c r="J5" s="19"/>
      <c r="K5" s="24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4"/>
      <c r="E6" s="19"/>
      <c r="F6" s="25"/>
      <c r="G6" s="25"/>
      <c r="H6" s="25">
        <f t="shared" si="0"/>
        <v>0</v>
      </c>
      <c r="I6" s="24"/>
      <c r="J6" s="19"/>
      <c r="K6" s="24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4"/>
      <c r="E7" s="19"/>
      <c r="F7" s="25"/>
      <c r="G7" s="25"/>
      <c r="H7" s="25">
        <f t="shared" si="0"/>
        <v>0</v>
      </c>
      <c r="I7" s="24"/>
      <c r="J7" s="19"/>
      <c r="K7" s="24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="85" zoomScaleNormal="85" workbookViewId="0">
      <selection activeCell="T13" sqref="T13"/>
    </sheetView>
  </sheetViews>
  <sheetFormatPr defaultRowHeight="14.4" x14ac:dyDescent="0.25"/>
  <cols>
    <col min="1" max="6" width="8.88671875" style="26"/>
    <col min="7" max="7" width="4.5546875" style="26" customWidth="1"/>
    <col min="8" max="8" width="6.88671875" style="26" customWidth="1"/>
    <col min="9" max="15" width="8.88671875" style="26"/>
    <col min="16" max="16" width="10.33203125" style="26" customWidth="1"/>
    <col min="17" max="17" width="15.88671875" style="26" customWidth="1"/>
    <col min="18" max="16384" width="8.88671875" style="26"/>
  </cols>
  <sheetData>
    <row r="1" spans="1:17" ht="22.2" x14ac:dyDescent="0.3">
      <c r="A1" s="52" t="s">
        <v>115</v>
      </c>
    </row>
    <row r="2" spans="1:17" x14ac:dyDescent="0.25">
      <c r="G2" s="46"/>
    </row>
    <row r="3" spans="1:17" ht="15.6" x14ac:dyDescent="0.25">
      <c r="B3" s="49" t="s">
        <v>109</v>
      </c>
      <c r="G3" s="46"/>
      <c r="I3" s="49" t="s">
        <v>116</v>
      </c>
    </row>
    <row r="4" spans="1:17" x14ac:dyDescent="0.25">
      <c r="E4" s="48" t="s">
        <v>141</v>
      </c>
      <c r="G4" s="46"/>
      <c r="M4" s="48" t="s">
        <v>142</v>
      </c>
      <c r="Q4" s="50" t="s">
        <v>144</v>
      </c>
    </row>
    <row r="5" spans="1:17" x14ac:dyDescent="0.25">
      <c r="B5" s="47" t="s">
        <v>110</v>
      </c>
      <c r="G5" s="46"/>
      <c r="I5" s="47" t="s">
        <v>110</v>
      </c>
      <c r="Q5" s="50" t="s">
        <v>145</v>
      </c>
    </row>
    <row r="6" spans="1:17" x14ac:dyDescent="0.25">
      <c r="B6" s="26" t="s">
        <v>111</v>
      </c>
      <c r="G6" s="46"/>
      <c r="I6" s="26" t="s">
        <v>117</v>
      </c>
      <c r="Q6" s="50" t="s">
        <v>146</v>
      </c>
    </row>
    <row r="7" spans="1:17" x14ac:dyDescent="0.25">
      <c r="G7" s="46"/>
      <c r="I7" s="47" t="s">
        <v>123</v>
      </c>
      <c r="Q7" s="50" t="s">
        <v>147</v>
      </c>
    </row>
    <row r="8" spans="1:17" x14ac:dyDescent="0.25">
      <c r="G8" s="46"/>
      <c r="Q8" s="50" t="s">
        <v>148</v>
      </c>
    </row>
    <row r="9" spans="1:17" x14ac:dyDescent="0.25">
      <c r="B9" s="47" t="s">
        <v>112</v>
      </c>
      <c r="G9" s="46"/>
      <c r="I9" s="47" t="s">
        <v>112</v>
      </c>
    </row>
    <row r="10" spans="1:17" x14ac:dyDescent="0.25">
      <c r="B10" s="26" t="s">
        <v>113</v>
      </c>
      <c r="G10" s="46"/>
      <c r="I10" s="26" t="s">
        <v>135</v>
      </c>
    </row>
    <row r="11" spans="1:17" ht="15.6" x14ac:dyDescent="0.25">
      <c r="G11" s="46"/>
      <c r="P11" s="53" t="s">
        <v>165</v>
      </c>
      <c r="Q11" s="53"/>
    </row>
    <row r="12" spans="1:17" ht="15.6" x14ac:dyDescent="0.25">
      <c r="B12" s="47" t="s">
        <v>118</v>
      </c>
      <c r="G12" s="46"/>
      <c r="I12" s="47" t="s">
        <v>118</v>
      </c>
      <c r="P12" s="53"/>
      <c r="Q12" s="53" t="s">
        <v>149</v>
      </c>
    </row>
    <row r="13" spans="1:17" ht="15.6" x14ac:dyDescent="0.25">
      <c r="B13" s="26" t="s">
        <v>136</v>
      </c>
      <c r="G13" s="46"/>
      <c r="I13" s="26" t="s">
        <v>137</v>
      </c>
      <c r="P13" s="53"/>
      <c r="Q13" s="53" t="s">
        <v>150</v>
      </c>
    </row>
    <row r="14" spans="1:17" ht="15.6" x14ac:dyDescent="0.25">
      <c r="G14" s="46"/>
      <c r="P14" s="53"/>
      <c r="Q14" s="53" t="s">
        <v>151</v>
      </c>
    </row>
    <row r="15" spans="1:17" ht="15.6" x14ac:dyDescent="0.25">
      <c r="B15" s="47" t="s">
        <v>114</v>
      </c>
      <c r="C15" s="26" t="s">
        <v>120</v>
      </c>
      <c r="G15" s="46"/>
      <c r="I15" s="47" t="s">
        <v>114</v>
      </c>
      <c r="J15" s="26" t="s">
        <v>122</v>
      </c>
      <c r="P15" s="53"/>
      <c r="Q15" s="53" t="s">
        <v>152</v>
      </c>
    </row>
    <row r="16" spans="1:17" x14ac:dyDescent="0.25">
      <c r="B16" s="26" t="s">
        <v>119</v>
      </c>
      <c r="G16" s="46"/>
      <c r="I16" s="26" t="s">
        <v>138</v>
      </c>
    </row>
    <row r="17" spans="1:18" x14ac:dyDescent="0.25">
      <c r="G17" s="46"/>
      <c r="I17" s="26" t="s">
        <v>121</v>
      </c>
    </row>
    <row r="18" spans="1:18" x14ac:dyDescent="0.25">
      <c r="G18" s="46"/>
      <c r="P18" s="26" t="s">
        <v>153</v>
      </c>
      <c r="Q18" s="26" t="s">
        <v>163</v>
      </c>
      <c r="R18" s="51">
        <v>0.5</v>
      </c>
    </row>
    <row r="19" spans="1:18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P19" s="26" t="s">
        <v>154</v>
      </c>
      <c r="Q19" s="26" t="s">
        <v>164</v>
      </c>
      <c r="R19" s="51">
        <v>0.5</v>
      </c>
    </row>
    <row r="20" spans="1:18" x14ac:dyDescent="0.25">
      <c r="G20" s="46"/>
    </row>
    <row r="21" spans="1:18" ht="15.6" x14ac:dyDescent="0.25">
      <c r="B21" s="49" t="s">
        <v>155</v>
      </c>
      <c r="G21" s="46"/>
      <c r="I21" s="49" t="s">
        <v>124</v>
      </c>
      <c r="P21" s="26" t="s">
        <v>166</v>
      </c>
      <c r="Q21" s="26" t="s">
        <v>160</v>
      </c>
      <c r="R21" s="51">
        <v>0.6</v>
      </c>
    </row>
    <row r="22" spans="1:18" x14ac:dyDescent="0.25">
      <c r="E22" s="48" t="s">
        <v>140</v>
      </c>
      <c r="G22" s="46"/>
      <c r="Q22" s="26" t="s">
        <v>161</v>
      </c>
      <c r="R22" s="51">
        <v>0.2</v>
      </c>
    </row>
    <row r="23" spans="1:18" x14ac:dyDescent="0.25">
      <c r="B23" s="47" t="s">
        <v>131</v>
      </c>
      <c r="G23" s="46"/>
      <c r="I23" s="47" t="s">
        <v>132</v>
      </c>
      <c r="Q23" s="26" t="s">
        <v>162</v>
      </c>
      <c r="R23" s="51">
        <v>0.2</v>
      </c>
    </row>
    <row r="24" spans="1:18" x14ac:dyDescent="0.25">
      <c r="B24" s="26" t="s">
        <v>127</v>
      </c>
      <c r="G24" s="46"/>
      <c r="I24" s="26" t="s">
        <v>129</v>
      </c>
    </row>
    <row r="25" spans="1:18" x14ac:dyDescent="0.25">
      <c r="B25" s="47" t="s">
        <v>126</v>
      </c>
      <c r="G25" s="46"/>
      <c r="I25" s="47" t="s">
        <v>130</v>
      </c>
      <c r="P25" s="26" t="s">
        <v>167</v>
      </c>
      <c r="Q25" s="26" t="s">
        <v>159</v>
      </c>
      <c r="R25" s="51">
        <v>0.5</v>
      </c>
    </row>
    <row r="26" spans="1:18" x14ac:dyDescent="0.25">
      <c r="G26" s="46"/>
      <c r="Q26" s="26" t="s">
        <v>158</v>
      </c>
      <c r="R26" s="51">
        <v>0.5</v>
      </c>
    </row>
    <row r="27" spans="1:18" x14ac:dyDescent="0.25">
      <c r="B27" s="47" t="s">
        <v>112</v>
      </c>
      <c r="G27" s="46"/>
      <c r="I27" s="47" t="s">
        <v>112</v>
      </c>
    </row>
    <row r="28" spans="1:18" x14ac:dyDescent="0.25">
      <c r="B28" s="26" t="s">
        <v>113</v>
      </c>
      <c r="G28" s="46"/>
      <c r="I28" s="26" t="s">
        <v>133</v>
      </c>
      <c r="P28" s="26" t="s">
        <v>168</v>
      </c>
      <c r="Q28" s="26" t="s">
        <v>157</v>
      </c>
      <c r="R28" s="51">
        <v>0.5</v>
      </c>
    </row>
    <row r="29" spans="1:18" x14ac:dyDescent="0.25">
      <c r="G29" s="46"/>
      <c r="Q29" s="26" t="s">
        <v>156</v>
      </c>
      <c r="R29" s="51">
        <v>0.5</v>
      </c>
    </row>
    <row r="30" spans="1:18" x14ac:dyDescent="0.25">
      <c r="B30" s="47" t="s">
        <v>118</v>
      </c>
      <c r="G30" s="46"/>
      <c r="I30" s="47" t="s">
        <v>118</v>
      </c>
    </row>
    <row r="31" spans="1:18" x14ac:dyDescent="0.25">
      <c r="B31" s="26" t="s">
        <v>136</v>
      </c>
      <c r="G31" s="46"/>
      <c r="I31" s="26" t="s">
        <v>139</v>
      </c>
    </row>
    <row r="32" spans="1:18" x14ac:dyDescent="0.25">
      <c r="G32" s="46"/>
    </row>
    <row r="33" spans="2:21" x14ac:dyDescent="0.25">
      <c r="B33" s="47" t="s">
        <v>114</v>
      </c>
      <c r="C33" s="26" t="s">
        <v>125</v>
      </c>
      <c r="G33" s="46"/>
      <c r="I33" s="47" t="s">
        <v>114</v>
      </c>
      <c r="J33" s="26" t="s">
        <v>134</v>
      </c>
    </row>
    <row r="34" spans="2:21" x14ac:dyDescent="0.25">
      <c r="B34" s="26" t="s">
        <v>128</v>
      </c>
      <c r="G34" s="46"/>
      <c r="I34" s="26" t="s">
        <v>70</v>
      </c>
    </row>
    <row r="35" spans="2:21" x14ac:dyDescent="0.25">
      <c r="B35" s="26" t="s">
        <v>143</v>
      </c>
      <c r="G35" s="46"/>
      <c r="P35" s="54" t="s">
        <v>174</v>
      </c>
      <c r="Q35" s="54"/>
      <c r="R35" s="54"/>
      <c r="S35" s="54"/>
    </row>
    <row r="36" spans="2:21" x14ac:dyDescent="0.25">
      <c r="G36" s="46"/>
      <c r="P36" s="54"/>
      <c r="Q36" s="54" t="s">
        <v>175</v>
      </c>
      <c r="R36" s="54"/>
      <c r="S36" s="54"/>
      <c r="U36" s="26" t="s">
        <v>177</v>
      </c>
    </row>
    <row r="37" spans="2:21" x14ac:dyDescent="0.25">
      <c r="P37" s="54"/>
      <c r="Q37" s="54" t="s">
        <v>176</v>
      </c>
      <c r="R37" s="54"/>
      <c r="S37" s="54"/>
      <c r="U37" s="26" t="s">
        <v>178</v>
      </c>
    </row>
    <row r="38" spans="2:21" x14ac:dyDescent="0.25">
      <c r="P38" s="54"/>
      <c r="Q38" s="54" t="s">
        <v>180</v>
      </c>
      <c r="R38" s="54"/>
      <c r="S38" s="54"/>
      <c r="U38" s="26" t="s">
        <v>179</v>
      </c>
    </row>
    <row r="39" spans="2:21" x14ac:dyDescent="0.25">
      <c r="P39" s="54"/>
      <c r="Q39" s="54"/>
      <c r="R39" s="54"/>
      <c r="S39" s="54"/>
    </row>
    <row r="40" spans="2:21" x14ac:dyDescent="0.25">
      <c r="P40" s="54"/>
      <c r="Q40" s="54"/>
      <c r="R40" s="54"/>
      <c r="S40" s="54"/>
    </row>
    <row r="41" spans="2:21" x14ac:dyDescent="0.25">
      <c r="P41" s="54"/>
      <c r="Q41" s="54"/>
      <c r="R41" s="54"/>
      <c r="S41" s="54"/>
    </row>
    <row r="42" spans="2:21" x14ac:dyDescent="0.25">
      <c r="P42" s="54"/>
      <c r="Q42" s="54"/>
      <c r="R42" s="54"/>
      <c r="S42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PDCA 尾行</vt:lpstr>
      <vt:lpstr>参数</vt:lpstr>
      <vt:lpstr>JP225</vt:lpstr>
      <vt:lpstr>US500 - US30</vt:lpstr>
      <vt:lpstr>GBPJPY</vt:lpstr>
      <vt:lpstr>GBPUSD</vt:lpstr>
      <vt:lpstr>EURUSD</vt:lpstr>
      <vt:lpstr>USDJPY</vt:lpstr>
      <vt:lpstr>系统</vt:lpstr>
      <vt:lpstr>原则</vt:lpstr>
      <vt:lpstr>海龟 N 模型</vt:lpstr>
      <vt:lpstr>N 计算价值</vt:lpstr>
      <vt:lpstr>点差</vt:lpstr>
      <vt:lpstr>关键问题</vt:lpstr>
      <vt:lpstr>交易步骤</vt:lpstr>
      <vt:lpstr>市场规律</vt:lpstr>
      <vt:lpstr>总结PPT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2019-05-23T15:10:35Z</dcterms:modified>
</cp:coreProperties>
</file>