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2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欧" sheetId="14" r:id="rId5"/>
    <sheet name="磅美日澳加" sheetId="15" r:id="rId6"/>
  </sheets>
  <calcPr calcId="145621"/>
</workbook>
</file>

<file path=xl/calcChain.xml><?xml version="1.0" encoding="utf-8"?>
<calcChain xmlns="http://schemas.openxmlformats.org/spreadsheetml/2006/main">
  <c r="H21" i="14" l="1"/>
  <c r="I21" i="14" s="1"/>
  <c r="H22" i="14"/>
  <c r="I22" i="14" s="1"/>
  <c r="H23" i="14"/>
  <c r="I23" i="14" s="1"/>
  <c r="H24" i="14"/>
  <c r="I24" i="14" s="1"/>
  <c r="H20" i="14"/>
  <c r="I20" i="14" s="1"/>
  <c r="R20" i="15"/>
  <c r="S20" i="15" s="1"/>
  <c r="H18" i="15"/>
  <c r="I18" i="15" s="1"/>
  <c r="R17" i="15"/>
  <c r="S17" i="15" s="1"/>
  <c r="AB18" i="15"/>
  <c r="AC18" i="15" s="1"/>
  <c r="AL18" i="15"/>
  <c r="AM18" i="15" s="1"/>
  <c r="H19" i="15"/>
  <c r="I19" i="15" s="1"/>
  <c r="R18" i="15"/>
  <c r="S18" i="15" s="1"/>
  <c r="AB19" i="15"/>
  <c r="AC19" i="15" s="1"/>
  <c r="AL19" i="15"/>
  <c r="AM19" i="15" s="1"/>
  <c r="H20" i="15"/>
  <c r="I20" i="15" s="1"/>
  <c r="R19" i="15"/>
  <c r="S19" i="15" s="1"/>
  <c r="AB20" i="15"/>
  <c r="AC20" i="15" s="1"/>
  <c r="AL20" i="15"/>
  <c r="AM20" i="15" s="1"/>
  <c r="AL17" i="15"/>
  <c r="AM17" i="15" s="1"/>
  <c r="AB17" i="15"/>
  <c r="AC17" i="15" s="1"/>
  <c r="R16" i="15"/>
  <c r="S16" i="15" s="1"/>
  <c r="H17" i="15"/>
  <c r="I17" i="15" s="1"/>
  <c r="H15" i="15" l="1"/>
  <c r="I15" i="15" s="1"/>
  <c r="R14" i="15"/>
  <c r="S14" i="15" s="1"/>
  <c r="AB15" i="15"/>
  <c r="AC15" i="15" s="1"/>
  <c r="AL15" i="15"/>
  <c r="AM15" i="15" s="1"/>
  <c r="H16" i="15"/>
  <c r="I16" i="15" s="1"/>
  <c r="R15" i="15"/>
  <c r="S15" i="15" s="1"/>
  <c r="AB16" i="15"/>
  <c r="AC16" i="15" s="1"/>
  <c r="AL16" i="15"/>
  <c r="AM16" i="15" s="1"/>
  <c r="H15" i="14" l="1"/>
  <c r="I15" i="14" s="1"/>
  <c r="R20" i="14"/>
  <c r="S20" i="14" s="1"/>
  <c r="AB20" i="14"/>
  <c r="AC20" i="14" s="1"/>
  <c r="H16" i="14"/>
  <c r="I16" i="14" s="1"/>
  <c r="R21" i="14"/>
  <c r="S21" i="14" s="1"/>
  <c r="AB21" i="14"/>
  <c r="AC21" i="14" s="1"/>
  <c r="H17" i="14"/>
  <c r="I17" i="14" s="1"/>
  <c r="R22" i="14"/>
  <c r="S22" i="14" s="1"/>
  <c r="AB22" i="14"/>
  <c r="AC22" i="14" s="1"/>
  <c r="H18" i="14"/>
  <c r="I18" i="14" s="1"/>
  <c r="R23" i="14"/>
  <c r="S23" i="14" s="1"/>
  <c r="AB23" i="14"/>
  <c r="AC23" i="14" s="1"/>
  <c r="H19" i="14"/>
  <c r="I19" i="14" s="1"/>
  <c r="R24" i="14"/>
  <c r="S24" i="14"/>
  <c r="AB24" i="14"/>
  <c r="AC24" i="14" s="1"/>
  <c r="AB19" i="14"/>
  <c r="AC19" i="14" s="1"/>
  <c r="R19" i="14"/>
  <c r="S19" i="14" s="1"/>
  <c r="H14" i="14"/>
  <c r="I14" i="14" s="1"/>
  <c r="H13" i="15" l="1"/>
  <c r="I13" i="15" s="1"/>
  <c r="R12" i="15"/>
  <c r="S12" i="15" s="1"/>
  <c r="AB13" i="15"/>
  <c r="AC13" i="15" s="1"/>
  <c r="AL13" i="15"/>
  <c r="AM13" i="15" s="1"/>
  <c r="H14" i="15"/>
  <c r="I14" i="15" s="1"/>
  <c r="R13" i="15"/>
  <c r="S13" i="15" s="1"/>
  <c r="AB14" i="15"/>
  <c r="AC14" i="15" s="1"/>
  <c r="AL14" i="15"/>
  <c r="AM14" i="15" s="1"/>
  <c r="R14" i="14"/>
  <c r="S14" i="14" s="1"/>
  <c r="R15" i="14"/>
  <c r="S15" i="14" s="1"/>
  <c r="R16" i="14"/>
  <c r="S16" i="14" s="1"/>
  <c r="R17" i="14"/>
  <c r="S17" i="14" s="1"/>
  <c r="R18" i="14"/>
  <c r="S18" i="14" s="1"/>
  <c r="AB18" i="14"/>
  <c r="AC18" i="14" s="1"/>
  <c r="AB9" i="15" l="1"/>
  <c r="AC9" i="15" s="1"/>
  <c r="R8" i="15"/>
  <c r="S8" i="15" s="1"/>
  <c r="R7" i="15"/>
  <c r="S7" i="15" s="1"/>
  <c r="AB17" i="14" l="1"/>
  <c r="AC17" i="14" s="1"/>
  <c r="H13" i="14" l="1"/>
  <c r="I13" i="14" s="1"/>
  <c r="R13" i="14"/>
  <c r="S13" i="14" s="1"/>
  <c r="AB13" i="14"/>
  <c r="AC13" i="14" s="1"/>
  <c r="AB14" i="14"/>
  <c r="AC14" i="14" s="1"/>
  <c r="AB15" i="14"/>
  <c r="AC15" i="14" s="1"/>
  <c r="AB16" i="14"/>
  <c r="AC16" i="14" s="1"/>
  <c r="AB5" i="14" l="1"/>
  <c r="AB6" i="14"/>
  <c r="AB7" i="14"/>
  <c r="AB8" i="14"/>
  <c r="AB9" i="14"/>
  <c r="AB10" i="14"/>
  <c r="AB11" i="14"/>
  <c r="AB12" i="14"/>
  <c r="H5" i="14" l="1"/>
  <c r="H6" i="14"/>
  <c r="H7" i="14"/>
  <c r="AC6" i="14" l="1"/>
  <c r="AC7" i="14"/>
  <c r="AC8" i="14"/>
  <c r="AC9" i="14"/>
  <c r="AC10" i="14"/>
  <c r="AC11" i="14"/>
  <c r="AC12" i="14"/>
  <c r="AC5" i="14"/>
  <c r="AL12" i="15" l="1"/>
  <c r="AM12" i="15" s="1"/>
  <c r="AL11" i="15"/>
  <c r="AM11" i="15" s="1"/>
  <c r="AL10" i="15"/>
  <c r="AM10" i="15" s="1"/>
  <c r="AL9" i="15"/>
  <c r="AM9" i="15" s="1"/>
  <c r="AL8" i="15"/>
  <c r="AM8" i="15" s="1"/>
  <c r="AL7" i="15"/>
  <c r="AM7" i="15" s="1"/>
  <c r="AL6" i="15"/>
  <c r="AM6" i="15" s="1"/>
  <c r="AL5" i="15"/>
  <c r="AM5" i="15" s="1"/>
  <c r="AL4" i="15"/>
  <c r="AM4" i="15" s="1"/>
  <c r="AL3" i="15"/>
  <c r="AM3" i="15" s="1"/>
  <c r="AB12" i="15"/>
  <c r="AC12" i="15" s="1"/>
  <c r="H12" i="15"/>
  <c r="I12" i="15" s="1"/>
  <c r="R11" i="15"/>
  <c r="S11" i="15" s="1"/>
  <c r="AB11" i="15"/>
  <c r="AC11" i="15" s="1"/>
  <c r="H11" i="15"/>
  <c r="I11" i="15" s="1"/>
  <c r="R10" i="15"/>
  <c r="S10" i="15" s="1"/>
  <c r="AB10" i="15"/>
  <c r="AC10" i="15" s="1"/>
  <c r="H10" i="15"/>
  <c r="I10" i="15" s="1"/>
  <c r="R9" i="15"/>
  <c r="S9" i="15" s="1"/>
  <c r="H9" i="15"/>
  <c r="I9" i="15" s="1"/>
  <c r="H8" i="15"/>
  <c r="I8" i="15" s="1"/>
  <c r="AB7" i="15"/>
  <c r="AC7" i="15" s="1"/>
  <c r="H7" i="15"/>
  <c r="I7" i="15" s="1"/>
  <c r="AB6" i="15"/>
  <c r="AC6" i="15" s="1"/>
  <c r="H6" i="15"/>
  <c r="I6" i="15" s="1"/>
  <c r="AB5" i="15"/>
  <c r="AC5" i="15" s="1"/>
  <c r="H5" i="15"/>
  <c r="I5" i="15" s="1"/>
  <c r="AB4" i="15"/>
  <c r="AC4" i="15" s="1"/>
  <c r="H4" i="15"/>
  <c r="I4" i="15" s="1"/>
  <c r="R4" i="15"/>
  <c r="S4" i="15" s="1"/>
  <c r="AB3" i="15"/>
  <c r="AC3" i="15" s="1"/>
  <c r="H3" i="15"/>
  <c r="I3" i="15" s="1"/>
  <c r="R3" i="15"/>
  <c r="S3" i="15" s="1"/>
  <c r="AB4" i="14"/>
  <c r="AC4" i="14" s="1"/>
  <c r="AB3" i="14"/>
  <c r="AC3" i="14" s="1"/>
  <c r="R12" i="14"/>
  <c r="S12" i="14" s="1"/>
  <c r="R11" i="14"/>
  <c r="S11" i="14" s="1"/>
  <c r="R10" i="14"/>
  <c r="S10" i="14" s="1"/>
  <c r="R9" i="14"/>
  <c r="S9" i="14" s="1"/>
  <c r="R8" i="14"/>
  <c r="S8" i="14" s="1"/>
  <c r="R7" i="14"/>
  <c r="S7" i="14" s="1"/>
  <c r="R6" i="14"/>
  <c r="S6" i="14" s="1"/>
  <c r="R5" i="14"/>
  <c r="S5" i="14" s="1"/>
  <c r="R4" i="14"/>
  <c r="S4" i="14" s="1"/>
  <c r="R3" i="14"/>
  <c r="S3" i="14" s="1"/>
  <c r="H12" i="14"/>
  <c r="I12" i="14" s="1"/>
  <c r="H4" i="14"/>
  <c r="I4" i="14" s="1"/>
  <c r="I5" i="14"/>
  <c r="I6" i="14"/>
  <c r="I7" i="14"/>
  <c r="H8" i="14"/>
  <c r="I8" i="14" s="1"/>
  <c r="H9" i="14"/>
  <c r="I9" i="14" s="1"/>
  <c r="H10" i="14"/>
  <c r="I10" i="14" s="1"/>
  <c r="H11" i="14"/>
  <c r="I11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E5" i="1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N4" i="1"/>
  <c r="N3" i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G3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F3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</calcChain>
</file>

<file path=xl/sharedStrings.xml><?xml version="1.0" encoding="utf-8"?>
<sst xmlns="http://schemas.openxmlformats.org/spreadsheetml/2006/main" count="445" uniqueCount="168">
  <si>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</si>
  <si>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</si>
  <si>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</si>
  <si>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</si>
  <si>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</si>
  <si>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</si>
  <si>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</si>
  <si>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</si>
  <si>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</si>
  <si>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</si>
  <si>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</si>
  <si>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</si>
  <si>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</si>
  <si>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</si>
  <si>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万円</t>
  </si>
  <si>
    <t>计划额度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</si>
  <si>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</si>
  <si>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</si>
  <si>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</si>
  <si>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</si>
  <si>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</si>
  <si>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</si>
  <si>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</si>
  <si>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</si>
  <si>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</si>
  <si>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</si>
  <si>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</si>
  <si>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</si>
  <si>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</si>
  <si>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</si>
  <si>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</si>
  <si>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</si>
  <si>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</si>
  <si>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</si>
  <si>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</si>
  <si>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</si>
  <si>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</si>
  <si>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</si>
  <si>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</si>
  <si>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</si>
  <si>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</si>
  <si>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</si>
  <si>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</si>
  <si>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</si>
  <si>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</si>
  <si>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</si>
  <si>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</si>
  <si>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</si>
  <si>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</si>
  <si>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</si>
  <si>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</si>
  <si>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</si>
  <si>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</si>
  <si>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</si>
  <si>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</si>
  <si>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</si>
  <si>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</si>
  <si>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</si>
  <si>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</si>
  <si>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</si>
  <si>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</si>
  <si>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</si>
  <si>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</si>
  <si>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</si>
  <si>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</si>
  <si>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</si>
  <si>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</si>
  <si>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</si>
  <si>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</si>
  <si>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</si>
  <si>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</si>
  <si>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</si>
  <si>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</si>
  <si>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</si>
  <si>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</si>
  <si>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</si>
  <si>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</si>
  <si>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</si>
  <si>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</si>
  <si>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</si>
  <si>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</si>
  <si>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</si>
  <si>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</si>
  <si>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</si>
  <si>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</si>
  <si>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</si>
  <si>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</si>
  <si>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</si>
  <si>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</si>
  <si>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</si>
  <si>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</si>
  <si>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</si>
  <si>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</si>
  <si>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</si>
  <si>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</si>
  <si>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</si>
  <si>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</si>
  <si>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</si>
  <si>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</si>
  <si>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</si>
  <si>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</si>
  <si>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</si>
  <si>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</si>
  <si>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</si>
  <si>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</si>
  <si>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</si>
  <si>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</si>
  <si>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</si>
  <si>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</si>
  <si>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</si>
  <si>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</si>
  <si>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</si>
  <si>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</si>
  <si>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</si>
  <si>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</si>
  <si>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</si>
  <si>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</si>
  <si>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</si>
  <si>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</si>
  <si>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</si>
  <si>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</si>
  <si>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</si>
  <si>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</si>
  <si>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</si>
  <si>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</si>
  <si>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</si>
  <si>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</si>
  <si>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</si>
  <si>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</si>
  <si>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</si>
  <si>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</si>
  <si>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</si>
  <si>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</si>
  <si>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</si>
  <si>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</si>
  <si>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</si>
  <si>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50万保证金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</si>
  <si>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</si>
  <si>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</si>
  <si>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</si>
  <si>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</si>
  <si>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 xml:space="preserve">     </t>
  </si>
  <si>
    <t>创新高，美元可能反弹，不要操作，观察一个星期</t>
  </si>
  <si>
    <t>不守规矩</t>
  </si>
  <si>
    <t>‘+10万保证金 （共50万）</t>
  </si>
  <si>
    <t>19</t>
  </si>
  <si>
    <t>20</t>
  </si>
  <si>
    <t>21</t>
  </si>
  <si>
    <t>22</t>
  </si>
  <si>
    <t>共50万保证金 （实际30万）</t>
  </si>
  <si>
    <t>23</t>
  </si>
  <si>
    <t>24</t>
  </si>
  <si>
    <t>25</t>
  </si>
  <si>
    <t>26</t>
  </si>
  <si>
    <t>27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</si>
  <si>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</si>
  <si>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</si>
  <si>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</si>
  <si>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</si>
  <si>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</si>
  <si>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</si>
  <si>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</si>
  <si>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</si>
  <si>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</si>
  <si>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</si>
  <si>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2  不该抢反弹</t>
  </si>
  <si>
    <t>不赚最后一个铜板</t>
  </si>
  <si>
    <t>不抢反弹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</si>
</sst>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6" formatCode="0.0%"/>
    <numFmt numFmtId="167" formatCode="#,##0.0"/>
    <numFmt numFmtId="168" formatCode="0.000"/>
    <numFmt numFmtId="170" formatCode="0.00000"/>
    <numFmt numFmtId="171" formatCode="yyyy/m/d;@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8"/>
      <color rgb="FFFF0000"/>
      <name val="Yu Gothic UI"/>
      <family val="2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9" fontId="2" fillId="0" borderId="0" xfId="0" applyNumberFormat="1" applyFont="1"/>
    <xf numFmtId="166" fontId="0" fillId="0" borderId="0" xfId="0" applyNumberFormat="1"/>
    <xf numFmtId="166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7" fontId="0" fillId="2" borderId="0" xfId="0" applyNumberFormat="1" applyFill="1"/>
    <xf numFmtId="49" fontId="8" fillId="0" borderId="0" xfId="0" applyNumberFormat="1" applyFont="1"/>
    <xf numFmtId="168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8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70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8" fontId="8" fillId="6" borderId="9" xfId="0" applyNumberFormat="1" applyFont="1" applyFill="1" applyBorder="1"/>
    <xf numFmtId="170" fontId="8" fillId="6" borderId="9" xfId="0" applyNumberFormat="1" applyFont="1" applyFill="1" applyBorder="1"/>
    <xf numFmtId="171" fontId="8" fillId="0" borderId="0" xfId="0" applyNumberFormat="1" applyFont="1"/>
    <xf numFmtId="49" fontId="9" fillId="7" borderId="9" xfId="0" applyNumberFormat="1" applyFont="1" applyFill="1" applyBorder="1" applyAlignment="1">
      <alignment horizontal="center" vertical="center"/>
    </xf>
    <xf numFmtId="49" fontId="8" fillId="7" borderId="9" xfId="0" applyNumberFormat="1" applyFont="1" applyFill="1" applyBorder="1" applyAlignment="1">
      <alignment horizontal="center"/>
    </xf>
    <xf numFmtId="168" fontId="8" fillId="7" borderId="9" xfId="0" applyNumberFormat="1" applyFont="1" applyFill="1" applyBorder="1"/>
    <xf numFmtId="171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49" fontId="9" fillId="7" borderId="16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8" fontId="7" fillId="2" borderId="11" xfId="0" applyNumberFormat="1" applyFont="1" applyFill="1" applyBorder="1" applyAlignment="1">
      <alignment horizontal="center" vertical="center"/>
    </xf>
    <xf numFmtId="171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70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70" fontId="8" fillId="6" borderId="16" xfId="0" applyNumberFormat="1" applyFont="1" applyFill="1" applyBorder="1"/>
    <xf numFmtId="171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71" fontId="9" fillId="0" borderId="0" xfId="0" applyNumberFormat="1" applyFont="1"/>
    <xf numFmtId="168" fontId="8" fillId="6" borderId="16" xfId="0" applyNumberFormat="1" applyFont="1" applyFill="1" applyBorder="1"/>
    <xf numFmtId="171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8" fontId="8" fillId="8" borderId="9" xfId="0" applyNumberFormat="1" applyFont="1" applyFill="1" applyBorder="1"/>
    <xf numFmtId="171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8" fontId="8" fillId="8" borderId="16" xfId="0" applyNumberFormat="1" applyFont="1" applyFill="1" applyBorder="1"/>
    <xf numFmtId="171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70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70" fontId="8" fillId="8" borderId="16" xfId="0" applyNumberFormat="1" applyFont="1" applyFill="1" applyBorder="1"/>
    <xf numFmtId="170" fontId="8" fillId="2" borderId="9" xfId="0" applyNumberFormat="1" applyFont="1" applyFill="1" applyBorder="1"/>
    <xf numFmtId="168" fontId="8" fillId="2" borderId="0" xfId="0" applyNumberFormat="1" applyFont="1" applyFill="1"/>
    <xf numFmtId="168" fontId="10" fillId="0" borderId="0" xfId="0" applyNumberFormat="1" applyFont="1"/>
    <xf numFmtId="0" fontId="0" fillId="6" borderId="0" xfId="0" applyFill="1"/>
    <xf numFmtId="0" fontId="11" fillId="0" borderId="0" xfId="0" applyFont="1"/>
    <xf numFmtId="170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71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8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49" fontId="9" fillId="0" borderId="19" xfId="0" applyNumberFormat="1" applyFont="1" applyBorder="1" applyAlignment="1">
      <alignment horizontal="center"/>
    </xf>
  </cellXfs>
  <cellStyles count="1">
    <cellStyle name="常规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5" customWidth="1"/>
    <col min="4" max="4" width="11.21875" style="23" customWidth="1"/>
    <col min="5" max="5" width="8.109375" customWidth="1"/>
    <col min="6" max="6" width="6.33203125" customWidth="1"/>
    <col min="7" max="7" width="6.21875" customWidth="1"/>
    <col min="8" max="8" width="8.88671875" style="25"/>
    <col min="9" max="9" width="4.77734375" customWidth="1"/>
    <col min="10" max="10" width="8.88671875" style="23"/>
    <col min="12" max="12" width="7" customWidth="1"/>
    <col min="13" max="13" width="6.33203125" customWidth="1"/>
    <col min="14" max="14" width="8.88671875" style="25"/>
    <col min="22" max="22" width="16.44140625" customWidth="1"/>
  </cols>
  <sheetData>
    <row r="1" spans="2:22" s="28" customFormat="1" ht="25.8" x14ac:dyDescent="0.3">
      <c r="B1" s="27"/>
      <c r="C1" s="34"/>
      <c r="D1" s="29" t="s">
        <v>63</v>
      </c>
      <c r="E1" s="30" t="s">
        <v>59</v>
      </c>
      <c r="F1" s="30" t="s">
        <v>62</v>
      </c>
      <c r="G1" s="30" t="s">
        <v>61</v>
      </c>
      <c r="H1" s="31" t="s">
        <v>60</v>
      </c>
      <c r="I1" s="30"/>
      <c r="J1" s="29" t="s">
        <v>63</v>
      </c>
      <c r="K1" s="30" t="s">
        <v>59</v>
      </c>
      <c r="L1" s="30" t="s">
        <v>62</v>
      </c>
      <c r="M1" s="30" t="s">
        <v>61</v>
      </c>
      <c r="N1" s="31" t="s">
        <v>60</v>
      </c>
      <c r="O1" s="28" t="s">
        <v>91</v>
      </c>
      <c r="P1" s="28" t="s">
        <v>92</v>
      </c>
      <c r="Q1" s="28" t="s">
        <v>93</v>
      </c>
      <c r="R1" s="28" t="s">
        <v>94</v>
      </c>
      <c r="S1" s="28" t="s">
        <v>95</v>
      </c>
      <c r="T1" s="28" t="s">
        <v>96</v>
      </c>
      <c r="U1" s="28" t="s">
        <v>97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4"/>
      <c r="G6" s="22"/>
      <c r="H6" s="26" t="s">
        <v>50</v>
      </c>
      <c r="I6" s="22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4"/>
      <c r="G8" s="22"/>
      <c r="H8" s="26" t="s">
        <v>54</v>
      </c>
      <c r="I8" s="22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3" t="s">
        <v>55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5">
        <v>34.6</v>
      </c>
      <c r="D13" s="23" t="s">
        <v>55</v>
      </c>
      <c r="E13">
        <v>10</v>
      </c>
      <c r="F13">
        <v>113.38500000000001</v>
      </c>
      <c r="G13">
        <v>113.54900000000001</v>
      </c>
      <c r="H13" s="25" t="s">
        <v>49</v>
      </c>
      <c r="J13" s="23" t="s">
        <v>58</v>
      </c>
      <c r="K13">
        <v>30</v>
      </c>
      <c r="L13">
        <v>1.05768</v>
      </c>
      <c r="M13">
        <v>1.056</v>
      </c>
      <c r="N13" s="25" t="s">
        <v>49</v>
      </c>
      <c r="V13" s="1">
        <f t="shared" si="0"/>
        <v>42787</v>
      </c>
    </row>
    <row r="14" spans="2:22" x14ac:dyDescent="0.3">
      <c r="B14" s="1">
        <v>42788</v>
      </c>
      <c r="C14" s="35">
        <v>34.9</v>
      </c>
      <c r="D14" s="23" t="s">
        <v>58</v>
      </c>
      <c r="E14">
        <v>20</v>
      </c>
      <c r="F14">
        <v>1.05322</v>
      </c>
      <c r="G14">
        <v>1.0510999999999999</v>
      </c>
      <c r="H14" s="25" t="s">
        <v>49</v>
      </c>
      <c r="V14" s="1">
        <f t="shared" si="0"/>
        <v>42788</v>
      </c>
    </row>
    <row r="15" spans="2:22" x14ac:dyDescent="0.3">
      <c r="B15" s="1">
        <v>42789</v>
      </c>
      <c r="C15" s="35">
        <v>35</v>
      </c>
      <c r="D15" s="23" t="s">
        <v>57</v>
      </c>
      <c r="E15">
        <v>30</v>
      </c>
      <c r="G15">
        <v>100</v>
      </c>
      <c r="H15" s="25" t="s">
        <v>49</v>
      </c>
      <c r="V15" s="1">
        <f t="shared" si="0"/>
        <v>42789</v>
      </c>
    </row>
    <row r="16" spans="2:22" x14ac:dyDescent="0.3">
      <c r="B16" s="1">
        <v>42790</v>
      </c>
      <c r="C16" s="39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5">
        <v>34.200000000000003</v>
      </c>
      <c r="D19" s="23" t="s">
        <v>56</v>
      </c>
      <c r="E19">
        <v>60</v>
      </c>
      <c r="H19" s="32" t="s">
        <v>64</v>
      </c>
      <c r="V19" s="1">
        <f t="shared" si="0"/>
        <v>42793</v>
      </c>
    </row>
    <row r="20" spans="2:22" x14ac:dyDescent="0.3">
      <c r="B20" s="1">
        <v>42794</v>
      </c>
      <c r="C20" s="35">
        <v>33</v>
      </c>
      <c r="D20" s="23" t="s">
        <v>55</v>
      </c>
      <c r="E20">
        <v>60</v>
      </c>
      <c r="H20" s="32" t="s">
        <v>64</v>
      </c>
      <c r="V20" s="1">
        <f t="shared" si="0"/>
        <v>42794</v>
      </c>
    </row>
    <row r="21" spans="2:22" x14ac:dyDescent="0.3">
      <c r="B21" s="1">
        <v>42795</v>
      </c>
      <c r="C21" s="35">
        <v>33.9</v>
      </c>
      <c r="D21" s="23" t="s">
        <v>55</v>
      </c>
      <c r="E21">
        <v>60</v>
      </c>
      <c r="G21">
        <v>100</v>
      </c>
      <c r="H21" s="25" t="s">
        <v>65</v>
      </c>
      <c r="V21" s="1">
        <f t="shared" si="0"/>
        <v>42795</v>
      </c>
    </row>
    <row r="22" spans="2:22" x14ac:dyDescent="0.3">
      <c r="B22" s="1">
        <v>42796</v>
      </c>
      <c r="C22" s="35">
        <v>34</v>
      </c>
      <c r="V22" s="1">
        <f t="shared" si="0"/>
        <v>42796</v>
      </c>
    </row>
    <row r="23" spans="2:22" x14ac:dyDescent="0.3">
      <c r="B23" s="1">
        <v>42797</v>
      </c>
      <c r="C23" s="35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5">
        <v>32.6</v>
      </c>
      <c r="H26" s="32" t="s">
        <v>66</v>
      </c>
      <c r="V26" s="1">
        <f t="shared" si="0"/>
        <v>42800</v>
      </c>
    </row>
    <row r="27" spans="2:22" x14ac:dyDescent="0.3">
      <c r="B27" s="1">
        <v>42801</v>
      </c>
      <c r="C27" s="35">
        <v>32</v>
      </c>
      <c r="H27" s="32" t="s">
        <v>67</v>
      </c>
      <c r="V27" s="1">
        <f t="shared" si="0"/>
        <v>42801</v>
      </c>
    </row>
    <row r="28" spans="2:22" x14ac:dyDescent="0.3">
      <c r="B28" s="1">
        <v>42802</v>
      </c>
      <c r="C28" s="35">
        <v>31</v>
      </c>
      <c r="H28" s="32" t="s">
        <v>67</v>
      </c>
      <c r="V28" s="1">
        <f t="shared" si="0"/>
        <v>42802</v>
      </c>
    </row>
    <row r="29" spans="2:22" x14ac:dyDescent="0.3">
      <c r="B29" s="1">
        <v>42803</v>
      </c>
      <c r="C29" s="35">
        <v>31.8</v>
      </c>
      <c r="H29" s="25" t="s">
        <v>68</v>
      </c>
      <c r="V29" s="1">
        <f t="shared" si="0"/>
        <v>42803</v>
      </c>
    </row>
    <row r="30" spans="2:22" x14ac:dyDescent="0.3">
      <c r="B30" s="1">
        <v>42804</v>
      </c>
      <c r="C30" s="35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5">
        <v>32.299999999999997</v>
      </c>
      <c r="H33" s="25" t="s">
        <v>71</v>
      </c>
      <c r="V33" s="1">
        <f t="shared" si="0"/>
        <v>42807</v>
      </c>
    </row>
    <row r="34" spans="2:22" x14ac:dyDescent="0.3">
      <c r="B34" s="1">
        <v>42808</v>
      </c>
      <c r="C34" s="35">
        <v>29</v>
      </c>
      <c r="H34" s="32" t="s">
        <v>72</v>
      </c>
      <c r="V34" s="1">
        <f t="shared" si="0"/>
        <v>42808</v>
      </c>
    </row>
    <row r="35" spans="2:22" x14ac:dyDescent="0.3">
      <c r="B35" s="1">
        <v>42809</v>
      </c>
      <c r="C35" s="35">
        <v>27.8</v>
      </c>
      <c r="H35" s="36" t="s">
        <v>73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5">
        <v>27.1</v>
      </c>
      <c r="D36" s="23" t="s">
        <v>77</v>
      </c>
      <c r="H36" s="25" t="s">
        <v>75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5">
        <v>27.4</v>
      </c>
      <c r="D37" s="23" t="s">
        <v>78</v>
      </c>
      <c r="H37" s="25" t="s">
        <v>74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5">
        <v>27.2</v>
      </c>
      <c r="D40" s="23" t="s">
        <v>81</v>
      </c>
      <c r="H40" s="25" t="s">
        <v>83</v>
      </c>
      <c r="J40" s="23" t="s">
        <v>78</v>
      </c>
      <c r="N40" s="38" t="s">
        <v>85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5">
        <v>25.7</v>
      </c>
      <c r="D41" s="23" t="s">
        <v>82</v>
      </c>
      <c r="H41" s="38" t="s">
        <v>84</v>
      </c>
      <c r="V41" s="1">
        <f t="shared" si="0"/>
        <v>42815</v>
      </c>
    </row>
    <row r="42" spans="2:22" x14ac:dyDescent="0.3">
      <c r="B42" s="1">
        <v>42816</v>
      </c>
      <c r="C42" s="35">
        <v>24.7</v>
      </c>
      <c r="D42" s="23" t="s">
        <v>76</v>
      </c>
      <c r="H42" s="25" t="s">
        <v>88</v>
      </c>
      <c r="V42" s="1">
        <f t="shared" si="0"/>
        <v>42816</v>
      </c>
    </row>
    <row r="43" spans="2:22" x14ac:dyDescent="0.3">
      <c r="B43" s="1">
        <v>42817</v>
      </c>
      <c r="C43" s="35">
        <v>25</v>
      </c>
      <c r="D43" s="23" t="s">
        <v>76</v>
      </c>
      <c r="H43" s="38" t="s">
        <v>84</v>
      </c>
      <c r="V43" s="1">
        <f t="shared" si="0"/>
        <v>42817</v>
      </c>
    </row>
    <row r="44" spans="2:22" x14ac:dyDescent="0.3">
      <c r="B44" s="1">
        <v>42818</v>
      </c>
      <c r="C44" s="35">
        <v>25.4</v>
      </c>
      <c r="D44" s="23" t="s">
        <v>86</v>
      </c>
      <c r="J44" s="23" t="s">
        <v>79</v>
      </c>
      <c r="N44" s="25" t="s">
        <v>87</v>
      </c>
      <c r="V44" s="1">
        <f t="shared" si="0"/>
        <v>42818</v>
      </c>
    </row>
    <row r="45" spans="2:22" x14ac:dyDescent="0.3">
      <c r="B45" s="1">
        <v>42819</v>
      </c>
      <c r="E45" t="s">
        <v>89</v>
      </c>
      <c r="V45" s="1">
        <f t="shared" si="0"/>
        <v>42819</v>
      </c>
    </row>
    <row r="46" spans="2:22" x14ac:dyDescent="0.3">
      <c r="B46" s="1">
        <v>42820</v>
      </c>
      <c r="E46" t="s">
        <v>89</v>
      </c>
      <c r="V46" s="1">
        <f t="shared" si="0"/>
        <v>42820</v>
      </c>
    </row>
    <row r="47" spans="2:22" x14ac:dyDescent="0.3">
      <c r="B47" s="1">
        <v>42821</v>
      </c>
      <c r="C47" s="35">
        <v>24.3</v>
      </c>
      <c r="D47" s="23" t="s">
        <v>78</v>
      </c>
      <c r="E47" t="s">
        <v>89</v>
      </c>
      <c r="H47" s="38" t="s">
        <v>90</v>
      </c>
      <c r="V47" s="1">
        <f t="shared" si="0"/>
        <v>42821</v>
      </c>
    </row>
    <row r="48" spans="2:22" x14ac:dyDescent="0.3">
      <c r="B48" s="1">
        <v>42822</v>
      </c>
      <c r="C48" s="35">
        <v>24.3</v>
      </c>
      <c r="D48" s="23" t="s">
        <v>80</v>
      </c>
      <c r="E48" t="s">
        <v>89</v>
      </c>
      <c r="V48" s="1">
        <f t="shared" si="0"/>
        <v>42822</v>
      </c>
    </row>
    <row r="49" spans="2:22" x14ac:dyDescent="0.3">
      <c r="B49" s="1">
        <v>42823</v>
      </c>
      <c r="C49" s="35">
        <v>23.6</v>
      </c>
      <c r="D49" s="23" t="s">
        <v>80</v>
      </c>
      <c r="E49" t="s">
        <v>89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5">
        <v>22.2</v>
      </c>
      <c r="E50" t="s">
        <v>89</v>
      </c>
      <c r="V50" s="1">
        <f t="shared" si="0"/>
        <v>42824</v>
      </c>
    </row>
    <row r="51" spans="2:22" x14ac:dyDescent="0.3">
      <c r="B51" s="1">
        <v>42825</v>
      </c>
      <c r="C51" s="35">
        <v>19.899999999999999</v>
      </c>
      <c r="E51" t="s">
        <v>89</v>
      </c>
      <c r="V51" s="1">
        <f>B51</f>
        <v>42825</v>
      </c>
    </row>
    <row r="52" spans="2:22" x14ac:dyDescent="0.3">
      <c r="B52" s="1">
        <v>42826</v>
      </c>
      <c r="E52" t="s">
        <v>89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5">
        <v>21</v>
      </c>
      <c r="V54" s="1">
        <f t="shared" si="1"/>
        <v>42828</v>
      </c>
    </row>
    <row r="55" spans="2:22" x14ac:dyDescent="0.3">
      <c r="B55" s="1">
        <v>42829</v>
      </c>
      <c r="C55" s="35">
        <v>22.2</v>
      </c>
      <c r="V55" s="1">
        <f t="shared" si="1"/>
        <v>42829</v>
      </c>
    </row>
    <row r="56" spans="2:22" x14ac:dyDescent="0.3">
      <c r="B56" s="1">
        <v>42830</v>
      </c>
      <c r="C56" s="35">
        <v>21.4</v>
      </c>
      <c r="V56" s="1">
        <f t="shared" si="1"/>
        <v>42830</v>
      </c>
    </row>
    <row r="57" spans="2:22" x14ac:dyDescent="0.3">
      <c r="B57" s="1">
        <v>42831</v>
      </c>
      <c r="C57" s="35">
        <v>21.4</v>
      </c>
      <c r="V57" s="1">
        <f t="shared" si="1"/>
        <v>42831</v>
      </c>
    </row>
    <row r="58" spans="2:22" x14ac:dyDescent="0.3">
      <c r="B58" s="1">
        <v>42832</v>
      </c>
      <c r="C58" s="35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5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5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5">
        <v>23</v>
      </c>
      <c r="V68" s="1">
        <f t="shared" si="1"/>
        <v>42842</v>
      </c>
    </row>
    <row r="69" spans="2:22" x14ac:dyDescent="0.3">
      <c r="B69" s="1">
        <v>42843</v>
      </c>
      <c r="C69" s="35">
        <v>23.4</v>
      </c>
      <c r="V69" s="1">
        <f t="shared" si="1"/>
        <v>42843</v>
      </c>
    </row>
    <row r="70" spans="2:22" x14ac:dyDescent="0.3">
      <c r="B70" s="1">
        <v>42844</v>
      </c>
      <c r="C70" s="35">
        <v>23.2</v>
      </c>
      <c r="V70" s="1">
        <f t="shared" si="1"/>
        <v>42844</v>
      </c>
    </row>
    <row r="71" spans="2:22" x14ac:dyDescent="0.3">
      <c r="B71" s="1">
        <v>42845</v>
      </c>
      <c r="C71" s="35">
        <v>22.2</v>
      </c>
      <c r="V71" s="1">
        <f t="shared" si="1"/>
        <v>42845</v>
      </c>
    </row>
    <row r="72" spans="2:22" x14ac:dyDescent="0.3">
      <c r="B72" s="1">
        <v>42846</v>
      </c>
      <c r="C72" s="35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5">
        <v>22.2</v>
      </c>
      <c r="V75" s="1">
        <f t="shared" si="1"/>
        <v>42849</v>
      </c>
    </row>
    <row r="76" spans="2:22" x14ac:dyDescent="0.3">
      <c r="B76" s="1">
        <v>42850</v>
      </c>
      <c r="C76" s="35">
        <v>22.3</v>
      </c>
      <c r="V76" s="1">
        <f t="shared" si="1"/>
        <v>42850</v>
      </c>
    </row>
    <row r="77" spans="2:22" x14ac:dyDescent="0.3">
      <c r="B77" s="1">
        <v>42851</v>
      </c>
      <c r="C77" s="35">
        <v>22.8</v>
      </c>
      <c r="V77" s="1">
        <f t="shared" si="1"/>
        <v>42851</v>
      </c>
    </row>
    <row r="78" spans="2:22" x14ac:dyDescent="0.3">
      <c r="B78" s="1">
        <v>42852</v>
      </c>
      <c r="C78" s="35">
        <v>22.7</v>
      </c>
      <c r="V78" s="1">
        <f t="shared" si="1"/>
        <v>42852</v>
      </c>
    </row>
    <row r="79" spans="2:22" x14ac:dyDescent="0.3">
      <c r="B79" s="1">
        <v>42853</v>
      </c>
      <c r="C79" s="35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5">
        <v>20</v>
      </c>
      <c r="V82" s="1">
        <f t="shared" si="1"/>
        <v>42856</v>
      </c>
    </row>
    <row r="83" spans="2:22" x14ac:dyDescent="0.3">
      <c r="B83" s="1">
        <v>42857</v>
      </c>
      <c r="C83" s="35">
        <v>19</v>
      </c>
      <c r="V83" s="1">
        <f t="shared" si="1"/>
        <v>42857</v>
      </c>
    </row>
    <row r="84" spans="2:22" x14ac:dyDescent="0.3">
      <c r="B84" s="1">
        <v>42858</v>
      </c>
      <c r="C84" s="35">
        <v>19</v>
      </c>
      <c r="V84" s="1">
        <f t="shared" si="1"/>
        <v>42858</v>
      </c>
    </row>
    <row r="85" spans="2:22" x14ac:dyDescent="0.3">
      <c r="B85" s="1">
        <v>42859</v>
      </c>
      <c r="C85" s="35">
        <v>21</v>
      </c>
      <c r="V85" s="1">
        <f t="shared" si="1"/>
        <v>42859</v>
      </c>
    </row>
    <row r="86" spans="2:22" x14ac:dyDescent="0.3">
      <c r="B86" s="1">
        <v>42860</v>
      </c>
      <c r="C86" s="35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5">
        <v>23</v>
      </c>
      <c r="V89" s="1">
        <f t="shared" si="1"/>
        <v>42863</v>
      </c>
    </row>
    <row r="90" spans="2:22" x14ac:dyDescent="0.3">
      <c r="B90" s="1">
        <v>42864</v>
      </c>
      <c r="C90" s="35">
        <v>23</v>
      </c>
      <c r="V90" s="1">
        <f t="shared" si="1"/>
        <v>42864</v>
      </c>
    </row>
    <row r="91" spans="2:22" x14ac:dyDescent="0.3">
      <c r="B91" s="1">
        <v>42865</v>
      </c>
      <c r="C91" s="35">
        <v>23</v>
      </c>
      <c r="V91" s="1">
        <f t="shared" si="1"/>
        <v>42865</v>
      </c>
    </row>
    <row r="92" spans="2:22" x14ac:dyDescent="0.3">
      <c r="B92" s="1">
        <v>42866</v>
      </c>
      <c r="C92" s="35">
        <v>24</v>
      </c>
      <c r="V92" s="1">
        <f t="shared" si="1"/>
        <v>42866</v>
      </c>
    </row>
    <row r="93" spans="2:22" x14ac:dyDescent="0.3">
      <c r="B93" s="1">
        <v>42867</v>
      </c>
      <c r="C93" s="35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5">
        <v>25</v>
      </c>
      <c r="V96" s="1">
        <f t="shared" si="1"/>
        <v>42870</v>
      </c>
    </row>
    <row r="97" spans="2:22" x14ac:dyDescent="0.3">
      <c r="B97" s="1">
        <v>42871</v>
      </c>
      <c r="C97" s="35">
        <v>26</v>
      </c>
      <c r="V97" s="1">
        <f t="shared" si="1"/>
        <v>42871</v>
      </c>
    </row>
    <row r="98" spans="2:22" x14ac:dyDescent="0.3">
      <c r="B98" s="1">
        <v>42872</v>
      </c>
      <c r="C98" s="35">
        <v>27</v>
      </c>
      <c r="V98" s="1">
        <f t="shared" si="1"/>
        <v>42872</v>
      </c>
    </row>
    <row r="99" spans="2:22" x14ac:dyDescent="0.3">
      <c r="B99" s="1">
        <v>42873</v>
      </c>
      <c r="C99" s="35">
        <v>27.8</v>
      </c>
      <c r="V99" s="1">
        <f t="shared" si="1"/>
        <v>42873</v>
      </c>
    </row>
    <row r="100" spans="2:22" x14ac:dyDescent="0.3">
      <c r="B100" s="1">
        <v>42874</v>
      </c>
      <c r="C100" s="35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5">
        <v>26</v>
      </c>
      <c r="V103" s="1">
        <f t="shared" si="1"/>
        <v>42877</v>
      </c>
    </row>
    <row r="104" spans="2:22" x14ac:dyDescent="0.3">
      <c r="B104" s="1">
        <v>42878</v>
      </c>
      <c r="C104" s="35">
        <v>26</v>
      </c>
      <c r="V104" s="1">
        <f t="shared" si="1"/>
        <v>42878</v>
      </c>
    </row>
    <row r="105" spans="2:22" x14ac:dyDescent="0.3">
      <c r="B105" s="1">
        <v>42879</v>
      </c>
      <c r="C105" s="35">
        <v>26</v>
      </c>
      <c r="V105" s="1">
        <f t="shared" si="1"/>
        <v>42879</v>
      </c>
    </row>
    <row r="106" spans="2:22" x14ac:dyDescent="0.3">
      <c r="B106" s="1">
        <v>42880</v>
      </c>
      <c r="C106" s="35">
        <v>25.6</v>
      </c>
      <c r="V106" s="1">
        <f t="shared" si="1"/>
        <v>42880</v>
      </c>
    </row>
    <row r="107" spans="2:22" x14ac:dyDescent="0.3">
      <c r="B107" s="1">
        <v>42881</v>
      </c>
      <c r="C107" s="35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5">
        <v>28</v>
      </c>
      <c r="V110" s="1">
        <f t="shared" si="1"/>
        <v>42884</v>
      </c>
    </row>
    <row r="111" spans="2:22" x14ac:dyDescent="0.3">
      <c r="B111" s="1">
        <v>42885</v>
      </c>
      <c r="C111" s="35">
        <v>27.9</v>
      </c>
      <c r="V111" s="1">
        <f t="shared" si="1"/>
        <v>42885</v>
      </c>
    </row>
    <row r="112" spans="2:22" x14ac:dyDescent="0.3">
      <c r="B112" s="1">
        <v>42886</v>
      </c>
      <c r="C112" s="35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5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5">
        <v>25</v>
      </c>
      <c r="V117" s="1">
        <f t="shared" si="2"/>
        <v>42891</v>
      </c>
    </row>
    <row r="118" spans="2:22" x14ac:dyDescent="0.3">
      <c r="B118" s="1">
        <v>42892</v>
      </c>
      <c r="C118" s="35">
        <v>27</v>
      </c>
      <c r="V118" s="1">
        <f t="shared" si="2"/>
        <v>42892</v>
      </c>
    </row>
    <row r="119" spans="2:22" x14ac:dyDescent="0.3">
      <c r="B119" s="1">
        <v>42893</v>
      </c>
      <c r="C119" s="35">
        <v>27</v>
      </c>
      <c r="V119" s="1">
        <f t="shared" si="2"/>
        <v>42893</v>
      </c>
    </row>
    <row r="120" spans="2:22" x14ac:dyDescent="0.3">
      <c r="B120" s="1">
        <v>42894</v>
      </c>
      <c r="C120" s="35">
        <v>27</v>
      </c>
      <c r="V120" s="1">
        <f t="shared" si="2"/>
        <v>42894</v>
      </c>
    </row>
    <row r="121" spans="2:22" x14ac:dyDescent="0.3">
      <c r="B121" s="1">
        <v>42895</v>
      </c>
      <c r="C121" s="35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5">
        <v>27.4</v>
      </c>
      <c r="V124" s="1">
        <f t="shared" si="2"/>
        <v>42898</v>
      </c>
    </row>
    <row r="125" spans="2:22" x14ac:dyDescent="0.3">
      <c r="B125" s="1">
        <v>42899</v>
      </c>
      <c r="C125" s="35">
        <v>25</v>
      </c>
      <c r="V125" s="1">
        <f t="shared" si="2"/>
        <v>42899</v>
      </c>
    </row>
    <row r="126" spans="2:22" x14ac:dyDescent="0.3">
      <c r="B126" s="1">
        <v>42900</v>
      </c>
      <c r="C126" s="35">
        <v>27.1</v>
      </c>
      <c r="V126" s="1">
        <f t="shared" si="2"/>
        <v>42900</v>
      </c>
    </row>
    <row r="127" spans="2:22" x14ac:dyDescent="0.3">
      <c r="B127" s="1">
        <v>42901</v>
      </c>
      <c r="C127" s="35">
        <v>25.3</v>
      </c>
      <c r="V127" s="1">
        <f t="shared" si="2"/>
        <v>42901</v>
      </c>
    </row>
    <row r="128" spans="2:22" x14ac:dyDescent="0.3">
      <c r="B128" s="1">
        <v>42902</v>
      </c>
      <c r="C128" s="35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5">
        <v>24</v>
      </c>
      <c r="V131" s="1">
        <f t="shared" si="2"/>
        <v>42905</v>
      </c>
    </row>
    <row r="132" spans="2:22" x14ac:dyDescent="0.3">
      <c r="B132" s="1">
        <v>42906</v>
      </c>
      <c r="C132" s="35">
        <v>24</v>
      </c>
      <c r="V132" s="1">
        <f t="shared" si="2"/>
        <v>42906</v>
      </c>
    </row>
    <row r="133" spans="2:22" x14ac:dyDescent="0.3">
      <c r="B133" s="1">
        <v>42907</v>
      </c>
      <c r="C133" s="35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6" priority="3" timePeriod="today">
      <formula>FLOOR(B1,1)=TODAY()</formula>
    </cfRule>
    <cfRule type="expression" dxfId="5" priority="4">
      <formula>WEEKDAY(B1,2)&gt;=6</formula>
    </cfRule>
  </conditionalFormatting>
  <conditionalFormatting sqref="V1:V1048576">
    <cfRule type="timePeriod" dxfId="4" priority="1" timePeriod="today">
      <formula>FLOOR(V1,1)=TODAY()</formula>
    </cfRule>
    <cfRule type="expression" dxfId="3" priority="2">
      <formula>WEEKDAY(B1,2)&gt;=6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D467:D1048576 J466:J1048576</xm:sqref>
        </x14:dataValidation>
        <x14:dataValidation type="list" allowBlank="1" showInputMessage="1" showErrorMessage="1">
          <x14:formula1>
            <xm:f>#REF!</xm:f>
          </x14:formula1>
          <xm:sqref>J2:J465 D2:D466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1" t="s">
        <v>27</v>
      </c>
    </row>
    <row r="3" spans="1:6" x14ac:dyDescent="0.3">
      <c r="B3" t="s">
        <v>28</v>
      </c>
    </row>
    <row r="4" spans="1:6" x14ac:dyDescent="0.3">
      <c r="B4" t="s">
        <v>29</v>
      </c>
    </row>
    <row r="5" spans="1:6" x14ac:dyDescent="0.3">
      <c r="B5" t="s">
        <v>30</v>
      </c>
    </row>
    <row r="6" spans="1:6" x14ac:dyDescent="0.3">
      <c r="B6" t="s">
        <v>31</v>
      </c>
    </row>
    <row r="7" spans="1:6" x14ac:dyDescent="0.3">
      <c r="B7" t="s">
        <v>32</v>
      </c>
    </row>
    <row r="9" spans="1:6" ht="21" x14ac:dyDescent="0.4">
      <c r="A9" s="21" t="s">
        <v>47</v>
      </c>
    </row>
    <row r="10" spans="1:6" x14ac:dyDescent="0.3">
      <c r="B10" s="19" t="s">
        <v>33</v>
      </c>
      <c r="F10" s="19" t="s">
        <v>38</v>
      </c>
    </row>
    <row r="11" spans="1:6" x14ac:dyDescent="0.3">
      <c r="B11" s="19" t="s">
        <v>34</v>
      </c>
      <c r="F11" s="19" t="s">
        <v>39</v>
      </c>
    </row>
    <row r="12" spans="1:6" x14ac:dyDescent="0.3">
      <c r="B12" s="19" t="s">
        <v>35</v>
      </c>
    </row>
    <row r="13" spans="1:6" x14ac:dyDescent="0.3">
      <c r="B13" s="19" t="s">
        <v>36</v>
      </c>
    </row>
    <row r="14" spans="1:6" x14ac:dyDescent="0.3">
      <c r="B14" s="18"/>
      <c r="C14" s="19" t="s">
        <v>19</v>
      </c>
    </row>
    <row r="15" spans="1:6" x14ac:dyDescent="0.3">
      <c r="B15" s="18"/>
      <c r="C15" s="19" t="s">
        <v>20</v>
      </c>
    </row>
    <row r="16" spans="1:6" x14ac:dyDescent="0.3">
      <c r="B16" s="18"/>
      <c r="C16" s="19" t="s">
        <v>21</v>
      </c>
    </row>
    <row r="18" spans="1:4" x14ac:dyDescent="0.3">
      <c r="B18" t="s">
        <v>22</v>
      </c>
    </row>
    <row r="19" spans="1:4" x14ac:dyDescent="0.3">
      <c r="C19" t="s">
        <v>23</v>
      </c>
    </row>
    <row r="20" spans="1:4" x14ac:dyDescent="0.3">
      <c r="C20" t="s">
        <v>37</v>
      </c>
    </row>
    <row r="21" spans="1:4" x14ac:dyDescent="0.3">
      <c r="C21" t="s">
        <v>24</v>
      </c>
    </row>
    <row r="22" spans="1:4" x14ac:dyDescent="0.3">
      <c r="C22" t="s">
        <v>25</v>
      </c>
    </row>
    <row r="23" spans="1:4" x14ac:dyDescent="0.3">
      <c r="C23" t="s">
        <v>26</v>
      </c>
    </row>
    <row r="25" spans="1:4" ht="21" x14ac:dyDescent="0.4">
      <c r="A25" s="21" t="s">
        <v>48</v>
      </c>
    </row>
    <row r="26" spans="1:4" ht="21" x14ac:dyDescent="0.4">
      <c r="B26" s="20" t="s">
        <v>46</v>
      </c>
      <c r="C26" s="20"/>
      <c r="D26" s="20"/>
    </row>
    <row r="27" spans="1:4" ht="21" x14ac:dyDescent="0.4">
      <c r="B27" s="20"/>
      <c r="C27" s="20" t="s">
        <v>40</v>
      </c>
      <c r="D27" s="20" t="s">
        <v>41</v>
      </c>
    </row>
    <row r="28" spans="1:4" ht="21" x14ac:dyDescent="0.4">
      <c r="B28" s="20" t="s">
        <v>42</v>
      </c>
      <c r="C28" s="20"/>
      <c r="D28" s="20"/>
    </row>
    <row r="29" spans="1:4" ht="21" x14ac:dyDescent="0.4">
      <c r="B29" s="20" t="s">
        <v>45</v>
      </c>
      <c r="C29" s="20"/>
      <c r="D29" s="20"/>
    </row>
    <row r="30" spans="1:4" ht="21" x14ac:dyDescent="0.4">
      <c r="B30" s="20" t="s">
        <v>44</v>
      </c>
      <c r="C30" s="20"/>
      <c r="D30" s="20"/>
    </row>
    <row r="31" spans="1:4" ht="21" x14ac:dyDescent="0.4">
      <c r="B31" s="20" t="s">
        <v>43</v>
      </c>
      <c r="C31" s="20"/>
      <c r="D31" s="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H7" sqref="H7"/>
    </sheetView>
  </sheetViews>
  <sheetFormatPr defaultRowHeight="14.4" x14ac:dyDescent="0.3"/>
  <sheetData>
    <row r="1" spans="1:12" x14ac:dyDescent="0.3">
      <c r="A1" t="s">
        <v>91</v>
      </c>
      <c r="C1" t="s">
        <v>100</v>
      </c>
    </row>
    <row r="2" spans="1:12" x14ac:dyDescent="0.3">
      <c r="A2" t="s">
        <v>94</v>
      </c>
      <c r="C2" t="s">
        <v>101</v>
      </c>
    </row>
    <row r="3" spans="1:12" x14ac:dyDescent="0.3">
      <c r="A3" t="s">
        <v>95</v>
      </c>
    </row>
    <row r="4" spans="1:12" x14ac:dyDescent="0.3">
      <c r="A4" t="s">
        <v>92</v>
      </c>
    </row>
    <row r="5" spans="1:12" x14ac:dyDescent="0.3">
      <c r="A5" t="s">
        <v>93</v>
      </c>
      <c r="L5" t="s">
        <v>167</v>
      </c>
    </row>
    <row r="6" spans="1:12" x14ac:dyDescent="0.3">
      <c r="A6" t="s">
        <v>96</v>
      </c>
      <c r="L6" t="s">
        <v>166</v>
      </c>
    </row>
    <row r="7" spans="1:12" x14ac:dyDescent="0.3">
      <c r="A7" t="s">
        <v>97</v>
      </c>
    </row>
    <row r="12" spans="1:12" x14ac:dyDescent="0.3">
      <c r="L12" s="37" t="s">
        <v>163</v>
      </c>
    </row>
    <row r="14" spans="1:12" x14ac:dyDescent="0.3">
      <c r="H14" t="s">
        <v>129</v>
      </c>
      <c r="L14" t="s">
        <v>160</v>
      </c>
    </row>
    <row r="15" spans="1:12" x14ac:dyDescent="0.3">
      <c r="L15" t="s">
        <v>164</v>
      </c>
    </row>
    <row r="16" spans="1:12" x14ac:dyDescent="0.3">
      <c r="H16" t="s">
        <v>130</v>
      </c>
      <c r="L16" t="s">
        <v>159</v>
      </c>
    </row>
    <row r="17" spans="8:12" x14ac:dyDescent="0.3">
      <c r="L17" t="s">
        <v>161</v>
      </c>
    </row>
    <row r="18" spans="8:12" x14ac:dyDescent="0.3">
      <c r="H18" t="s">
        <v>131</v>
      </c>
      <c r="L18" t="s">
        <v>162</v>
      </c>
    </row>
    <row r="20" spans="8:12" x14ac:dyDescent="0.3">
      <c r="H20" t="s">
        <v>133</v>
      </c>
    </row>
    <row r="22" spans="8:12" x14ac:dyDescent="0.3">
      <c r="H22" t="s">
        <v>132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56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N45" sqref="N45"/>
    </sheetView>
  </sheetViews>
  <sheetFormatPr defaultRowHeight="14.4" x14ac:dyDescent="0.3"/>
  <cols>
    <col min="1" max="1" width="8" customWidth="1"/>
    <col min="2" max="2" width="7.6640625" customWidth="1"/>
    <col min="3" max="3" width="17.5546875" style="1" customWidth="1"/>
    <col min="4" max="4" width="16.44140625" style="1" customWidth="1"/>
    <col min="5" max="5" width="9.33203125" customWidth="1"/>
    <col min="6" max="6" width="7.33203125" customWidth="1"/>
    <col min="7" max="7" width="9" customWidth="1"/>
    <col min="8" max="8" width="4.5546875" customWidth="1"/>
    <col min="10" max="10" width="9.6640625" style="15" bestFit="1" customWidth="1"/>
    <col min="11" max="11" width="10.5546875" customWidth="1"/>
  </cols>
  <sheetData>
    <row r="1" spans="1:21" x14ac:dyDescent="0.3">
      <c r="F1" t="s">
        <v>13</v>
      </c>
      <c r="G1">
        <v>50</v>
      </c>
      <c r="H1" t="s">
        <v>14</v>
      </c>
    </row>
    <row r="2" spans="1:21" ht="21" x14ac:dyDescent="0.4">
      <c r="C2" s="1" t="s">
        <v>136</v>
      </c>
      <c r="E2" s="14">
        <v>0.04</v>
      </c>
      <c r="F2" s="14">
        <v>0.02</v>
      </c>
      <c r="G2" s="14">
        <v>0.01</v>
      </c>
      <c r="H2" s="11"/>
      <c r="L2" t="s">
        <v>52</v>
      </c>
      <c r="M2" t="s">
        <v>51</v>
      </c>
      <c r="N2" t="s">
        <v>53</v>
      </c>
    </row>
    <row r="3" spans="1:21" ht="21" x14ac:dyDescent="0.4">
      <c r="E3" s="13">
        <f>G1*E2</f>
        <v>2</v>
      </c>
      <c r="F3" s="13">
        <f>G1*F2</f>
        <v>1</v>
      </c>
      <c r="G3" s="13">
        <f>G1*G2</f>
        <v>0.5</v>
      </c>
      <c r="I3" s="109" t="s">
        <v>17</v>
      </c>
      <c r="J3" s="109"/>
      <c r="L3">
        <v>1.05</v>
      </c>
      <c r="M3">
        <v>100</v>
      </c>
      <c r="N3">
        <f>POWER(L3,M3)</f>
        <v>131.50125784630362</v>
      </c>
    </row>
    <row r="4" spans="1:21" ht="15" thickBot="1" x14ac:dyDescent="0.35">
      <c r="B4" s="12" t="s">
        <v>18</v>
      </c>
      <c r="G4" t="s">
        <v>15</v>
      </c>
      <c r="I4" t="s">
        <v>0</v>
      </c>
      <c r="J4" s="15" t="s">
        <v>16</v>
      </c>
      <c r="L4">
        <v>1.1000000000000001</v>
      </c>
      <c r="M4">
        <v>100</v>
      </c>
      <c r="N4">
        <f>POWER(L4,M4)</f>
        <v>13780.612339822364</v>
      </c>
    </row>
    <row r="5" spans="1:21" x14ac:dyDescent="0.3">
      <c r="A5" s="110" t="s">
        <v>1</v>
      </c>
      <c r="B5" s="9">
        <v>1</v>
      </c>
      <c r="C5" s="5">
        <v>42737</v>
      </c>
      <c r="D5" s="2">
        <v>42743</v>
      </c>
      <c r="E5" s="17">
        <f>G1+E3</f>
        <v>52</v>
      </c>
      <c r="F5" s="17">
        <f>G1+F3</f>
        <v>51</v>
      </c>
      <c r="G5" s="17">
        <f>G1+G$3</f>
        <v>50.5</v>
      </c>
      <c r="I5" s="33">
        <v>40</v>
      </c>
      <c r="J5" s="16"/>
    </row>
    <row r="6" spans="1:21" x14ac:dyDescent="0.3">
      <c r="A6" s="111"/>
      <c r="B6" s="8">
        <v>2</v>
      </c>
      <c r="C6" s="6">
        <v>42744</v>
      </c>
      <c r="D6" s="3">
        <v>42750</v>
      </c>
      <c r="E6" s="17">
        <f>E5+E$3</f>
        <v>54</v>
      </c>
      <c r="F6" s="17">
        <f>F5+F$3</f>
        <v>52</v>
      </c>
      <c r="G6" s="17">
        <f>G5+G$3</f>
        <v>51</v>
      </c>
      <c r="I6" s="33">
        <v>40</v>
      </c>
      <c r="J6" s="16">
        <f>(I6-I5)/G$1</f>
        <v>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x14ac:dyDescent="0.3">
      <c r="A7" s="111"/>
      <c r="B7" s="8">
        <v>3</v>
      </c>
      <c r="C7" s="6">
        <v>42751</v>
      </c>
      <c r="D7" s="3">
        <v>42757</v>
      </c>
      <c r="E7" s="17">
        <f t="shared" ref="E7:F56" si="0">E6+E$3</f>
        <v>56</v>
      </c>
      <c r="F7" s="17">
        <f t="shared" si="0"/>
        <v>53</v>
      </c>
      <c r="G7" s="17">
        <f t="shared" ref="G7:G56" si="1">G6+G$3</f>
        <v>51.5</v>
      </c>
      <c r="I7" s="33">
        <v>41</v>
      </c>
      <c r="J7" s="16">
        <f t="shared" ref="J7:J56" si="2">(I7-I6)/G$1</f>
        <v>0.02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15" thickBot="1" x14ac:dyDescent="0.35">
      <c r="A8" s="112"/>
      <c r="B8" s="10">
        <v>4</v>
      </c>
      <c r="C8" s="7">
        <v>42758</v>
      </c>
      <c r="D8" s="4">
        <v>42764</v>
      </c>
      <c r="E8" s="17">
        <f t="shared" si="0"/>
        <v>58</v>
      </c>
      <c r="F8" s="17">
        <f t="shared" si="0"/>
        <v>54</v>
      </c>
      <c r="G8" s="17">
        <f t="shared" si="1"/>
        <v>52</v>
      </c>
      <c r="I8" s="33">
        <v>41</v>
      </c>
      <c r="J8" s="16">
        <f t="shared" si="2"/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x14ac:dyDescent="0.3">
      <c r="A9" s="110" t="s">
        <v>2</v>
      </c>
      <c r="B9" s="9">
        <v>5</v>
      </c>
      <c r="C9" s="5">
        <v>42765</v>
      </c>
      <c r="D9" s="2">
        <v>42771</v>
      </c>
      <c r="E9" s="17">
        <f t="shared" si="0"/>
        <v>60</v>
      </c>
      <c r="F9" s="17">
        <f t="shared" si="0"/>
        <v>55</v>
      </c>
      <c r="G9" s="17">
        <f t="shared" si="1"/>
        <v>52.5</v>
      </c>
      <c r="I9" s="33">
        <v>41.6</v>
      </c>
      <c r="J9" s="16">
        <f>(I9-I8)/G$1</f>
        <v>1.2000000000000028E-2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x14ac:dyDescent="0.3">
      <c r="A10" s="111"/>
      <c r="B10" s="8">
        <v>6</v>
      </c>
      <c r="C10" s="6">
        <v>42772</v>
      </c>
      <c r="D10" s="3">
        <v>42778</v>
      </c>
      <c r="E10" s="17">
        <f t="shared" si="0"/>
        <v>62</v>
      </c>
      <c r="F10" s="17">
        <f t="shared" si="0"/>
        <v>56</v>
      </c>
      <c r="G10" s="17">
        <f t="shared" si="1"/>
        <v>53</v>
      </c>
      <c r="I10" s="33">
        <v>43.2</v>
      </c>
      <c r="J10" s="16">
        <f t="shared" si="2"/>
        <v>3.2000000000000028E-2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x14ac:dyDescent="0.3">
      <c r="A11" s="111"/>
      <c r="B11" s="8">
        <v>7</v>
      </c>
      <c r="C11" s="6">
        <v>42779</v>
      </c>
      <c r="D11" s="3">
        <v>42785</v>
      </c>
      <c r="E11" s="17">
        <f t="shared" si="0"/>
        <v>64</v>
      </c>
      <c r="F11" s="17">
        <f t="shared" si="0"/>
        <v>57</v>
      </c>
      <c r="G11" s="17">
        <f t="shared" si="1"/>
        <v>53.5</v>
      </c>
      <c r="I11" s="33">
        <v>44.2</v>
      </c>
      <c r="J11" s="16">
        <f t="shared" si="2"/>
        <v>0.02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15" thickBot="1" x14ac:dyDescent="0.35">
      <c r="A12" s="112"/>
      <c r="B12" s="10">
        <v>8</v>
      </c>
      <c r="C12" s="7">
        <v>42786</v>
      </c>
      <c r="D12" s="4">
        <v>42792</v>
      </c>
      <c r="E12" s="17">
        <f t="shared" si="0"/>
        <v>66</v>
      </c>
      <c r="F12" s="17">
        <f t="shared" si="0"/>
        <v>58</v>
      </c>
      <c r="G12" s="17">
        <f t="shared" si="1"/>
        <v>54</v>
      </c>
      <c r="I12" s="33">
        <v>45.3</v>
      </c>
      <c r="J12" s="16">
        <f t="shared" si="2"/>
        <v>2.1999999999999888E-2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x14ac:dyDescent="0.3">
      <c r="A13" s="110" t="s">
        <v>3</v>
      </c>
      <c r="B13" s="9">
        <v>9</v>
      </c>
      <c r="C13" s="5">
        <v>42793</v>
      </c>
      <c r="D13" s="2">
        <v>42799</v>
      </c>
      <c r="E13" s="17">
        <f t="shared" si="0"/>
        <v>68</v>
      </c>
      <c r="F13" s="17">
        <f t="shared" si="0"/>
        <v>59</v>
      </c>
      <c r="G13" s="17">
        <f t="shared" si="1"/>
        <v>54.5</v>
      </c>
      <c r="I13" s="33">
        <v>43.4</v>
      </c>
      <c r="J13" s="16">
        <f t="shared" si="2"/>
        <v>-3.7999999999999971E-2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14.4" customHeight="1" x14ac:dyDescent="0.3">
      <c r="A14" s="111"/>
      <c r="B14" s="8">
        <v>10</v>
      </c>
      <c r="C14" s="6">
        <v>42800</v>
      </c>
      <c r="D14" s="3">
        <v>42806</v>
      </c>
      <c r="E14" s="17">
        <f t="shared" si="0"/>
        <v>70</v>
      </c>
      <c r="F14" s="17">
        <f t="shared" si="0"/>
        <v>60</v>
      </c>
      <c r="G14" s="17">
        <f t="shared" si="1"/>
        <v>55</v>
      </c>
      <c r="I14" s="33">
        <v>41.3</v>
      </c>
      <c r="J14" s="16">
        <f t="shared" si="2"/>
        <v>-4.200000000000003E-2</v>
      </c>
      <c r="K14" s="22"/>
      <c r="L14" s="22" t="s">
        <v>70</v>
      </c>
      <c r="M14" s="22"/>
      <c r="N14" s="22"/>
      <c r="O14" s="22"/>
      <c r="P14" s="22"/>
      <c r="Q14" s="22"/>
      <c r="R14" s="22"/>
      <c r="S14" s="22"/>
      <c r="T14" s="22"/>
      <c r="U14" s="22"/>
    </row>
    <row r="15" spans="1:21" x14ac:dyDescent="0.3">
      <c r="A15" s="111"/>
      <c r="B15" s="8">
        <v>11</v>
      </c>
      <c r="C15" s="6">
        <v>42807</v>
      </c>
      <c r="D15" s="3">
        <v>42813</v>
      </c>
      <c r="E15" s="17">
        <f t="shared" si="0"/>
        <v>72</v>
      </c>
      <c r="F15" s="17">
        <f t="shared" si="0"/>
        <v>61</v>
      </c>
      <c r="G15" s="17">
        <f t="shared" si="1"/>
        <v>55.5</v>
      </c>
      <c r="I15" s="94">
        <v>37.4</v>
      </c>
      <c r="J15" s="16">
        <f t="shared" si="2"/>
        <v>-7.7999999999999972E-2</v>
      </c>
      <c r="K15" s="22"/>
      <c r="L15" s="22" t="s">
        <v>69</v>
      </c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15" thickBot="1" x14ac:dyDescent="0.35">
      <c r="A16" s="112"/>
      <c r="B16" s="10">
        <v>12</v>
      </c>
      <c r="C16" s="7">
        <v>42814</v>
      </c>
      <c r="D16" s="4">
        <v>42820</v>
      </c>
      <c r="E16" s="17">
        <f t="shared" si="0"/>
        <v>74</v>
      </c>
      <c r="F16" s="17">
        <f t="shared" si="0"/>
        <v>62</v>
      </c>
      <c r="G16" s="17">
        <f t="shared" si="1"/>
        <v>56</v>
      </c>
      <c r="I16" s="33">
        <v>35.4</v>
      </c>
      <c r="J16" s="16">
        <f t="shared" si="2"/>
        <v>-0.04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110" t="s">
        <v>4</v>
      </c>
      <c r="B17" s="9">
        <v>13</v>
      </c>
      <c r="C17" s="5">
        <v>42821</v>
      </c>
      <c r="D17" s="2">
        <v>42827</v>
      </c>
      <c r="E17" s="17">
        <f t="shared" si="0"/>
        <v>76</v>
      </c>
      <c r="F17" s="17">
        <f t="shared" si="0"/>
        <v>63</v>
      </c>
      <c r="G17" s="17">
        <f t="shared" si="1"/>
        <v>56.5</v>
      </c>
      <c r="I17" s="94">
        <v>29.9</v>
      </c>
      <c r="J17" s="16">
        <f t="shared" si="2"/>
        <v>-0.11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3">
      <c r="A18" s="111"/>
      <c r="B18" s="8">
        <v>14</v>
      </c>
      <c r="C18" s="6">
        <v>42828</v>
      </c>
      <c r="D18" s="3">
        <v>42834</v>
      </c>
      <c r="E18" s="17">
        <f t="shared" si="0"/>
        <v>78</v>
      </c>
      <c r="F18" s="17">
        <f t="shared" si="0"/>
        <v>64</v>
      </c>
      <c r="G18" s="17">
        <f t="shared" si="1"/>
        <v>57</v>
      </c>
      <c r="I18" s="33">
        <v>34.6</v>
      </c>
      <c r="J18" s="16">
        <f t="shared" si="2"/>
        <v>9.4000000000000056E-2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3">
      <c r="A19" s="111"/>
      <c r="B19" s="8">
        <v>15</v>
      </c>
      <c r="C19" s="6">
        <v>42835</v>
      </c>
      <c r="D19" s="3">
        <v>42841</v>
      </c>
      <c r="E19" s="17">
        <f t="shared" si="0"/>
        <v>80</v>
      </c>
      <c r="F19" s="17">
        <f t="shared" si="0"/>
        <v>65</v>
      </c>
      <c r="G19" s="17">
        <f t="shared" si="1"/>
        <v>57.5</v>
      </c>
      <c r="I19" s="94">
        <v>31</v>
      </c>
      <c r="J19" s="16">
        <f t="shared" si="2"/>
        <v>-7.2000000000000022E-2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3">
      <c r="A20" s="111"/>
      <c r="B20" s="8">
        <v>16</v>
      </c>
      <c r="C20" s="6">
        <v>42842</v>
      </c>
      <c r="D20" s="3">
        <v>42848</v>
      </c>
      <c r="E20" s="17">
        <f t="shared" si="0"/>
        <v>82</v>
      </c>
      <c r="F20" s="17">
        <f t="shared" si="0"/>
        <v>66</v>
      </c>
      <c r="G20" s="17">
        <f t="shared" si="1"/>
        <v>58</v>
      </c>
      <c r="I20" s="33">
        <v>32</v>
      </c>
      <c r="J20" s="16">
        <f t="shared" si="2"/>
        <v>0.02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15" thickBot="1" x14ac:dyDescent="0.35">
      <c r="A21" s="112"/>
      <c r="B21" s="10">
        <v>17</v>
      </c>
      <c r="C21" s="7">
        <v>42849</v>
      </c>
      <c r="D21" s="4">
        <v>42855</v>
      </c>
      <c r="E21" s="17">
        <f t="shared" si="0"/>
        <v>84</v>
      </c>
      <c r="F21" s="17">
        <f t="shared" si="0"/>
        <v>67</v>
      </c>
      <c r="G21" s="17">
        <f t="shared" si="1"/>
        <v>58.5</v>
      </c>
      <c r="I21" s="33">
        <v>33</v>
      </c>
      <c r="J21" s="16">
        <f t="shared" si="2"/>
        <v>0.02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x14ac:dyDescent="0.3">
      <c r="A22" s="110" t="s">
        <v>5</v>
      </c>
      <c r="B22" s="9">
        <v>18</v>
      </c>
      <c r="C22" s="5">
        <v>42856</v>
      </c>
      <c r="D22" s="2">
        <v>42862</v>
      </c>
      <c r="E22" s="17">
        <f t="shared" si="0"/>
        <v>86</v>
      </c>
      <c r="F22" s="17">
        <f t="shared" si="0"/>
        <v>68</v>
      </c>
      <c r="G22" s="17">
        <f t="shared" si="1"/>
        <v>59</v>
      </c>
      <c r="I22" s="33">
        <v>33</v>
      </c>
      <c r="J22" s="16">
        <f t="shared" si="2"/>
        <v>0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x14ac:dyDescent="0.3">
      <c r="A23" s="111"/>
      <c r="B23" s="8">
        <v>19</v>
      </c>
      <c r="C23" s="6">
        <v>42863</v>
      </c>
      <c r="D23" s="3">
        <v>42869</v>
      </c>
      <c r="E23" s="17">
        <f t="shared" si="0"/>
        <v>88</v>
      </c>
      <c r="F23" s="17">
        <f t="shared" si="0"/>
        <v>69</v>
      </c>
      <c r="G23" s="17">
        <f t="shared" si="1"/>
        <v>59.5</v>
      </c>
      <c r="I23" s="33">
        <v>35</v>
      </c>
      <c r="J23" s="16">
        <f t="shared" si="2"/>
        <v>0.04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x14ac:dyDescent="0.3">
      <c r="A24" s="111"/>
      <c r="B24" s="8">
        <v>20</v>
      </c>
      <c r="C24" s="6">
        <v>42870</v>
      </c>
      <c r="D24" s="3">
        <v>42876</v>
      </c>
      <c r="E24" s="17">
        <f t="shared" si="0"/>
        <v>90</v>
      </c>
      <c r="F24" s="17">
        <f t="shared" si="0"/>
        <v>70</v>
      </c>
      <c r="G24" s="17">
        <f t="shared" si="1"/>
        <v>60</v>
      </c>
      <c r="I24" s="33">
        <v>36.5</v>
      </c>
      <c r="J24" s="16">
        <f t="shared" si="2"/>
        <v>0.03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15" thickBot="1" x14ac:dyDescent="0.35">
      <c r="A25" s="112"/>
      <c r="B25" s="10">
        <v>21</v>
      </c>
      <c r="C25" s="7">
        <v>42877</v>
      </c>
      <c r="D25" s="4">
        <v>42883</v>
      </c>
      <c r="E25" s="17">
        <f t="shared" si="0"/>
        <v>92</v>
      </c>
      <c r="F25" s="17">
        <f t="shared" si="0"/>
        <v>71</v>
      </c>
      <c r="G25" s="17">
        <f t="shared" si="1"/>
        <v>60.5</v>
      </c>
      <c r="I25" s="33">
        <v>37</v>
      </c>
      <c r="J25" s="16">
        <f t="shared" si="2"/>
        <v>0.01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3">
      <c r="A26" s="110" t="s">
        <v>6</v>
      </c>
      <c r="B26" s="9">
        <v>22</v>
      </c>
      <c r="C26" s="5">
        <v>42884</v>
      </c>
      <c r="D26" s="2">
        <v>42890</v>
      </c>
      <c r="E26" s="17">
        <f t="shared" si="0"/>
        <v>94</v>
      </c>
      <c r="F26" s="17">
        <f t="shared" si="0"/>
        <v>72</v>
      </c>
      <c r="G26" s="17">
        <f t="shared" si="1"/>
        <v>61</v>
      </c>
      <c r="I26" s="33">
        <v>35</v>
      </c>
      <c r="J26" s="16">
        <f t="shared" si="2"/>
        <v>-0.04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x14ac:dyDescent="0.3">
      <c r="A27" s="111"/>
      <c r="B27" s="8">
        <v>23</v>
      </c>
      <c r="C27" s="6">
        <v>42891</v>
      </c>
      <c r="D27" s="3">
        <v>42897</v>
      </c>
      <c r="E27" s="17">
        <f t="shared" si="0"/>
        <v>96</v>
      </c>
      <c r="F27" s="17">
        <f t="shared" si="0"/>
        <v>73</v>
      </c>
      <c r="G27" s="17">
        <f t="shared" si="1"/>
        <v>61.5</v>
      </c>
      <c r="I27" s="33">
        <v>36.5</v>
      </c>
      <c r="J27" s="16">
        <f t="shared" si="2"/>
        <v>0.03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x14ac:dyDescent="0.3">
      <c r="A28" s="111"/>
      <c r="B28" s="8">
        <v>24</v>
      </c>
      <c r="C28" s="6">
        <v>42898</v>
      </c>
      <c r="D28" s="3">
        <v>42904</v>
      </c>
      <c r="E28" s="17">
        <f t="shared" si="0"/>
        <v>98</v>
      </c>
      <c r="F28" s="17">
        <f t="shared" si="0"/>
        <v>74</v>
      </c>
      <c r="G28" s="17">
        <f t="shared" si="1"/>
        <v>62</v>
      </c>
      <c r="I28" s="33">
        <v>34</v>
      </c>
      <c r="J28" s="16">
        <f t="shared" si="2"/>
        <v>-0.05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15" thickBot="1" x14ac:dyDescent="0.35">
      <c r="A29" s="112"/>
      <c r="B29" s="10">
        <v>25</v>
      </c>
      <c r="C29" s="7">
        <v>42905</v>
      </c>
      <c r="D29" s="4">
        <v>42911</v>
      </c>
      <c r="E29" s="17">
        <f t="shared" si="0"/>
        <v>100</v>
      </c>
      <c r="F29" s="17">
        <f t="shared" si="0"/>
        <v>75</v>
      </c>
      <c r="G29" s="17">
        <f t="shared" si="1"/>
        <v>62.5</v>
      </c>
      <c r="I29" s="33">
        <v>33</v>
      </c>
      <c r="J29" s="16">
        <f t="shared" si="2"/>
        <v>-0.02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x14ac:dyDescent="0.3">
      <c r="A30" s="110" t="s">
        <v>7</v>
      </c>
      <c r="B30" s="9">
        <v>26</v>
      </c>
      <c r="C30" s="5">
        <v>42912</v>
      </c>
      <c r="D30" s="2">
        <v>42918</v>
      </c>
      <c r="E30" s="17">
        <f t="shared" si="0"/>
        <v>102</v>
      </c>
      <c r="F30" s="17">
        <f t="shared" si="0"/>
        <v>76</v>
      </c>
      <c r="G30" s="17">
        <f t="shared" si="1"/>
        <v>63</v>
      </c>
      <c r="I30" s="33">
        <v>33</v>
      </c>
      <c r="J30" s="16">
        <f t="shared" si="2"/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x14ac:dyDescent="0.3">
      <c r="A31" s="111"/>
      <c r="B31" s="8">
        <v>27</v>
      </c>
      <c r="C31" s="6">
        <v>42919</v>
      </c>
      <c r="D31" s="3">
        <v>42925</v>
      </c>
      <c r="E31" s="17">
        <f t="shared" si="0"/>
        <v>104</v>
      </c>
      <c r="F31" s="17">
        <f t="shared" si="0"/>
        <v>77</v>
      </c>
      <c r="G31" s="17">
        <f t="shared" si="1"/>
        <v>63.5</v>
      </c>
      <c r="I31" s="33">
        <v>33</v>
      </c>
      <c r="J31" s="16">
        <f t="shared" si="2"/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x14ac:dyDescent="0.3">
      <c r="A32" s="111"/>
      <c r="B32" s="8">
        <v>28</v>
      </c>
      <c r="C32" s="6">
        <v>42926</v>
      </c>
      <c r="D32" s="3">
        <v>42932</v>
      </c>
      <c r="E32" s="17">
        <f t="shared" si="0"/>
        <v>106</v>
      </c>
      <c r="F32" s="17">
        <f t="shared" si="0"/>
        <v>78</v>
      </c>
      <c r="G32" s="17">
        <f t="shared" si="1"/>
        <v>64</v>
      </c>
      <c r="I32" s="94">
        <v>30</v>
      </c>
      <c r="J32" s="16">
        <f t="shared" si="2"/>
        <v>-0.06</v>
      </c>
      <c r="K32" s="22" t="s">
        <v>144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">
      <c r="A33" s="111"/>
      <c r="B33" s="8">
        <v>29</v>
      </c>
      <c r="C33" s="6">
        <v>42933</v>
      </c>
      <c r="D33" s="3">
        <v>42939</v>
      </c>
      <c r="E33" s="17">
        <f t="shared" si="0"/>
        <v>108</v>
      </c>
      <c r="F33" s="17">
        <f t="shared" si="0"/>
        <v>79</v>
      </c>
      <c r="G33" s="17">
        <f t="shared" si="1"/>
        <v>64.5</v>
      </c>
      <c r="I33" s="33">
        <v>33</v>
      </c>
      <c r="J33" s="16">
        <f t="shared" si="2"/>
        <v>0.06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ht="15" thickBot="1" x14ac:dyDescent="0.35">
      <c r="A34" s="112"/>
      <c r="B34" s="10">
        <v>30</v>
      </c>
      <c r="C34" s="7">
        <v>42940</v>
      </c>
      <c r="D34" s="4">
        <v>42946</v>
      </c>
      <c r="E34" s="17">
        <f t="shared" si="0"/>
        <v>110</v>
      </c>
      <c r="F34" s="17">
        <f t="shared" si="0"/>
        <v>80</v>
      </c>
      <c r="G34" s="17">
        <f t="shared" si="1"/>
        <v>65</v>
      </c>
      <c r="I34" s="33">
        <v>34</v>
      </c>
      <c r="J34" s="16">
        <f t="shared" si="2"/>
        <v>0.02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">
      <c r="A35" s="110" t="s">
        <v>8</v>
      </c>
      <c r="B35" s="9">
        <v>31</v>
      </c>
      <c r="C35" s="5">
        <v>42947</v>
      </c>
      <c r="D35" s="2">
        <v>42953</v>
      </c>
      <c r="E35" s="17">
        <f t="shared" si="0"/>
        <v>112</v>
      </c>
      <c r="F35" s="17">
        <f t="shared" si="0"/>
        <v>81</v>
      </c>
      <c r="G35" s="17">
        <f t="shared" si="1"/>
        <v>65.5</v>
      </c>
      <c r="I35" s="33">
        <v>37</v>
      </c>
      <c r="J35" s="16">
        <f t="shared" si="2"/>
        <v>0.06</v>
      </c>
      <c r="K35" s="22"/>
      <c r="L35" s="95" t="s">
        <v>142</v>
      </c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">
      <c r="A36" s="111"/>
      <c r="B36" s="8">
        <v>32</v>
      </c>
      <c r="C36" s="6">
        <v>42954</v>
      </c>
      <c r="D36" s="3">
        <v>42960</v>
      </c>
      <c r="E36" s="17">
        <f t="shared" si="0"/>
        <v>114</v>
      </c>
      <c r="F36" s="17">
        <f t="shared" si="0"/>
        <v>82</v>
      </c>
      <c r="G36" s="17">
        <f t="shared" si="1"/>
        <v>66</v>
      </c>
      <c r="I36" s="33">
        <v>37</v>
      </c>
      <c r="J36" s="16">
        <f t="shared" si="2"/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x14ac:dyDescent="0.3">
      <c r="A37" s="111"/>
      <c r="B37" s="8">
        <v>33</v>
      </c>
      <c r="C37" s="6">
        <v>42961</v>
      </c>
      <c r="D37" s="3">
        <v>42967</v>
      </c>
      <c r="E37" s="17">
        <f t="shared" si="0"/>
        <v>116</v>
      </c>
      <c r="F37" s="17">
        <f t="shared" si="0"/>
        <v>83</v>
      </c>
      <c r="G37" s="17">
        <f t="shared" si="1"/>
        <v>66.5</v>
      </c>
      <c r="I37" s="33">
        <v>37</v>
      </c>
      <c r="J37" s="16">
        <f t="shared" si="2"/>
        <v>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1" ht="15" thickBot="1" x14ac:dyDescent="0.35">
      <c r="A38" s="112"/>
      <c r="B38" s="10">
        <v>34</v>
      </c>
      <c r="C38" s="7">
        <v>42968</v>
      </c>
      <c r="D38" s="4">
        <v>42974</v>
      </c>
      <c r="E38" s="17">
        <f t="shared" si="0"/>
        <v>118</v>
      </c>
      <c r="F38" s="17">
        <f t="shared" si="0"/>
        <v>84</v>
      </c>
      <c r="G38" s="17">
        <f t="shared" si="1"/>
        <v>67</v>
      </c>
      <c r="I38" s="33">
        <v>37</v>
      </c>
      <c r="J38" s="16">
        <f t="shared" si="2"/>
        <v>0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1" x14ac:dyDescent="0.3">
      <c r="A39" s="110" t="s">
        <v>9</v>
      </c>
      <c r="B39" s="9">
        <v>35</v>
      </c>
      <c r="C39" s="5">
        <v>42975</v>
      </c>
      <c r="D39" s="2">
        <v>42981</v>
      </c>
      <c r="E39" s="17">
        <f t="shared" si="0"/>
        <v>120</v>
      </c>
      <c r="F39" s="17">
        <f t="shared" si="0"/>
        <v>85</v>
      </c>
      <c r="G39" s="17">
        <f t="shared" si="1"/>
        <v>67.5</v>
      </c>
      <c r="I39" s="33">
        <v>37</v>
      </c>
      <c r="J39" s="16">
        <f t="shared" si="2"/>
        <v>0</v>
      </c>
      <c r="K39" s="22" t="s">
        <v>149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1" x14ac:dyDescent="0.3">
      <c r="A40" s="111"/>
      <c r="B40" s="8">
        <v>36</v>
      </c>
      <c r="C40" s="6">
        <v>42982</v>
      </c>
      <c r="D40" s="3">
        <v>42988</v>
      </c>
      <c r="E40" s="17">
        <f t="shared" si="0"/>
        <v>122</v>
      </c>
      <c r="F40" s="17">
        <f t="shared" si="0"/>
        <v>86</v>
      </c>
      <c r="G40" s="17">
        <f t="shared" si="1"/>
        <v>68</v>
      </c>
      <c r="I40" s="33">
        <v>42.1</v>
      </c>
      <c r="J40" s="16">
        <f t="shared" si="2"/>
        <v>0.10200000000000004</v>
      </c>
      <c r="K40" s="22">
        <v>50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spans="1:21" x14ac:dyDescent="0.3">
      <c r="A41" s="111"/>
      <c r="B41" s="8">
        <v>37</v>
      </c>
      <c r="C41" s="6">
        <v>42989</v>
      </c>
      <c r="D41" s="3">
        <v>42995</v>
      </c>
      <c r="E41" s="17">
        <f t="shared" si="0"/>
        <v>124</v>
      </c>
      <c r="F41" s="17">
        <f t="shared" si="0"/>
        <v>87</v>
      </c>
      <c r="G41" s="17">
        <f t="shared" si="1"/>
        <v>68.5</v>
      </c>
      <c r="I41" s="33">
        <v>47.5</v>
      </c>
      <c r="J41" s="16">
        <f t="shared" si="2"/>
        <v>0.10799999999999997</v>
      </c>
      <c r="K41" s="22"/>
      <c r="L41" s="22">
        <v>30</v>
      </c>
      <c r="M41" s="22"/>
      <c r="N41" s="22"/>
      <c r="O41" s="22"/>
      <c r="P41" s="22"/>
      <c r="Q41" s="22"/>
      <c r="R41" s="22"/>
      <c r="S41" s="22"/>
      <c r="T41" s="22"/>
      <c r="U41" s="22"/>
    </row>
    <row r="42" spans="1:21" ht="15" thickBot="1" x14ac:dyDescent="0.35">
      <c r="A42" s="112"/>
      <c r="B42" s="10">
        <v>38</v>
      </c>
      <c r="C42" s="7">
        <v>42996</v>
      </c>
      <c r="D42" s="4">
        <v>43002</v>
      </c>
      <c r="E42" s="17">
        <f t="shared" si="0"/>
        <v>126</v>
      </c>
      <c r="F42" s="17">
        <f t="shared" si="0"/>
        <v>88</v>
      </c>
      <c r="G42" s="17">
        <f t="shared" si="1"/>
        <v>69</v>
      </c>
      <c r="I42" s="33">
        <v>44.4</v>
      </c>
      <c r="J42" s="16">
        <f t="shared" si="2"/>
        <v>-6.2000000000000027E-2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3">
      <c r="A43" s="110" t="s">
        <v>10</v>
      </c>
      <c r="B43" s="9">
        <v>39</v>
      </c>
      <c r="C43" s="5">
        <v>43003</v>
      </c>
      <c r="D43" s="2">
        <v>43009</v>
      </c>
      <c r="E43" s="17">
        <f t="shared" si="0"/>
        <v>128</v>
      </c>
      <c r="F43" s="17">
        <f t="shared" si="0"/>
        <v>89</v>
      </c>
      <c r="G43" s="17">
        <f t="shared" si="1"/>
        <v>69.5</v>
      </c>
      <c r="I43" s="33"/>
      <c r="J43" s="16">
        <f t="shared" si="2"/>
        <v>-0.88800000000000001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1:21" x14ac:dyDescent="0.3">
      <c r="A44" s="111"/>
      <c r="B44" s="8">
        <v>40</v>
      </c>
      <c r="C44" s="6">
        <v>43010</v>
      </c>
      <c r="D44" s="3">
        <v>43016</v>
      </c>
      <c r="E44" s="17">
        <f t="shared" si="0"/>
        <v>130</v>
      </c>
      <c r="F44" s="17">
        <f t="shared" si="0"/>
        <v>90</v>
      </c>
      <c r="G44" s="17">
        <f t="shared" si="1"/>
        <v>70</v>
      </c>
      <c r="I44" s="33"/>
      <c r="J44" s="16">
        <f t="shared" si="2"/>
        <v>0</v>
      </c>
      <c r="K44" s="22"/>
      <c r="L44" s="22"/>
      <c r="M44" s="22" t="s">
        <v>141</v>
      </c>
      <c r="N44" s="22"/>
      <c r="O44" s="22"/>
      <c r="P44" s="22"/>
      <c r="Q44" s="22"/>
      <c r="R44" s="22"/>
      <c r="S44" s="22"/>
      <c r="T44" s="22"/>
      <c r="U44" s="22"/>
    </row>
    <row r="45" spans="1:21" x14ac:dyDescent="0.3">
      <c r="A45" s="111"/>
      <c r="B45" s="8">
        <v>41</v>
      </c>
      <c r="C45" s="6">
        <v>43017</v>
      </c>
      <c r="D45" s="3">
        <v>43023</v>
      </c>
      <c r="E45" s="17">
        <f t="shared" si="0"/>
        <v>132</v>
      </c>
      <c r="F45" s="17">
        <f t="shared" si="0"/>
        <v>91</v>
      </c>
      <c r="G45" s="17">
        <f t="shared" si="1"/>
        <v>70.5</v>
      </c>
      <c r="I45" s="33"/>
      <c r="J45" s="16">
        <f t="shared" si="2"/>
        <v>0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1" x14ac:dyDescent="0.3">
      <c r="A46" s="111"/>
      <c r="B46" s="8">
        <v>42</v>
      </c>
      <c r="C46" s="6">
        <v>43024</v>
      </c>
      <c r="D46" s="3">
        <v>43030</v>
      </c>
      <c r="E46" s="17">
        <f t="shared" si="0"/>
        <v>134</v>
      </c>
      <c r="F46" s="17">
        <f t="shared" si="0"/>
        <v>92</v>
      </c>
      <c r="G46" s="17">
        <f t="shared" si="1"/>
        <v>71</v>
      </c>
      <c r="I46" s="33"/>
      <c r="J46" s="16">
        <f t="shared" si="2"/>
        <v>0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spans="1:21" ht="15" thickBot="1" x14ac:dyDescent="0.35">
      <c r="A47" s="112"/>
      <c r="B47" s="10">
        <v>43</v>
      </c>
      <c r="C47" s="7">
        <v>43031</v>
      </c>
      <c r="D47" s="4">
        <v>43037</v>
      </c>
      <c r="E47" s="17">
        <f t="shared" si="0"/>
        <v>136</v>
      </c>
      <c r="F47" s="17">
        <f t="shared" si="0"/>
        <v>93</v>
      </c>
      <c r="G47" s="17">
        <f t="shared" si="1"/>
        <v>71.5</v>
      </c>
      <c r="I47" s="33"/>
      <c r="J47" s="16">
        <f t="shared" si="2"/>
        <v>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spans="1:21" x14ac:dyDescent="0.3">
      <c r="A48" s="110" t="s">
        <v>11</v>
      </c>
      <c r="B48" s="9">
        <v>44</v>
      </c>
      <c r="C48" s="5">
        <v>43038</v>
      </c>
      <c r="D48" s="2">
        <v>43044</v>
      </c>
      <c r="E48" s="17">
        <f t="shared" si="0"/>
        <v>138</v>
      </c>
      <c r="F48" s="17">
        <f t="shared" si="0"/>
        <v>94</v>
      </c>
      <c r="G48" s="17">
        <f t="shared" si="1"/>
        <v>72</v>
      </c>
      <c r="I48" s="33"/>
      <c r="J48" s="16">
        <f t="shared" si="2"/>
        <v>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spans="1:21" x14ac:dyDescent="0.3">
      <c r="A49" s="111"/>
      <c r="B49" s="8">
        <v>45</v>
      </c>
      <c r="C49" s="6">
        <v>43045</v>
      </c>
      <c r="D49" s="3">
        <v>43051</v>
      </c>
      <c r="E49" s="17">
        <f t="shared" si="0"/>
        <v>140</v>
      </c>
      <c r="F49" s="17">
        <f t="shared" si="0"/>
        <v>95</v>
      </c>
      <c r="G49" s="17">
        <f t="shared" si="1"/>
        <v>72.5</v>
      </c>
      <c r="I49" s="33"/>
      <c r="J49" s="16">
        <f t="shared" si="2"/>
        <v>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1:21" x14ac:dyDescent="0.3">
      <c r="A50" s="111"/>
      <c r="B50" s="8">
        <v>46</v>
      </c>
      <c r="C50" s="6">
        <v>43052</v>
      </c>
      <c r="D50" s="3">
        <v>43058</v>
      </c>
      <c r="E50" s="17">
        <f t="shared" si="0"/>
        <v>142</v>
      </c>
      <c r="F50" s="17">
        <f t="shared" si="0"/>
        <v>96</v>
      </c>
      <c r="G50" s="17">
        <f t="shared" si="1"/>
        <v>73</v>
      </c>
      <c r="I50" s="33"/>
      <c r="J50" s="16">
        <f t="shared" si="2"/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ht="15" thickBot="1" x14ac:dyDescent="0.35">
      <c r="A51" s="112"/>
      <c r="B51" s="10">
        <v>47</v>
      </c>
      <c r="C51" s="7">
        <v>43059</v>
      </c>
      <c r="D51" s="4">
        <v>43065</v>
      </c>
      <c r="E51" s="17">
        <f t="shared" si="0"/>
        <v>144</v>
      </c>
      <c r="F51" s="17">
        <f t="shared" si="0"/>
        <v>97</v>
      </c>
      <c r="G51" s="17">
        <f t="shared" si="1"/>
        <v>73.5</v>
      </c>
      <c r="I51" s="33"/>
      <c r="J51" s="16">
        <f t="shared" si="2"/>
        <v>0</v>
      </c>
    </row>
    <row r="52" spans="1:21" x14ac:dyDescent="0.3">
      <c r="A52" s="110" t="s">
        <v>12</v>
      </c>
      <c r="B52" s="9">
        <v>48</v>
      </c>
      <c r="C52" s="5">
        <v>43066</v>
      </c>
      <c r="D52" s="2">
        <v>43072</v>
      </c>
      <c r="E52" s="17">
        <f t="shared" si="0"/>
        <v>146</v>
      </c>
      <c r="F52" s="17">
        <f t="shared" si="0"/>
        <v>98</v>
      </c>
      <c r="G52" s="17">
        <f t="shared" si="1"/>
        <v>74</v>
      </c>
      <c r="I52" s="33"/>
      <c r="J52" s="16">
        <f t="shared" si="2"/>
        <v>0</v>
      </c>
    </row>
    <row r="53" spans="1:21" x14ac:dyDescent="0.3">
      <c r="A53" s="111"/>
      <c r="B53" s="8">
        <v>49</v>
      </c>
      <c r="C53" s="6">
        <v>43073</v>
      </c>
      <c r="D53" s="3">
        <v>43079</v>
      </c>
      <c r="E53" s="17">
        <f t="shared" si="0"/>
        <v>148</v>
      </c>
      <c r="F53" s="17">
        <f t="shared" si="0"/>
        <v>99</v>
      </c>
      <c r="G53" s="17">
        <f t="shared" si="1"/>
        <v>74.5</v>
      </c>
      <c r="I53" s="33"/>
      <c r="J53" s="16">
        <f t="shared" si="2"/>
        <v>0</v>
      </c>
    </row>
    <row r="54" spans="1:21" x14ac:dyDescent="0.3">
      <c r="A54" s="111"/>
      <c r="B54" s="8">
        <v>50</v>
      </c>
      <c r="C54" s="6">
        <v>43080</v>
      </c>
      <c r="D54" s="3">
        <v>43086</v>
      </c>
      <c r="E54" s="17">
        <f t="shared" si="0"/>
        <v>150</v>
      </c>
      <c r="F54" s="17">
        <f t="shared" si="0"/>
        <v>100</v>
      </c>
      <c r="G54" s="17">
        <f t="shared" si="1"/>
        <v>75</v>
      </c>
      <c r="I54" s="33"/>
      <c r="J54" s="16">
        <f t="shared" si="2"/>
        <v>0</v>
      </c>
    </row>
    <row r="55" spans="1:21" x14ac:dyDescent="0.3">
      <c r="A55" s="111"/>
      <c r="B55" s="8">
        <v>51</v>
      </c>
      <c r="C55" s="6">
        <v>43087</v>
      </c>
      <c r="D55" s="3">
        <v>43093</v>
      </c>
      <c r="E55" s="17">
        <f t="shared" si="0"/>
        <v>152</v>
      </c>
      <c r="F55" s="17">
        <f t="shared" si="0"/>
        <v>101</v>
      </c>
      <c r="G55" s="17">
        <f t="shared" si="1"/>
        <v>75.5</v>
      </c>
      <c r="I55" s="33"/>
      <c r="J55" s="16">
        <f t="shared" si="2"/>
        <v>0</v>
      </c>
    </row>
    <row r="56" spans="1:21" ht="15" thickBot="1" x14ac:dyDescent="0.35">
      <c r="A56" s="112"/>
      <c r="B56" s="10">
        <v>52</v>
      </c>
      <c r="C56" s="7">
        <v>43094</v>
      </c>
      <c r="D56" s="4">
        <v>43100</v>
      </c>
      <c r="E56" s="17">
        <f t="shared" si="0"/>
        <v>154</v>
      </c>
      <c r="F56" s="17">
        <f t="shared" si="0"/>
        <v>102</v>
      </c>
      <c r="G56" s="17">
        <f t="shared" si="1"/>
        <v>76</v>
      </c>
      <c r="I56" s="33"/>
      <c r="J56" s="16">
        <f t="shared" si="2"/>
        <v>0</v>
      </c>
    </row>
  </sheetData>
  <mergeCells count="13"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</mergeCells>
  <conditionalFormatting sqref="I5:I56">
    <cfRule type="expression" dxfId="2" priority="3">
      <formula>$I5&gt;$F5</formula>
    </cfRule>
  </conditionalFormatting>
  <conditionalFormatting sqref="J5:J56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1"/>
  <sheetViews>
    <sheetView zoomScale="85" zoomScaleNormal="85" workbookViewId="0">
      <pane ySplit="2" topLeftCell="A3" activePane="bottomLeft" state="frozen"/>
      <selection pane="bottomLeft" activeCell="Y15" sqref="Y15"/>
    </sheetView>
  </sheetViews>
  <sheetFormatPr defaultRowHeight="16.8" x14ac:dyDescent="0.4"/>
  <cols>
    <col min="1" max="1" width="6.33203125" style="40" customWidth="1"/>
    <col min="2" max="2" width="4.88671875" style="44" customWidth="1"/>
    <col min="3" max="3" width="8.33203125" style="41" customWidth="1"/>
    <col min="4" max="4" width="11.33203125" style="55" customWidth="1"/>
    <col min="5" max="5" width="9" style="41" customWidth="1"/>
    <col min="6" max="6" width="8.88671875" style="41" customWidth="1"/>
    <col min="7" max="7" width="10.77734375" style="55" customWidth="1"/>
    <col min="8" max="8" width="8.6640625" style="42" customWidth="1"/>
    <col min="9" max="9" width="6.6640625" style="43" customWidth="1"/>
    <col min="10" max="10" width="5.44140625" style="40" customWidth="1"/>
    <col min="11" max="11" width="5.21875" style="40" customWidth="1"/>
    <col min="12" max="12" width="6.109375" style="44" customWidth="1"/>
    <col min="13" max="13" width="8.33203125" style="41" customWidth="1"/>
    <col min="14" max="14" width="11.33203125" style="55" customWidth="1"/>
    <col min="15" max="15" width="9" style="41" customWidth="1"/>
    <col min="16" max="16" width="8.88671875" style="41" customWidth="1"/>
    <col min="17" max="17" width="10.77734375" style="55" customWidth="1"/>
    <col min="18" max="18" width="8.6640625" style="42" customWidth="1"/>
    <col min="19" max="19" width="6.6640625" style="43" customWidth="1"/>
    <col min="20" max="20" width="5.77734375" style="40" customWidth="1"/>
    <col min="21" max="21" width="6.33203125" style="40" customWidth="1"/>
    <col min="22" max="22" width="5.5546875" style="44" customWidth="1"/>
    <col min="23" max="23" width="9.109375" style="41" customWidth="1"/>
    <col min="24" max="24" width="11.33203125" style="55" customWidth="1"/>
    <col min="25" max="25" width="9" style="41" customWidth="1"/>
    <col min="26" max="26" width="8.88671875" style="41" customWidth="1"/>
    <col min="27" max="27" width="10.77734375" style="55" customWidth="1"/>
    <col min="28" max="28" width="10.33203125" style="42" customWidth="1"/>
    <col min="29" max="29" width="6.6640625" style="43" customWidth="1"/>
    <col min="30" max="16384" width="8.88671875" style="40"/>
  </cols>
  <sheetData>
    <row r="1" spans="1:29" x14ac:dyDescent="0.4">
      <c r="A1" s="113" t="s">
        <v>91</v>
      </c>
      <c r="B1" s="114"/>
      <c r="C1" s="114"/>
      <c r="D1" s="114"/>
      <c r="E1" s="114"/>
      <c r="F1" s="114"/>
      <c r="G1" s="114"/>
      <c r="H1" s="114"/>
      <c r="I1" s="115"/>
      <c r="K1" s="113" t="s">
        <v>95</v>
      </c>
      <c r="L1" s="114"/>
      <c r="M1" s="114"/>
      <c r="N1" s="114"/>
      <c r="O1" s="114"/>
      <c r="P1" s="114"/>
      <c r="Q1" s="114"/>
      <c r="R1" s="114"/>
      <c r="S1" s="115"/>
      <c r="U1" s="113" t="s">
        <v>92</v>
      </c>
      <c r="V1" s="114"/>
      <c r="W1" s="114"/>
      <c r="X1" s="114"/>
      <c r="Y1" s="114"/>
      <c r="Z1" s="114"/>
      <c r="AA1" s="114"/>
      <c r="AB1" s="114"/>
      <c r="AC1" s="115"/>
    </row>
    <row r="2" spans="1:29" ht="21" thickBot="1" x14ac:dyDescent="0.45">
      <c r="A2" s="64" t="s">
        <v>108</v>
      </c>
      <c r="B2" s="65" t="s">
        <v>98</v>
      </c>
      <c r="C2" s="66" t="s">
        <v>99</v>
      </c>
      <c r="D2" s="67" t="s">
        <v>103</v>
      </c>
      <c r="E2" s="66" t="s">
        <v>107</v>
      </c>
      <c r="F2" s="66" t="s">
        <v>105</v>
      </c>
      <c r="G2" s="67" t="s">
        <v>106</v>
      </c>
      <c r="H2" s="68" t="s">
        <v>104</v>
      </c>
      <c r="I2" s="69" t="s">
        <v>102</v>
      </c>
      <c r="K2" s="64" t="s">
        <v>108</v>
      </c>
      <c r="L2" s="65" t="s">
        <v>98</v>
      </c>
      <c r="M2" s="66" t="s">
        <v>99</v>
      </c>
      <c r="N2" s="67" t="s">
        <v>103</v>
      </c>
      <c r="O2" s="66" t="s">
        <v>107</v>
      </c>
      <c r="P2" s="66" t="s">
        <v>105</v>
      </c>
      <c r="Q2" s="67" t="s">
        <v>106</v>
      </c>
      <c r="R2" s="68" t="s">
        <v>104</v>
      </c>
      <c r="S2" s="69" t="s">
        <v>102</v>
      </c>
      <c r="U2" s="64" t="s">
        <v>108</v>
      </c>
      <c r="V2" s="65" t="s">
        <v>98</v>
      </c>
      <c r="W2" s="66" t="s">
        <v>99</v>
      </c>
      <c r="X2" s="67" t="s">
        <v>103</v>
      </c>
      <c r="Y2" s="66" t="s">
        <v>107</v>
      </c>
      <c r="Z2" s="66" t="s">
        <v>105</v>
      </c>
      <c r="AA2" s="67" t="s">
        <v>106</v>
      </c>
      <c r="AB2" s="68" t="s">
        <v>104</v>
      </c>
      <c r="AC2" s="69" t="s">
        <v>102</v>
      </c>
    </row>
    <row r="3" spans="1:29" x14ac:dyDescent="0.4">
      <c r="A3" s="62" t="s">
        <v>109</v>
      </c>
      <c r="B3" s="83" t="s">
        <v>101</v>
      </c>
      <c r="C3" s="84">
        <v>113.276</v>
      </c>
      <c r="D3" s="85">
        <v>42928</v>
      </c>
      <c r="E3" s="84"/>
      <c r="F3" s="84">
        <v>113.139</v>
      </c>
      <c r="G3" s="85">
        <v>42928</v>
      </c>
      <c r="H3" s="86">
        <f>IF(B3="卖",C3-F3,F3-C3)</f>
        <v>0.13700000000000045</v>
      </c>
      <c r="I3" s="87" t="str">
        <f>IF(H3&gt;=0,"盈","亏")</f>
        <v>盈</v>
      </c>
      <c r="K3" s="62" t="s">
        <v>109</v>
      </c>
      <c r="L3" s="71" t="s">
        <v>100</v>
      </c>
      <c r="M3" s="77">
        <v>130.72</v>
      </c>
      <c r="N3" s="73">
        <v>42927</v>
      </c>
      <c r="O3" s="77"/>
      <c r="P3" s="77">
        <v>129.798</v>
      </c>
      <c r="Q3" s="73">
        <v>42928</v>
      </c>
      <c r="R3" s="74">
        <f>IF(L3="卖",M3-P3,P3-M3)</f>
        <v>-0.92199999999999704</v>
      </c>
      <c r="S3" s="75" t="str">
        <f>IF(R3&gt;=0,"盈","亏")</f>
        <v>亏</v>
      </c>
      <c r="U3" s="62" t="s">
        <v>109</v>
      </c>
      <c r="V3" s="71" t="s">
        <v>100</v>
      </c>
      <c r="W3" s="72">
        <v>1.1406799999999999</v>
      </c>
      <c r="X3" s="73">
        <v>42926</v>
      </c>
      <c r="Y3" s="102"/>
      <c r="Z3" s="72">
        <v>1.13856</v>
      </c>
      <c r="AA3" s="73">
        <v>42926</v>
      </c>
      <c r="AB3" s="72">
        <f>IF(V3="卖",W3-Z3,Z3-W3)</f>
        <v>-2.1199999999998997E-3</v>
      </c>
      <c r="AC3" s="75" t="str">
        <f>IF(AB3&gt;=0,"盈","亏")</f>
        <v>亏</v>
      </c>
    </row>
    <row r="4" spans="1:29" x14ac:dyDescent="0.4">
      <c r="A4" s="56" t="s">
        <v>110</v>
      </c>
      <c r="B4" s="79" t="s">
        <v>101</v>
      </c>
      <c r="C4" s="80">
        <v>112.979</v>
      </c>
      <c r="D4" s="81">
        <v>42929</v>
      </c>
      <c r="E4" s="80"/>
      <c r="F4" s="80">
        <v>112.483</v>
      </c>
      <c r="G4" s="81">
        <v>42930</v>
      </c>
      <c r="H4" s="82">
        <f t="shared" ref="H4:H11" si="0">IF(B4="卖",C4-F4,F4-C4)</f>
        <v>0.49599999999999511</v>
      </c>
      <c r="I4" s="87" t="str">
        <f t="shared" ref="I4:I12" si="1">IF(H4&gt;=0,"盈","亏")</f>
        <v>盈</v>
      </c>
      <c r="K4" s="56" t="s">
        <v>110</v>
      </c>
      <c r="L4" s="52" t="s">
        <v>101</v>
      </c>
      <c r="M4" s="53">
        <v>128.67699999999999</v>
      </c>
      <c r="N4" s="78">
        <v>42929</v>
      </c>
      <c r="O4" s="53"/>
      <c r="P4" s="53">
        <v>129.61799999999999</v>
      </c>
      <c r="Q4" s="78">
        <v>42934</v>
      </c>
      <c r="R4" s="51">
        <f t="shared" ref="R4:R12" si="2">IF(L4="卖",M4-P4,P4-M4)</f>
        <v>-0.9410000000000025</v>
      </c>
      <c r="S4" s="50" t="str">
        <f>IF(R4&gt;=0,"盈","亏")</f>
        <v>亏</v>
      </c>
      <c r="U4" s="56" t="s">
        <v>110</v>
      </c>
      <c r="V4" s="52" t="s">
        <v>101</v>
      </c>
      <c r="W4" s="54">
        <v>1.13862</v>
      </c>
      <c r="X4" s="78">
        <v>42926</v>
      </c>
      <c r="Y4" s="103"/>
      <c r="Z4" s="54">
        <v>1.1471800000000001</v>
      </c>
      <c r="AA4" s="78">
        <v>42928</v>
      </c>
      <c r="AB4" s="54">
        <f t="shared" ref="AB4:AB12" si="3">IF(V4="卖",W4-Z4,Z4-W4)</f>
        <v>-8.5600000000001231E-3</v>
      </c>
      <c r="AC4" s="50" t="str">
        <f>IF(AB4&gt;=0,"盈","亏")</f>
        <v>亏</v>
      </c>
    </row>
    <row r="5" spans="1:29" x14ac:dyDescent="0.4">
      <c r="A5" s="56" t="s">
        <v>111</v>
      </c>
      <c r="B5" s="79" t="s">
        <v>101</v>
      </c>
      <c r="C5" s="80">
        <v>112.44199999999999</v>
      </c>
      <c r="D5" s="81">
        <v>42933</v>
      </c>
      <c r="E5" s="80"/>
      <c r="F5" s="80">
        <v>112.16800000000001</v>
      </c>
      <c r="G5" s="81">
        <v>42936</v>
      </c>
      <c r="H5" s="82">
        <f t="shared" si="0"/>
        <v>0.2739999999999867</v>
      </c>
      <c r="I5" s="87" t="str">
        <f t="shared" si="1"/>
        <v>盈</v>
      </c>
      <c r="K5" s="56" t="s">
        <v>111</v>
      </c>
      <c r="L5" s="57"/>
      <c r="M5" s="58"/>
      <c r="N5" s="59"/>
      <c r="O5" s="58"/>
      <c r="P5" s="58"/>
      <c r="Q5" s="59"/>
      <c r="R5" s="60">
        <f t="shared" si="2"/>
        <v>0</v>
      </c>
      <c r="S5" s="61" t="str">
        <f t="shared" ref="S5:S12" si="4">IF(R5&gt;=0,"盈","亏")</f>
        <v>盈</v>
      </c>
      <c r="U5" s="56" t="s">
        <v>111</v>
      </c>
      <c r="V5" s="79" t="s">
        <v>100</v>
      </c>
      <c r="W5" s="88">
        <v>1.15621</v>
      </c>
      <c r="X5" s="81">
        <v>42934</v>
      </c>
      <c r="Y5" s="104"/>
      <c r="Z5" s="88">
        <v>1.1625099999999999</v>
      </c>
      <c r="AA5" s="81">
        <v>42937</v>
      </c>
      <c r="AB5" s="90">
        <f t="shared" si="3"/>
        <v>6.2999999999999723E-3</v>
      </c>
      <c r="AC5" s="89" t="str">
        <f>IF(AB5&gt;=0,"盈","亏")</f>
        <v>盈</v>
      </c>
    </row>
    <row r="6" spans="1:29" x14ac:dyDescent="0.4">
      <c r="A6" s="56" t="s">
        <v>112</v>
      </c>
      <c r="B6" s="79" t="s">
        <v>101</v>
      </c>
      <c r="C6" s="80">
        <v>112.03700000000001</v>
      </c>
      <c r="D6" s="81">
        <v>42934</v>
      </c>
      <c r="E6" s="80"/>
      <c r="F6" s="80">
        <v>111.571</v>
      </c>
      <c r="G6" s="81">
        <v>42941</v>
      </c>
      <c r="H6" s="82">
        <f t="shared" si="0"/>
        <v>0.46600000000000819</v>
      </c>
      <c r="I6" s="87" t="str">
        <f t="shared" si="1"/>
        <v>盈</v>
      </c>
      <c r="K6" s="56" t="s">
        <v>112</v>
      </c>
      <c r="L6" s="57"/>
      <c r="M6" s="58"/>
      <c r="N6" s="59"/>
      <c r="O6" s="58"/>
      <c r="P6" s="58"/>
      <c r="Q6" s="59"/>
      <c r="R6" s="60">
        <f t="shared" si="2"/>
        <v>0</v>
      </c>
      <c r="S6" s="61" t="str">
        <f t="shared" si="4"/>
        <v>盈</v>
      </c>
      <c r="U6" s="56" t="s">
        <v>112</v>
      </c>
      <c r="V6" s="52" t="s">
        <v>100</v>
      </c>
      <c r="W6" s="54">
        <v>1.1666300000000001</v>
      </c>
      <c r="X6" s="78">
        <v>42937</v>
      </c>
      <c r="Y6" s="103">
        <v>5</v>
      </c>
      <c r="Z6" s="54">
        <v>1.16384</v>
      </c>
      <c r="AA6" s="78">
        <v>42942</v>
      </c>
      <c r="AB6" s="54">
        <f t="shared" si="3"/>
        <v>-2.7900000000000702E-3</v>
      </c>
      <c r="AC6" s="50" t="str">
        <f t="shared" ref="AC6:AC12" si="5">IF(AB6&gt;=0,"盈","亏")</f>
        <v>亏</v>
      </c>
    </row>
    <row r="7" spans="1:29" x14ac:dyDescent="0.4">
      <c r="A7" s="56" t="s">
        <v>113</v>
      </c>
      <c r="B7" s="79" t="s">
        <v>101</v>
      </c>
      <c r="C7" s="80">
        <v>112.215</v>
      </c>
      <c r="D7" s="81">
        <v>42934</v>
      </c>
      <c r="E7" s="80"/>
      <c r="F7" s="80">
        <v>111.925</v>
      </c>
      <c r="G7" s="81">
        <v>42936</v>
      </c>
      <c r="H7" s="82">
        <f t="shared" si="0"/>
        <v>0.29000000000000625</v>
      </c>
      <c r="I7" s="87" t="str">
        <f t="shared" si="1"/>
        <v>盈</v>
      </c>
      <c r="K7" s="56" t="s">
        <v>113</v>
      </c>
      <c r="L7" s="57"/>
      <c r="M7" s="58"/>
      <c r="N7" s="59"/>
      <c r="O7" s="58"/>
      <c r="P7" s="58"/>
      <c r="Q7" s="59"/>
      <c r="R7" s="60">
        <f t="shared" si="2"/>
        <v>0</v>
      </c>
      <c r="S7" s="61" t="str">
        <f t="shared" si="4"/>
        <v>盈</v>
      </c>
      <c r="U7" s="56" t="s">
        <v>113</v>
      </c>
      <c r="V7" s="52" t="s">
        <v>100</v>
      </c>
      <c r="W7" s="54">
        <v>1.16913</v>
      </c>
      <c r="X7" s="78">
        <v>42941</v>
      </c>
      <c r="Y7" s="103">
        <v>5</v>
      </c>
      <c r="Z7" s="54">
        <v>1.1622600000000001</v>
      </c>
      <c r="AA7" s="78">
        <v>42942</v>
      </c>
      <c r="AB7" s="72">
        <f t="shared" si="3"/>
        <v>-6.8699999999999317E-3</v>
      </c>
      <c r="AC7" s="50" t="str">
        <f t="shared" si="5"/>
        <v>亏</v>
      </c>
    </row>
    <row r="8" spans="1:29" x14ac:dyDescent="0.4">
      <c r="A8" s="56" t="s">
        <v>114</v>
      </c>
      <c r="B8" s="79" t="s">
        <v>101</v>
      </c>
      <c r="C8" s="80">
        <v>112.128</v>
      </c>
      <c r="D8" s="81">
        <v>42936</v>
      </c>
      <c r="E8" s="80"/>
      <c r="F8" s="80">
        <v>111.736</v>
      </c>
      <c r="G8" s="81">
        <v>42937</v>
      </c>
      <c r="H8" s="82">
        <f t="shared" si="0"/>
        <v>0.39199999999999591</v>
      </c>
      <c r="I8" s="87" t="str">
        <f t="shared" si="1"/>
        <v>盈</v>
      </c>
      <c r="K8" s="56" t="s">
        <v>114</v>
      </c>
      <c r="L8" s="57"/>
      <c r="M8" s="58"/>
      <c r="N8" s="59"/>
      <c r="O8" s="58"/>
      <c r="P8" s="58"/>
      <c r="Q8" s="59"/>
      <c r="R8" s="60">
        <f t="shared" si="2"/>
        <v>0</v>
      </c>
      <c r="S8" s="61" t="str">
        <f t="shared" si="4"/>
        <v>盈</v>
      </c>
      <c r="U8" s="56" t="s">
        <v>114</v>
      </c>
      <c r="V8" s="100" t="s">
        <v>100</v>
      </c>
      <c r="W8" s="91">
        <v>1.1649799999999999</v>
      </c>
      <c r="X8" s="98">
        <v>42942</v>
      </c>
      <c r="Y8" s="105"/>
      <c r="Z8" s="49">
        <v>1.1839900000000001</v>
      </c>
      <c r="AA8" s="98">
        <v>42951</v>
      </c>
      <c r="AB8" s="49">
        <f t="shared" si="3"/>
        <v>1.9010000000000193E-2</v>
      </c>
      <c r="AC8" s="89" t="str">
        <f t="shared" si="5"/>
        <v>盈</v>
      </c>
    </row>
    <row r="9" spans="1:29" x14ac:dyDescent="0.4">
      <c r="A9" s="56" t="s">
        <v>115</v>
      </c>
      <c r="B9" s="100" t="s">
        <v>101</v>
      </c>
      <c r="C9" s="101">
        <v>111.05500000000001</v>
      </c>
      <c r="D9" s="81">
        <v>42941</v>
      </c>
      <c r="E9" s="80"/>
      <c r="F9" s="80">
        <v>110.623</v>
      </c>
      <c r="G9" s="81">
        <v>42951</v>
      </c>
      <c r="H9" s="82">
        <f t="shared" si="0"/>
        <v>0.43200000000000216</v>
      </c>
      <c r="I9" s="87" t="str">
        <f t="shared" si="1"/>
        <v>盈</v>
      </c>
      <c r="K9" s="56" t="s">
        <v>115</v>
      </c>
      <c r="L9" s="57"/>
      <c r="M9" s="58"/>
      <c r="N9" s="59"/>
      <c r="O9" s="58"/>
      <c r="P9" s="58"/>
      <c r="Q9" s="59"/>
      <c r="R9" s="60">
        <f t="shared" si="2"/>
        <v>0</v>
      </c>
      <c r="S9" s="61" t="str">
        <f t="shared" si="4"/>
        <v>盈</v>
      </c>
      <c r="U9" s="56" t="s">
        <v>115</v>
      </c>
      <c r="V9" s="79" t="s">
        <v>100</v>
      </c>
      <c r="W9" s="88">
        <v>1.1686700000000001</v>
      </c>
      <c r="X9" s="81">
        <v>42944</v>
      </c>
      <c r="Y9" s="104"/>
      <c r="Z9" s="88">
        <v>1.17364</v>
      </c>
      <c r="AA9" s="81">
        <v>42944</v>
      </c>
      <c r="AB9" s="90">
        <f t="shared" si="3"/>
        <v>4.9699999999999189E-3</v>
      </c>
      <c r="AC9" s="89" t="str">
        <f t="shared" si="5"/>
        <v>盈</v>
      </c>
    </row>
    <row r="10" spans="1:29" x14ac:dyDescent="0.4">
      <c r="A10" s="56" t="s">
        <v>116</v>
      </c>
      <c r="B10" s="79" t="s">
        <v>101</v>
      </c>
      <c r="C10" s="80">
        <v>110.961</v>
      </c>
      <c r="D10" s="81">
        <v>42943</v>
      </c>
      <c r="E10" s="80"/>
      <c r="F10" s="80">
        <v>110.46299999999999</v>
      </c>
      <c r="G10" s="81">
        <v>42947</v>
      </c>
      <c r="H10" s="82">
        <f t="shared" si="0"/>
        <v>0.49800000000000466</v>
      </c>
      <c r="I10" s="87" t="str">
        <f t="shared" si="1"/>
        <v>盈</v>
      </c>
      <c r="K10" s="56" t="s">
        <v>116</v>
      </c>
      <c r="L10" s="57"/>
      <c r="M10" s="58"/>
      <c r="N10" s="59"/>
      <c r="O10" s="58"/>
      <c r="P10" s="58"/>
      <c r="Q10" s="59"/>
      <c r="R10" s="60">
        <f t="shared" si="2"/>
        <v>0</v>
      </c>
      <c r="S10" s="61" t="str">
        <f t="shared" si="4"/>
        <v>盈</v>
      </c>
      <c r="U10" s="56" t="s">
        <v>116</v>
      </c>
      <c r="V10" s="79" t="s">
        <v>100</v>
      </c>
      <c r="W10" s="88">
        <v>1.1731199999999999</v>
      </c>
      <c r="X10" s="81">
        <v>42944</v>
      </c>
      <c r="Y10" s="104"/>
      <c r="Z10" s="88">
        <v>1.175</v>
      </c>
      <c r="AA10" s="81">
        <v>42944</v>
      </c>
      <c r="AB10" s="88">
        <f t="shared" si="3"/>
        <v>1.8800000000001038E-3</v>
      </c>
      <c r="AC10" s="89" t="str">
        <f t="shared" si="5"/>
        <v>盈</v>
      </c>
    </row>
    <row r="11" spans="1:29" x14ac:dyDescent="0.4">
      <c r="A11" s="56" t="s">
        <v>117</v>
      </c>
      <c r="B11" s="79" t="s">
        <v>101</v>
      </c>
      <c r="C11" s="80">
        <v>110.509</v>
      </c>
      <c r="D11" s="81">
        <v>42949</v>
      </c>
      <c r="E11" s="80"/>
      <c r="F11" s="80">
        <v>110.3</v>
      </c>
      <c r="G11" s="81">
        <v>42950</v>
      </c>
      <c r="H11" s="82">
        <f t="shared" si="0"/>
        <v>0.20900000000000318</v>
      </c>
      <c r="I11" s="87" t="str">
        <f t="shared" si="1"/>
        <v>盈</v>
      </c>
      <c r="K11" s="56" t="s">
        <v>117</v>
      </c>
      <c r="L11" s="57"/>
      <c r="M11" s="58"/>
      <c r="N11" s="59"/>
      <c r="O11" s="58"/>
      <c r="P11" s="58"/>
      <c r="Q11" s="59"/>
      <c r="R11" s="60">
        <f t="shared" si="2"/>
        <v>0</v>
      </c>
      <c r="S11" s="61" t="str">
        <f t="shared" si="4"/>
        <v>盈</v>
      </c>
      <c r="U11" s="56" t="s">
        <v>117</v>
      </c>
      <c r="V11" s="79" t="s">
        <v>100</v>
      </c>
      <c r="W11" s="88">
        <v>1.1742300000000001</v>
      </c>
      <c r="X11" s="81">
        <v>42944</v>
      </c>
      <c r="Y11" s="104"/>
      <c r="Z11" s="88">
        <v>1.1795</v>
      </c>
      <c r="AA11" s="81">
        <v>42948</v>
      </c>
      <c r="AB11" s="90">
        <f t="shared" si="3"/>
        <v>5.2699999999998859E-3</v>
      </c>
      <c r="AC11" s="89" t="str">
        <f t="shared" si="5"/>
        <v>盈</v>
      </c>
    </row>
    <row r="12" spans="1:29" x14ac:dyDescent="0.4">
      <c r="A12" s="56" t="s">
        <v>118</v>
      </c>
      <c r="B12" s="57"/>
      <c r="C12" s="58"/>
      <c r="D12" s="59"/>
      <c r="E12" s="58"/>
      <c r="F12" s="58"/>
      <c r="G12" s="59"/>
      <c r="H12" s="60">
        <f t="shared" ref="H12:H13" si="6">IF(B12="卖",C12-F12,F12-C12)</f>
        <v>0</v>
      </c>
      <c r="I12" s="63" t="str">
        <f t="shared" si="1"/>
        <v>盈</v>
      </c>
      <c r="K12" s="56" t="s">
        <v>118</v>
      </c>
      <c r="L12" s="57"/>
      <c r="M12" s="58"/>
      <c r="N12" s="59"/>
      <c r="O12" s="58"/>
      <c r="P12" s="58"/>
      <c r="Q12" s="59"/>
      <c r="R12" s="60">
        <f t="shared" si="2"/>
        <v>0</v>
      </c>
      <c r="S12" s="61" t="str">
        <f t="shared" si="4"/>
        <v>盈</v>
      </c>
      <c r="U12" s="56" t="s">
        <v>118</v>
      </c>
      <c r="V12" s="79" t="s">
        <v>100</v>
      </c>
      <c r="W12" s="88">
        <v>1.1778</v>
      </c>
      <c r="X12" s="81">
        <v>42947</v>
      </c>
      <c r="Y12" s="104"/>
      <c r="Z12" s="88">
        <v>1.18241</v>
      </c>
      <c r="AA12" s="81">
        <v>42948</v>
      </c>
      <c r="AB12" s="88">
        <f t="shared" si="3"/>
        <v>4.610000000000003E-3</v>
      </c>
      <c r="AC12" s="89" t="str">
        <f t="shared" si="5"/>
        <v>盈</v>
      </c>
    </row>
    <row r="13" spans="1:29" x14ac:dyDescent="0.4">
      <c r="A13" s="56" t="s">
        <v>119</v>
      </c>
      <c r="B13" s="57"/>
      <c r="C13" s="58"/>
      <c r="D13" s="59"/>
      <c r="E13" s="58"/>
      <c r="F13" s="58"/>
      <c r="G13" s="59"/>
      <c r="H13" s="60">
        <f t="shared" si="6"/>
        <v>0</v>
      </c>
      <c r="I13" s="63" t="str">
        <f t="shared" ref="I13" si="7">IF(H13&gt;=0,"盈","亏")</f>
        <v>盈</v>
      </c>
      <c r="K13" s="56" t="s">
        <v>119</v>
      </c>
      <c r="L13" s="57"/>
      <c r="M13" s="58"/>
      <c r="N13" s="59"/>
      <c r="O13" s="58"/>
      <c r="P13" s="58"/>
      <c r="Q13" s="59"/>
      <c r="R13" s="60">
        <f t="shared" ref="R13:R14" si="8">IF(L13="卖",M13-P13,P13-M13)</f>
        <v>0</v>
      </c>
      <c r="S13" s="61" t="str">
        <f t="shared" ref="S13:S14" si="9">IF(R13&gt;=0,"盈","亏")</f>
        <v>盈</v>
      </c>
      <c r="U13" s="56" t="s">
        <v>119</v>
      </c>
      <c r="V13" s="97" t="s">
        <v>101</v>
      </c>
      <c r="W13" s="96">
        <v>1.18072</v>
      </c>
      <c r="X13" s="81">
        <v>42951</v>
      </c>
      <c r="Y13" s="106" t="s">
        <v>158</v>
      </c>
      <c r="Z13" s="88">
        <v>1.17577</v>
      </c>
      <c r="AA13" s="81">
        <v>42951</v>
      </c>
      <c r="AB13" s="88">
        <f t="shared" ref="AB13:AB16" si="10">IF(V13="卖",W13-Z13,Z13-W13)</f>
        <v>4.9500000000000099E-3</v>
      </c>
      <c r="AC13" s="89" t="str">
        <f t="shared" ref="AC13:AC16" si="11">IF(AB13&gt;=0,"盈","亏")</f>
        <v>盈</v>
      </c>
    </row>
    <row r="14" spans="1:29" x14ac:dyDescent="0.4">
      <c r="A14" s="56" t="s">
        <v>125</v>
      </c>
      <c r="B14" s="100" t="s">
        <v>100</v>
      </c>
      <c r="C14" s="101">
        <v>110.62</v>
      </c>
      <c r="D14" s="98">
        <v>42992</v>
      </c>
      <c r="E14" s="46"/>
      <c r="F14" s="46">
        <v>111.434</v>
      </c>
      <c r="G14" s="98">
        <v>42998</v>
      </c>
      <c r="H14" s="47">
        <f t="shared" ref="H14" si="12">IF(B14="卖",C14-F14,F14-C14)</f>
        <v>0.81399999999999295</v>
      </c>
      <c r="I14" s="99" t="str">
        <f t="shared" ref="I14" si="13">IF(H14&gt;=0,"盈","亏")</f>
        <v>盈</v>
      </c>
      <c r="K14" s="56" t="s">
        <v>120</v>
      </c>
      <c r="L14" s="57"/>
      <c r="M14" s="58"/>
      <c r="N14" s="59"/>
      <c r="O14" s="58"/>
      <c r="P14" s="58"/>
      <c r="Q14" s="59"/>
      <c r="R14" s="60">
        <f t="shared" si="8"/>
        <v>0</v>
      </c>
      <c r="S14" s="61" t="str">
        <f t="shared" si="9"/>
        <v>盈</v>
      </c>
      <c r="U14" s="56" t="s">
        <v>120</v>
      </c>
      <c r="V14" s="97" t="s">
        <v>101</v>
      </c>
      <c r="W14" s="96">
        <v>1.1765099999999999</v>
      </c>
      <c r="X14" s="81">
        <v>42951</v>
      </c>
      <c r="Y14" s="106" t="s">
        <v>158</v>
      </c>
      <c r="Z14" s="88">
        <v>1.175</v>
      </c>
      <c r="AA14" s="81">
        <v>42951</v>
      </c>
      <c r="AB14" s="88">
        <f t="shared" si="10"/>
        <v>1.5099999999999003E-3</v>
      </c>
      <c r="AC14" s="89" t="str">
        <f t="shared" si="11"/>
        <v>盈</v>
      </c>
    </row>
    <row r="15" spans="1:29" x14ac:dyDescent="0.4">
      <c r="A15" s="56" t="s">
        <v>126</v>
      </c>
      <c r="B15" s="45" t="s">
        <v>100</v>
      </c>
      <c r="C15" s="46">
        <v>110.685</v>
      </c>
      <c r="D15" s="98">
        <v>42992</v>
      </c>
      <c r="E15" s="46"/>
      <c r="F15" s="46">
        <v>111.033</v>
      </c>
      <c r="G15" s="98">
        <v>42993</v>
      </c>
      <c r="H15" s="47">
        <f t="shared" ref="H15:H19" si="14">IF(B15="卖",C15-F15,F15-C15)</f>
        <v>0.34799999999999898</v>
      </c>
      <c r="I15" s="99" t="str">
        <f t="shared" ref="I15:I19" si="15">IF(H15&gt;=0,"盈","亏")</f>
        <v>盈</v>
      </c>
      <c r="K15" s="56" t="s">
        <v>121</v>
      </c>
      <c r="L15" s="57"/>
      <c r="M15" s="58"/>
      <c r="N15" s="59"/>
      <c r="O15" s="58"/>
      <c r="P15" s="58"/>
      <c r="Q15" s="59"/>
      <c r="R15" s="60">
        <f t="shared" ref="R15:R18" si="16">IF(L15="卖",M15-P15,P15-M15)</f>
        <v>0</v>
      </c>
      <c r="S15" s="61" t="str">
        <f t="shared" ref="S15:S18" si="17">IF(R15&gt;=0,"盈","亏")</f>
        <v>盈</v>
      </c>
      <c r="U15" s="56" t="s">
        <v>121</v>
      </c>
      <c r="V15" s="52" t="s">
        <v>100</v>
      </c>
      <c r="W15" s="54">
        <v>1.1816800000000001</v>
      </c>
      <c r="X15" s="78">
        <v>42957</v>
      </c>
      <c r="Y15" s="107" t="s">
        <v>143</v>
      </c>
      <c r="Z15" s="54">
        <v>1.1737299999999999</v>
      </c>
      <c r="AA15" s="78">
        <v>42957</v>
      </c>
      <c r="AB15" s="54">
        <f t="shared" si="10"/>
        <v>-7.9500000000001236E-3</v>
      </c>
      <c r="AC15" s="50" t="str">
        <f t="shared" si="11"/>
        <v>亏</v>
      </c>
    </row>
    <row r="16" spans="1:29" x14ac:dyDescent="0.4">
      <c r="A16" s="56" t="s">
        <v>145</v>
      </c>
      <c r="B16" s="45" t="s">
        <v>100</v>
      </c>
      <c r="C16" s="46">
        <v>111.48699999999999</v>
      </c>
      <c r="D16" s="98">
        <v>42996</v>
      </c>
      <c r="E16" s="46"/>
      <c r="F16" s="46">
        <v>111.9</v>
      </c>
      <c r="G16" s="98">
        <v>42998</v>
      </c>
      <c r="H16" s="47">
        <f t="shared" si="14"/>
        <v>0.41300000000001091</v>
      </c>
      <c r="I16" s="99" t="str">
        <f t="shared" si="15"/>
        <v>盈</v>
      </c>
      <c r="K16" s="56" t="s">
        <v>122</v>
      </c>
      <c r="L16" s="57"/>
      <c r="M16" s="58"/>
      <c r="N16" s="59"/>
      <c r="O16" s="58"/>
      <c r="P16" s="58"/>
      <c r="Q16" s="59"/>
      <c r="R16" s="60">
        <f t="shared" si="16"/>
        <v>0</v>
      </c>
      <c r="S16" s="61" t="str">
        <f t="shared" si="17"/>
        <v>盈</v>
      </c>
      <c r="U16" s="56" t="s">
        <v>122</v>
      </c>
      <c r="V16" s="79" t="s">
        <v>100</v>
      </c>
      <c r="W16" s="88">
        <v>1.1878</v>
      </c>
      <c r="X16" s="81">
        <v>42972</v>
      </c>
      <c r="Y16" s="104"/>
      <c r="Z16" s="88">
        <v>1.19275</v>
      </c>
      <c r="AA16" s="81">
        <v>42972</v>
      </c>
      <c r="AB16" s="88">
        <f t="shared" si="10"/>
        <v>4.9500000000000099E-3</v>
      </c>
      <c r="AC16" s="89" t="str">
        <f t="shared" si="11"/>
        <v>盈</v>
      </c>
    </row>
    <row r="17" spans="1:29" x14ac:dyDescent="0.4">
      <c r="A17" s="56" t="s">
        <v>146</v>
      </c>
      <c r="B17" s="57"/>
      <c r="C17" s="58"/>
      <c r="D17" s="59"/>
      <c r="E17" s="58"/>
      <c r="F17" s="58"/>
      <c r="G17" s="59"/>
      <c r="H17" s="60">
        <f t="shared" si="14"/>
        <v>0</v>
      </c>
      <c r="I17" s="63" t="str">
        <f t="shared" si="15"/>
        <v>盈</v>
      </c>
      <c r="K17" s="56" t="s">
        <v>123</v>
      </c>
      <c r="L17" s="57"/>
      <c r="M17" s="58"/>
      <c r="N17" s="59"/>
      <c r="O17" s="58"/>
      <c r="P17" s="58"/>
      <c r="Q17" s="59"/>
      <c r="R17" s="60">
        <f t="shared" si="16"/>
        <v>0</v>
      </c>
      <c r="S17" s="61" t="str">
        <f t="shared" si="17"/>
        <v>盈</v>
      </c>
      <c r="U17" s="56" t="s">
        <v>123</v>
      </c>
      <c r="V17" s="100" t="s">
        <v>100</v>
      </c>
      <c r="W17" s="91">
        <v>1.19533</v>
      </c>
      <c r="X17" s="98">
        <v>42976</v>
      </c>
      <c r="Y17" s="105"/>
      <c r="Z17" s="49">
        <v>1.2073</v>
      </c>
      <c r="AA17" s="98">
        <v>42986</v>
      </c>
      <c r="AB17" s="49">
        <f t="shared" ref="AB17:AB19" si="18">IF(V17="卖",W17-Z17,Z17-W17)</f>
        <v>1.1970000000000036E-2</v>
      </c>
      <c r="AC17" s="48" t="str">
        <f t="shared" ref="AC17:AC19" si="19">IF(AB17&gt;=0,"盈","亏")</f>
        <v>盈</v>
      </c>
    </row>
    <row r="18" spans="1:29" x14ac:dyDescent="0.4">
      <c r="A18" s="56" t="s">
        <v>147</v>
      </c>
      <c r="B18" s="57"/>
      <c r="C18" s="58"/>
      <c r="D18" s="59"/>
      <c r="E18" s="58"/>
      <c r="F18" s="58"/>
      <c r="G18" s="59"/>
      <c r="H18" s="60">
        <f t="shared" si="14"/>
        <v>0</v>
      </c>
      <c r="I18" s="63" t="str">
        <f t="shared" si="15"/>
        <v>盈</v>
      </c>
      <c r="K18" s="56" t="s">
        <v>124</v>
      </c>
      <c r="L18" s="57"/>
      <c r="M18" s="58"/>
      <c r="N18" s="59"/>
      <c r="O18" s="58"/>
      <c r="P18" s="58"/>
      <c r="Q18" s="59"/>
      <c r="R18" s="60">
        <f t="shared" si="16"/>
        <v>0</v>
      </c>
      <c r="S18" s="61" t="str">
        <f t="shared" si="17"/>
        <v>盈</v>
      </c>
      <c r="U18" s="56" t="s">
        <v>124</v>
      </c>
      <c r="V18" s="79" t="s">
        <v>100</v>
      </c>
      <c r="W18" s="88">
        <v>1.1924699999999999</v>
      </c>
      <c r="X18" s="81">
        <v>42984</v>
      </c>
      <c r="Y18" s="104"/>
      <c r="Z18" s="88">
        <v>1.19309</v>
      </c>
      <c r="AA18" s="81">
        <v>42984</v>
      </c>
      <c r="AB18" s="88">
        <f t="shared" si="18"/>
        <v>6.2000000000006494E-4</v>
      </c>
      <c r="AC18" s="89" t="str">
        <f t="shared" si="19"/>
        <v>盈</v>
      </c>
    </row>
    <row r="19" spans="1:29" x14ac:dyDescent="0.4">
      <c r="A19" s="56" t="s">
        <v>148</v>
      </c>
      <c r="B19" s="57"/>
      <c r="C19" s="58"/>
      <c r="D19" s="59"/>
      <c r="E19" s="58"/>
      <c r="F19" s="58"/>
      <c r="G19" s="59"/>
      <c r="H19" s="60">
        <f t="shared" si="14"/>
        <v>0</v>
      </c>
      <c r="I19" s="63" t="str">
        <f t="shared" si="15"/>
        <v>盈</v>
      </c>
      <c r="K19" s="56" t="s">
        <v>125</v>
      </c>
      <c r="L19" s="57"/>
      <c r="M19" s="58"/>
      <c r="N19" s="59"/>
      <c r="O19" s="58"/>
      <c r="P19" s="58"/>
      <c r="Q19" s="59"/>
      <c r="R19" s="60">
        <f t="shared" ref="R19" si="20">IF(L19="卖",M19-P19,P19-M19)</f>
        <v>0</v>
      </c>
      <c r="S19" s="61" t="str">
        <f t="shared" ref="S19" si="21">IF(R19&gt;=0,"盈","亏")</f>
        <v>盈</v>
      </c>
      <c r="U19" s="56" t="s">
        <v>125</v>
      </c>
      <c r="V19" s="57"/>
      <c r="W19" s="70"/>
      <c r="X19" s="59"/>
      <c r="Y19" s="108"/>
      <c r="Z19" s="70"/>
      <c r="AA19" s="59"/>
      <c r="AB19" s="70">
        <f t="shared" si="18"/>
        <v>0</v>
      </c>
      <c r="AC19" s="61" t="str">
        <f t="shared" si="19"/>
        <v>盈</v>
      </c>
    </row>
    <row r="20" spans="1:29" x14ac:dyDescent="0.4">
      <c r="A20" s="56" t="s">
        <v>150</v>
      </c>
      <c r="B20" s="57"/>
      <c r="C20" s="58"/>
      <c r="D20" s="59"/>
      <c r="E20" s="58"/>
      <c r="F20" s="58"/>
      <c r="G20" s="59"/>
      <c r="H20" s="60">
        <f t="shared" ref="H20:H23" si="22">IF(B20="卖",C20-F20,F20-C20)</f>
        <v>0</v>
      </c>
      <c r="I20" s="63" t="str">
        <f t="shared" ref="I20:I23" si="23">IF(H20&gt;=0,"盈","亏")</f>
        <v>盈</v>
      </c>
      <c r="K20" s="56" t="s">
        <v>126</v>
      </c>
      <c r="L20" s="57"/>
      <c r="M20" s="58"/>
      <c r="N20" s="59"/>
      <c r="O20" s="58"/>
      <c r="P20" s="58"/>
      <c r="Q20" s="59"/>
      <c r="R20" s="60">
        <f t="shared" ref="R20:R24" si="24">IF(L20="卖",M20-P20,P20-M20)</f>
        <v>0</v>
      </c>
      <c r="S20" s="61" t="str">
        <f t="shared" ref="S20:S24" si="25">IF(R20&gt;=0,"盈","亏")</f>
        <v>盈</v>
      </c>
      <c r="U20" s="56" t="s">
        <v>126</v>
      </c>
      <c r="V20" s="100" t="s">
        <v>101</v>
      </c>
      <c r="W20" s="91">
        <v>1.18669</v>
      </c>
      <c r="X20" s="59">
        <v>42999</v>
      </c>
      <c r="Y20" s="106" t="s">
        <v>165</v>
      </c>
      <c r="Z20" s="70"/>
      <c r="AA20" s="59"/>
      <c r="AB20" s="70">
        <f t="shared" ref="AB20:AB24" si="26">IF(V20="卖",W20-Z20,Z20-W20)</f>
        <v>1.18669</v>
      </c>
      <c r="AC20" s="61" t="str">
        <f t="shared" ref="AC20:AC24" si="27">IF(AB20&gt;=0,"盈","亏")</f>
        <v>盈</v>
      </c>
    </row>
    <row r="21" spans="1:29" ht="16.8" customHeight="1" x14ac:dyDescent="0.4">
      <c r="A21" s="56" t="s">
        <v>151</v>
      </c>
      <c r="B21" s="57"/>
      <c r="C21" s="58"/>
      <c r="D21" s="59"/>
      <c r="E21" s="58"/>
      <c r="F21" s="58"/>
      <c r="G21" s="59"/>
      <c r="H21" s="60">
        <f t="shared" si="22"/>
        <v>0</v>
      </c>
      <c r="I21" s="63" t="str">
        <f t="shared" si="23"/>
        <v>盈</v>
      </c>
      <c r="K21" s="56" t="s">
        <v>145</v>
      </c>
      <c r="L21" s="57"/>
      <c r="M21" s="58"/>
      <c r="N21" s="59"/>
      <c r="O21" s="58"/>
      <c r="P21" s="58"/>
      <c r="Q21" s="59"/>
      <c r="R21" s="60">
        <f t="shared" si="24"/>
        <v>0</v>
      </c>
      <c r="S21" s="61" t="str">
        <f t="shared" si="25"/>
        <v>盈</v>
      </c>
      <c r="U21" s="56" t="s">
        <v>145</v>
      </c>
      <c r="V21" s="57"/>
      <c r="W21" s="70"/>
      <c r="X21" s="59"/>
      <c r="Y21" s="108"/>
      <c r="Z21" s="70"/>
      <c r="AA21" s="59"/>
      <c r="AB21" s="70">
        <f t="shared" si="26"/>
        <v>0</v>
      </c>
      <c r="AC21" s="61" t="str">
        <f t="shared" si="27"/>
        <v>盈</v>
      </c>
    </row>
    <row r="22" spans="1:29" ht="16.8" customHeight="1" x14ac:dyDescent="0.4">
      <c r="A22" s="56" t="s">
        <v>152</v>
      </c>
      <c r="B22" s="57"/>
      <c r="C22" s="58"/>
      <c r="D22" s="59"/>
      <c r="E22" s="58"/>
      <c r="F22" s="58"/>
      <c r="G22" s="59"/>
      <c r="H22" s="60">
        <f t="shared" si="22"/>
        <v>0</v>
      </c>
      <c r="I22" s="63" t="str">
        <f t="shared" si="23"/>
        <v>盈</v>
      </c>
      <c r="K22" s="56" t="s">
        <v>146</v>
      </c>
      <c r="L22" s="57"/>
      <c r="M22" s="58"/>
      <c r="N22" s="59"/>
      <c r="O22" s="58"/>
      <c r="P22" s="58"/>
      <c r="Q22" s="59"/>
      <c r="R22" s="60">
        <f t="shared" si="24"/>
        <v>0</v>
      </c>
      <c r="S22" s="61" t="str">
        <f t="shared" si="25"/>
        <v>盈</v>
      </c>
      <c r="U22" s="56" t="s">
        <v>146</v>
      </c>
      <c r="V22" s="57"/>
      <c r="W22" s="70"/>
      <c r="X22" s="59"/>
      <c r="Y22" s="108"/>
      <c r="Z22" s="70"/>
      <c r="AA22" s="59"/>
      <c r="AB22" s="70">
        <f t="shared" si="26"/>
        <v>0</v>
      </c>
      <c r="AC22" s="61" t="str">
        <f t="shared" si="27"/>
        <v>盈</v>
      </c>
    </row>
    <row r="23" spans="1:29" ht="16.8" customHeight="1" x14ac:dyDescent="0.4">
      <c r="A23" s="56" t="s">
        <v>153</v>
      </c>
      <c r="B23" s="57"/>
      <c r="C23" s="58"/>
      <c r="D23" s="59"/>
      <c r="E23" s="58"/>
      <c r="F23" s="58"/>
      <c r="G23" s="59"/>
      <c r="H23" s="60">
        <f t="shared" si="22"/>
        <v>0</v>
      </c>
      <c r="I23" s="63" t="str">
        <f t="shared" si="23"/>
        <v>盈</v>
      </c>
      <c r="K23" s="56" t="s">
        <v>147</v>
      </c>
      <c r="L23" s="57"/>
      <c r="M23" s="58"/>
      <c r="N23" s="59"/>
      <c r="O23" s="58"/>
      <c r="P23" s="58"/>
      <c r="Q23" s="59"/>
      <c r="R23" s="60">
        <f t="shared" si="24"/>
        <v>0</v>
      </c>
      <c r="S23" s="61" t="str">
        <f t="shared" si="25"/>
        <v>盈</v>
      </c>
      <c r="U23" s="56" t="s">
        <v>147</v>
      </c>
      <c r="V23" s="57"/>
      <c r="W23" s="70"/>
      <c r="X23" s="59"/>
      <c r="Y23" s="108"/>
      <c r="Z23" s="70"/>
      <c r="AA23" s="59"/>
      <c r="AB23" s="70">
        <f t="shared" si="26"/>
        <v>0</v>
      </c>
      <c r="AC23" s="61" t="str">
        <f t="shared" si="27"/>
        <v>盈</v>
      </c>
    </row>
    <row r="24" spans="1:29" ht="16.8" customHeight="1" x14ac:dyDescent="0.4">
      <c r="A24" s="56" t="s">
        <v>154</v>
      </c>
      <c r="B24" s="57"/>
      <c r="C24" s="58"/>
      <c r="D24" s="59"/>
      <c r="E24" s="58"/>
      <c r="F24" s="58"/>
      <c r="G24" s="59"/>
      <c r="H24" s="60">
        <f t="shared" ref="H24" si="28">IF(B24="卖",C24-F24,F24-C24)</f>
        <v>0</v>
      </c>
      <c r="I24" s="63" t="str">
        <f t="shared" ref="I24" si="29">IF(H24&gt;=0,"盈","亏")</f>
        <v>盈</v>
      </c>
      <c r="K24" s="56" t="s">
        <v>148</v>
      </c>
      <c r="L24" s="57"/>
      <c r="M24" s="58"/>
      <c r="N24" s="59"/>
      <c r="O24" s="58"/>
      <c r="P24" s="58"/>
      <c r="Q24" s="59"/>
      <c r="R24" s="60">
        <f t="shared" si="24"/>
        <v>0</v>
      </c>
      <c r="S24" s="61" t="str">
        <f t="shared" si="25"/>
        <v>盈</v>
      </c>
      <c r="U24" s="56" t="s">
        <v>148</v>
      </c>
      <c r="V24" s="57"/>
      <c r="W24" s="70"/>
      <c r="X24" s="59"/>
      <c r="Y24" s="108"/>
      <c r="Z24" s="70"/>
      <c r="AA24" s="59"/>
      <c r="AB24" s="70">
        <f t="shared" si="26"/>
        <v>0</v>
      </c>
      <c r="AC24" s="61" t="str">
        <f t="shared" si="27"/>
        <v>盈</v>
      </c>
    </row>
    <row r="25" spans="1:29" ht="16.8" customHeight="1" x14ac:dyDescent="0.6">
      <c r="D25" s="93"/>
      <c r="W25" s="93"/>
    </row>
    <row r="26" spans="1:29" ht="16.8" customHeight="1" x14ac:dyDescent="0.4"/>
    <row r="27" spans="1:29" x14ac:dyDescent="0.4">
      <c r="N27" s="92" t="s">
        <v>138</v>
      </c>
    </row>
    <row r="28" spans="1:29" x14ac:dyDescent="0.4">
      <c r="N28" s="92" t="s">
        <v>139</v>
      </c>
    </row>
    <row r="29" spans="1:29" x14ac:dyDescent="0.4">
      <c r="N29" s="92" t="s">
        <v>140</v>
      </c>
    </row>
    <row r="30" spans="1:29" s="43" customFormat="1" x14ac:dyDescent="0.4">
      <c r="A30" s="40"/>
      <c r="B30" s="44"/>
      <c r="C30" s="41"/>
      <c r="D30" s="55"/>
      <c r="E30" s="41"/>
      <c r="F30" s="41"/>
      <c r="G30" s="55"/>
      <c r="H30" s="42"/>
      <c r="K30" s="40"/>
      <c r="L30" s="44"/>
      <c r="M30" s="41"/>
      <c r="N30" s="55"/>
      <c r="O30" s="41"/>
      <c r="P30" s="41"/>
      <c r="Q30" s="55"/>
      <c r="R30" s="42"/>
      <c r="U30" s="40"/>
      <c r="V30" s="44"/>
      <c r="W30" s="41"/>
      <c r="X30" s="55"/>
      <c r="Y30" s="41"/>
      <c r="Z30" s="41"/>
      <c r="AA30" s="55"/>
      <c r="AB30" s="42"/>
    </row>
    <row r="31" spans="1:29" s="43" customFormat="1" x14ac:dyDescent="0.4">
      <c r="A31" s="40"/>
      <c r="B31" s="44"/>
      <c r="C31" s="41"/>
      <c r="D31" s="55"/>
      <c r="E31" s="41"/>
      <c r="F31" s="41"/>
      <c r="G31" s="55"/>
      <c r="H31" s="42"/>
      <c r="K31" s="40"/>
      <c r="L31" s="44"/>
      <c r="M31" s="41"/>
      <c r="N31" s="55"/>
      <c r="O31" s="41"/>
      <c r="P31" s="41"/>
      <c r="Q31" s="55"/>
      <c r="R31" s="42"/>
      <c r="U31" s="40"/>
      <c r="V31" s="44"/>
      <c r="W31" s="41"/>
      <c r="X31" s="55"/>
      <c r="Y31" s="41"/>
      <c r="Z31" s="41"/>
      <c r="AA31" s="55"/>
      <c r="AB31" s="42"/>
    </row>
    <row r="32" spans="1:29" s="43" customFormat="1" x14ac:dyDescent="0.4">
      <c r="A32" s="40"/>
      <c r="B32" s="44"/>
      <c r="C32" s="41"/>
      <c r="D32" s="55"/>
      <c r="E32" s="41"/>
      <c r="F32" s="41"/>
      <c r="G32" s="55"/>
      <c r="H32" s="42"/>
      <c r="K32" s="40"/>
      <c r="L32" s="44"/>
      <c r="M32" s="41"/>
      <c r="N32" s="76" t="s">
        <v>128</v>
      </c>
      <c r="O32" s="41"/>
      <c r="P32" s="41"/>
      <c r="Q32" s="55"/>
      <c r="R32" s="42"/>
      <c r="U32" s="40"/>
      <c r="V32" s="44"/>
      <c r="W32" s="41"/>
      <c r="X32" s="55"/>
      <c r="Y32" s="41"/>
      <c r="Z32" s="41"/>
      <c r="AA32" s="55"/>
      <c r="AB32" s="42"/>
    </row>
    <row r="33" spans="1:28" s="43" customFormat="1" x14ac:dyDescent="0.4">
      <c r="A33" s="40"/>
      <c r="B33" s="44"/>
      <c r="C33" s="41"/>
      <c r="D33" s="55"/>
      <c r="E33" s="41"/>
      <c r="F33" s="41"/>
      <c r="G33" s="55"/>
      <c r="H33" s="42"/>
      <c r="K33" s="40"/>
      <c r="L33" s="44"/>
      <c r="M33" s="41"/>
      <c r="N33" s="76" t="s">
        <v>134</v>
      </c>
      <c r="O33" s="41"/>
      <c r="P33" s="41"/>
      <c r="Q33" s="55"/>
      <c r="R33" s="42"/>
      <c r="U33" s="40"/>
      <c r="V33" s="44"/>
      <c r="W33" s="41"/>
      <c r="X33" s="55"/>
      <c r="Y33" s="41"/>
      <c r="Z33" s="41"/>
      <c r="AA33" s="55"/>
      <c r="AB33" s="42"/>
    </row>
    <row r="34" spans="1:28" s="43" customFormat="1" x14ac:dyDescent="0.4">
      <c r="A34" s="40"/>
      <c r="B34" s="44"/>
      <c r="C34" s="41"/>
      <c r="D34" s="55"/>
      <c r="E34" s="41"/>
      <c r="F34" s="41"/>
      <c r="G34" s="55"/>
      <c r="H34" s="42"/>
      <c r="K34" s="40"/>
      <c r="L34" s="44"/>
      <c r="M34" s="41"/>
      <c r="N34" s="55"/>
      <c r="O34" s="41"/>
      <c r="P34" s="41"/>
      <c r="Q34" s="55"/>
      <c r="R34" s="42"/>
      <c r="U34" s="40"/>
      <c r="V34" s="44"/>
      <c r="W34" s="41"/>
      <c r="X34" s="55"/>
      <c r="Y34" s="41"/>
      <c r="Z34" s="41"/>
      <c r="AA34" s="55"/>
      <c r="AB34" s="42"/>
    </row>
    <row r="35" spans="1:28" s="43" customFormat="1" x14ac:dyDescent="0.4">
      <c r="A35" s="40"/>
      <c r="B35" s="44"/>
      <c r="C35" s="41"/>
      <c r="D35" s="55"/>
      <c r="E35" s="41"/>
      <c r="F35" s="41"/>
      <c r="G35" s="55"/>
      <c r="H35" s="42"/>
      <c r="K35" s="40"/>
      <c r="L35" s="44"/>
      <c r="M35" s="41"/>
      <c r="N35" s="76" t="s">
        <v>129</v>
      </c>
      <c r="O35" s="41"/>
      <c r="P35" s="41"/>
      <c r="Q35" s="55"/>
      <c r="R35" s="42"/>
      <c r="U35" s="40"/>
      <c r="V35" s="44"/>
      <c r="W35" s="41"/>
      <c r="X35" s="55"/>
      <c r="Y35" s="41"/>
      <c r="Z35" s="41"/>
      <c r="AA35" s="55"/>
      <c r="AB35" s="42"/>
    </row>
    <row r="36" spans="1:28" s="43" customFormat="1" x14ac:dyDescent="0.4">
      <c r="A36" s="40"/>
      <c r="B36" s="44"/>
      <c r="C36" s="41"/>
      <c r="D36" s="55"/>
      <c r="E36" s="41"/>
      <c r="F36" s="41"/>
      <c r="G36" s="55"/>
      <c r="H36" s="42"/>
      <c r="K36" s="40"/>
      <c r="L36" s="44"/>
      <c r="M36" s="41"/>
      <c r="N36" s="76"/>
      <c r="O36" s="41"/>
      <c r="P36" s="41"/>
      <c r="Q36" s="55"/>
      <c r="R36" s="42"/>
      <c r="U36" s="40"/>
      <c r="V36" s="44"/>
      <c r="W36" s="41"/>
      <c r="X36" s="55"/>
      <c r="Y36" s="41"/>
      <c r="Z36" s="41"/>
      <c r="AA36" s="55"/>
      <c r="AB36" s="42"/>
    </row>
    <row r="37" spans="1:28" s="43" customFormat="1" x14ac:dyDescent="0.4">
      <c r="A37" s="40"/>
      <c r="B37" s="44"/>
      <c r="C37" s="41"/>
      <c r="D37" s="55"/>
      <c r="E37" s="41"/>
      <c r="F37" s="41"/>
      <c r="G37" s="55"/>
      <c r="H37" s="42"/>
      <c r="K37" s="40"/>
      <c r="L37" s="44"/>
      <c r="M37" s="41"/>
      <c r="N37" s="76" t="s">
        <v>135</v>
      </c>
      <c r="O37" s="41"/>
      <c r="P37" s="41"/>
      <c r="Q37" s="55"/>
      <c r="R37" s="42"/>
      <c r="U37" s="40"/>
      <c r="V37" s="44"/>
      <c r="W37" s="41"/>
      <c r="X37" s="55"/>
      <c r="Y37" s="41"/>
      <c r="Z37" s="41"/>
      <c r="AA37" s="55"/>
      <c r="AB37" s="42"/>
    </row>
    <row r="38" spans="1:28" s="43" customFormat="1" x14ac:dyDescent="0.4">
      <c r="A38" s="40"/>
      <c r="B38" s="44"/>
      <c r="C38" s="41"/>
      <c r="D38" s="55"/>
      <c r="E38" s="41"/>
      <c r="F38" s="41"/>
      <c r="G38" s="55"/>
      <c r="H38" s="42"/>
      <c r="K38" s="40"/>
      <c r="L38" s="44"/>
      <c r="M38" s="41"/>
      <c r="N38" s="76" t="s">
        <v>131</v>
      </c>
      <c r="O38" s="41"/>
      <c r="P38" s="41"/>
      <c r="Q38" s="55"/>
      <c r="R38" s="42"/>
      <c r="U38" s="40"/>
      <c r="V38" s="44"/>
      <c r="W38" s="41"/>
      <c r="X38" s="55"/>
      <c r="Y38" s="41"/>
      <c r="Z38" s="41"/>
      <c r="AA38" s="55"/>
      <c r="AB38" s="42"/>
    </row>
    <row r="39" spans="1:28" s="43" customFormat="1" x14ac:dyDescent="0.4">
      <c r="A39" s="40"/>
      <c r="B39" s="44"/>
      <c r="C39" s="41"/>
      <c r="D39" s="55"/>
      <c r="E39" s="41"/>
      <c r="F39" s="41"/>
      <c r="G39" s="55"/>
      <c r="H39" s="42"/>
      <c r="K39" s="40"/>
      <c r="L39" s="44"/>
      <c r="M39" s="41"/>
      <c r="N39" s="76" t="s">
        <v>137</v>
      </c>
      <c r="O39" s="41"/>
      <c r="P39" s="41"/>
      <c r="Q39" s="55"/>
      <c r="R39" s="42"/>
      <c r="U39" s="40"/>
      <c r="V39" s="44"/>
      <c r="W39" s="41"/>
      <c r="X39" s="55"/>
      <c r="Y39" s="41"/>
      <c r="Z39" s="41"/>
      <c r="AA39" s="55"/>
      <c r="AB39" s="42"/>
    </row>
    <row r="40" spans="1:28" s="43" customFormat="1" x14ac:dyDescent="0.4">
      <c r="A40" s="40"/>
      <c r="B40" s="44"/>
      <c r="C40" s="41"/>
      <c r="D40" s="55"/>
      <c r="E40" s="41"/>
      <c r="F40" s="41"/>
      <c r="G40" s="55"/>
      <c r="H40" s="42"/>
      <c r="K40" s="40"/>
      <c r="L40" s="44"/>
      <c r="M40" s="41"/>
      <c r="N40" s="76" t="s">
        <v>132</v>
      </c>
      <c r="O40" s="41"/>
      <c r="P40" s="41"/>
      <c r="Q40" s="55"/>
      <c r="R40" s="42"/>
      <c r="U40" s="40"/>
      <c r="V40" s="44"/>
      <c r="W40" s="41"/>
      <c r="X40" s="55"/>
      <c r="Y40" s="41"/>
      <c r="Z40" s="41"/>
      <c r="AA40" s="55"/>
      <c r="AB40" s="42"/>
    </row>
    <row r="41" spans="1:28" s="43" customFormat="1" x14ac:dyDescent="0.4">
      <c r="A41" s="40"/>
      <c r="B41" s="44"/>
      <c r="C41" s="41"/>
      <c r="D41" s="55"/>
      <c r="E41" s="41"/>
      <c r="F41" s="41"/>
      <c r="G41" s="55"/>
      <c r="H41" s="42"/>
      <c r="K41" s="40"/>
      <c r="L41" s="44"/>
      <c r="M41" s="41"/>
      <c r="N41" s="55"/>
      <c r="O41" s="41"/>
      <c r="P41" s="41"/>
      <c r="Q41" s="55"/>
      <c r="R41" s="42"/>
      <c r="U41" s="40"/>
      <c r="V41" s="44"/>
      <c r="W41" s="41"/>
      <c r="X41" s="55"/>
      <c r="Y41" s="41"/>
      <c r="Z41" s="41"/>
      <c r="AA41" s="55"/>
      <c r="AB41" s="42"/>
    </row>
    <row r="42" spans="1:28" s="43" customFormat="1" x14ac:dyDescent="0.4">
      <c r="A42" s="40"/>
      <c r="B42" s="44"/>
      <c r="C42" s="41"/>
      <c r="D42" s="55"/>
      <c r="E42" s="41"/>
      <c r="F42" s="41"/>
      <c r="G42" s="55"/>
      <c r="H42" s="42"/>
      <c r="K42" s="40"/>
      <c r="L42" s="44"/>
      <c r="M42" s="41"/>
      <c r="N42" s="55"/>
      <c r="O42" s="41"/>
      <c r="P42" s="41"/>
      <c r="Q42" s="55"/>
      <c r="R42" s="42"/>
      <c r="U42" s="40"/>
      <c r="V42" s="44"/>
      <c r="W42" s="41"/>
      <c r="X42" s="55"/>
      <c r="Y42" s="41"/>
      <c r="Z42" s="41"/>
      <c r="AA42" s="55"/>
      <c r="AB42" s="42"/>
    </row>
    <row r="43" spans="1:28" s="43" customFormat="1" x14ac:dyDescent="0.4">
      <c r="A43" s="40"/>
      <c r="B43" s="44"/>
      <c r="C43" s="41"/>
      <c r="D43" s="55"/>
      <c r="E43" s="41"/>
      <c r="F43" s="41"/>
      <c r="G43" s="55"/>
      <c r="H43" s="42"/>
      <c r="K43" s="40"/>
      <c r="L43" s="44"/>
      <c r="M43" s="41"/>
      <c r="N43" s="55"/>
      <c r="O43" s="41"/>
      <c r="P43" s="41"/>
      <c r="Q43" s="55"/>
      <c r="R43" s="42"/>
      <c r="U43" s="40"/>
      <c r="V43" s="44"/>
      <c r="W43" s="41"/>
      <c r="X43" s="55"/>
      <c r="Y43" s="41"/>
      <c r="Z43" s="41"/>
      <c r="AA43" s="55"/>
      <c r="AB43" s="42"/>
    </row>
    <row r="44" spans="1:28" s="43" customFormat="1" x14ac:dyDescent="0.4">
      <c r="A44" s="40"/>
      <c r="B44" s="44"/>
      <c r="C44" s="41"/>
      <c r="D44" s="55"/>
      <c r="E44" s="41"/>
      <c r="F44" s="41"/>
      <c r="G44" s="55"/>
      <c r="H44" s="42"/>
      <c r="K44" s="40"/>
      <c r="L44" s="44"/>
      <c r="M44" s="41"/>
      <c r="N44" s="55"/>
      <c r="O44" s="41"/>
      <c r="P44" s="41"/>
      <c r="Q44" s="55"/>
      <c r="R44" s="42"/>
      <c r="U44" s="40"/>
      <c r="V44" s="44"/>
      <c r="W44" s="41"/>
      <c r="X44" s="55"/>
      <c r="Y44" s="41"/>
      <c r="Z44" s="41"/>
      <c r="AA44" s="55"/>
      <c r="AB44" s="42"/>
    </row>
    <row r="45" spans="1:28" s="43" customFormat="1" x14ac:dyDescent="0.4">
      <c r="A45" s="40"/>
      <c r="B45" s="44"/>
      <c r="C45" s="41"/>
      <c r="D45" s="55"/>
      <c r="E45" s="41"/>
      <c r="F45" s="41"/>
      <c r="G45" s="55"/>
      <c r="H45" s="42"/>
      <c r="K45" s="40"/>
      <c r="L45" s="44"/>
      <c r="M45" s="41"/>
      <c r="N45" s="55"/>
      <c r="O45" s="41"/>
      <c r="P45" s="41"/>
      <c r="Q45" s="55"/>
      <c r="R45" s="42"/>
      <c r="U45" s="40"/>
      <c r="V45" s="44"/>
      <c r="W45" s="41"/>
      <c r="X45" s="55"/>
      <c r="Y45" s="41"/>
      <c r="Z45" s="41"/>
      <c r="AA45" s="55"/>
      <c r="AB45" s="42"/>
    </row>
    <row r="46" spans="1:28" s="43" customFormat="1" x14ac:dyDescent="0.4">
      <c r="A46" s="40"/>
      <c r="B46" s="44"/>
      <c r="C46" s="41"/>
      <c r="D46" s="55"/>
      <c r="E46" s="41"/>
      <c r="F46" s="41"/>
      <c r="G46" s="55"/>
      <c r="H46" s="42"/>
      <c r="K46" s="40"/>
      <c r="L46" s="44"/>
      <c r="M46" s="41"/>
      <c r="N46" s="55"/>
      <c r="O46" s="41"/>
      <c r="P46" s="41"/>
      <c r="Q46" s="55"/>
      <c r="R46" s="42"/>
      <c r="U46" s="40"/>
      <c r="V46" s="44"/>
      <c r="W46" s="41"/>
      <c r="X46" s="55"/>
      <c r="Y46" s="41"/>
      <c r="Z46" s="41"/>
      <c r="AA46" s="55"/>
      <c r="AB46" s="42"/>
    </row>
    <row r="47" spans="1:28" s="43" customFormat="1" x14ac:dyDescent="0.4">
      <c r="A47" s="40"/>
      <c r="B47" s="44"/>
      <c r="C47" s="41"/>
      <c r="D47" s="55"/>
      <c r="E47" s="41"/>
      <c r="F47" s="41"/>
      <c r="G47" s="55"/>
      <c r="H47" s="42"/>
      <c r="K47" s="40"/>
      <c r="L47" s="44"/>
      <c r="M47" s="41"/>
      <c r="N47" s="55"/>
      <c r="O47" s="41"/>
      <c r="P47" s="41"/>
      <c r="Q47" s="55"/>
      <c r="R47" s="42"/>
      <c r="U47" s="40"/>
      <c r="V47" s="44"/>
      <c r="W47" s="41"/>
      <c r="X47" s="55"/>
      <c r="Y47" s="41"/>
      <c r="Z47" s="41"/>
      <c r="AA47" s="55"/>
      <c r="AB47" s="42"/>
    </row>
    <row r="48" spans="1:28" s="43" customFormat="1" x14ac:dyDescent="0.4">
      <c r="A48" s="40"/>
      <c r="B48" s="44"/>
      <c r="C48" s="41"/>
      <c r="D48" s="55"/>
      <c r="E48" s="41"/>
      <c r="F48" s="41"/>
      <c r="G48" s="55"/>
      <c r="H48" s="42"/>
      <c r="K48" s="40"/>
      <c r="L48" s="44"/>
      <c r="M48" s="41"/>
      <c r="N48" s="55"/>
      <c r="O48" s="41"/>
      <c r="P48" s="41"/>
      <c r="Q48" s="55"/>
      <c r="R48" s="42"/>
      <c r="U48" s="40"/>
      <c r="V48" s="44"/>
      <c r="W48" s="41"/>
      <c r="X48" s="55"/>
      <c r="Y48" s="41"/>
      <c r="Z48" s="41"/>
      <c r="AA48" s="55"/>
      <c r="AB48" s="42"/>
    </row>
    <row r="49" spans="1:28" s="43" customFormat="1" x14ac:dyDescent="0.4">
      <c r="A49" s="40"/>
      <c r="B49" s="44"/>
      <c r="C49" s="41"/>
      <c r="D49" s="55"/>
      <c r="E49" s="41"/>
      <c r="F49" s="41"/>
      <c r="G49" s="55"/>
      <c r="H49" s="42"/>
      <c r="K49" s="40"/>
      <c r="L49" s="44"/>
      <c r="M49" s="41"/>
      <c r="N49" s="55"/>
      <c r="O49" s="41"/>
      <c r="P49" s="41"/>
      <c r="Q49" s="55"/>
      <c r="R49" s="42"/>
      <c r="U49" s="40"/>
      <c r="V49" s="44"/>
      <c r="W49" s="41"/>
      <c r="X49" s="55"/>
      <c r="Y49" s="41"/>
      <c r="Z49" s="41"/>
      <c r="AA49" s="55"/>
      <c r="AB49" s="42"/>
    </row>
    <row r="50" spans="1:28" s="43" customFormat="1" x14ac:dyDescent="0.4">
      <c r="A50" s="40"/>
      <c r="B50" s="44"/>
      <c r="C50" s="41"/>
      <c r="D50" s="55"/>
      <c r="E50" s="41"/>
      <c r="F50" s="41"/>
      <c r="G50" s="55"/>
      <c r="H50" s="42"/>
      <c r="K50" s="40"/>
      <c r="L50" s="44"/>
      <c r="M50" s="41"/>
      <c r="N50" s="55"/>
      <c r="O50" s="41"/>
      <c r="P50" s="41"/>
      <c r="Q50" s="55"/>
      <c r="R50" s="42"/>
      <c r="U50" s="40"/>
      <c r="V50" s="44"/>
      <c r="W50" s="41"/>
      <c r="X50" s="55"/>
      <c r="Y50" s="41"/>
      <c r="Z50" s="41"/>
      <c r="AA50" s="55"/>
      <c r="AB50" s="42"/>
    </row>
    <row r="51" spans="1:28" s="43" customFormat="1" x14ac:dyDescent="0.4">
      <c r="A51" s="40"/>
      <c r="B51" s="44"/>
      <c r="C51" s="41"/>
      <c r="D51" s="55"/>
      <c r="E51" s="41"/>
      <c r="F51" s="41"/>
      <c r="G51" s="55"/>
      <c r="H51" s="42"/>
      <c r="K51" s="40"/>
      <c r="L51" s="44"/>
      <c r="M51" s="41"/>
      <c r="N51" s="55"/>
      <c r="O51" s="41"/>
      <c r="P51" s="41"/>
      <c r="Q51" s="55"/>
      <c r="R51" s="42"/>
      <c r="U51" s="40"/>
      <c r="V51" s="44"/>
      <c r="W51" s="41"/>
      <c r="X51" s="55"/>
      <c r="Y51" s="41"/>
      <c r="Z51" s="41"/>
      <c r="AA51" s="55"/>
      <c r="AB51" s="42"/>
    </row>
  </sheetData>
  <mergeCells count="3">
    <mergeCell ref="A1:I1"/>
    <mergeCell ref="K1:S1"/>
    <mergeCell ref="U1:AC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 V2:V1048576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44"/>
  <sheetViews>
    <sheetView zoomScale="85" zoomScaleNormal="85" workbookViewId="0">
      <pane ySplit="2" topLeftCell="A3" activePane="bottomLeft" state="frozen"/>
      <selection pane="bottomLeft" activeCell="G14" sqref="G14"/>
    </sheetView>
  </sheetViews>
  <sheetFormatPr defaultRowHeight="16.8" x14ac:dyDescent="0.4"/>
  <cols>
    <col min="1" max="1" width="5.21875" style="40" customWidth="1"/>
    <col min="2" max="2" width="6.109375" style="44" customWidth="1"/>
    <col min="3" max="3" width="8.33203125" style="41" customWidth="1"/>
    <col min="4" max="4" width="11.33203125" style="55" customWidth="1"/>
    <col min="5" max="5" width="9" style="41" customWidth="1"/>
    <col min="6" max="6" width="8.88671875" style="41" customWidth="1"/>
    <col min="7" max="7" width="10.77734375" style="55" customWidth="1"/>
    <col min="8" max="8" width="10.21875" style="42" customWidth="1"/>
    <col min="9" max="9" width="6.6640625" style="43" customWidth="1"/>
    <col min="10" max="10" width="8.88671875" style="40"/>
    <col min="11" max="11" width="6.33203125" style="40" customWidth="1"/>
    <col min="12" max="12" width="4.88671875" style="44" customWidth="1"/>
    <col min="13" max="13" width="8.33203125" style="41" customWidth="1"/>
    <col min="14" max="14" width="11.33203125" style="55" customWidth="1"/>
    <col min="15" max="15" width="9" style="41" customWidth="1"/>
    <col min="16" max="16" width="8.88671875" style="41" customWidth="1"/>
    <col min="17" max="17" width="10.77734375" style="55" customWidth="1"/>
    <col min="18" max="18" width="8.6640625" style="42" customWidth="1"/>
    <col min="19" max="19" width="6.6640625" style="43" customWidth="1"/>
    <col min="20" max="20" width="5.77734375" style="40" customWidth="1"/>
    <col min="21" max="21" width="6.33203125" style="40" customWidth="1"/>
    <col min="22" max="22" width="5.5546875" style="44" customWidth="1"/>
    <col min="23" max="23" width="8.33203125" style="41" customWidth="1"/>
    <col min="24" max="24" width="11.33203125" style="55" customWidth="1"/>
    <col min="25" max="25" width="9" style="41" customWidth="1"/>
    <col min="26" max="26" width="8.88671875" style="41" customWidth="1"/>
    <col min="27" max="27" width="10.77734375" style="55" customWidth="1"/>
    <col min="28" max="28" width="10" style="42" customWidth="1"/>
    <col min="29" max="29" width="6.6640625" style="43" customWidth="1"/>
    <col min="30" max="30" width="5.44140625" style="40" customWidth="1"/>
    <col min="31" max="31" width="6.33203125" style="40" customWidth="1"/>
    <col min="32" max="32" width="5.5546875" style="44" customWidth="1"/>
    <col min="33" max="33" width="9" style="41" bestFit="1" customWidth="1"/>
    <col min="34" max="34" width="11.33203125" style="55" customWidth="1"/>
    <col min="35" max="35" width="9" style="41" customWidth="1"/>
    <col min="36" max="36" width="9.109375" style="41" bestFit="1" customWidth="1"/>
    <col min="37" max="37" width="10.77734375" style="55" customWidth="1"/>
    <col min="38" max="38" width="9.109375" style="42" bestFit="1" customWidth="1"/>
    <col min="39" max="39" width="6.6640625" style="43" customWidth="1"/>
    <col min="40" max="40" width="5.44140625" style="40" customWidth="1"/>
    <col min="41" max="16384" width="8.88671875" style="40"/>
  </cols>
  <sheetData>
    <row r="1" spans="1:39" x14ac:dyDescent="0.4">
      <c r="A1" s="113" t="s">
        <v>93</v>
      </c>
      <c r="B1" s="114"/>
      <c r="C1" s="114"/>
      <c r="D1" s="114"/>
      <c r="E1" s="114"/>
      <c r="F1" s="114"/>
      <c r="G1" s="114"/>
      <c r="H1" s="114"/>
      <c r="I1" s="115"/>
      <c r="K1" s="113" t="s">
        <v>94</v>
      </c>
      <c r="L1" s="114"/>
      <c r="M1" s="114"/>
      <c r="N1" s="114"/>
      <c r="O1" s="114"/>
      <c r="P1" s="114"/>
      <c r="Q1" s="114"/>
      <c r="R1" s="114"/>
      <c r="S1" s="115"/>
      <c r="U1" s="113" t="s">
        <v>96</v>
      </c>
      <c r="V1" s="114"/>
      <c r="W1" s="114"/>
      <c r="X1" s="114"/>
      <c r="Y1" s="114"/>
      <c r="Z1" s="114"/>
      <c r="AA1" s="114"/>
      <c r="AB1" s="114"/>
      <c r="AC1" s="115"/>
      <c r="AE1" s="113" t="s">
        <v>127</v>
      </c>
      <c r="AF1" s="114"/>
      <c r="AG1" s="114"/>
      <c r="AH1" s="114"/>
      <c r="AI1" s="114"/>
      <c r="AJ1" s="114"/>
      <c r="AK1" s="114"/>
      <c r="AL1" s="114"/>
      <c r="AM1" s="115"/>
    </row>
    <row r="2" spans="1:39" ht="21" thickBot="1" x14ac:dyDescent="0.45">
      <c r="A2" s="64" t="s">
        <v>108</v>
      </c>
      <c r="B2" s="65" t="s">
        <v>98</v>
      </c>
      <c r="C2" s="66" t="s">
        <v>99</v>
      </c>
      <c r="D2" s="67" t="s">
        <v>103</v>
      </c>
      <c r="E2" s="66" t="s">
        <v>107</v>
      </c>
      <c r="F2" s="66" t="s">
        <v>105</v>
      </c>
      <c r="G2" s="67" t="s">
        <v>106</v>
      </c>
      <c r="H2" s="68" t="s">
        <v>104</v>
      </c>
      <c r="I2" s="69" t="s">
        <v>102</v>
      </c>
      <c r="K2" s="64" t="s">
        <v>108</v>
      </c>
      <c r="L2" s="65" t="s">
        <v>98</v>
      </c>
      <c r="M2" s="66" t="s">
        <v>99</v>
      </c>
      <c r="N2" s="67" t="s">
        <v>103</v>
      </c>
      <c r="O2" s="66" t="s">
        <v>107</v>
      </c>
      <c r="P2" s="66" t="s">
        <v>105</v>
      </c>
      <c r="Q2" s="67" t="s">
        <v>106</v>
      </c>
      <c r="R2" s="68" t="s">
        <v>104</v>
      </c>
      <c r="S2" s="69" t="s">
        <v>102</v>
      </c>
      <c r="U2" s="64" t="s">
        <v>108</v>
      </c>
      <c r="V2" s="65" t="s">
        <v>98</v>
      </c>
      <c r="W2" s="66" t="s">
        <v>99</v>
      </c>
      <c r="X2" s="67" t="s">
        <v>103</v>
      </c>
      <c r="Y2" s="66" t="s">
        <v>107</v>
      </c>
      <c r="Z2" s="66" t="s">
        <v>105</v>
      </c>
      <c r="AA2" s="67" t="s">
        <v>106</v>
      </c>
      <c r="AB2" s="68" t="s">
        <v>104</v>
      </c>
      <c r="AC2" s="69" t="s">
        <v>102</v>
      </c>
      <c r="AE2" s="64" t="s">
        <v>108</v>
      </c>
      <c r="AF2" s="65" t="s">
        <v>98</v>
      </c>
      <c r="AG2" s="66" t="s">
        <v>99</v>
      </c>
      <c r="AH2" s="67" t="s">
        <v>103</v>
      </c>
      <c r="AI2" s="66" t="s">
        <v>107</v>
      </c>
      <c r="AJ2" s="66" t="s">
        <v>105</v>
      </c>
      <c r="AK2" s="67" t="s">
        <v>106</v>
      </c>
      <c r="AL2" s="68" t="s">
        <v>104</v>
      </c>
      <c r="AM2" s="69" t="s">
        <v>102</v>
      </c>
    </row>
    <row r="3" spans="1:39" x14ac:dyDescent="0.4">
      <c r="A3" s="62" t="s">
        <v>109</v>
      </c>
      <c r="B3" s="71" t="s">
        <v>100</v>
      </c>
      <c r="C3" s="72">
        <v>1.32213</v>
      </c>
      <c r="D3" s="73">
        <v>42948</v>
      </c>
      <c r="E3" s="77"/>
      <c r="F3" s="72">
        <v>1.3168599999999999</v>
      </c>
      <c r="G3" s="73">
        <v>42950</v>
      </c>
      <c r="H3" s="72">
        <f>IF(B3="卖",C3-F3,F3-C3)</f>
        <v>-5.2700000000001079E-3</v>
      </c>
      <c r="I3" s="75" t="str">
        <f>IF(H3&gt;=0,"盈","亏")</f>
        <v>亏</v>
      </c>
      <c r="K3" s="62" t="s">
        <v>109</v>
      </c>
      <c r="L3" s="71" t="s">
        <v>101</v>
      </c>
      <c r="M3" s="77">
        <v>144.46299999999999</v>
      </c>
      <c r="N3" s="73">
        <v>42950</v>
      </c>
      <c r="O3" s="77"/>
      <c r="P3" s="77">
        <v>144.89099999999999</v>
      </c>
      <c r="Q3" s="73">
        <v>42951</v>
      </c>
      <c r="R3" s="77">
        <f>IF(L3="卖",M3-P3,P3-M3)</f>
        <v>-0.42799999999999727</v>
      </c>
      <c r="S3" s="75" t="str">
        <f>IF(R3&gt;=0,"盈","亏")</f>
        <v>亏</v>
      </c>
      <c r="U3" s="62" t="s">
        <v>109</v>
      </c>
      <c r="V3" s="71" t="s">
        <v>100</v>
      </c>
      <c r="W3" s="72">
        <v>0.79339000000000004</v>
      </c>
      <c r="X3" s="73">
        <v>42935</v>
      </c>
      <c r="Y3" s="77">
        <v>5</v>
      </c>
      <c r="Z3" s="72">
        <v>0.79303999999999997</v>
      </c>
      <c r="AA3" s="73">
        <v>42942</v>
      </c>
      <c r="AB3" s="74">
        <f>IF(V3="卖",W3-Z3,Z3-W3)</f>
        <v>-3.5000000000007248E-4</v>
      </c>
      <c r="AC3" s="75" t="str">
        <f>IF(AB3&gt;=0,"盈","亏")</f>
        <v>亏</v>
      </c>
      <c r="AE3" s="62" t="s">
        <v>109</v>
      </c>
      <c r="AF3" s="83" t="s">
        <v>101</v>
      </c>
      <c r="AG3" s="90">
        <v>0.94947000000000004</v>
      </c>
      <c r="AH3" s="85">
        <v>42937</v>
      </c>
      <c r="AI3" s="90"/>
      <c r="AJ3" s="90">
        <v>0.94830999999999999</v>
      </c>
      <c r="AK3" s="85">
        <v>42941</v>
      </c>
      <c r="AL3" s="90">
        <f>IF(AF3="卖",AG3-AJ3,AJ3-AG3)</f>
        <v>1.1600000000000499E-3</v>
      </c>
      <c r="AM3" s="63" t="str">
        <f>IF(AL3&gt;=0,"盈","亏")</f>
        <v>盈</v>
      </c>
    </row>
    <row r="4" spans="1:39" x14ac:dyDescent="0.4">
      <c r="A4" s="56" t="s">
        <v>110</v>
      </c>
      <c r="B4" s="79" t="s">
        <v>101</v>
      </c>
      <c r="C4" s="88">
        <v>1.3161400000000001</v>
      </c>
      <c r="D4" s="81">
        <v>42950</v>
      </c>
      <c r="E4" s="80"/>
      <c r="F4" s="88">
        <v>1.31294</v>
      </c>
      <c r="G4" s="81">
        <v>42951</v>
      </c>
      <c r="H4" s="88">
        <f t="shared" ref="H4:H12" si="0">IF(B4="卖",C4-F4,F4-C4)</f>
        <v>3.2000000000000917E-3</v>
      </c>
      <c r="I4" s="87" t="str">
        <f t="shared" ref="I4:I12" si="1">IF(H4&gt;=0,"盈","亏")</f>
        <v>盈</v>
      </c>
      <c r="K4" s="56" t="s">
        <v>110</v>
      </c>
      <c r="L4" s="52" t="s">
        <v>101</v>
      </c>
      <c r="M4" s="53">
        <v>144.59</v>
      </c>
      <c r="N4" s="78">
        <v>42950</v>
      </c>
      <c r="O4" s="53"/>
      <c r="P4" s="53">
        <v>144.94</v>
      </c>
      <c r="Q4" s="78">
        <v>42951</v>
      </c>
      <c r="R4" s="53">
        <f t="shared" ref="R4:R11" si="2">IF(L4="卖",M4-P4,P4-M4)</f>
        <v>-0.34999999999999432</v>
      </c>
      <c r="S4" s="75" t="str">
        <f t="shared" ref="S4:S11" si="3">IF(R4&gt;=0,"盈","亏")</f>
        <v>亏</v>
      </c>
      <c r="U4" s="56" t="s">
        <v>110</v>
      </c>
      <c r="V4" s="79" t="s">
        <v>100</v>
      </c>
      <c r="W4" s="88">
        <v>0.79201999999999995</v>
      </c>
      <c r="X4" s="81">
        <v>42936</v>
      </c>
      <c r="Y4" s="80"/>
      <c r="Z4" s="88">
        <v>0.79429000000000005</v>
      </c>
      <c r="AA4" s="81">
        <v>42937</v>
      </c>
      <c r="AB4" s="82">
        <f t="shared" ref="AB4:AB12" si="4">IF(V4="卖",W4-Z4,Z4-W4)</f>
        <v>2.2700000000001053E-3</v>
      </c>
      <c r="AC4" s="89" t="str">
        <f>IF(AB4&gt;=0,"盈","亏")</f>
        <v>盈</v>
      </c>
      <c r="AE4" s="56" t="s">
        <v>110</v>
      </c>
      <c r="AF4" s="57"/>
      <c r="AG4" s="70"/>
      <c r="AH4" s="59"/>
      <c r="AI4" s="70"/>
      <c r="AJ4" s="70"/>
      <c r="AK4" s="59"/>
      <c r="AL4" s="70">
        <f t="shared" ref="AL4:AL12" si="5">IF(AF4="卖",AG4-AJ4,AJ4-AG4)</f>
        <v>0</v>
      </c>
      <c r="AM4" s="63" t="str">
        <f t="shared" ref="AM4:AM12" si="6">IF(AL4&gt;=0,"盈","亏")</f>
        <v>盈</v>
      </c>
    </row>
    <row r="5" spans="1:39" x14ac:dyDescent="0.4">
      <c r="A5" s="56" t="s">
        <v>111</v>
      </c>
      <c r="B5" s="79" t="s">
        <v>101</v>
      </c>
      <c r="C5" s="88">
        <v>1.3152699999999999</v>
      </c>
      <c r="D5" s="81">
        <v>42950</v>
      </c>
      <c r="E5" s="80"/>
      <c r="F5" s="88">
        <v>1.3128899999999999</v>
      </c>
      <c r="G5" s="81">
        <v>42951</v>
      </c>
      <c r="H5" s="88">
        <f t="shared" si="0"/>
        <v>2.3800000000000487E-3</v>
      </c>
      <c r="I5" s="87" t="str">
        <f t="shared" si="1"/>
        <v>盈</v>
      </c>
      <c r="K5" s="56" t="s">
        <v>111</v>
      </c>
      <c r="L5" s="57"/>
      <c r="M5" s="58"/>
      <c r="N5" s="59"/>
      <c r="O5" s="58"/>
      <c r="P5" s="58"/>
      <c r="Q5" s="59"/>
      <c r="R5" s="58"/>
      <c r="S5" s="63"/>
      <c r="U5" s="56" t="s">
        <v>111</v>
      </c>
      <c r="V5" s="79" t="s">
        <v>100</v>
      </c>
      <c r="W5" s="88">
        <v>0.79156000000000004</v>
      </c>
      <c r="X5" s="81">
        <v>42937</v>
      </c>
      <c r="Y5" s="80">
        <v>10</v>
      </c>
      <c r="Z5" s="88">
        <v>0.79220000000000002</v>
      </c>
      <c r="AA5" s="81">
        <v>42941</v>
      </c>
      <c r="AB5" s="82">
        <f t="shared" si="4"/>
        <v>6.3999999999997392E-4</v>
      </c>
      <c r="AC5" s="87" t="str">
        <f t="shared" ref="AC5:AC12" si="7">IF(AB5&gt;=0,"盈","亏")</f>
        <v>盈</v>
      </c>
      <c r="AE5" s="56" t="s">
        <v>111</v>
      </c>
      <c r="AF5" s="57"/>
      <c r="AG5" s="70"/>
      <c r="AH5" s="59"/>
      <c r="AI5" s="70"/>
      <c r="AJ5" s="70"/>
      <c r="AK5" s="59"/>
      <c r="AL5" s="70">
        <f t="shared" si="5"/>
        <v>0</v>
      </c>
      <c r="AM5" s="63" t="str">
        <f t="shared" si="6"/>
        <v>盈</v>
      </c>
    </row>
    <row r="6" spans="1:39" x14ac:dyDescent="0.4">
      <c r="A6" s="56" t="s">
        <v>112</v>
      </c>
      <c r="B6" s="79" t="s">
        <v>101</v>
      </c>
      <c r="C6" s="88">
        <v>1.30749</v>
      </c>
      <c r="D6" s="81">
        <v>42951</v>
      </c>
      <c r="E6" s="80"/>
      <c r="F6" s="88">
        <v>1.3056399999999999</v>
      </c>
      <c r="G6" s="81">
        <v>42954</v>
      </c>
      <c r="H6" s="88">
        <f t="shared" si="0"/>
        <v>1.8500000000001293E-3</v>
      </c>
      <c r="I6" s="63" t="str">
        <f t="shared" si="1"/>
        <v>盈</v>
      </c>
      <c r="K6" s="56" t="s">
        <v>112</v>
      </c>
      <c r="L6" s="57"/>
      <c r="M6" s="58"/>
      <c r="N6" s="59"/>
      <c r="O6" s="58"/>
      <c r="P6" s="58"/>
      <c r="Q6" s="59"/>
      <c r="R6" s="58"/>
      <c r="S6" s="63"/>
      <c r="U6" s="56" t="s">
        <v>112</v>
      </c>
      <c r="V6" s="79" t="s">
        <v>100</v>
      </c>
      <c r="W6" s="88">
        <v>0.78856000000000004</v>
      </c>
      <c r="X6" s="81">
        <v>42937</v>
      </c>
      <c r="Y6" s="80">
        <v>5</v>
      </c>
      <c r="Z6" s="88">
        <v>0.79215999999999998</v>
      </c>
      <c r="AA6" s="81">
        <v>42941</v>
      </c>
      <c r="AB6" s="82">
        <f t="shared" si="4"/>
        <v>3.5999999999999366E-3</v>
      </c>
      <c r="AC6" s="89" t="str">
        <f t="shared" si="7"/>
        <v>盈</v>
      </c>
      <c r="AE6" s="56" t="s">
        <v>112</v>
      </c>
      <c r="AF6" s="57"/>
      <c r="AG6" s="70"/>
      <c r="AH6" s="59"/>
      <c r="AI6" s="70"/>
      <c r="AJ6" s="70"/>
      <c r="AK6" s="59"/>
      <c r="AL6" s="70">
        <f t="shared" si="5"/>
        <v>0</v>
      </c>
      <c r="AM6" s="63" t="str">
        <f t="shared" si="6"/>
        <v>盈</v>
      </c>
    </row>
    <row r="7" spans="1:39" x14ac:dyDescent="0.4">
      <c r="A7" s="56" t="s">
        <v>113</v>
      </c>
      <c r="B7" s="57"/>
      <c r="C7" s="70"/>
      <c r="D7" s="59"/>
      <c r="E7" s="58"/>
      <c r="F7" s="70"/>
      <c r="G7" s="59"/>
      <c r="H7" s="70">
        <f t="shared" si="0"/>
        <v>0</v>
      </c>
      <c r="I7" s="63" t="str">
        <f t="shared" si="1"/>
        <v>盈</v>
      </c>
      <c r="K7" s="56" t="s">
        <v>113</v>
      </c>
      <c r="L7" s="45" t="s">
        <v>101</v>
      </c>
      <c r="M7" s="46">
        <v>144.04</v>
      </c>
      <c r="N7" s="98">
        <v>42957</v>
      </c>
      <c r="O7" s="46"/>
      <c r="P7" s="46">
        <v>143.267</v>
      </c>
      <c r="Q7" s="98">
        <v>42957</v>
      </c>
      <c r="R7" s="46">
        <f t="shared" ref="R7:R8" si="8">IF(L7="卖",M7-P7,P7-M7)</f>
        <v>0.77299999999999613</v>
      </c>
      <c r="S7" s="99" t="str">
        <f t="shared" ref="S7:S8" si="9">IF(R7&gt;=0,"盈","亏")</f>
        <v>盈</v>
      </c>
      <c r="U7" s="56" t="s">
        <v>113</v>
      </c>
      <c r="V7" s="79" t="s">
        <v>100</v>
      </c>
      <c r="W7" s="88">
        <v>0.80052000000000001</v>
      </c>
      <c r="X7" s="81">
        <v>42943</v>
      </c>
      <c r="Y7" s="80"/>
      <c r="Z7" s="88">
        <v>0.80118</v>
      </c>
      <c r="AA7" s="81">
        <v>42943</v>
      </c>
      <c r="AB7" s="82">
        <f t="shared" si="4"/>
        <v>6.5999999999999392E-4</v>
      </c>
      <c r="AC7" s="87" t="str">
        <f t="shared" si="7"/>
        <v>盈</v>
      </c>
      <c r="AE7" s="56" t="s">
        <v>113</v>
      </c>
      <c r="AF7" s="57"/>
      <c r="AG7" s="70"/>
      <c r="AH7" s="59"/>
      <c r="AI7" s="70"/>
      <c r="AJ7" s="70"/>
      <c r="AK7" s="59"/>
      <c r="AL7" s="70">
        <f t="shared" si="5"/>
        <v>0</v>
      </c>
      <c r="AM7" s="63" t="str">
        <f t="shared" si="6"/>
        <v>盈</v>
      </c>
    </row>
    <row r="8" spans="1:39" x14ac:dyDescent="0.4">
      <c r="A8" s="56" t="s">
        <v>114</v>
      </c>
      <c r="B8" s="52" t="s">
        <v>101</v>
      </c>
      <c r="C8" s="54">
        <v>1.2817499999999999</v>
      </c>
      <c r="D8" s="78">
        <v>42969</v>
      </c>
      <c r="E8" s="53"/>
      <c r="F8" s="54">
        <v>1.2880799999999999</v>
      </c>
      <c r="G8" s="78">
        <v>42972</v>
      </c>
      <c r="H8" s="54">
        <f t="shared" si="0"/>
        <v>-6.3299999999999468E-3</v>
      </c>
      <c r="I8" s="75" t="str">
        <f t="shared" si="1"/>
        <v>亏</v>
      </c>
      <c r="K8" s="56" t="s">
        <v>114</v>
      </c>
      <c r="L8" s="45" t="s">
        <v>101</v>
      </c>
      <c r="M8" s="46">
        <v>142.983</v>
      </c>
      <c r="N8" s="98">
        <v>42957</v>
      </c>
      <c r="O8" s="46"/>
      <c r="P8" s="46">
        <v>141.684</v>
      </c>
      <c r="Q8" s="98">
        <v>42958</v>
      </c>
      <c r="R8" s="46">
        <f t="shared" si="8"/>
        <v>1.2990000000000066</v>
      </c>
      <c r="S8" s="99" t="str">
        <f t="shared" si="9"/>
        <v>盈</v>
      </c>
      <c r="U8" s="56" t="s">
        <v>114</v>
      </c>
      <c r="V8" s="57"/>
      <c r="W8" s="70"/>
      <c r="X8" s="59"/>
      <c r="Y8" s="58"/>
      <c r="Z8" s="70"/>
      <c r="AA8" s="59"/>
      <c r="AB8" s="60"/>
      <c r="AC8" s="61"/>
      <c r="AE8" s="56" t="s">
        <v>114</v>
      </c>
      <c r="AF8" s="57"/>
      <c r="AG8" s="70"/>
      <c r="AH8" s="59"/>
      <c r="AI8" s="70"/>
      <c r="AJ8" s="70"/>
      <c r="AK8" s="59"/>
      <c r="AL8" s="70">
        <f t="shared" si="5"/>
        <v>0</v>
      </c>
      <c r="AM8" s="63" t="str">
        <f t="shared" si="6"/>
        <v>盈</v>
      </c>
    </row>
    <row r="9" spans="1:39" x14ac:dyDescent="0.4">
      <c r="A9" s="56" t="s">
        <v>115</v>
      </c>
      <c r="B9" s="57"/>
      <c r="C9" s="70"/>
      <c r="D9" s="59"/>
      <c r="E9" s="58"/>
      <c r="F9" s="70"/>
      <c r="G9" s="59"/>
      <c r="H9" s="70">
        <f t="shared" si="0"/>
        <v>0</v>
      </c>
      <c r="I9" s="63" t="str">
        <f t="shared" si="1"/>
        <v>盈</v>
      </c>
      <c r="K9" s="56" t="s">
        <v>115</v>
      </c>
      <c r="L9" s="57"/>
      <c r="M9" s="58"/>
      <c r="N9" s="59"/>
      <c r="O9" s="58"/>
      <c r="P9" s="58"/>
      <c r="Q9" s="59"/>
      <c r="R9" s="58">
        <f t="shared" si="2"/>
        <v>0</v>
      </c>
      <c r="S9" s="63" t="str">
        <f t="shared" si="3"/>
        <v>盈</v>
      </c>
      <c r="U9" s="56" t="s">
        <v>115</v>
      </c>
      <c r="V9" s="52" t="s">
        <v>101</v>
      </c>
      <c r="W9" s="54">
        <v>0.78720000000000001</v>
      </c>
      <c r="X9" s="78">
        <v>42957</v>
      </c>
      <c r="Y9" s="53" t="s">
        <v>156</v>
      </c>
      <c r="Z9" s="54">
        <v>0.79078999999999999</v>
      </c>
      <c r="AA9" s="78">
        <v>42959</v>
      </c>
      <c r="AB9" s="51">
        <f t="shared" ref="AB9" si="10">IF(V9="卖",W9-Z9,Z9-W9)</f>
        <v>-3.5899999999999821E-3</v>
      </c>
      <c r="AC9" s="50" t="str">
        <f t="shared" ref="AC9" si="11">IF(AB9&gt;=0,"盈","亏")</f>
        <v>亏</v>
      </c>
      <c r="AE9" s="56" t="s">
        <v>115</v>
      </c>
      <c r="AF9" s="57"/>
      <c r="AG9" s="70"/>
      <c r="AH9" s="59"/>
      <c r="AI9" s="70"/>
      <c r="AJ9" s="70"/>
      <c r="AK9" s="59"/>
      <c r="AL9" s="70">
        <f t="shared" si="5"/>
        <v>0</v>
      </c>
      <c r="AM9" s="63" t="str">
        <f t="shared" si="6"/>
        <v>盈</v>
      </c>
    </row>
    <row r="10" spans="1:39" x14ac:dyDescent="0.4">
      <c r="A10" s="56" t="s">
        <v>116</v>
      </c>
      <c r="B10" s="57"/>
      <c r="C10" s="70"/>
      <c r="D10" s="59"/>
      <c r="E10" s="58"/>
      <c r="F10" s="70"/>
      <c r="G10" s="59"/>
      <c r="H10" s="70">
        <f t="shared" si="0"/>
        <v>0</v>
      </c>
      <c r="I10" s="63" t="str">
        <f t="shared" si="1"/>
        <v>盈</v>
      </c>
      <c r="K10" s="56" t="s">
        <v>116</v>
      </c>
      <c r="L10" s="57"/>
      <c r="M10" s="58"/>
      <c r="N10" s="59"/>
      <c r="O10" s="58"/>
      <c r="P10" s="58"/>
      <c r="Q10" s="59"/>
      <c r="R10" s="58">
        <f t="shared" si="2"/>
        <v>0</v>
      </c>
      <c r="S10" s="63" t="str">
        <f t="shared" si="3"/>
        <v>盈</v>
      </c>
      <c r="U10" s="56" t="s">
        <v>116</v>
      </c>
      <c r="V10" s="100" t="s">
        <v>100</v>
      </c>
      <c r="W10" s="91">
        <v>0.79481999999999997</v>
      </c>
      <c r="X10" s="98">
        <v>42976</v>
      </c>
      <c r="Y10" s="46"/>
      <c r="Z10" s="49">
        <v>0.8</v>
      </c>
      <c r="AA10" s="98">
        <v>42999</v>
      </c>
      <c r="AB10" s="47">
        <f t="shared" si="4"/>
        <v>5.1800000000000734E-3</v>
      </c>
      <c r="AC10" s="48" t="str">
        <f t="shared" si="7"/>
        <v>盈</v>
      </c>
      <c r="AE10" s="56" t="s">
        <v>116</v>
      </c>
      <c r="AF10" s="57"/>
      <c r="AG10" s="70"/>
      <c r="AH10" s="59"/>
      <c r="AI10" s="70"/>
      <c r="AJ10" s="70"/>
      <c r="AK10" s="59"/>
      <c r="AL10" s="70">
        <f t="shared" si="5"/>
        <v>0</v>
      </c>
      <c r="AM10" s="63" t="str">
        <f t="shared" si="6"/>
        <v>盈</v>
      </c>
    </row>
    <row r="11" spans="1:39" x14ac:dyDescent="0.4">
      <c r="A11" s="56" t="s">
        <v>117</v>
      </c>
      <c r="B11" s="57"/>
      <c r="C11" s="70"/>
      <c r="D11" s="59"/>
      <c r="E11" s="58"/>
      <c r="F11" s="70"/>
      <c r="G11" s="59"/>
      <c r="H11" s="70">
        <f t="shared" si="0"/>
        <v>0</v>
      </c>
      <c r="I11" s="63" t="str">
        <f t="shared" si="1"/>
        <v>盈</v>
      </c>
      <c r="K11" s="56" t="s">
        <v>117</v>
      </c>
      <c r="L11" s="100" t="s">
        <v>100</v>
      </c>
      <c r="M11" s="101">
        <v>143.286</v>
      </c>
      <c r="N11" s="98">
        <v>42989</v>
      </c>
      <c r="O11" s="46"/>
      <c r="P11" s="46">
        <v>144.9</v>
      </c>
      <c r="Q11" s="98">
        <v>42990</v>
      </c>
      <c r="R11" s="46">
        <f t="shared" si="2"/>
        <v>1.6140000000000043</v>
      </c>
      <c r="S11" s="99" t="str">
        <f t="shared" si="3"/>
        <v>盈</v>
      </c>
      <c r="U11" s="56" t="s">
        <v>117</v>
      </c>
      <c r="V11" s="45" t="s">
        <v>100</v>
      </c>
      <c r="W11" s="49">
        <v>0.79810000000000003</v>
      </c>
      <c r="X11" s="98">
        <v>42976</v>
      </c>
      <c r="Y11" s="46"/>
      <c r="Z11" s="49">
        <v>0.80559000000000003</v>
      </c>
      <c r="AA11" s="98">
        <v>42986</v>
      </c>
      <c r="AB11" s="47">
        <f t="shared" si="4"/>
        <v>7.4899999999999967E-3</v>
      </c>
      <c r="AC11" s="99" t="str">
        <f t="shared" si="7"/>
        <v>盈</v>
      </c>
      <c r="AE11" s="56" t="s">
        <v>117</v>
      </c>
      <c r="AF11" s="57"/>
      <c r="AG11" s="70"/>
      <c r="AH11" s="59"/>
      <c r="AI11" s="70"/>
      <c r="AJ11" s="70"/>
      <c r="AK11" s="59"/>
      <c r="AL11" s="70">
        <f t="shared" si="5"/>
        <v>0</v>
      </c>
      <c r="AM11" s="63" t="str">
        <f t="shared" si="6"/>
        <v>盈</v>
      </c>
    </row>
    <row r="12" spans="1:39" x14ac:dyDescent="0.4">
      <c r="A12" s="56" t="s">
        <v>118</v>
      </c>
      <c r="B12" s="57"/>
      <c r="C12" s="70"/>
      <c r="D12" s="59"/>
      <c r="E12" s="58"/>
      <c r="F12" s="70"/>
      <c r="G12" s="59"/>
      <c r="H12" s="70">
        <f t="shared" si="0"/>
        <v>0</v>
      </c>
      <c r="I12" s="63" t="str">
        <f t="shared" si="1"/>
        <v>盈</v>
      </c>
      <c r="K12" s="56" t="s">
        <v>118</v>
      </c>
      <c r="L12" s="45" t="s">
        <v>100</v>
      </c>
      <c r="M12" s="46">
        <v>144.19999999999999</v>
      </c>
      <c r="N12" s="98">
        <v>42990</v>
      </c>
      <c r="O12" s="46"/>
      <c r="P12" s="46">
        <v>144.69300000000001</v>
      </c>
      <c r="Q12" s="98">
        <v>42990</v>
      </c>
      <c r="R12" s="46">
        <f t="shared" ref="R12:R13" si="12">IF(L12="卖",M12-P12,P12-M12)</f>
        <v>0.49300000000002342</v>
      </c>
      <c r="S12" s="99" t="str">
        <f t="shared" ref="S12:S13" si="13">IF(R12&gt;=0,"盈","亏")</f>
        <v>盈</v>
      </c>
      <c r="U12" s="56" t="s">
        <v>118</v>
      </c>
      <c r="V12" s="45" t="s">
        <v>100</v>
      </c>
      <c r="W12" s="49">
        <v>0.79642999999999997</v>
      </c>
      <c r="X12" s="98">
        <v>42983</v>
      </c>
      <c r="Y12" s="46"/>
      <c r="Z12" s="49">
        <v>0.79900000000000004</v>
      </c>
      <c r="AA12" s="98">
        <v>42983</v>
      </c>
      <c r="AB12" s="47">
        <f t="shared" si="4"/>
        <v>2.5700000000000722E-3</v>
      </c>
      <c r="AC12" s="99" t="str">
        <f t="shared" si="7"/>
        <v>盈</v>
      </c>
      <c r="AE12" s="56" t="s">
        <v>118</v>
      </c>
      <c r="AF12" s="57"/>
      <c r="AG12" s="70"/>
      <c r="AH12" s="59"/>
      <c r="AI12" s="70"/>
      <c r="AJ12" s="70"/>
      <c r="AK12" s="59"/>
      <c r="AL12" s="70">
        <f t="shared" si="5"/>
        <v>0</v>
      </c>
      <c r="AM12" s="63" t="str">
        <f t="shared" si="6"/>
        <v>盈</v>
      </c>
    </row>
    <row r="13" spans="1:39" x14ac:dyDescent="0.4">
      <c r="A13" s="56" t="s">
        <v>119</v>
      </c>
      <c r="B13" s="57"/>
      <c r="C13" s="70"/>
      <c r="D13" s="59"/>
      <c r="E13" s="58"/>
      <c r="F13" s="70"/>
      <c r="G13" s="59"/>
      <c r="H13" s="70">
        <f t="shared" ref="H13:H14" si="14">IF(B13="卖",C13-F13,F13-C13)</f>
        <v>0</v>
      </c>
      <c r="I13" s="63" t="str">
        <f t="shared" ref="I13:I14" si="15">IF(H13&gt;=0,"盈","亏")</f>
        <v>盈</v>
      </c>
      <c r="K13" s="56" t="s">
        <v>119</v>
      </c>
      <c r="L13" s="45" t="s">
        <v>100</v>
      </c>
      <c r="M13" s="46">
        <v>144.929</v>
      </c>
      <c r="N13" s="98">
        <v>42990</v>
      </c>
      <c r="O13" s="46"/>
      <c r="P13" s="46">
        <v>145.387</v>
      </c>
      <c r="Q13" s="98">
        <v>42990</v>
      </c>
      <c r="R13" s="46">
        <f t="shared" si="12"/>
        <v>0.45799999999999841</v>
      </c>
      <c r="S13" s="99" t="str">
        <f t="shared" si="13"/>
        <v>盈</v>
      </c>
      <c r="U13" s="56" t="s">
        <v>119</v>
      </c>
      <c r="V13" s="52" t="s">
        <v>100</v>
      </c>
      <c r="W13" s="54">
        <v>0.80415999999999999</v>
      </c>
      <c r="X13" s="78">
        <v>42991</v>
      </c>
      <c r="Y13" s="101" t="s">
        <v>155</v>
      </c>
      <c r="Z13" s="54">
        <v>0.80074999999999996</v>
      </c>
      <c r="AA13" s="78">
        <v>42991</v>
      </c>
      <c r="AB13" s="51">
        <f t="shared" ref="AB13:AB14" si="16">IF(V13="卖",W13-Z13,Z13-W13)</f>
        <v>-3.4100000000000241E-3</v>
      </c>
      <c r="AC13" s="50" t="str">
        <f t="shared" ref="AC13:AC14" si="17">IF(AB13&gt;=0,"盈","亏")</f>
        <v>亏</v>
      </c>
      <c r="AE13" s="56" t="s">
        <v>119</v>
      </c>
      <c r="AF13" s="57"/>
      <c r="AG13" s="70"/>
      <c r="AH13" s="59"/>
      <c r="AI13" s="70"/>
      <c r="AJ13" s="70"/>
      <c r="AK13" s="59"/>
      <c r="AL13" s="70">
        <f t="shared" ref="AL13:AL14" si="18">IF(AF13="卖",AG13-AJ13,AJ13-AG13)</f>
        <v>0</v>
      </c>
      <c r="AM13" s="63" t="str">
        <f t="shared" ref="AM13:AM14" si="19">IF(AL13&gt;=0,"盈","亏")</f>
        <v>盈</v>
      </c>
    </row>
    <row r="14" spans="1:39" x14ac:dyDescent="0.4">
      <c r="A14" s="56" t="s">
        <v>120</v>
      </c>
      <c r="B14" s="57"/>
      <c r="C14" s="70"/>
      <c r="D14" s="59"/>
      <c r="E14" s="58"/>
      <c r="F14" s="70"/>
      <c r="G14" s="59"/>
      <c r="H14" s="70">
        <f t="shared" si="14"/>
        <v>0</v>
      </c>
      <c r="I14" s="63" t="str">
        <f t="shared" si="15"/>
        <v>盈</v>
      </c>
      <c r="K14" s="56" t="s">
        <v>120</v>
      </c>
      <c r="L14" s="45" t="s">
        <v>100</v>
      </c>
      <c r="M14" s="46">
        <v>146.12700000000001</v>
      </c>
      <c r="N14" s="98">
        <v>42990</v>
      </c>
      <c r="O14" s="46"/>
      <c r="P14" s="46">
        <v>146.31899999999999</v>
      </c>
      <c r="Q14" s="98">
        <v>42991</v>
      </c>
      <c r="R14" s="46">
        <f t="shared" ref="R14:R15" si="20">IF(L14="卖",M14-P14,P14-M14)</f>
        <v>0.19199999999997885</v>
      </c>
      <c r="S14" s="99" t="str">
        <f t="shared" ref="S14:S15" si="21">IF(R14&gt;=0,"盈","亏")</f>
        <v>盈</v>
      </c>
      <c r="U14" s="56" t="s">
        <v>120</v>
      </c>
      <c r="V14" s="52" t="s">
        <v>100</v>
      </c>
      <c r="W14" s="54">
        <v>0.80164999999999997</v>
      </c>
      <c r="X14" s="78">
        <v>42996</v>
      </c>
      <c r="Y14" s="101" t="s">
        <v>155</v>
      </c>
      <c r="Z14" s="54">
        <v>0.79544000000000004</v>
      </c>
      <c r="AA14" s="78">
        <v>42997</v>
      </c>
      <c r="AB14" s="51">
        <f t="shared" si="16"/>
        <v>-6.2099999999999378E-3</v>
      </c>
      <c r="AC14" s="50" t="str">
        <f t="shared" si="17"/>
        <v>亏</v>
      </c>
      <c r="AE14" s="56" t="s">
        <v>120</v>
      </c>
      <c r="AF14" s="57"/>
      <c r="AG14" s="70"/>
      <c r="AH14" s="59"/>
      <c r="AI14" s="70"/>
      <c r="AJ14" s="70"/>
      <c r="AK14" s="59"/>
      <c r="AL14" s="70">
        <f t="shared" si="18"/>
        <v>0</v>
      </c>
      <c r="AM14" s="63" t="str">
        <f t="shared" si="19"/>
        <v>盈</v>
      </c>
    </row>
    <row r="15" spans="1:39" x14ac:dyDescent="0.4">
      <c r="A15" s="56" t="s">
        <v>121</v>
      </c>
      <c r="B15" s="57"/>
      <c r="C15" s="70"/>
      <c r="D15" s="59"/>
      <c r="E15" s="58"/>
      <c r="F15" s="70"/>
      <c r="G15" s="59"/>
      <c r="H15" s="70">
        <f t="shared" ref="H15:H16" si="22">IF(B15="卖",C15-F15,F15-C15)</f>
        <v>0</v>
      </c>
      <c r="I15" s="63" t="str">
        <f t="shared" ref="I15:I16" si="23">IF(H15&gt;=0,"盈","亏")</f>
        <v>盈</v>
      </c>
      <c r="K15" s="56" t="s">
        <v>121</v>
      </c>
      <c r="L15" s="100" t="s">
        <v>100</v>
      </c>
      <c r="M15" s="101">
        <v>148.33699999999999</v>
      </c>
      <c r="N15" s="98">
        <v>42993</v>
      </c>
      <c r="O15" s="46"/>
      <c r="P15" s="46">
        <v>151.161</v>
      </c>
      <c r="Q15" s="98">
        <v>42993</v>
      </c>
      <c r="R15" s="46">
        <f t="shared" si="20"/>
        <v>2.8240000000000123</v>
      </c>
      <c r="S15" s="99" t="str">
        <f t="shared" si="21"/>
        <v>盈</v>
      </c>
      <c r="U15" s="56" t="s">
        <v>121</v>
      </c>
      <c r="V15" s="52" t="s">
        <v>100</v>
      </c>
      <c r="W15" s="54">
        <v>0.80693000000000004</v>
      </c>
      <c r="X15" s="78">
        <v>42998</v>
      </c>
      <c r="Y15" s="101" t="s">
        <v>157</v>
      </c>
      <c r="Z15" s="54">
        <v>0.79235999999999995</v>
      </c>
      <c r="AA15" s="78">
        <v>42999</v>
      </c>
      <c r="AB15" s="51">
        <f t="shared" ref="AB15:AB16" si="24">IF(V15="卖",W15-Z15,Z15-W15)</f>
        <v>-1.4570000000000083E-2</v>
      </c>
      <c r="AC15" s="50" t="str">
        <f t="shared" ref="AC15:AC16" si="25">IF(AB15&gt;=0,"盈","亏")</f>
        <v>亏</v>
      </c>
      <c r="AE15" s="56" t="s">
        <v>121</v>
      </c>
      <c r="AF15" s="57"/>
      <c r="AG15" s="70"/>
      <c r="AH15" s="59"/>
      <c r="AI15" s="70"/>
      <c r="AJ15" s="70"/>
      <c r="AK15" s="59"/>
      <c r="AL15" s="70">
        <f t="shared" ref="AL15:AL16" si="26">IF(AF15="卖",AG15-AJ15,AJ15-AG15)</f>
        <v>0</v>
      </c>
      <c r="AM15" s="63" t="str">
        <f t="shared" ref="AM15:AM16" si="27">IF(AL15&gt;=0,"盈","亏")</f>
        <v>盈</v>
      </c>
    </row>
    <row r="16" spans="1:39" x14ac:dyDescent="0.4">
      <c r="A16" s="56" t="s">
        <v>122</v>
      </c>
      <c r="B16" s="57"/>
      <c r="C16" s="70"/>
      <c r="D16" s="59"/>
      <c r="E16" s="58"/>
      <c r="F16" s="70"/>
      <c r="G16" s="59"/>
      <c r="H16" s="70">
        <f t="shared" si="22"/>
        <v>0</v>
      </c>
      <c r="I16" s="63" t="str">
        <f t="shared" si="23"/>
        <v>盈</v>
      </c>
      <c r="K16" s="56" t="s">
        <v>122</v>
      </c>
      <c r="L16" s="57"/>
      <c r="M16" s="58"/>
      <c r="N16" s="59"/>
      <c r="O16" s="58"/>
      <c r="P16" s="58"/>
      <c r="Q16" s="59"/>
      <c r="R16" s="58">
        <f t="shared" ref="R16" si="28">IF(L16="卖",M16-P16,P16-M16)</f>
        <v>0</v>
      </c>
      <c r="S16" s="63" t="str">
        <f t="shared" ref="S16" si="29">IF(R16&gt;=0,"盈","亏")</f>
        <v>盈</v>
      </c>
      <c r="U16" s="56" t="s">
        <v>122</v>
      </c>
      <c r="V16" s="57"/>
      <c r="W16" s="70"/>
      <c r="X16" s="59"/>
      <c r="Y16" s="58"/>
      <c r="Z16" s="70"/>
      <c r="AA16" s="59"/>
      <c r="AB16" s="60">
        <f t="shared" si="24"/>
        <v>0</v>
      </c>
      <c r="AC16" s="61" t="str">
        <f t="shared" si="25"/>
        <v>盈</v>
      </c>
      <c r="AE16" s="56" t="s">
        <v>122</v>
      </c>
      <c r="AF16" s="57"/>
      <c r="AG16" s="70"/>
      <c r="AH16" s="59"/>
      <c r="AI16" s="70"/>
      <c r="AJ16" s="70"/>
      <c r="AK16" s="59"/>
      <c r="AL16" s="70">
        <f t="shared" si="26"/>
        <v>0</v>
      </c>
      <c r="AM16" s="63" t="str">
        <f t="shared" si="27"/>
        <v>盈</v>
      </c>
    </row>
    <row r="17" spans="1:39" x14ac:dyDescent="0.4">
      <c r="A17" s="56" t="s">
        <v>123</v>
      </c>
      <c r="B17" s="57"/>
      <c r="C17" s="70"/>
      <c r="D17" s="59"/>
      <c r="E17" s="58"/>
      <c r="F17" s="70"/>
      <c r="G17" s="59"/>
      <c r="H17" s="70">
        <f t="shared" ref="H17" si="30">IF(B17="卖",C17-F17,F17-C17)</f>
        <v>0</v>
      </c>
      <c r="I17" s="63" t="str">
        <f t="shared" ref="I17" si="31">IF(H17&gt;=0,"盈","亏")</f>
        <v>盈</v>
      </c>
      <c r="K17" s="56" t="s">
        <v>123</v>
      </c>
      <c r="L17" s="57"/>
      <c r="M17" s="58"/>
      <c r="N17" s="59"/>
      <c r="O17" s="58"/>
      <c r="P17" s="58"/>
      <c r="Q17" s="59"/>
      <c r="R17" s="58">
        <f t="shared" ref="R17:R19" si="32">IF(L17="卖",M17-P17,P17-M17)</f>
        <v>0</v>
      </c>
      <c r="S17" s="63" t="str">
        <f t="shared" ref="S17:S19" si="33">IF(R17&gt;=0,"盈","亏")</f>
        <v>盈</v>
      </c>
      <c r="U17" s="56" t="s">
        <v>123</v>
      </c>
      <c r="V17" s="57"/>
      <c r="W17" s="70"/>
      <c r="X17" s="59"/>
      <c r="Y17" s="58"/>
      <c r="Z17" s="70"/>
      <c r="AA17" s="59"/>
      <c r="AB17" s="60">
        <f t="shared" ref="AB17" si="34">IF(V17="卖",W17-Z17,Z17-W17)</f>
        <v>0</v>
      </c>
      <c r="AC17" s="61" t="str">
        <f t="shared" ref="AC17" si="35">IF(AB17&gt;=0,"盈","亏")</f>
        <v>盈</v>
      </c>
      <c r="AE17" s="56" t="s">
        <v>123</v>
      </c>
      <c r="AF17" s="57"/>
      <c r="AG17" s="70"/>
      <c r="AH17" s="59"/>
      <c r="AI17" s="70"/>
      <c r="AJ17" s="70"/>
      <c r="AK17" s="59"/>
      <c r="AL17" s="70">
        <f t="shared" ref="AL17" si="36">IF(AF17="卖",AG17-AJ17,AJ17-AG17)</f>
        <v>0</v>
      </c>
      <c r="AM17" s="63" t="str">
        <f t="shared" ref="AM17" si="37">IF(AL17&gt;=0,"盈","亏")</f>
        <v>盈</v>
      </c>
    </row>
    <row r="18" spans="1:39" x14ac:dyDescent="0.4">
      <c r="A18" s="56" t="s">
        <v>124</v>
      </c>
      <c r="B18" s="57"/>
      <c r="C18" s="70"/>
      <c r="D18" s="59"/>
      <c r="E18" s="58"/>
      <c r="F18" s="70"/>
      <c r="G18" s="59"/>
      <c r="H18" s="70">
        <f t="shared" ref="H18:H20" si="38">IF(B18="卖",C18-F18,F18-C18)</f>
        <v>0</v>
      </c>
      <c r="I18" s="63" t="str">
        <f t="shared" ref="I18:I20" si="39">IF(H18&gt;=0,"盈","亏")</f>
        <v>盈</v>
      </c>
      <c r="K18" s="56" t="s">
        <v>124</v>
      </c>
      <c r="L18" s="57"/>
      <c r="M18" s="58"/>
      <c r="N18" s="59"/>
      <c r="O18" s="58"/>
      <c r="P18" s="58"/>
      <c r="Q18" s="59"/>
      <c r="R18" s="58">
        <f t="shared" si="32"/>
        <v>0</v>
      </c>
      <c r="S18" s="63" t="str">
        <f t="shared" si="33"/>
        <v>盈</v>
      </c>
      <c r="U18" s="56" t="s">
        <v>124</v>
      </c>
      <c r="V18" s="57"/>
      <c r="W18" s="70"/>
      <c r="X18" s="59"/>
      <c r="Y18" s="58"/>
      <c r="Z18" s="70"/>
      <c r="AA18" s="59"/>
      <c r="AB18" s="60">
        <f t="shared" ref="AB18:AB20" si="40">IF(V18="卖",W18-Z18,Z18-W18)</f>
        <v>0</v>
      </c>
      <c r="AC18" s="61" t="str">
        <f t="shared" ref="AC18:AC20" si="41">IF(AB18&gt;=0,"盈","亏")</f>
        <v>盈</v>
      </c>
      <c r="AE18" s="56" t="s">
        <v>124</v>
      </c>
      <c r="AF18" s="57"/>
      <c r="AG18" s="70"/>
      <c r="AH18" s="59"/>
      <c r="AI18" s="70"/>
      <c r="AJ18" s="70"/>
      <c r="AK18" s="59"/>
      <c r="AL18" s="70">
        <f t="shared" ref="AL18:AL20" si="42">IF(AF18="卖",AG18-AJ18,AJ18-AG18)</f>
        <v>0</v>
      </c>
      <c r="AM18" s="63" t="str">
        <f t="shared" ref="AM18:AM20" si="43">IF(AL18&gt;=0,"盈","亏")</f>
        <v>盈</v>
      </c>
    </row>
    <row r="19" spans="1:39" x14ac:dyDescent="0.4">
      <c r="A19" s="56" t="s">
        <v>125</v>
      </c>
      <c r="B19" s="57"/>
      <c r="C19" s="70"/>
      <c r="D19" s="59"/>
      <c r="E19" s="58"/>
      <c r="F19" s="70"/>
      <c r="G19" s="59"/>
      <c r="H19" s="70">
        <f t="shared" si="38"/>
        <v>0</v>
      </c>
      <c r="I19" s="63" t="str">
        <f t="shared" si="39"/>
        <v>盈</v>
      </c>
      <c r="K19" s="56" t="s">
        <v>125</v>
      </c>
      <c r="L19" s="57"/>
      <c r="M19" s="58"/>
      <c r="N19" s="59"/>
      <c r="O19" s="58"/>
      <c r="P19" s="58"/>
      <c r="Q19" s="59"/>
      <c r="R19" s="58">
        <f t="shared" si="32"/>
        <v>0</v>
      </c>
      <c r="S19" s="63" t="str">
        <f t="shared" si="33"/>
        <v>盈</v>
      </c>
      <c r="U19" s="56" t="s">
        <v>125</v>
      </c>
      <c r="V19" s="57"/>
      <c r="W19" s="70"/>
      <c r="X19" s="59"/>
      <c r="Y19" s="58"/>
      <c r="Z19" s="70"/>
      <c r="AA19" s="59"/>
      <c r="AB19" s="60">
        <f t="shared" si="40"/>
        <v>0</v>
      </c>
      <c r="AC19" s="61" t="str">
        <f t="shared" si="41"/>
        <v>盈</v>
      </c>
      <c r="AE19" s="56" t="s">
        <v>125</v>
      </c>
      <c r="AF19" s="57"/>
      <c r="AG19" s="70"/>
      <c r="AH19" s="59"/>
      <c r="AI19" s="70"/>
      <c r="AJ19" s="70"/>
      <c r="AK19" s="59"/>
      <c r="AL19" s="70">
        <f t="shared" si="42"/>
        <v>0</v>
      </c>
      <c r="AM19" s="63" t="str">
        <f t="shared" si="43"/>
        <v>盈</v>
      </c>
    </row>
    <row r="20" spans="1:39" x14ac:dyDescent="0.4">
      <c r="A20" s="56" t="s">
        <v>126</v>
      </c>
      <c r="B20" s="57"/>
      <c r="C20" s="70"/>
      <c r="D20" s="59"/>
      <c r="E20" s="58"/>
      <c r="F20" s="70"/>
      <c r="G20" s="59"/>
      <c r="H20" s="70">
        <f t="shared" si="38"/>
        <v>0</v>
      </c>
      <c r="I20" s="63" t="str">
        <f t="shared" si="39"/>
        <v>盈</v>
      </c>
      <c r="K20" s="56" t="s">
        <v>126</v>
      </c>
      <c r="L20" s="57"/>
      <c r="M20" s="58"/>
      <c r="N20" s="59"/>
      <c r="O20" s="58"/>
      <c r="P20" s="58"/>
      <c r="Q20" s="59"/>
      <c r="R20" s="58">
        <f t="shared" ref="R20" si="44">IF(L20="卖",M20-P20,P20-M20)</f>
        <v>0</v>
      </c>
      <c r="S20" s="63" t="str">
        <f t="shared" ref="S20" si="45">IF(R20&gt;=0,"盈","亏")</f>
        <v>盈</v>
      </c>
      <c r="U20" s="56" t="s">
        <v>126</v>
      </c>
      <c r="V20" s="57"/>
      <c r="W20" s="70"/>
      <c r="X20" s="59"/>
      <c r="Y20" s="58"/>
      <c r="Z20" s="70"/>
      <c r="AA20" s="59"/>
      <c r="AB20" s="60">
        <f t="shared" si="40"/>
        <v>0</v>
      </c>
      <c r="AC20" s="61" t="str">
        <f t="shared" si="41"/>
        <v>盈</v>
      </c>
      <c r="AE20" s="56" t="s">
        <v>126</v>
      </c>
      <c r="AF20" s="57"/>
      <c r="AG20" s="70"/>
      <c r="AH20" s="59"/>
      <c r="AI20" s="70"/>
      <c r="AJ20" s="70"/>
      <c r="AK20" s="59"/>
      <c r="AL20" s="70">
        <f t="shared" si="42"/>
        <v>0</v>
      </c>
      <c r="AM20" s="63" t="str">
        <f t="shared" si="43"/>
        <v>盈</v>
      </c>
    </row>
    <row r="22" spans="1:39" x14ac:dyDescent="0.4">
      <c r="X22" s="92" t="s">
        <v>138</v>
      </c>
      <c r="AD22" s="43"/>
    </row>
    <row r="23" spans="1:39" x14ac:dyDescent="0.4">
      <c r="X23" s="92" t="s">
        <v>139</v>
      </c>
      <c r="AD23" s="43"/>
    </row>
    <row r="24" spans="1:39" s="43" customFormat="1" x14ac:dyDescent="0.4">
      <c r="A24" s="40"/>
      <c r="B24" s="44"/>
      <c r="C24" s="41"/>
      <c r="D24" s="55"/>
      <c r="E24" s="41"/>
      <c r="F24" s="41"/>
      <c r="G24" s="55"/>
      <c r="H24" s="42"/>
      <c r="K24" s="40"/>
      <c r="L24" s="44"/>
      <c r="M24" s="41"/>
      <c r="N24" s="55"/>
      <c r="O24" s="41"/>
      <c r="P24" s="41"/>
      <c r="Q24" s="55"/>
      <c r="R24" s="42"/>
      <c r="U24" s="40"/>
      <c r="V24" s="44"/>
      <c r="W24" s="41"/>
      <c r="X24" s="92" t="s">
        <v>140</v>
      </c>
      <c r="Y24" s="41"/>
      <c r="Z24" s="41"/>
      <c r="AA24" s="55"/>
      <c r="AB24" s="42"/>
      <c r="AE24" s="40"/>
      <c r="AF24" s="44"/>
      <c r="AG24" s="41"/>
      <c r="AH24" s="55"/>
      <c r="AI24" s="41"/>
      <c r="AJ24" s="41"/>
      <c r="AK24" s="55"/>
      <c r="AL24" s="42"/>
    </row>
    <row r="25" spans="1:39" s="43" customFormat="1" x14ac:dyDescent="0.4">
      <c r="A25" s="40"/>
      <c r="B25" s="44"/>
      <c r="C25" s="41"/>
      <c r="D25" s="55"/>
      <c r="E25" s="41"/>
      <c r="F25" s="41"/>
      <c r="G25" s="55"/>
      <c r="H25" s="42"/>
      <c r="K25" s="40"/>
      <c r="L25" s="44"/>
      <c r="M25" s="41"/>
      <c r="N25" s="55"/>
      <c r="O25" s="41"/>
      <c r="P25" s="41"/>
      <c r="Q25" s="55"/>
      <c r="R25" s="42"/>
      <c r="U25" s="40"/>
      <c r="V25" s="44"/>
      <c r="W25" s="41"/>
      <c r="X25" s="92"/>
      <c r="Y25" s="41"/>
      <c r="Z25" s="41"/>
      <c r="AA25" s="55"/>
      <c r="AB25" s="42"/>
      <c r="AE25" s="40"/>
      <c r="AF25" s="44"/>
      <c r="AG25" s="41"/>
      <c r="AH25" s="55"/>
      <c r="AI25" s="41"/>
      <c r="AJ25" s="41"/>
      <c r="AK25" s="55"/>
      <c r="AL25" s="42"/>
    </row>
    <row r="26" spans="1:39" s="43" customFormat="1" x14ac:dyDescent="0.4">
      <c r="A26" s="40"/>
      <c r="B26" s="44"/>
      <c r="C26" s="41"/>
      <c r="D26" s="55"/>
      <c r="E26" s="41"/>
      <c r="F26" s="41"/>
      <c r="G26" s="55"/>
      <c r="H26" s="42"/>
      <c r="K26" s="40"/>
      <c r="L26" s="44"/>
      <c r="M26" s="41"/>
      <c r="N26" s="55"/>
      <c r="O26" s="41"/>
      <c r="P26" s="41"/>
      <c r="Q26" s="55"/>
      <c r="R26" s="42"/>
      <c r="U26" s="40"/>
      <c r="V26" s="44"/>
      <c r="W26" s="41"/>
      <c r="X26" s="55"/>
      <c r="Y26" s="41"/>
      <c r="Z26" s="41"/>
      <c r="AA26" s="55"/>
      <c r="AB26" s="42"/>
      <c r="AE26" s="40"/>
      <c r="AF26" s="44"/>
      <c r="AG26" s="41"/>
      <c r="AH26" s="55"/>
      <c r="AI26" s="41"/>
      <c r="AJ26" s="41"/>
      <c r="AK26" s="55"/>
      <c r="AL26" s="42"/>
    </row>
    <row r="27" spans="1:39" s="43" customFormat="1" x14ac:dyDescent="0.4">
      <c r="A27" s="40"/>
      <c r="B27" s="44"/>
      <c r="C27" s="41"/>
      <c r="D27" s="55"/>
      <c r="E27" s="41"/>
      <c r="F27" s="41"/>
      <c r="G27" s="55"/>
      <c r="H27" s="42"/>
      <c r="K27" s="40"/>
      <c r="L27" s="44"/>
      <c r="M27" s="41"/>
      <c r="N27" s="55"/>
      <c r="O27" s="41"/>
      <c r="P27" s="41"/>
      <c r="Q27" s="55"/>
      <c r="R27" s="42"/>
      <c r="U27" s="40"/>
      <c r="V27" s="44"/>
      <c r="W27" s="41"/>
      <c r="X27" s="76" t="s">
        <v>128</v>
      </c>
      <c r="Y27" s="41"/>
      <c r="Z27" s="41"/>
      <c r="AA27" s="55"/>
      <c r="AB27" s="42"/>
      <c r="AE27" s="40"/>
      <c r="AF27" s="44"/>
      <c r="AG27" s="41"/>
      <c r="AH27" s="55"/>
      <c r="AI27" s="41"/>
      <c r="AJ27" s="41"/>
      <c r="AK27" s="55"/>
      <c r="AL27" s="42"/>
    </row>
    <row r="28" spans="1:39" s="43" customFormat="1" x14ac:dyDescent="0.4">
      <c r="A28" s="40"/>
      <c r="B28" s="44"/>
      <c r="C28" s="41"/>
      <c r="D28" s="55"/>
      <c r="E28" s="41"/>
      <c r="F28" s="41"/>
      <c r="G28" s="55"/>
      <c r="H28" s="42"/>
      <c r="K28" s="40"/>
      <c r="L28" s="44"/>
      <c r="M28" s="41"/>
      <c r="N28" s="55"/>
      <c r="O28" s="41"/>
      <c r="P28" s="41"/>
      <c r="Q28" s="55"/>
      <c r="R28" s="42"/>
      <c r="U28" s="40"/>
      <c r="V28" s="44"/>
      <c r="W28" s="41"/>
      <c r="X28" s="76" t="s">
        <v>134</v>
      </c>
      <c r="Y28" s="41"/>
      <c r="Z28" s="41"/>
      <c r="AA28" s="55"/>
      <c r="AB28" s="42"/>
      <c r="AE28" s="40"/>
      <c r="AF28" s="44"/>
      <c r="AG28" s="41"/>
      <c r="AH28" s="55"/>
      <c r="AI28" s="41"/>
      <c r="AJ28" s="41"/>
      <c r="AK28" s="55"/>
      <c r="AL28" s="42"/>
    </row>
    <row r="29" spans="1:39" s="43" customFormat="1" x14ac:dyDescent="0.4">
      <c r="A29" s="40"/>
      <c r="B29" s="44"/>
      <c r="C29" s="41"/>
      <c r="D29" s="55"/>
      <c r="E29" s="41"/>
      <c r="F29" s="41"/>
      <c r="G29" s="55"/>
      <c r="H29" s="42"/>
      <c r="K29" s="40"/>
      <c r="L29" s="44"/>
      <c r="M29" s="41"/>
      <c r="N29" s="55"/>
      <c r="O29" s="41"/>
      <c r="P29" s="41"/>
      <c r="Q29" s="55"/>
      <c r="R29" s="42"/>
      <c r="U29" s="40"/>
      <c r="V29" s="44"/>
      <c r="W29" s="41"/>
      <c r="X29" s="55"/>
      <c r="Y29" s="41"/>
      <c r="Z29" s="41"/>
      <c r="AA29" s="55"/>
      <c r="AB29" s="42"/>
      <c r="AE29" s="40"/>
      <c r="AF29" s="44"/>
      <c r="AG29" s="41"/>
      <c r="AH29" s="55"/>
      <c r="AI29" s="41"/>
      <c r="AJ29" s="41"/>
      <c r="AK29" s="55"/>
      <c r="AL29" s="42"/>
    </row>
    <row r="30" spans="1:39" s="43" customFormat="1" x14ac:dyDescent="0.4">
      <c r="A30" s="40"/>
      <c r="B30" s="44"/>
      <c r="C30" s="41"/>
      <c r="D30" s="55"/>
      <c r="E30" s="41"/>
      <c r="F30" s="41"/>
      <c r="G30" s="55"/>
      <c r="H30" s="42"/>
      <c r="K30" s="40"/>
      <c r="L30" s="44"/>
      <c r="M30" s="41"/>
      <c r="N30" s="55"/>
      <c r="O30" s="41"/>
      <c r="P30" s="41"/>
      <c r="Q30" s="55"/>
      <c r="R30" s="42"/>
      <c r="U30" s="40"/>
      <c r="V30" s="44"/>
      <c r="W30" s="41"/>
      <c r="X30" s="76" t="s">
        <v>129</v>
      </c>
      <c r="Y30" s="41"/>
      <c r="Z30" s="41"/>
      <c r="AA30" s="55"/>
      <c r="AB30" s="42"/>
      <c r="AE30" s="40"/>
      <c r="AF30" s="44"/>
      <c r="AG30" s="41"/>
      <c r="AH30" s="55"/>
      <c r="AI30" s="41"/>
      <c r="AJ30" s="41"/>
      <c r="AK30" s="55"/>
      <c r="AL30" s="42"/>
    </row>
    <row r="31" spans="1:39" s="43" customFormat="1" x14ac:dyDescent="0.4">
      <c r="A31" s="40"/>
      <c r="B31" s="44"/>
      <c r="C31" s="41"/>
      <c r="D31" s="55"/>
      <c r="E31" s="41"/>
      <c r="F31" s="41"/>
      <c r="G31" s="55"/>
      <c r="H31" s="42"/>
      <c r="K31" s="40"/>
      <c r="L31" s="44"/>
      <c r="M31" s="41"/>
      <c r="N31" s="55"/>
      <c r="O31" s="41"/>
      <c r="P31" s="41"/>
      <c r="Q31" s="55"/>
      <c r="R31" s="42"/>
      <c r="U31" s="40"/>
      <c r="V31" s="44"/>
      <c r="W31" s="41"/>
      <c r="X31" s="76"/>
      <c r="Y31" s="41"/>
      <c r="Z31" s="41"/>
      <c r="AA31" s="55"/>
      <c r="AB31" s="42"/>
      <c r="AE31" s="40"/>
      <c r="AF31" s="44"/>
      <c r="AG31" s="41"/>
      <c r="AH31" s="55"/>
      <c r="AI31" s="41"/>
      <c r="AJ31" s="41"/>
      <c r="AK31" s="55"/>
      <c r="AL31" s="42"/>
    </row>
    <row r="32" spans="1:39" s="43" customFormat="1" x14ac:dyDescent="0.4">
      <c r="A32" s="40"/>
      <c r="B32" s="44"/>
      <c r="C32" s="41"/>
      <c r="D32" s="55"/>
      <c r="E32" s="41"/>
      <c r="F32" s="41"/>
      <c r="G32" s="55"/>
      <c r="H32" s="42"/>
      <c r="K32" s="40"/>
      <c r="L32" s="44"/>
      <c r="M32" s="41"/>
      <c r="N32" s="55"/>
      <c r="O32" s="41"/>
      <c r="P32" s="41"/>
      <c r="Q32" s="55"/>
      <c r="R32" s="42"/>
      <c r="U32" s="40"/>
      <c r="V32" s="44"/>
      <c r="W32" s="41"/>
      <c r="X32" s="76" t="s">
        <v>135</v>
      </c>
      <c r="Y32" s="41"/>
      <c r="Z32" s="41"/>
      <c r="AA32" s="55"/>
      <c r="AB32" s="42"/>
      <c r="AE32" s="40"/>
      <c r="AF32" s="44"/>
      <c r="AG32" s="41"/>
      <c r="AH32" s="55"/>
      <c r="AI32" s="41"/>
      <c r="AJ32" s="41"/>
      <c r="AK32" s="55"/>
      <c r="AL32" s="42"/>
    </row>
    <row r="33" spans="1:38" s="43" customFormat="1" x14ac:dyDescent="0.4">
      <c r="A33" s="40"/>
      <c r="B33" s="44"/>
      <c r="C33" s="41"/>
      <c r="D33" s="55"/>
      <c r="E33" s="41"/>
      <c r="F33" s="41"/>
      <c r="G33" s="55"/>
      <c r="H33" s="42"/>
      <c r="K33" s="40"/>
      <c r="L33" s="44"/>
      <c r="M33" s="41"/>
      <c r="N33" s="55"/>
      <c r="O33" s="41"/>
      <c r="P33" s="41"/>
      <c r="Q33" s="55"/>
      <c r="R33" s="42"/>
      <c r="U33" s="40"/>
      <c r="V33" s="44"/>
      <c r="W33" s="41"/>
      <c r="X33" s="76" t="s">
        <v>131</v>
      </c>
      <c r="Y33" s="41"/>
      <c r="Z33" s="41"/>
      <c r="AA33" s="55"/>
      <c r="AB33" s="42"/>
      <c r="AE33" s="40"/>
      <c r="AF33" s="44"/>
      <c r="AG33" s="41"/>
      <c r="AH33" s="55"/>
      <c r="AI33" s="41"/>
      <c r="AJ33" s="41"/>
      <c r="AK33" s="55"/>
      <c r="AL33" s="42"/>
    </row>
    <row r="34" spans="1:38" s="43" customFormat="1" x14ac:dyDescent="0.4">
      <c r="A34" s="40"/>
      <c r="B34" s="44"/>
      <c r="C34" s="41"/>
      <c r="D34" s="55"/>
      <c r="E34" s="41"/>
      <c r="F34" s="41"/>
      <c r="G34" s="55"/>
      <c r="H34" s="42"/>
      <c r="K34" s="40"/>
      <c r="L34" s="44"/>
      <c r="M34" s="41"/>
      <c r="N34" s="55"/>
      <c r="O34" s="41"/>
      <c r="P34" s="41"/>
      <c r="Q34" s="55"/>
      <c r="R34" s="42"/>
      <c r="U34" s="40"/>
      <c r="V34" s="44"/>
      <c r="W34" s="41"/>
      <c r="X34" s="76" t="s">
        <v>137</v>
      </c>
      <c r="Y34" s="41"/>
      <c r="Z34" s="41"/>
      <c r="AA34" s="55"/>
      <c r="AB34" s="42"/>
      <c r="AE34" s="40"/>
      <c r="AF34" s="44"/>
      <c r="AG34" s="41"/>
      <c r="AH34" s="55"/>
      <c r="AI34" s="41"/>
      <c r="AJ34" s="41"/>
      <c r="AK34" s="55"/>
      <c r="AL34" s="42"/>
    </row>
    <row r="35" spans="1:38" s="43" customFormat="1" x14ac:dyDescent="0.4">
      <c r="A35" s="40"/>
      <c r="B35" s="44"/>
      <c r="C35" s="41"/>
      <c r="D35" s="55"/>
      <c r="E35" s="41"/>
      <c r="F35" s="41"/>
      <c r="G35" s="55"/>
      <c r="H35" s="42"/>
      <c r="K35" s="40"/>
      <c r="L35" s="44"/>
      <c r="M35" s="41"/>
      <c r="N35" s="55"/>
      <c r="O35" s="41"/>
      <c r="P35" s="41"/>
      <c r="Q35" s="55"/>
      <c r="R35" s="42"/>
      <c r="U35" s="40"/>
      <c r="V35" s="44"/>
      <c r="W35" s="41"/>
      <c r="X35" s="76" t="s">
        <v>132</v>
      </c>
      <c r="Y35" s="41"/>
      <c r="Z35" s="41"/>
      <c r="AA35" s="55"/>
      <c r="AB35" s="42"/>
      <c r="AE35" s="40"/>
      <c r="AF35" s="44"/>
      <c r="AG35" s="41"/>
      <c r="AH35" s="55"/>
      <c r="AI35" s="41"/>
      <c r="AJ35" s="41"/>
      <c r="AK35" s="55"/>
      <c r="AL35" s="42"/>
    </row>
    <row r="36" spans="1:38" s="43" customFormat="1" x14ac:dyDescent="0.4">
      <c r="A36" s="40"/>
      <c r="B36" s="44"/>
      <c r="C36" s="41"/>
      <c r="D36" s="55"/>
      <c r="E36" s="41"/>
      <c r="F36" s="41"/>
      <c r="G36" s="55"/>
      <c r="H36" s="42"/>
      <c r="K36" s="40"/>
      <c r="L36" s="44"/>
      <c r="M36" s="41"/>
      <c r="N36" s="55"/>
      <c r="O36" s="41"/>
      <c r="P36" s="41"/>
      <c r="Q36" s="55"/>
      <c r="R36" s="42"/>
      <c r="U36" s="40"/>
      <c r="V36" s="44"/>
      <c r="W36" s="41"/>
      <c r="X36" s="55"/>
      <c r="Y36" s="41"/>
      <c r="Z36" s="41"/>
      <c r="AA36" s="55"/>
      <c r="AB36" s="42"/>
      <c r="AE36" s="40"/>
      <c r="AF36" s="44"/>
      <c r="AG36" s="41"/>
      <c r="AH36" s="55"/>
      <c r="AI36" s="41"/>
      <c r="AJ36" s="41"/>
      <c r="AK36" s="55"/>
      <c r="AL36" s="42"/>
    </row>
    <row r="37" spans="1:38" s="43" customFormat="1" x14ac:dyDescent="0.4">
      <c r="A37" s="40"/>
      <c r="B37" s="44"/>
      <c r="C37" s="41"/>
      <c r="D37" s="55"/>
      <c r="E37" s="41"/>
      <c r="F37" s="41"/>
      <c r="G37" s="55"/>
      <c r="H37" s="42"/>
      <c r="K37" s="40"/>
      <c r="L37" s="44"/>
      <c r="M37" s="41"/>
      <c r="N37" s="55"/>
      <c r="O37" s="41"/>
      <c r="P37" s="41"/>
      <c r="Q37" s="55"/>
      <c r="R37" s="42"/>
      <c r="U37" s="40"/>
      <c r="V37" s="44"/>
      <c r="W37" s="41"/>
      <c r="X37" s="55"/>
      <c r="Y37" s="41"/>
      <c r="Z37" s="41"/>
      <c r="AA37" s="55"/>
      <c r="AB37" s="42"/>
      <c r="AE37" s="40"/>
      <c r="AF37" s="44"/>
      <c r="AG37" s="41"/>
      <c r="AH37" s="55"/>
      <c r="AI37" s="41"/>
      <c r="AJ37" s="41"/>
      <c r="AK37" s="55"/>
      <c r="AL37" s="42"/>
    </row>
    <row r="38" spans="1:38" s="43" customFormat="1" x14ac:dyDescent="0.4">
      <c r="A38" s="40"/>
      <c r="B38" s="44"/>
      <c r="C38" s="41"/>
      <c r="D38" s="55"/>
      <c r="E38" s="41"/>
      <c r="F38" s="41"/>
      <c r="G38" s="55"/>
      <c r="H38" s="42"/>
      <c r="K38" s="40"/>
      <c r="L38" s="44"/>
      <c r="M38" s="41"/>
      <c r="N38" s="55"/>
      <c r="O38" s="41"/>
      <c r="P38" s="41"/>
      <c r="Q38" s="55"/>
      <c r="R38" s="42"/>
      <c r="U38" s="40"/>
      <c r="V38" s="44"/>
      <c r="W38" s="41"/>
      <c r="X38" s="55"/>
      <c r="Y38" s="41"/>
      <c r="Z38" s="41"/>
      <c r="AA38" s="55"/>
      <c r="AB38" s="42"/>
      <c r="AE38" s="40"/>
      <c r="AF38" s="44"/>
      <c r="AG38" s="41"/>
      <c r="AH38" s="55"/>
      <c r="AI38" s="41"/>
      <c r="AJ38" s="41"/>
      <c r="AK38" s="55"/>
      <c r="AL38" s="42"/>
    </row>
    <row r="39" spans="1:38" s="43" customFormat="1" x14ac:dyDescent="0.4">
      <c r="A39" s="40"/>
      <c r="B39" s="44"/>
      <c r="C39" s="41"/>
      <c r="D39" s="55"/>
      <c r="E39" s="41"/>
      <c r="F39" s="41"/>
      <c r="G39" s="55"/>
      <c r="H39" s="42"/>
      <c r="K39" s="40"/>
      <c r="L39" s="44"/>
      <c r="M39" s="41"/>
      <c r="N39" s="55"/>
      <c r="O39" s="41"/>
      <c r="P39" s="41"/>
      <c r="Q39" s="55"/>
      <c r="R39" s="42"/>
      <c r="U39" s="40"/>
      <c r="V39" s="44"/>
      <c r="W39" s="41"/>
      <c r="X39" s="55"/>
      <c r="Y39" s="41"/>
      <c r="Z39" s="41"/>
      <c r="AA39" s="55"/>
      <c r="AB39" s="42"/>
      <c r="AE39" s="40"/>
      <c r="AF39" s="44"/>
      <c r="AG39" s="41"/>
      <c r="AH39" s="55"/>
      <c r="AI39" s="41"/>
      <c r="AJ39" s="41"/>
      <c r="AK39" s="55"/>
      <c r="AL39" s="42"/>
    </row>
    <row r="40" spans="1:38" s="43" customFormat="1" x14ac:dyDescent="0.4">
      <c r="A40" s="40"/>
      <c r="B40" s="44"/>
      <c r="C40" s="41"/>
      <c r="D40" s="55"/>
      <c r="E40" s="41"/>
      <c r="F40" s="41"/>
      <c r="G40" s="55"/>
      <c r="H40" s="42"/>
      <c r="K40" s="40"/>
      <c r="L40" s="44"/>
      <c r="M40" s="41"/>
      <c r="N40" s="55"/>
      <c r="O40" s="41"/>
      <c r="P40" s="41"/>
      <c r="Q40" s="55"/>
      <c r="R40" s="42"/>
      <c r="U40" s="40"/>
      <c r="V40" s="44"/>
      <c r="W40" s="41"/>
      <c r="X40" s="55"/>
      <c r="Y40" s="41"/>
      <c r="Z40" s="41"/>
      <c r="AA40" s="55"/>
      <c r="AB40" s="42"/>
      <c r="AE40" s="40"/>
      <c r="AF40" s="44"/>
      <c r="AG40" s="41"/>
      <c r="AH40" s="55"/>
      <c r="AI40" s="41"/>
      <c r="AJ40" s="41"/>
      <c r="AK40" s="55"/>
      <c r="AL40" s="42"/>
    </row>
    <row r="41" spans="1:38" s="43" customFormat="1" x14ac:dyDescent="0.4">
      <c r="A41" s="40"/>
      <c r="B41" s="44"/>
      <c r="C41" s="41"/>
      <c r="D41" s="55"/>
      <c r="E41" s="41"/>
      <c r="F41" s="41"/>
      <c r="G41" s="55"/>
      <c r="H41" s="42"/>
      <c r="K41" s="40"/>
      <c r="L41" s="44"/>
      <c r="M41" s="41"/>
      <c r="N41" s="55"/>
      <c r="O41" s="41"/>
      <c r="P41" s="41"/>
      <c r="Q41" s="55"/>
      <c r="R41" s="42"/>
      <c r="U41" s="40"/>
      <c r="V41" s="44"/>
      <c r="W41" s="41"/>
      <c r="X41" s="55"/>
      <c r="Y41" s="41"/>
      <c r="Z41" s="41"/>
      <c r="AA41" s="55"/>
      <c r="AB41" s="42"/>
      <c r="AE41" s="40"/>
      <c r="AF41" s="44"/>
      <c r="AG41" s="41"/>
      <c r="AH41" s="55"/>
      <c r="AI41" s="41"/>
      <c r="AJ41" s="41"/>
      <c r="AK41" s="55"/>
      <c r="AL41" s="42"/>
    </row>
    <row r="42" spans="1:38" s="43" customFormat="1" x14ac:dyDescent="0.4">
      <c r="A42" s="40"/>
      <c r="B42" s="44"/>
      <c r="C42" s="41"/>
      <c r="D42" s="55"/>
      <c r="E42" s="41"/>
      <c r="F42" s="41"/>
      <c r="G42" s="55"/>
      <c r="H42" s="42"/>
      <c r="K42" s="40"/>
      <c r="L42" s="44"/>
      <c r="M42" s="41"/>
      <c r="N42" s="55"/>
      <c r="O42" s="41"/>
      <c r="P42" s="41"/>
      <c r="Q42" s="55"/>
      <c r="R42" s="42"/>
      <c r="U42" s="40"/>
      <c r="V42" s="44"/>
      <c r="W42" s="41"/>
      <c r="X42" s="55"/>
      <c r="Y42" s="41"/>
      <c r="Z42" s="41"/>
      <c r="AA42" s="55"/>
      <c r="AB42" s="42"/>
      <c r="AE42" s="40"/>
      <c r="AF42" s="44"/>
      <c r="AG42" s="41"/>
      <c r="AH42" s="55"/>
      <c r="AI42" s="41"/>
      <c r="AJ42" s="41"/>
      <c r="AK42" s="55"/>
      <c r="AL42" s="42"/>
    </row>
    <row r="43" spans="1:38" s="43" customFormat="1" x14ac:dyDescent="0.4">
      <c r="A43" s="40"/>
      <c r="B43" s="44"/>
      <c r="C43" s="41"/>
      <c r="D43" s="55"/>
      <c r="E43" s="41"/>
      <c r="F43" s="41"/>
      <c r="G43" s="55"/>
      <c r="H43" s="42"/>
      <c r="K43" s="40"/>
      <c r="L43" s="44"/>
      <c r="M43" s="41"/>
      <c r="N43" s="55"/>
      <c r="O43" s="41"/>
      <c r="P43" s="41"/>
      <c r="Q43" s="55"/>
      <c r="R43" s="42"/>
      <c r="U43" s="40"/>
      <c r="V43" s="44"/>
      <c r="W43" s="41"/>
      <c r="X43" s="55"/>
      <c r="Y43" s="41"/>
      <c r="Z43" s="41"/>
      <c r="AA43" s="55"/>
      <c r="AB43" s="42"/>
      <c r="AE43" s="40"/>
      <c r="AF43" s="44"/>
      <c r="AG43" s="41"/>
      <c r="AH43" s="55"/>
      <c r="AI43" s="41"/>
      <c r="AJ43" s="41"/>
      <c r="AK43" s="55"/>
      <c r="AL43" s="42"/>
    </row>
    <row r="44" spans="1:38" s="43" customFormat="1" x14ac:dyDescent="0.4">
      <c r="A44" s="40"/>
      <c r="B44" s="44"/>
      <c r="C44" s="41"/>
      <c r="D44" s="55"/>
      <c r="E44" s="41"/>
      <c r="F44" s="41"/>
      <c r="G44" s="55"/>
      <c r="H44" s="42"/>
      <c r="K44" s="40"/>
      <c r="L44" s="44"/>
      <c r="M44" s="41"/>
      <c r="N44" s="55"/>
      <c r="O44" s="41"/>
      <c r="P44" s="41"/>
      <c r="Q44" s="55"/>
      <c r="R44" s="42"/>
      <c r="U44" s="40"/>
      <c r="V44" s="44"/>
      <c r="W44" s="41"/>
      <c r="X44" s="55"/>
      <c r="Y44" s="41"/>
      <c r="Z44" s="41"/>
      <c r="AA44" s="55"/>
      <c r="AB44" s="42"/>
      <c r="AE44" s="40"/>
      <c r="AF44" s="44"/>
      <c r="AG44" s="41"/>
      <c r="AH44" s="55"/>
      <c r="AI44" s="41"/>
      <c r="AJ44" s="41"/>
      <c r="AK44" s="55"/>
      <c r="AL44" s="42"/>
    </row>
  </sheetData>
  <mergeCells count="4">
    <mergeCell ref="K1:S1"/>
    <mergeCell ref="A1:I1"/>
    <mergeCell ref="U1:AC1"/>
    <mergeCell ref="AE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AF2:AF1048576 V2:V1048576 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交易记录</vt:lpstr>
      <vt:lpstr>交易原理</vt:lpstr>
      <vt:lpstr>交易记录参数</vt:lpstr>
      <vt:lpstr>10年计划-周</vt:lpstr>
      <vt:lpstr>美日欧</vt:lpstr>
      <vt:lpstr>磅美日澳加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2017-09-23T15:39:29Z</dcterms:modified>
</cp:coreProperties>
</file>