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2208" yWindow="-276" windowWidth="20796" windowHeight="9756" tabRatio="765" activeTab="9"/>
  </bookViews>
  <sheets>
    <sheet name="指南针交易法" sheetId="17" r:id="rId1"/>
    <sheet name="10年计划-周" sheetId="1" r:id="rId2"/>
    <sheet name="美日" sheetId="22" r:id="rId3"/>
    <sheet name="欧日 欧美" sheetId="14" r:id="rId4"/>
    <sheet name="奥美 美加" sheetId="18" r:id="rId5"/>
    <sheet name="磅美日" sheetId="15" r:id="rId6"/>
    <sheet name="天道" sheetId="19" r:id="rId7"/>
    <sheet name="原则" sheetId="21" r:id="rId8"/>
    <sheet name="图" sheetId="23" r:id="rId9"/>
    <sheet name="趋势跟踪" sheetId="24" r:id="rId10"/>
  </sheets>
  <calcPr calcId="145621"/>
</workbook>
</file>

<file path=xl/calcChain.xml><?xml version="1.0" encoding="utf-8"?>
<calcChain xmlns="http://schemas.openxmlformats.org/spreadsheetml/2006/main">
  <c r="J99" i="1" l="1"/>
  <c r="K99" i="1"/>
  <c r="A12" i="23"/>
  <c r="B12" i="23"/>
  <c r="A13" i="23"/>
  <c r="B13" i="23"/>
  <c r="A14" i="23"/>
  <c r="B14" i="23"/>
  <c r="A15" i="23"/>
  <c r="B15" i="23"/>
  <c r="A16" i="23"/>
  <c r="B16" i="23"/>
  <c r="A17" i="23"/>
  <c r="B17" i="23"/>
  <c r="A18" i="23"/>
  <c r="B18" i="23"/>
  <c r="A19" i="23"/>
  <c r="B19" i="23"/>
  <c r="A20" i="23"/>
  <c r="B20" i="23"/>
  <c r="A21" i="23"/>
  <c r="B21" i="23"/>
  <c r="A22" i="23"/>
  <c r="B22" i="23"/>
  <c r="A23" i="23"/>
  <c r="B23" i="23"/>
  <c r="A24" i="23"/>
  <c r="B24" i="23"/>
  <c r="A25" i="23"/>
  <c r="B25" i="23"/>
  <c r="A26" i="23"/>
  <c r="B26" i="23"/>
  <c r="A27" i="23"/>
  <c r="B27" i="23"/>
  <c r="A28" i="23"/>
  <c r="B28" i="23"/>
  <c r="A29" i="23"/>
  <c r="B29" i="23"/>
  <c r="A30" i="23"/>
  <c r="B30" i="23"/>
  <c r="A31" i="23"/>
  <c r="B31" i="23"/>
  <c r="A32" i="23"/>
  <c r="B32" i="23"/>
  <c r="A33" i="23"/>
  <c r="B33" i="23"/>
  <c r="A34" i="23"/>
  <c r="B34" i="23"/>
  <c r="A35" i="23"/>
  <c r="B35" i="23"/>
  <c r="A36" i="23"/>
  <c r="B36" i="23"/>
  <c r="A37" i="23"/>
  <c r="B37" i="23"/>
  <c r="A38" i="23"/>
  <c r="B38" i="23"/>
  <c r="A39" i="23"/>
  <c r="B39" i="23"/>
  <c r="A40" i="23"/>
  <c r="B40" i="23"/>
  <c r="A41" i="23"/>
  <c r="B41" i="23"/>
  <c r="A42" i="23"/>
  <c r="B42" i="23"/>
  <c r="A43" i="23"/>
  <c r="B43" i="23"/>
  <c r="A44" i="23"/>
  <c r="B44" i="23"/>
  <c r="A45" i="23"/>
  <c r="B45" i="23"/>
  <c r="A46" i="23"/>
  <c r="B46" i="23"/>
  <c r="A47" i="23"/>
  <c r="B47" i="23"/>
  <c r="A48" i="23"/>
  <c r="B48" i="23"/>
  <c r="A49" i="23"/>
  <c r="B49" i="23"/>
  <c r="A50" i="23"/>
  <c r="B50" i="23"/>
  <c r="A51" i="23"/>
  <c r="B51" i="23"/>
  <c r="A52" i="23"/>
  <c r="B52" i="23"/>
  <c r="A53" i="23"/>
  <c r="B53" i="23"/>
  <c r="A54" i="23"/>
  <c r="B54" i="23"/>
  <c r="A55" i="23"/>
  <c r="B55" i="23"/>
  <c r="A56" i="23"/>
  <c r="B56" i="23"/>
  <c r="A57" i="23"/>
  <c r="B57" i="23"/>
  <c r="A58" i="23"/>
  <c r="B58" i="23"/>
  <c r="A59" i="23"/>
  <c r="B59" i="23"/>
  <c r="A60" i="23"/>
  <c r="B60" i="23"/>
  <c r="A61" i="23"/>
  <c r="B61" i="23"/>
  <c r="A62" i="23"/>
  <c r="B62" i="23"/>
  <c r="A63" i="23"/>
  <c r="B63" i="23"/>
  <c r="A64" i="23"/>
  <c r="B64" i="23"/>
  <c r="A65" i="23"/>
  <c r="B65" i="23"/>
  <c r="A66" i="23"/>
  <c r="B66" i="23"/>
  <c r="A67" i="23"/>
  <c r="B67" i="23"/>
  <c r="A68" i="23"/>
  <c r="B68" i="23"/>
  <c r="A69" i="23"/>
  <c r="B69" i="23"/>
  <c r="A70" i="23"/>
  <c r="B70" i="23"/>
  <c r="A71" i="23"/>
  <c r="B71" i="23"/>
  <c r="A72" i="23"/>
  <c r="B72" i="23"/>
  <c r="A73" i="23"/>
  <c r="B73" i="23"/>
  <c r="A74" i="23"/>
  <c r="B74" i="23"/>
  <c r="A75" i="23"/>
  <c r="B75" i="23"/>
  <c r="A76" i="23"/>
  <c r="B76" i="23"/>
  <c r="A77" i="23"/>
  <c r="B77" i="23"/>
  <c r="A78" i="23"/>
  <c r="B78" i="23"/>
  <c r="A79" i="23"/>
  <c r="B79" i="23"/>
  <c r="A80" i="23"/>
  <c r="B80" i="23"/>
  <c r="A81" i="23"/>
  <c r="B81" i="23"/>
  <c r="A82" i="23"/>
  <c r="B82" i="23"/>
  <c r="A83" i="23"/>
  <c r="B83" i="23"/>
  <c r="A84" i="23"/>
  <c r="B84" i="23"/>
  <c r="A85" i="23"/>
  <c r="B85" i="23"/>
  <c r="A86" i="23"/>
  <c r="B86" i="23"/>
  <c r="A87" i="23"/>
  <c r="B87" i="23"/>
  <c r="A88" i="23"/>
  <c r="B88" i="23"/>
  <c r="A89" i="23"/>
  <c r="B89" i="23"/>
  <c r="A90" i="23"/>
  <c r="B90" i="23"/>
  <c r="A91" i="23"/>
  <c r="B91" i="23"/>
  <c r="A92" i="23"/>
  <c r="B92" i="23"/>
  <c r="A93" i="23"/>
  <c r="B93" i="23"/>
  <c r="A94" i="23"/>
  <c r="B94" i="23"/>
  <c r="A95" i="23"/>
  <c r="B95" i="23"/>
  <c r="A96" i="23"/>
  <c r="B96" i="23"/>
  <c r="A97" i="23"/>
  <c r="B97" i="23"/>
  <c r="A98" i="23"/>
  <c r="B98" i="23"/>
  <c r="A99" i="23"/>
  <c r="B99" i="23"/>
  <c r="A100" i="23"/>
  <c r="B100" i="23"/>
  <c r="A101" i="23"/>
  <c r="B101" i="23"/>
  <c r="A102" i="23"/>
  <c r="B102" i="23"/>
  <c r="A103" i="23"/>
  <c r="B103" i="23"/>
  <c r="A104" i="23"/>
  <c r="B104" i="23"/>
  <c r="A105" i="23"/>
  <c r="B105" i="23"/>
  <c r="A106" i="23"/>
  <c r="B106" i="23"/>
  <c r="A107" i="23"/>
  <c r="B107" i="23"/>
  <c r="A108" i="23"/>
  <c r="B108" i="23"/>
  <c r="A109" i="23"/>
  <c r="B109" i="23"/>
  <c r="A110" i="23"/>
  <c r="B110" i="23"/>
  <c r="A111" i="23"/>
  <c r="B111" i="23"/>
  <c r="A112" i="23"/>
  <c r="B112" i="23"/>
  <c r="A113" i="23"/>
  <c r="B113" i="23"/>
  <c r="A114" i="23"/>
  <c r="B114" i="23"/>
  <c r="A115" i="23"/>
  <c r="B115" i="23"/>
  <c r="A116" i="23"/>
  <c r="B116" i="23"/>
  <c r="A117" i="23"/>
  <c r="B117" i="23"/>
  <c r="A118" i="23"/>
  <c r="B118" i="23"/>
  <c r="A119" i="23"/>
  <c r="B119" i="23"/>
  <c r="A120" i="23"/>
  <c r="B120" i="23"/>
  <c r="A121" i="23"/>
  <c r="B121" i="23"/>
  <c r="A122" i="23"/>
  <c r="B122" i="23"/>
  <c r="A123" i="23"/>
  <c r="B123" i="23"/>
  <c r="A124" i="23"/>
  <c r="B124" i="23"/>
  <c r="A125" i="23"/>
  <c r="B125" i="23"/>
  <c r="A126" i="23"/>
  <c r="B126" i="23"/>
  <c r="A127" i="23"/>
  <c r="B127" i="23"/>
  <c r="A128" i="23"/>
  <c r="B128" i="23"/>
  <c r="A129" i="23"/>
  <c r="B129" i="23"/>
  <c r="A130" i="23"/>
  <c r="B130" i="23"/>
  <c r="A131" i="23"/>
  <c r="B131" i="23"/>
  <c r="A132" i="23"/>
  <c r="B132" i="23"/>
  <c r="A133" i="23"/>
  <c r="B133" i="23"/>
  <c r="A134" i="23"/>
  <c r="B134" i="23"/>
  <c r="A135" i="23"/>
  <c r="B135" i="23"/>
  <c r="A136" i="23"/>
  <c r="B136" i="23"/>
  <c r="A137" i="23"/>
  <c r="B137" i="23"/>
  <c r="A138" i="23"/>
  <c r="B138" i="23"/>
  <c r="A139" i="23"/>
  <c r="B139" i="23"/>
  <c r="A140" i="23"/>
  <c r="B140" i="23"/>
  <c r="A141" i="23"/>
  <c r="B141" i="23"/>
  <c r="A142" i="23"/>
  <c r="B142" i="23"/>
  <c r="A143" i="23"/>
  <c r="B143" i="23"/>
  <c r="A144" i="23"/>
  <c r="B144" i="23"/>
  <c r="A145" i="23"/>
  <c r="B145" i="23"/>
  <c r="A146" i="23"/>
  <c r="B146" i="23"/>
  <c r="A147" i="23"/>
  <c r="B147" i="23"/>
  <c r="A148" i="23"/>
  <c r="B148" i="23"/>
  <c r="A149" i="23"/>
  <c r="B149" i="23"/>
  <c r="A150" i="23"/>
  <c r="B150" i="23"/>
  <c r="A151" i="23"/>
  <c r="B151" i="23"/>
  <c r="A152" i="23"/>
  <c r="B152" i="23"/>
  <c r="A153" i="23"/>
  <c r="B153" i="23"/>
  <c r="A154" i="23"/>
  <c r="B154" i="23"/>
  <c r="A155" i="23"/>
  <c r="B155" i="23"/>
  <c r="A156" i="23"/>
  <c r="B156" i="23"/>
  <c r="A157" i="23"/>
  <c r="B157" i="23"/>
  <c r="A158" i="23"/>
  <c r="B158" i="23"/>
  <c r="A159" i="23"/>
  <c r="B159" i="23"/>
  <c r="A160" i="23"/>
  <c r="B160" i="23"/>
  <c r="A161" i="23"/>
  <c r="B161" i="23"/>
  <c r="A162" i="23"/>
  <c r="B162" i="23"/>
  <c r="A163" i="23"/>
  <c r="B163" i="23"/>
  <c r="A164" i="23"/>
  <c r="B164" i="23"/>
  <c r="A165" i="23"/>
  <c r="B165" i="23"/>
  <c r="A166" i="23"/>
  <c r="B166" i="23"/>
  <c r="A167" i="23"/>
  <c r="B167" i="23"/>
  <c r="A168" i="23"/>
  <c r="B168" i="23"/>
  <c r="A169" i="23"/>
  <c r="B169" i="23"/>
  <c r="A170" i="23"/>
  <c r="B170" i="23"/>
  <c r="A171" i="23"/>
  <c r="B171" i="23"/>
  <c r="A172" i="23"/>
  <c r="B172" i="23"/>
  <c r="A173" i="23"/>
  <c r="B173" i="23"/>
  <c r="A174" i="23"/>
  <c r="B174" i="23"/>
  <c r="A175" i="23"/>
  <c r="B175" i="23"/>
  <c r="A176" i="23"/>
  <c r="B176" i="23"/>
  <c r="A177" i="23"/>
  <c r="B177" i="23"/>
  <c r="A178" i="23"/>
  <c r="B178" i="23"/>
  <c r="A179" i="23"/>
  <c r="B179" i="23"/>
  <c r="A180" i="23"/>
  <c r="B180" i="23"/>
  <c r="A181" i="23"/>
  <c r="B181" i="23"/>
  <c r="A182" i="23"/>
  <c r="B182" i="23"/>
  <c r="A183" i="23"/>
  <c r="B183" i="23"/>
  <c r="A184" i="23"/>
  <c r="B184" i="23"/>
  <c r="A185" i="23"/>
  <c r="B185" i="23"/>
  <c r="A186" i="23"/>
  <c r="B186" i="23"/>
  <c r="A187" i="23"/>
  <c r="B187" i="23"/>
  <c r="A188" i="23"/>
  <c r="B188" i="23"/>
  <c r="A189" i="23"/>
  <c r="B189" i="23"/>
  <c r="A190" i="23"/>
  <c r="B190" i="23"/>
  <c r="A191" i="23"/>
  <c r="B191" i="23"/>
  <c r="A192" i="23"/>
  <c r="B192" i="23"/>
  <c r="A193" i="23"/>
  <c r="B193" i="23"/>
  <c r="A194" i="23"/>
  <c r="B194" i="23"/>
  <c r="A195" i="23"/>
  <c r="B195" i="23"/>
  <c r="A196" i="23"/>
  <c r="B196" i="23"/>
  <c r="A197" i="23"/>
  <c r="B197" i="23"/>
  <c r="A198" i="23"/>
  <c r="B198" i="23"/>
  <c r="A199" i="23"/>
  <c r="B199" i="23"/>
  <c r="A200" i="23"/>
  <c r="B200" i="23"/>
  <c r="A201" i="23"/>
  <c r="B201" i="23"/>
  <c r="A202" i="23"/>
  <c r="B202" i="23"/>
  <c r="A203" i="23"/>
  <c r="B203" i="23"/>
  <c r="A204" i="23"/>
  <c r="B204" i="23"/>
  <c r="A205" i="23"/>
  <c r="B205" i="23"/>
  <c r="A206" i="23"/>
  <c r="B206" i="23"/>
  <c r="A207" i="23"/>
  <c r="B207" i="23"/>
  <c r="A208" i="23"/>
  <c r="B208" i="23"/>
  <c r="A2" i="23"/>
  <c r="B2" i="23"/>
  <c r="A3" i="23"/>
  <c r="B3" i="23"/>
  <c r="A4" i="23"/>
  <c r="B4" i="23"/>
  <c r="A5" i="23"/>
  <c r="B5" i="23"/>
  <c r="A6" i="23"/>
  <c r="B6" i="23"/>
  <c r="A7" i="23"/>
  <c r="B7" i="23"/>
  <c r="A8" i="23"/>
  <c r="B8" i="23"/>
  <c r="A9" i="23"/>
  <c r="B9" i="23"/>
  <c r="A10" i="23"/>
  <c r="B10" i="23"/>
  <c r="A11" i="23"/>
  <c r="B11" i="23"/>
  <c r="B1" i="23"/>
  <c r="A1" i="23"/>
  <c r="W63" i="14"/>
  <c r="X63" i="14" s="1"/>
  <c r="P63" i="14"/>
  <c r="H63" i="14"/>
  <c r="I63" i="14" s="1"/>
  <c r="A63" i="14"/>
  <c r="W62" i="14"/>
  <c r="X62" i="14" s="1"/>
  <c r="P62" i="14"/>
  <c r="H62" i="14"/>
  <c r="I62" i="14" s="1"/>
  <c r="A62" i="14"/>
  <c r="W61" i="14"/>
  <c r="X61" i="14" s="1"/>
  <c r="P61" i="14"/>
  <c r="H61" i="14"/>
  <c r="I61" i="14" s="1"/>
  <c r="A61" i="14"/>
  <c r="W60" i="14"/>
  <c r="X60" i="14" s="1"/>
  <c r="P60" i="14"/>
  <c r="I60" i="14"/>
  <c r="H60" i="14"/>
  <c r="A60" i="14"/>
  <c r="W59" i="14"/>
  <c r="X59" i="14" s="1"/>
  <c r="P59" i="14"/>
  <c r="H59" i="14"/>
  <c r="I59" i="14" s="1"/>
  <c r="A59" i="14"/>
  <c r="W58" i="14"/>
  <c r="X58" i="14" s="1"/>
  <c r="P58" i="14"/>
  <c r="H58" i="14"/>
  <c r="I58" i="14" s="1"/>
  <c r="A58" i="14"/>
  <c r="W66" i="14"/>
  <c r="X66" i="14" s="1"/>
  <c r="P66" i="14"/>
  <c r="H66" i="14"/>
  <c r="I66" i="14" s="1"/>
  <c r="A66" i="14"/>
  <c r="W65" i="14"/>
  <c r="X65" i="14" s="1"/>
  <c r="P65" i="14"/>
  <c r="H65" i="14"/>
  <c r="I65" i="14" s="1"/>
  <c r="A65" i="14"/>
  <c r="W64" i="14"/>
  <c r="X64" i="14" s="1"/>
  <c r="P64" i="14"/>
  <c r="H64" i="14"/>
  <c r="I64" i="14" s="1"/>
  <c r="A64" i="14"/>
  <c r="G50" i="22"/>
  <c r="D46" i="22"/>
  <c r="H44" i="22"/>
  <c r="I44" i="22" s="1"/>
  <c r="A44" i="22"/>
  <c r="H43" i="22"/>
  <c r="I43" i="22" s="1"/>
  <c r="A43" i="22"/>
  <c r="H42" i="22"/>
  <c r="I42" i="22" s="1"/>
  <c r="A42" i="22"/>
  <c r="H41" i="22"/>
  <c r="I41" i="22" s="1"/>
  <c r="A41" i="22"/>
  <c r="I40" i="22"/>
  <c r="H40" i="22"/>
  <c r="A40" i="22"/>
  <c r="H39" i="22"/>
  <c r="I39" i="22" s="1"/>
  <c r="A39" i="22"/>
  <c r="H38" i="22"/>
  <c r="I38" i="22" s="1"/>
  <c r="A38" i="22"/>
  <c r="H37" i="22"/>
  <c r="I37" i="22" s="1"/>
  <c r="A37" i="22"/>
  <c r="H36" i="22"/>
  <c r="I36" i="22" s="1"/>
  <c r="A36" i="22"/>
  <c r="H35" i="22"/>
  <c r="I35" i="22" s="1"/>
  <c r="A35" i="22"/>
  <c r="H34" i="22"/>
  <c r="I34" i="22" s="1"/>
  <c r="A34" i="22"/>
  <c r="H33" i="22"/>
  <c r="I33" i="22" s="1"/>
  <c r="A33" i="22"/>
  <c r="H32" i="22"/>
  <c r="I32" i="22" s="1"/>
  <c r="A32" i="22"/>
  <c r="H31" i="22"/>
  <c r="I31" i="22" s="1"/>
  <c r="A31" i="22"/>
  <c r="H30" i="22"/>
  <c r="I30" i="22" s="1"/>
  <c r="A30" i="22"/>
  <c r="H29" i="22"/>
  <c r="I29" i="22" s="1"/>
  <c r="A29" i="22"/>
  <c r="H28" i="22"/>
  <c r="I28" i="22" s="1"/>
  <c r="A28" i="22"/>
  <c r="H27" i="22"/>
  <c r="I27" i="22" s="1"/>
  <c r="A27" i="22"/>
  <c r="I26" i="22"/>
  <c r="H26" i="22"/>
  <c r="A26" i="22"/>
  <c r="H25" i="22"/>
  <c r="I25" i="22" s="1"/>
  <c r="A25" i="22"/>
  <c r="H24" i="22"/>
  <c r="I24" i="22" s="1"/>
  <c r="A24" i="22"/>
  <c r="H23" i="22"/>
  <c r="I23" i="22" s="1"/>
  <c r="A23" i="22"/>
  <c r="H22" i="22"/>
  <c r="I22" i="22" s="1"/>
  <c r="A22" i="22"/>
  <c r="H21" i="22"/>
  <c r="I21" i="22" s="1"/>
  <c r="A21" i="22"/>
  <c r="H20" i="22"/>
  <c r="I20" i="22" s="1"/>
  <c r="A20" i="22"/>
  <c r="H19" i="22"/>
  <c r="I19" i="22" s="1"/>
  <c r="A19" i="22"/>
  <c r="H18" i="22"/>
  <c r="I18" i="22" s="1"/>
  <c r="A18" i="22"/>
  <c r="H17" i="22"/>
  <c r="I17" i="22" s="1"/>
  <c r="A17" i="22"/>
  <c r="H16" i="22"/>
  <c r="I16" i="22" s="1"/>
  <c r="A16" i="22"/>
  <c r="H15" i="22"/>
  <c r="I15" i="22" s="1"/>
  <c r="A15" i="22"/>
  <c r="I14" i="22"/>
  <c r="H14" i="22"/>
  <c r="A14" i="22"/>
  <c r="H13" i="22"/>
  <c r="I13" i="22" s="1"/>
  <c r="A13" i="22"/>
  <c r="H12" i="22"/>
  <c r="I12" i="22" s="1"/>
  <c r="A12" i="22"/>
  <c r="H11" i="22"/>
  <c r="I11" i="22" s="1"/>
  <c r="A11" i="22"/>
  <c r="I10" i="22"/>
  <c r="H10" i="22"/>
  <c r="A10" i="22"/>
  <c r="H9" i="22"/>
  <c r="I9" i="22" s="1"/>
  <c r="A9" i="22"/>
  <c r="H8" i="22"/>
  <c r="I8" i="22" s="1"/>
  <c r="A8" i="22"/>
  <c r="H7" i="22"/>
  <c r="I7" i="22" s="1"/>
  <c r="A7" i="22"/>
  <c r="H6" i="22"/>
  <c r="I6" i="22" s="1"/>
  <c r="A6" i="22"/>
  <c r="H5" i="22"/>
  <c r="I5" i="22" s="1"/>
  <c r="A5" i="22"/>
  <c r="H4" i="22"/>
  <c r="I4" i="22" s="1"/>
  <c r="A4" i="22"/>
  <c r="H3" i="22"/>
  <c r="I3" i="22" s="1"/>
  <c r="A3" i="22"/>
  <c r="W26" i="15" l="1"/>
  <c r="X26" i="15" s="1"/>
  <c r="W27" i="15"/>
  <c r="X27" i="15" s="1"/>
  <c r="W28" i="15"/>
  <c r="X28" i="15" s="1"/>
  <c r="W29" i="15"/>
  <c r="X29" i="15" s="1"/>
  <c r="W30" i="15"/>
  <c r="X30" i="15" s="1"/>
  <c r="W31" i="15"/>
  <c r="X31" i="15" s="1"/>
  <c r="W69" i="14" l="1"/>
  <c r="X69" i="14" s="1"/>
  <c r="P69" i="14"/>
  <c r="H69" i="14"/>
  <c r="I69" i="14" s="1"/>
  <c r="A69" i="14"/>
  <c r="W68" i="14"/>
  <c r="X68" i="14" s="1"/>
  <c r="P68" i="14"/>
  <c r="I68" i="14"/>
  <c r="H68" i="14"/>
  <c r="A68" i="14"/>
  <c r="W67" i="14"/>
  <c r="X67" i="14" s="1"/>
  <c r="P67" i="14"/>
  <c r="H67" i="14"/>
  <c r="I67" i="14" s="1"/>
  <c r="A67" i="14"/>
  <c r="W57" i="14"/>
  <c r="X57" i="14" s="1"/>
  <c r="P57" i="14"/>
  <c r="H57" i="14"/>
  <c r="I57" i="14" s="1"/>
  <c r="A57" i="14"/>
  <c r="H54" i="14"/>
  <c r="I54" i="14" s="1"/>
  <c r="H55" i="14"/>
  <c r="I55" i="14" s="1"/>
  <c r="H56" i="14"/>
  <c r="I56" i="14" s="1"/>
  <c r="W56" i="14" l="1"/>
  <c r="X56" i="14" s="1"/>
  <c r="P56" i="14"/>
  <c r="A56" i="14"/>
  <c r="W55" i="14"/>
  <c r="X55" i="14" s="1"/>
  <c r="P55" i="14"/>
  <c r="A55" i="14"/>
  <c r="A53" i="14" l="1"/>
  <c r="H53" i="14"/>
  <c r="I53" i="14" s="1"/>
  <c r="P53" i="14"/>
  <c r="W53" i="14"/>
  <c r="X53" i="14" s="1"/>
  <c r="A54" i="14"/>
  <c r="P54" i="14"/>
  <c r="W54" i="14"/>
  <c r="X54" i="14" s="1"/>
  <c r="W52" i="14"/>
  <c r="X52" i="14" s="1"/>
  <c r="P52" i="14"/>
  <c r="H52" i="14"/>
  <c r="I52" i="14" s="1"/>
  <c r="A52" i="14"/>
  <c r="W51" i="14"/>
  <c r="X51" i="14" s="1"/>
  <c r="P51" i="14"/>
  <c r="H51" i="14"/>
  <c r="I51" i="14" s="1"/>
  <c r="A51" i="14"/>
  <c r="H25" i="15" l="1"/>
  <c r="I25" i="15" s="1"/>
  <c r="H22" i="15"/>
  <c r="I22" i="15" s="1"/>
  <c r="R75" i="1"/>
  <c r="R74" i="1" l="1"/>
  <c r="A32" i="15"/>
  <c r="H32" i="15"/>
  <c r="I32" i="15" s="1"/>
  <c r="P32" i="15"/>
  <c r="W32" i="15"/>
  <c r="X32" i="15" s="1"/>
  <c r="A33" i="15"/>
  <c r="H33" i="15"/>
  <c r="I33" i="15" s="1"/>
  <c r="P33" i="15"/>
  <c r="W33" i="15"/>
  <c r="X33" i="15" s="1"/>
  <c r="A45" i="14"/>
  <c r="H45" i="14"/>
  <c r="I45" i="14" s="1"/>
  <c r="P45" i="14"/>
  <c r="W45" i="14"/>
  <c r="X45" i="14" s="1"/>
  <c r="A46" i="14"/>
  <c r="H46" i="14"/>
  <c r="I46" i="14" s="1"/>
  <c r="P46" i="14"/>
  <c r="W46" i="14"/>
  <c r="X46" i="14" s="1"/>
  <c r="A47" i="14"/>
  <c r="H47" i="14"/>
  <c r="I47" i="14" s="1"/>
  <c r="P47" i="14"/>
  <c r="W47" i="14"/>
  <c r="X47" i="14" s="1"/>
  <c r="A48" i="14"/>
  <c r="H48" i="14"/>
  <c r="I48" i="14" s="1"/>
  <c r="P48" i="14"/>
  <c r="W48" i="14"/>
  <c r="X48" i="14" s="1"/>
  <c r="A49" i="14"/>
  <c r="H49" i="14"/>
  <c r="I49" i="14" s="1"/>
  <c r="P49" i="14"/>
  <c r="W49" i="14"/>
  <c r="X49" i="14" s="1"/>
  <c r="A50" i="14"/>
  <c r="H50" i="14"/>
  <c r="I50" i="14" s="1"/>
  <c r="P50" i="14"/>
  <c r="W50" i="14"/>
  <c r="X50" i="14" s="1"/>
  <c r="A38" i="18"/>
  <c r="H38" i="18"/>
  <c r="I38" i="18" s="1"/>
  <c r="P38" i="18"/>
  <c r="W38" i="18"/>
  <c r="X38" i="18" s="1"/>
  <c r="A39" i="18"/>
  <c r="H39" i="18"/>
  <c r="I39" i="18" s="1"/>
  <c r="P39" i="18"/>
  <c r="W39" i="18"/>
  <c r="X39" i="18" s="1"/>
  <c r="A40" i="18"/>
  <c r="H40" i="18"/>
  <c r="I40" i="18" s="1"/>
  <c r="P40" i="18"/>
  <c r="W40" i="18"/>
  <c r="X40" i="18" s="1"/>
  <c r="A41" i="18"/>
  <c r="H41" i="18"/>
  <c r="I41" i="18" s="1"/>
  <c r="P41" i="18"/>
  <c r="W41" i="18"/>
  <c r="X41" i="18" s="1"/>
  <c r="A42" i="18"/>
  <c r="H42" i="18"/>
  <c r="I42" i="18" s="1"/>
  <c r="P42" i="18"/>
  <c r="W42" i="18"/>
  <c r="X42" i="18" s="1"/>
  <c r="A43" i="18"/>
  <c r="H43" i="18"/>
  <c r="I43" i="18" s="1"/>
  <c r="P43" i="18"/>
  <c r="W43" i="18"/>
  <c r="X43" i="18" s="1"/>
  <c r="W33" i="18"/>
  <c r="X33" i="18" s="1"/>
  <c r="W34" i="18"/>
  <c r="X34" i="18" s="1"/>
  <c r="W35" i="18"/>
  <c r="X35" i="18" s="1"/>
  <c r="W36" i="18"/>
  <c r="X36" i="18" s="1"/>
  <c r="W37" i="18"/>
  <c r="X37" i="18" s="1"/>
  <c r="R73" i="1" l="1"/>
  <c r="R72" i="1"/>
  <c r="R71" i="1" l="1"/>
  <c r="K105" i="1" l="1"/>
  <c r="K106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100" i="1"/>
  <c r="K101" i="1"/>
  <c r="K102" i="1"/>
  <c r="K103" i="1"/>
  <c r="K104" i="1"/>
  <c r="K107" i="1"/>
  <c r="K108" i="1"/>
  <c r="K71" i="1"/>
  <c r="K72" i="1"/>
  <c r="K73" i="1"/>
  <c r="K74" i="1"/>
  <c r="K75" i="1"/>
  <c r="K76" i="1"/>
  <c r="K77" i="1"/>
  <c r="K78" i="1"/>
  <c r="K79" i="1"/>
  <c r="R70" i="1" l="1"/>
  <c r="R69" i="1" l="1"/>
  <c r="R68" i="1"/>
  <c r="R67" i="1" l="1"/>
  <c r="R66" i="1" l="1"/>
  <c r="R65" i="1"/>
  <c r="R64" i="1" l="1"/>
  <c r="K56" i="1" l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R63" i="1"/>
  <c r="R62" i="1"/>
  <c r="R61" i="1" l="1"/>
  <c r="R60" i="1" l="1"/>
  <c r="R59" i="1" l="1"/>
  <c r="R55" i="1" l="1"/>
  <c r="R56" i="1"/>
  <c r="R57" i="1"/>
  <c r="R58" i="1"/>
  <c r="R54" i="1" l="1"/>
  <c r="R53" i="1" l="1"/>
  <c r="A42" i="14" l="1"/>
  <c r="H42" i="14"/>
  <c r="I42" i="14" s="1"/>
  <c r="P42" i="14"/>
  <c r="W42" i="14"/>
  <c r="X42" i="14" s="1"/>
  <c r="A43" i="14"/>
  <c r="H43" i="14"/>
  <c r="I43" i="14" s="1"/>
  <c r="P43" i="14"/>
  <c r="W43" i="14"/>
  <c r="X43" i="14" s="1"/>
  <c r="A44" i="14"/>
  <c r="H44" i="14"/>
  <c r="I44" i="14" s="1"/>
  <c r="P44" i="14"/>
  <c r="W44" i="14"/>
  <c r="X44" i="14" s="1"/>
  <c r="R52" i="1" l="1"/>
  <c r="V49" i="18" l="1"/>
  <c r="G49" i="18"/>
  <c r="S45" i="18"/>
  <c r="D45" i="18"/>
  <c r="P37" i="18"/>
  <c r="H37" i="18"/>
  <c r="I37" i="18" s="1"/>
  <c r="A37" i="18"/>
  <c r="P36" i="18"/>
  <c r="H36" i="18"/>
  <c r="I36" i="18" s="1"/>
  <c r="A36" i="18"/>
  <c r="P35" i="18"/>
  <c r="H35" i="18"/>
  <c r="I35" i="18" s="1"/>
  <c r="A35" i="18"/>
  <c r="P34" i="18"/>
  <c r="H34" i="18"/>
  <c r="I34" i="18" s="1"/>
  <c r="A34" i="18"/>
  <c r="P33" i="18"/>
  <c r="H33" i="18"/>
  <c r="I33" i="18" s="1"/>
  <c r="A33" i="18"/>
  <c r="W32" i="18"/>
  <c r="X32" i="18" s="1"/>
  <c r="P32" i="18"/>
  <c r="H32" i="18"/>
  <c r="I32" i="18" s="1"/>
  <c r="A32" i="18"/>
  <c r="W31" i="18"/>
  <c r="X31" i="18" s="1"/>
  <c r="P31" i="18"/>
  <c r="H31" i="18"/>
  <c r="I31" i="18" s="1"/>
  <c r="A31" i="18"/>
  <c r="X30" i="18"/>
  <c r="W30" i="18"/>
  <c r="P30" i="18"/>
  <c r="H30" i="18"/>
  <c r="I30" i="18" s="1"/>
  <c r="A30" i="18"/>
  <c r="W29" i="18"/>
  <c r="X29" i="18" s="1"/>
  <c r="P29" i="18"/>
  <c r="H29" i="18"/>
  <c r="I29" i="18" s="1"/>
  <c r="A29" i="18"/>
  <c r="W28" i="18"/>
  <c r="X28" i="18" s="1"/>
  <c r="P28" i="18"/>
  <c r="H28" i="18"/>
  <c r="I28" i="18" s="1"/>
  <c r="A28" i="18"/>
  <c r="W27" i="18"/>
  <c r="X27" i="18" s="1"/>
  <c r="P27" i="18"/>
  <c r="H27" i="18"/>
  <c r="I27" i="18" s="1"/>
  <c r="A27" i="18"/>
  <c r="W26" i="18"/>
  <c r="X26" i="18" s="1"/>
  <c r="P26" i="18"/>
  <c r="H26" i="18"/>
  <c r="I26" i="18" s="1"/>
  <c r="A26" i="18"/>
  <c r="W25" i="18"/>
  <c r="X25" i="18" s="1"/>
  <c r="P25" i="18"/>
  <c r="H25" i="18"/>
  <c r="I25" i="18" s="1"/>
  <c r="A25" i="18"/>
  <c r="W24" i="18"/>
  <c r="X24" i="18" s="1"/>
  <c r="P24" i="18"/>
  <c r="H24" i="18"/>
  <c r="I24" i="18" s="1"/>
  <c r="A24" i="18"/>
  <c r="W23" i="18"/>
  <c r="X23" i="18" s="1"/>
  <c r="P23" i="18"/>
  <c r="H23" i="18"/>
  <c r="I23" i="18" s="1"/>
  <c r="A23" i="18"/>
  <c r="W22" i="18"/>
  <c r="X22" i="18" s="1"/>
  <c r="P22" i="18"/>
  <c r="H22" i="18"/>
  <c r="I22" i="18" s="1"/>
  <c r="A22" i="18"/>
  <c r="W21" i="18"/>
  <c r="X21" i="18" s="1"/>
  <c r="P21" i="18"/>
  <c r="H21" i="18"/>
  <c r="I21" i="18" s="1"/>
  <c r="A21" i="18"/>
  <c r="W20" i="18"/>
  <c r="X20" i="18" s="1"/>
  <c r="P20" i="18"/>
  <c r="I20" i="18"/>
  <c r="H20" i="18"/>
  <c r="A20" i="18"/>
  <c r="W19" i="18"/>
  <c r="X19" i="18" s="1"/>
  <c r="P19" i="18"/>
  <c r="H19" i="18"/>
  <c r="I19" i="18" s="1"/>
  <c r="A19" i="18"/>
  <c r="W18" i="18"/>
  <c r="X18" i="18" s="1"/>
  <c r="P18" i="18"/>
  <c r="H18" i="18"/>
  <c r="I18" i="18" s="1"/>
  <c r="A18" i="18"/>
  <c r="W17" i="18"/>
  <c r="X17" i="18" s="1"/>
  <c r="P17" i="18"/>
  <c r="H17" i="18"/>
  <c r="I17" i="18" s="1"/>
  <c r="A17" i="18"/>
  <c r="W16" i="18"/>
  <c r="X16" i="18" s="1"/>
  <c r="P16" i="18"/>
  <c r="H16" i="18"/>
  <c r="I16" i="18" s="1"/>
  <c r="A16" i="18"/>
  <c r="W15" i="18"/>
  <c r="X15" i="18" s="1"/>
  <c r="P15" i="18"/>
  <c r="H15" i="18"/>
  <c r="I15" i="18" s="1"/>
  <c r="A15" i="18"/>
  <c r="W14" i="18"/>
  <c r="X14" i="18" s="1"/>
  <c r="P14" i="18"/>
  <c r="H14" i="18"/>
  <c r="I14" i="18" s="1"/>
  <c r="A14" i="18"/>
  <c r="W13" i="18"/>
  <c r="X13" i="18" s="1"/>
  <c r="P13" i="18"/>
  <c r="H13" i="18"/>
  <c r="I13" i="18" s="1"/>
  <c r="A13" i="18"/>
  <c r="W12" i="18"/>
  <c r="X12" i="18" s="1"/>
  <c r="P12" i="18"/>
  <c r="H12" i="18"/>
  <c r="I12" i="18" s="1"/>
  <c r="A12" i="18"/>
  <c r="W11" i="18"/>
  <c r="X11" i="18" s="1"/>
  <c r="P11" i="18"/>
  <c r="H11" i="18"/>
  <c r="I11" i="18" s="1"/>
  <c r="A11" i="18"/>
  <c r="W10" i="18"/>
  <c r="X10" i="18" s="1"/>
  <c r="P10" i="18"/>
  <c r="H10" i="18"/>
  <c r="I10" i="18" s="1"/>
  <c r="A10" i="18"/>
  <c r="W9" i="18"/>
  <c r="X9" i="18" s="1"/>
  <c r="P9" i="18"/>
  <c r="H9" i="18"/>
  <c r="I9" i="18" s="1"/>
  <c r="A9" i="18"/>
  <c r="W8" i="18"/>
  <c r="X8" i="18" s="1"/>
  <c r="P8" i="18"/>
  <c r="A8" i="18"/>
  <c r="W7" i="18"/>
  <c r="X7" i="18" s="1"/>
  <c r="P7" i="18"/>
  <c r="H7" i="18"/>
  <c r="I7" i="18" s="1"/>
  <c r="A7" i="18"/>
  <c r="W6" i="18"/>
  <c r="X6" i="18" s="1"/>
  <c r="P6" i="18"/>
  <c r="H6" i="18"/>
  <c r="I6" i="18" s="1"/>
  <c r="A6" i="18"/>
  <c r="W5" i="18"/>
  <c r="X5" i="18" s="1"/>
  <c r="P5" i="18"/>
  <c r="H5" i="18"/>
  <c r="I5" i="18" s="1"/>
  <c r="A5" i="18"/>
  <c r="W4" i="18"/>
  <c r="X4" i="18" s="1"/>
  <c r="P4" i="18"/>
  <c r="H4" i="18"/>
  <c r="I4" i="18" s="1"/>
  <c r="A4" i="18"/>
  <c r="W3" i="18"/>
  <c r="X3" i="18" s="1"/>
  <c r="P3" i="18"/>
  <c r="H3" i="18"/>
  <c r="I3" i="18" s="1"/>
  <c r="A3" i="18"/>
  <c r="D35" i="15"/>
  <c r="W23" i="15" l="1"/>
  <c r="X23" i="15" s="1"/>
  <c r="W24" i="15"/>
  <c r="X24" i="15" s="1"/>
  <c r="W22" i="15"/>
  <c r="X22" i="15" s="1"/>
  <c r="V75" i="14"/>
  <c r="G75" i="14"/>
  <c r="V39" i="15"/>
  <c r="S35" i="15"/>
  <c r="G39" i="15"/>
  <c r="H35" i="15" s="1"/>
  <c r="S71" i="14"/>
  <c r="D71" i="14"/>
  <c r="R51" i="1" l="1"/>
  <c r="R50" i="1" l="1"/>
  <c r="R49" i="1" l="1"/>
  <c r="A40" i="14" l="1"/>
  <c r="H40" i="14"/>
  <c r="I40" i="14" s="1"/>
  <c r="P40" i="14"/>
  <c r="W40" i="14"/>
  <c r="X40" i="14" s="1"/>
  <c r="A41" i="14"/>
  <c r="H41" i="14"/>
  <c r="I41" i="14" s="1"/>
  <c r="P41" i="14"/>
  <c r="W41" i="14"/>
  <c r="X41" i="14" s="1"/>
  <c r="W33" i="14" l="1"/>
  <c r="X33" i="14" s="1"/>
  <c r="R48" i="1" l="1"/>
  <c r="R47" i="1" l="1"/>
  <c r="A27" i="15"/>
  <c r="H27" i="15"/>
  <c r="I27" i="15" s="1"/>
  <c r="P27" i="15"/>
  <c r="A28" i="15"/>
  <c r="H28" i="15"/>
  <c r="I28" i="15" s="1"/>
  <c r="P28" i="15"/>
  <c r="A29" i="15"/>
  <c r="H29" i="15"/>
  <c r="I29" i="15" s="1"/>
  <c r="P29" i="15"/>
  <c r="A30" i="15"/>
  <c r="H30" i="15"/>
  <c r="I30" i="15" s="1"/>
  <c r="P30" i="15"/>
  <c r="A31" i="15"/>
  <c r="H31" i="15"/>
  <c r="I31" i="15" s="1"/>
  <c r="P31" i="15"/>
  <c r="A39" i="14"/>
  <c r="H39" i="14"/>
  <c r="I39" i="14" s="1"/>
  <c r="P39" i="14"/>
  <c r="W39" i="14"/>
  <c r="X39" i="14" s="1"/>
  <c r="A34" i="14" l="1"/>
  <c r="H34" i="14"/>
  <c r="I34" i="14" s="1"/>
  <c r="P34" i="14"/>
  <c r="W34" i="14"/>
  <c r="X34" i="14" s="1"/>
  <c r="A35" i="14"/>
  <c r="H35" i="14"/>
  <c r="I35" i="14" s="1"/>
  <c r="P35" i="14"/>
  <c r="W35" i="14"/>
  <c r="X35" i="14" s="1"/>
  <c r="A36" i="14"/>
  <c r="H36" i="14"/>
  <c r="I36" i="14" s="1"/>
  <c r="P36" i="14"/>
  <c r="W36" i="14"/>
  <c r="X36" i="14" s="1"/>
  <c r="A37" i="14"/>
  <c r="H37" i="14"/>
  <c r="I37" i="14" s="1"/>
  <c r="P37" i="14"/>
  <c r="W37" i="14"/>
  <c r="X37" i="14" s="1"/>
  <c r="A38" i="14"/>
  <c r="H38" i="14"/>
  <c r="I38" i="14" s="1"/>
  <c r="P38" i="14"/>
  <c r="W38" i="14"/>
  <c r="X38" i="14" s="1"/>
  <c r="K55" i="1" l="1"/>
  <c r="K52" i="1"/>
  <c r="K53" i="1"/>
  <c r="K54" i="1"/>
  <c r="K48" i="1"/>
  <c r="K49" i="1"/>
  <c r="K50" i="1"/>
  <c r="K51" i="1"/>
  <c r="K47" i="1"/>
  <c r="K35" i="1"/>
  <c r="K36" i="1"/>
  <c r="K37" i="1"/>
  <c r="K38" i="1"/>
  <c r="K39" i="1"/>
  <c r="K40" i="1"/>
  <c r="K41" i="1"/>
  <c r="K42" i="1"/>
  <c r="K43" i="1"/>
  <c r="K44" i="1"/>
  <c r="K45" i="1"/>
  <c r="K46" i="1"/>
  <c r="K30" i="1"/>
  <c r="K31" i="1"/>
  <c r="K32" i="1"/>
  <c r="K33" i="1"/>
  <c r="K34" i="1"/>
  <c r="K22" i="1"/>
  <c r="K23" i="1"/>
  <c r="K24" i="1"/>
  <c r="K25" i="1"/>
  <c r="K26" i="1"/>
  <c r="K27" i="1"/>
  <c r="K28" i="1"/>
  <c r="K29" i="1"/>
  <c r="K21" i="1"/>
  <c r="K17" i="1"/>
  <c r="K18" i="1"/>
  <c r="K19" i="1"/>
  <c r="K20" i="1"/>
  <c r="K13" i="1"/>
  <c r="K14" i="1"/>
  <c r="K15" i="1"/>
  <c r="K16" i="1"/>
  <c r="K11" i="1"/>
  <c r="K12" i="1"/>
  <c r="K10" i="1"/>
  <c r="K9" i="1"/>
  <c r="K8" i="1"/>
  <c r="R46" i="1" l="1"/>
  <c r="A4" i="15" l="1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3" i="15"/>
  <c r="A3" i="15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" i="14"/>
  <c r="W31" i="14"/>
  <c r="X31" i="14" s="1"/>
  <c r="H31" i="14"/>
  <c r="I31" i="14" s="1"/>
  <c r="W30" i="14"/>
  <c r="X30" i="14" s="1"/>
  <c r="H30" i="14"/>
  <c r="I30" i="14" s="1"/>
  <c r="W25" i="15"/>
  <c r="W21" i="15"/>
  <c r="W18" i="15"/>
  <c r="W19" i="15"/>
  <c r="W20" i="15"/>
  <c r="W17" i="15"/>
  <c r="H23" i="15"/>
  <c r="H24" i="15"/>
  <c r="H26" i="15"/>
  <c r="H21" i="15"/>
  <c r="H18" i="15"/>
  <c r="H19" i="15"/>
  <c r="H20" i="15"/>
  <c r="H17" i="15"/>
  <c r="W27" i="14"/>
  <c r="W28" i="14"/>
  <c r="W29" i="14"/>
  <c r="W26" i="14"/>
  <c r="W21" i="14"/>
  <c r="W22" i="14"/>
  <c r="W23" i="14"/>
  <c r="W24" i="14"/>
  <c r="W25" i="14"/>
  <c r="W20" i="14"/>
  <c r="H21" i="14"/>
  <c r="H22" i="14"/>
  <c r="H23" i="14"/>
  <c r="H24" i="14"/>
  <c r="H25" i="14"/>
  <c r="H26" i="14"/>
  <c r="H27" i="14"/>
  <c r="H28" i="14"/>
  <c r="H29" i="14"/>
  <c r="H32" i="14"/>
  <c r="H33" i="14"/>
  <c r="H20" i="14"/>
  <c r="R45" i="1" l="1"/>
  <c r="G44" i="1" l="1"/>
  <c r="G45" i="1" s="1"/>
  <c r="R5" i="1" l="1"/>
  <c r="R6" i="1"/>
  <c r="R7" i="1"/>
  <c r="R8" i="1"/>
  <c r="R9" i="1"/>
  <c r="R10" i="1"/>
  <c r="R11" i="1"/>
  <c r="R12" i="1"/>
  <c r="R14" i="1" l="1"/>
  <c r="R13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J96" i="1"/>
  <c r="J97" i="1"/>
  <c r="J98" i="1"/>
  <c r="J100" i="1"/>
  <c r="J101" i="1"/>
  <c r="J102" i="1"/>
  <c r="J103" i="1"/>
  <c r="J104" i="1"/>
  <c r="J105" i="1"/>
  <c r="J106" i="1"/>
  <c r="J107" i="1"/>
  <c r="J108" i="1"/>
  <c r="I29" i="14"/>
  <c r="X29" i="14"/>
  <c r="I32" i="14"/>
  <c r="I33" i="14"/>
  <c r="I24" i="15"/>
  <c r="X25" i="15"/>
  <c r="I26" i="15"/>
  <c r="I23" i="15"/>
  <c r="R40" i="1"/>
  <c r="R41" i="1"/>
  <c r="R42" i="1"/>
  <c r="R43" i="1"/>
  <c r="R44" i="1"/>
  <c r="R39" i="1"/>
  <c r="O3" i="1"/>
  <c r="O2" i="1"/>
  <c r="I21" i="15" l="1"/>
  <c r="X21" i="15"/>
  <c r="I25" i="14"/>
  <c r="X25" i="14"/>
  <c r="I26" i="14"/>
  <c r="X26" i="14"/>
  <c r="I27" i="14"/>
  <c r="X27" i="14"/>
  <c r="I28" i="14"/>
  <c r="X28" i="14"/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G46" i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G3" i="1"/>
  <c r="X20" i="15" l="1"/>
  <c r="I18" i="15"/>
  <c r="X17" i="15"/>
  <c r="I19" i="15"/>
  <c r="X18" i="15"/>
  <c r="I20" i="15"/>
  <c r="X19" i="15"/>
  <c r="W16" i="15"/>
  <c r="X16" i="15" s="1"/>
  <c r="I17" i="15"/>
  <c r="H15" i="15" l="1"/>
  <c r="I15" i="15" s="1"/>
  <c r="W14" i="15"/>
  <c r="X14" i="15" s="1"/>
  <c r="H16" i="15"/>
  <c r="I16" i="15" s="1"/>
  <c r="W15" i="15"/>
  <c r="X15" i="15" s="1"/>
  <c r="I20" i="14" l="1"/>
  <c r="X20" i="14"/>
  <c r="I21" i="14"/>
  <c r="X21" i="14"/>
  <c r="I22" i="14"/>
  <c r="X22" i="14"/>
  <c r="I23" i="14"/>
  <c r="X23" i="14"/>
  <c r="I24" i="14"/>
  <c r="X24" i="14"/>
  <c r="W19" i="14"/>
  <c r="X19" i="14" s="1"/>
  <c r="H19" i="14"/>
  <c r="I19" i="14" s="1"/>
  <c r="H13" i="15" l="1"/>
  <c r="I13" i="15" s="1"/>
  <c r="W12" i="15"/>
  <c r="X12" i="15" s="1"/>
  <c r="H14" i="15"/>
  <c r="I14" i="15" s="1"/>
  <c r="W13" i="15"/>
  <c r="X13" i="15" s="1"/>
  <c r="H14" i="14"/>
  <c r="I14" i="14" s="1"/>
  <c r="H15" i="14"/>
  <c r="I15" i="14" s="1"/>
  <c r="H16" i="14"/>
  <c r="I16" i="14" s="1"/>
  <c r="H17" i="14"/>
  <c r="I17" i="14" s="1"/>
  <c r="H18" i="14"/>
  <c r="I18" i="14" s="1"/>
  <c r="W18" i="14"/>
  <c r="X18" i="14" s="1"/>
  <c r="W8" i="15" l="1"/>
  <c r="X8" i="15" s="1"/>
  <c r="W7" i="15"/>
  <c r="X7" i="15" s="1"/>
  <c r="W17" i="14" l="1"/>
  <c r="X17" i="14" s="1"/>
  <c r="H13" i="14" l="1"/>
  <c r="I13" i="14" s="1"/>
  <c r="W13" i="14"/>
  <c r="X13" i="14" s="1"/>
  <c r="W14" i="14"/>
  <c r="X14" i="14" s="1"/>
  <c r="W15" i="14"/>
  <c r="X15" i="14" s="1"/>
  <c r="W16" i="14"/>
  <c r="X16" i="14" s="1"/>
  <c r="W5" i="14" l="1"/>
  <c r="W6" i="14"/>
  <c r="W7" i="14"/>
  <c r="W8" i="14"/>
  <c r="W9" i="14"/>
  <c r="W10" i="14"/>
  <c r="W11" i="14"/>
  <c r="W12" i="14"/>
  <c r="X6" i="14" l="1"/>
  <c r="X7" i="14"/>
  <c r="X8" i="14"/>
  <c r="X9" i="14"/>
  <c r="X10" i="14"/>
  <c r="X11" i="14"/>
  <c r="X12" i="14"/>
  <c r="X5" i="14"/>
  <c r="H12" i="15" l="1"/>
  <c r="I12" i="15" s="1"/>
  <c r="W11" i="15"/>
  <c r="X11" i="15" s="1"/>
  <c r="H11" i="15"/>
  <c r="I11" i="15" s="1"/>
  <c r="W10" i="15"/>
  <c r="X10" i="15" s="1"/>
  <c r="H10" i="15"/>
  <c r="I10" i="15" s="1"/>
  <c r="W9" i="15"/>
  <c r="X9" i="15" s="1"/>
  <c r="H9" i="15"/>
  <c r="I9" i="15" s="1"/>
  <c r="H8" i="15"/>
  <c r="I8" i="15" s="1"/>
  <c r="H7" i="15"/>
  <c r="I7" i="15" s="1"/>
  <c r="H6" i="15"/>
  <c r="I6" i="15" s="1"/>
  <c r="H5" i="15"/>
  <c r="I5" i="15" s="1"/>
  <c r="H4" i="15"/>
  <c r="I4" i="15" s="1"/>
  <c r="W4" i="15"/>
  <c r="X4" i="15" s="1"/>
  <c r="H3" i="15"/>
  <c r="I3" i="15" s="1"/>
  <c r="W3" i="15"/>
  <c r="X3" i="15" s="1"/>
  <c r="W4" i="14"/>
  <c r="X4" i="14" s="1"/>
  <c r="W3" i="14"/>
  <c r="X3" i="14" s="1"/>
  <c r="H12" i="14"/>
  <c r="I12" i="14" s="1"/>
  <c r="H11" i="14"/>
  <c r="I11" i="14" s="1"/>
  <c r="H10" i="14"/>
  <c r="I10" i="14" s="1"/>
  <c r="H9" i="14"/>
  <c r="I9" i="14" s="1"/>
  <c r="H8" i="14"/>
  <c r="I8" i="14" s="1"/>
  <c r="H7" i="14"/>
  <c r="I7" i="14" s="1"/>
  <c r="H6" i="14"/>
  <c r="I6" i="14" s="1"/>
  <c r="H5" i="14"/>
  <c r="I5" i="14" s="1"/>
  <c r="H4" i="14"/>
  <c r="I4" i="14" s="1"/>
  <c r="H3" i="14"/>
  <c r="I3" i="14" s="1"/>
  <c r="E3" i="1" l="1"/>
  <c r="J56" i="1" l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F3" i="1"/>
</calcChain>
</file>

<file path=xl/sharedStrings.xml><?xml version="1.0" encoding="utf-8"?>
<sst xmlns="http://schemas.openxmlformats.org/spreadsheetml/2006/main" count="657" uniqueCount="194">
  <si>
    <t>总额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</si>
  <si>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</si>
  <si>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</si>
  <si>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</si>
  <si>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</si>
  <si>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</si>
  <si>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</si>
  <si>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</si>
  <si>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</si>
  <si>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</si>
  <si>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</si>
  <si>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</si>
  <si>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</si>
  <si>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初始金额</t>
  </si>
  <si>
    <t>收益比</t>
  </si>
  <si>
    <t>实际</t>
  </si>
  <si>
    <t>周</t>
  </si>
  <si>
    <t>Y</t>
  </si>
  <si>
    <t>X</t>
  </si>
  <si>
    <t>X^Y</t>
  </si>
  <si>
    <t>2，减少交易次数，看准机会再出手</t>
  </si>
  <si>
    <t xml:space="preserve">1，近三周听外汇公开课，遵循H1 K线图交易，比较混乱，没有按照自己的交易策略进行交易
</t>
  </si>
  <si>
    <t>美日</t>
  </si>
  <si>
    <t>欧美</t>
  </si>
  <si>
    <t>磅美</t>
  </si>
  <si>
    <t>磅日</t>
  </si>
  <si>
    <t>欧日</t>
  </si>
  <si>
    <t>澳美</t>
  </si>
  <si>
    <t>交易</t>
  </si>
  <si>
    <t>交易价</t>
  </si>
  <si>
    <t>买</t>
  </si>
  <si>
    <t>卖</t>
  </si>
  <si>
    <t>盈亏</t>
  </si>
  <si>
    <t>交易日</t>
  </si>
  <si>
    <t>盈亏点</t>
  </si>
  <si>
    <t>结算价</t>
  </si>
  <si>
    <t>结算日</t>
  </si>
  <si>
    <t>止损</t>
  </si>
  <si>
    <t>No.</t>
  </si>
  <si>
    <t>1</t>
  </si>
  <si>
    <t>2</t>
  </si>
  <si>
    <t>美加</t>
  </si>
  <si>
    <t>1，按照日线交易</t>
  </si>
  <si>
    <t>下单前准备</t>
  </si>
  <si>
    <t>1，线思考10分钟</t>
  </si>
  <si>
    <t>2，是否符合趋势</t>
  </si>
  <si>
    <t>4，严格执行</t>
  </si>
  <si>
    <t>3，写下交易策略</t>
  </si>
  <si>
    <t>2，周日线不一致不交易</t>
  </si>
  <si>
    <t>1，思考10分钟</t>
  </si>
  <si>
    <t>3，写下交易策略(各种对策)</t>
  </si>
  <si>
    <t>绿色不要动，日线和周线有明显反转时在出手</t>
  </si>
  <si>
    <t>1，H4出现上升信号时，买入 300点利润后卖出</t>
  </si>
  <si>
    <t>2，</t>
  </si>
  <si>
    <t>创新高，美元可能反弹，不要操作，观察一个星期</t>
  </si>
  <si>
    <t>不守规矩</t>
  </si>
  <si>
    <t>没有耐性</t>
  </si>
  <si>
    <t>方向不对</t>
  </si>
  <si>
    <t>盘整时间够长应该会涨</t>
  </si>
  <si>
    <t>冒险</t>
  </si>
  <si>
    <t>周一</t>
  </si>
  <si>
    <t>周二</t>
  </si>
  <si>
    <t>周三</t>
  </si>
  <si>
    <t>周四</t>
  </si>
  <si>
    <t>周五</t>
  </si>
  <si>
    <t>合计</t>
  </si>
  <si>
    <t>认知：资金都有一个回撤的过程，</t>
  </si>
  <si>
    <t>目标：减少错误操作，实现：盈利多，回撤少</t>
  </si>
  <si>
    <t>实事求是</t>
  </si>
  <si>
    <t>认知：资金回调是正常的</t>
  </si>
  <si>
    <t>做任何事情都是有方法的</t>
  </si>
  <si>
    <t>预测   应变   不预测</t>
  </si>
  <si>
    <t>心态不稳时不要操作</t>
  </si>
  <si>
    <t>价格 震荡的</t>
  </si>
  <si>
    <t>问题： 什么时候出手算正好</t>
  </si>
  <si>
    <t>1，总感觉出手早了</t>
  </si>
  <si>
    <t>基准：</t>
  </si>
  <si>
    <t>预测</t>
  </si>
  <si>
    <t>应对</t>
  </si>
  <si>
    <t>波动</t>
  </si>
  <si>
    <t>不符合进场标准</t>
  </si>
  <si>
    <t>1，贪</t>
  </si>
  <si>
    <t>2，相信别人</t>
  </si>
  <si>
    <t>4，思考后再操作（风险评估）把我大于75时在操作</t>
  </si>
  <si>
    <t>以周线为操作准则，图形不好不要操作</t>
  </si>
  <si>
    <t>目标</t>
  </si>
  <si>
    <t>做到像机器一样操作</t>
  </si>
  <si>
    <t>规律如来 不要预测</t>
  </si>
  <si>
    <t>5，MACD大于0只能买，小于零只能卖</t>
  </si>
  <si>
    <t>3，理性，冷静</t>
  </si>
  <si>
    <t>失败后</t>
  </si>
  <si>
    <t>要勇于承认错误</t>
  </si>
  <si>
    <t>总结错误</t>
  </si>
  <si>
    <t>一</t>
  </si>
  <si>
    <t>二</t>
  </si>
  <si>
    <t>只赚50点</t>
  </si>
  <si>
    <t>同时只能操作两对FX，能做到 0 仓位</t>
  </si>
  <si>
    <t>周线趋势</t>
  </si>
  <si>
    <t>均线</t>
  </si>
  <si>
    <t>MACD正负</t>
  </si>
  <si>
    <t>RSI正负</t>
  </si>
  <si>
    <t>MACD趋势</t>
  </si>
  <si>
    <t>日线</t>
  </si>
  <si>
    <t>均线交叉趋势</t>
  </si>
  <si>
    <t>涨</t>
  </si>
  <si>
    <t>震</t>
  </si>
  <si>
    <t>跌</t>
  </si>
  <si>
    <t>向下</t>
  </si>
  <si>
    <t>＞0</t>
  </si>
  <si>
    <t>＜0</t>
  </si>
  <si>
    <t>+1</t>
  </si>
  <si>
    <t>向上</t>
  </si>
  <si>
    <t>指南针交易法</t>
  </si>
  <si>
    <t xml:space="preserve">每天跟踪 </t>
  </si>
  <si>
    <t>设置止盈</t>
  </si>
  <si>
    <t>‘=2时 退出</t>
  </si>
  <si>
    <t>日涨 英跌不应该预测</t>
  </si>
  <si>
    <t xml:space="preserve">风险评估后在操作 </t>
  </si>
  <si>
    <t>交易是需要理由的</t>
  </si>
  <si>
    <t>没拿住</t>
  </si>
  <si>
    <t>没守规矩</t>
  </si>
  <si>
    <t>过早进场
不符合进场标准</t>
  </si>
  <si>
    <t>总结：跟随MACD的趋势走</t>
  </si>
  <si>
    <t>MACD为正只能买，MACD为负只能卖</t>
  </si>
  <si>
    <t>日线的MACD波峰波谷和转折要注意</t>
  </si>
  <si>
    <t>注意MACD峰谷峰顶</t>
  </si>
  <si>
    <t>MACD波峰波谷交易</t>
  </si>
  <si>
    <t>跟踪止损法</t>
  </si>
  <si>
    <t>日K</t>
  </si>
  <si>
    <t>周K</t>
  </si>
  <si>
    <t>相同后操作</t>
  </si>
  <si>
    <t>下</t>
  </si>
  <si>
    <t>上</t>
  </si>
  <si>
    <t>1 怎么应对波动</t>
  </si>
  <si>
    <t>3 赚钱心态</t>
  </si>
  <si>
    <t>2 怎么面对亏损</t>
  </si>
  <si>
    <t>风险大不交易</t>
  </si>
  <si>
    <t>不明确不交易</t>
  </si>
  <si>
    <t>1 什么时候结算</t>
  </si>
  <si>
    <t>只每天晚上交易，白天不看盘，设置止损</t>
  </si>
  <si>
    <t>月日趋势不同不交易</t>
  </si>
  <si>
    <t>日均线不符不交易</t>
  </si>
  <si>
    <t>做到平常心</t>
  </si>
  <si>
    <t>修炼心态</t>
  </si>
  <si>
    <t>日MACD为正只买，日MACD为负只卖</t>
  </si>
  <si>
    <t>4 目标</t>
  </si>
  <si>
    <t>怎样才能做到稳定心态</t>
  </si>
  <si>
    <t>心态不稳定不要交易</t>
  </si>
  <si>
    <t>波动的话心慌，怎么解决</t>
  </si>
  <si>
    <t>2 怎么面对波动</t>
  </si>
  <si>
    <t>仓多了没拿住</t>
  </si>
  <si>
    <t>仓多了没拿住 方向对</t>
  </si>
  <si>
    <t>出手早了</t>
  </si>
  <si>
    <t>风险大</t>
  </si>
  <si>
    <t>MACD RSI 先一步</t>
  </si>
  <si>
    <t>不管怎么样，都要有离开赌桌的能力</t>
  </si>
  <si>
    <t>犯错或者亏损，本身就是市场的一部分</t>
  </si>
  <si>
    <t>致命的错误交易</t>
  </si>
  <si>
    <t>平仓的时候一定要反手，平了一个多单，一定要做一张空单，这是多么可怕的逻辑</t>
  </si>
  <si>
    <t>原则</t>
  </si>
  <si>
    <t>本次趋势有亏损的话，坚决不再交易本次趋势</t>
  </si>
  <si>
    <t>趋势相反的交易</t>
  </si>
  <si>
    <t>每一笔交易注明， 交易原因、交易对策、出场判断条件</t>
  </si>
  <si>
    <t>玩游戏一样操作</t>
  </si>
  <si>
    <t>入场原因： 补仓 和 趋势相符</t>
  </si>
  <si>
    <t>涨跌对策： 看日K线买卖</t>
  </si>
  <si>
    <t>停止交易：有亏损后坚决不再交易</t>
  </si>
  <si>
    <t>离场条件： 日K 趋势发生变化 （最难掌握） 4小时K线已经亏损</t>
  </si>
  <si>
    <t>以免被清洗出来，第一次可以出1/3，第二次再出1/3，之后再出1/3</t>
  </si>
  <si>
    <t>不要频繁操作（频繁进出）</t>
  </si>
  <si>
    <t>不要想着买在最低点，卖在最高点</t>
  </si>
  <si>
    <t>不是所有波段和区间都能赚到的</t>
  </si>
  <si>
    <t>1、（4H）MACD、RSI指标出现反转</t>
  </si>
  <si>
    <t>涨跌对策： 看4HK线入场  （设置止盈、止损）</t>
  </si>
  <si>
    <t>离场条件： 看4HK线离场</t>
  </si>
  <si>
    <t>1、4HK出现亏损。2、日线指标出现反转</t>
  </si>
  <si>
    <t>放下</t>
  </si>
  <si>
    <t>同时不要持有两个以上货币对</t>
  </si>
  <si>
    <t>大趋势看看均线</t>
  </si>
  <si>
    <t xml:space="preserve">趋势形成后交易，趋势结束前清仓
</t>
  </si>
  <si>
    <t>市场机会很多，要挑战人性</t>
  </si>
  <si>
    <r>
      <t>1</t>
    </r>
    <r>
      <rPr>
        <b/>
        <sz val="16"/>
        <color rgb="FF000000"/>
        <rFont val="宋体"/>
      </rPr>
      <t>，承认市场的运行时无序的，任何位置的进场，都是有风险的</t>
    </r>
  </si>
  <si>
    <r>
      <t>2</t>
    </r>
    <r>
      <rPr>
        <b/>
        <sz val="16"/>
        <color rgb="FF000000"/>
        <rFont val="宋体"/>
      </rPr>
      <t>，严格的仓位管理。既然承认市场是无序运行的，那么风险无处不在</t>
    </r>
  </si>
  <si>
    <r>
      <t>3</t>
    </r>
    <r>
      <rPr>
        <b/>
        <sz val="16"/>
        <color rgb="FF000000"/>
        <rFont val="宋体"/>
      </rPr>
      <t>，严格控制交易次数，就是动手的频率</t>
    </r>
  </si>
  <si>
    <t>4，对盈利没有目标，顺其自然</t>
  </si>
  <si>
    <r>
      <t>这次趋势做过一次后，千万别做第二次（</t>
    </r>
    <r>
      <rPr>
        <sz val="14"/>
        <color rgb="FFFF0000"/>
        <rFont val="Calibri"/>
        <family val="2"/>
        <scheme val="minor"/>
      </rPr>
      <t>被清洗出来的话，不要再进入</t>
    </r>
    <r>
      <rPr>
        <sz val="14"/>
        <color theme="1"/>
        <rFont val="Calibri"/>
        <family val="2"/>
        <scheme val="minor"/>
      </rPr>
      <t>）</t>
    </r>
  </si>
  <si>
    <t>奥美</t>
  </si>
  <si>
    <t>中日</t>
  </si>
  <si>
    <t>几乎没有都有一个容易交易的货币对，不错过、不执念、拿得住</t>
  </si>
  <si>
    <r>
      <rPr>
        <b/>
        <sz val="28"/>
        <color theme="1"/>
        <rFont val="Calibri"/>
        <family val="2"/>
        <scheme val="minor"/>
      </rPr>
      <t xml:space="preserve">周线交易         几乎每月都有一个好货币对 </t>
    </r>
    <r>
      <rPr>
        <b/>
        <sz val="28"/>
        <color rgb="FFFF0000"/>
        <rFont val="Calibri"/>
        <family val="2"/>
        <scheme val="minor"/>
      </rPr>
      <t xml:space="preserve"> 
不错过、不执念、拿得住</t>
    </r>
  </si>
  <si>
    <t>入场原因： 日K 周K 趋势向下</t>
  </si>
  <si>
    <t>离场条件： 1、日线（MACD）指标出现反转。2、4HK出现亏损</t>
  </si>
  <si>
    <t>入场原因： 日K 和 周K 相符 / 日K 趋势明显变化  周线交易</t>
  </si>
  <si>
    <t>涨跌对策： 看日K线买卖 设置止损（买入价）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</si>
</sst>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yyyy&quot;年&quot;m&quot;月&quot;d&quot;日&quot;;@"/>
    <numFmt numFmtId="165" formatCode="0.0%"/>
    <numFmt numFmtId="166" formatCode="#,##0.0"/>
    <numFmt numFmtId="167" formatCode="0.000"/>
    <numFmt numFmtId="168" formatCode="0.00000"/>
    <numFmt numFmtId="169" formatCode="yyyy/m/d;@"/>
    <numFmt numFmtId="170" formatCode="m/d;@"/>
  </numFmts>
  <fonts count="39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Yu Gothic UI"/>
      <family val="2"/>
    </font>
    <font>
      <sz val="11"/>
      <color theme="1"/>
      <name val="Yu Gothic UI"/>
      <family val="2"/>
    </font>
    <font>
      <b/>
      <sz val="11"/>
      <color theme="1"/>
      <name val="Yu Gothic UI"/>
      <family val="2"/>
    </font>
    <font>
      <b/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Yu Gothic UI"/>
      <family val="2"/>
    </font>
    <font>
      <sz val="20"/>
      <color theme="1"/>
      <name val="Yu Gothic UI"/>
      <family val="2"/>
    </font>
    <font>
      <b/>
      <sz val="28"/>
      <color theme="1"/>
      <name val="Calibri"/>
      <family val="2"/>
      <scheme val="minor"/>
    </font>
    <font>
      <b/>
      <sz val="11"/>
      <color rgb="FFFF0000"/>
      <name val="Yu Gothic UI"/>
      <family val="2"/>
    </font>
    <font>
      <b/>
      <sz val="20"/>
      <color rgb="FFFF0000"/>
      <name val="Calibri"/>
      <family val="2"/>
      <scheme val="minor"/>
    </font>
    <font>
      <b/>
      <sz val="16"/>
      <color theme="1"/>
      <name val="Yu Gothic UI"/>
      <family val="2"/>
    </font>
    <font>
      <b/>
      <sz val="28"/>
      <color rgb="FFFF0000"/>
      <name val="Yu Gothic UI"/>
      <family val="2"/>
    </font>
    <font>
      <sz val="16"/>
      <color theme="1"/>
      <name val="Yu Gothic UI"/>
      <family val="2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宋体"/>
    </font>
    <font>
      <b/>
      <sz val="16"/>
      <color rgb="FF000000"/>
      <name val="Calibri"/>
      <family val="2"/>
      <scheme val="minor"/>
    </font>
    <font>
      <b/>
      <sz val="16"/>
      <color rgb="FF000000"/>
      <name val="宋体"/>
    </font>
    <font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Yu Gothic UI"/>
      <family val="2"/>
    </font>
    <font>
      <sz val="10"/>
      <color rgb="FFFF0000"/>
      <name val="Yu Gothic UI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9">
    <xf numFmtId="0" fontId="0" fillId="0" borderId="0" xfId="0"/>
    <xf numFmtId="164" fontId="0" fillId="0" borderId="0" xfId="0" applyNumberFormat="1"/>
    <xf numFmtId="164" fontId="0" fillId="0" borderId="2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1" fillId="2" borderId="0" xfId="0" applyFont="1" applyFill="1"/>
    <xf numFmtId="165" fontId="0" fillId="0" borderId="0" xfId="0" applyNumberFormat="1"/>
    <xf numFmtId="165" fontId="0" fillId="3" borderId="0" xfId="0" applyNumberFormat="1" applyFill="1"/>
    <xf numFmtId="0" fontId="0" fillId="3" borderId="0" xfId="0" applyFill="1"/>
    <xf numFmtId="0" fontId="1" fillId="0" borderId="0" xfId="0" applyFont="1"/>
    <xf numFmtId="0" fontId="3" fillId="0" borderId="0" xfId="0" applyFont="1"/>
    <xf numFmtId="0" fontId="0" fillId="0" borderId="0" xfId="0" applyFill="1"/>
    <xf numFmtId="166" fontId="0" fillId="0" borderId="0" xfId="0" applyNumberFormat="1"/>
    <xf numFmtId="0" fontId="6" fillId="0" borderId="0" xfId="0" applyFont="1"/>
    <xf numFmtId="49" fontId="8" fillId="0" borderId="0" xfId="0" applyNumberFormat="1" applyFont="1"/>
    <xf numFmtId="167" fontId="8" fillId="0" borderId="0" xfId="0" applyNumberFormat="1" applyFont="1"/>
    <xf numFmtId="0" fontId="8" fillId="0" borderId="0" xfId="0" applyNumberFormat="1" applyFont="1"/>
    <xf numFmtId="0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49" fontId="8" fillId="3" borderId="9" xfId="0" applyNumberFormat="1" applyFont="1" applyFill="1" applyBorder="1" applyAlignment="1">
      <alignment horizontal="center"/>
    </xf>
    <xf numFmtId="167" fontId="8" fillId="3" borderId="9" xfId="0" applyNumberFormat="1" applyFont="1" applyFill="1" applyBorder="1"/>
    <xf numFmtId="0" fontId="8" fillId="3" borderId="9" xfId="0" applyNumberFormat="1" applyFont="1" applyFill="1" applyBorder="1"/>
    <xf numFmtId="0" fontId="8" fillId="3" borderId="9" xfId="0" applyNumberFormat="1" applyFont="1" applyFill="1" applyBorder="1" applyAlignment="1">
      <alignment horizontal="center" vertical="center"/>
    </xf>
    <xf numFmtId="168" fontId="8" fillId="3" borderId="9" xfId="0" applyNumberFormat="1" applyFont="1" applyFill="1" applyBorder="1"/>
    <xf numFmtId="0" fontId="8" fillId="6" borderId="9" xfId="0" applyNumberFormat="1" applyFont="1" applyFill="1" applyBorder="1" applyAlignment="1">
      <alignment horizontal="center" vertical="center"/>
    </xf>
    <xf numFmtId="0" fontId="8" fillId="6" borderId="9" xfId="0" applyNumberFormat="1" applyFont="1" applyFill="1" applyBorder="1"/>
    <xf numFmtId="49" fontId="8" fillId="6" borderId="9" xfId="0" applyNumberFormat="1" applyFont="1" applyFill="1" applyBorder="1" applyAlignment="1">
      <alignment horizontal="center"/>
    </xf>
    <xf numFmtId="167" fontId="8" fillId="6" borderId="9" xfId="0" applyNumberFormat="1" applyFont="1" applyFill="1" applyBorder="1"/>
    <xf numFmtId="168" fontId="8" fillId="6" borderId="9" xfId="0" applyNumberFormat="1" applyFont="1" applyFill="1" applyBorder="1"/>
    <xf numFmtId="169" fontId="8" fillId="0" borderId="0" xfId="0" applyNumberFormat="1" applyFont="1"/>
    <xf numFmtId="49" fontId="8" fillId="7" borderId="9" xfId="0" applyNumberFormat="1" applyFont="1" applyFill="1" applyBorder="1" applyAlignment="1">
      <alignment horizontal="center"/>
    </xf>
    <xf numFmtId="167" fontId="8" fillId="7" borderId="9" xfId="0" applyNumberFormat="1" applyFont="1" applyFill="1" applyBorder="1"/>
    <xf numFmtId="169" fontId="8" fillId="7" borderId="9" xfId="0" applyNumberFormat="1" applyFont="1" applyFill="1" applyBorder="1"/>
    <xf numFmtId="0" fontId="8" fillId="7" borderId="9" xfId="0" applyNumberFormat="1" applyFont="1" applyFill="1" applyBorder="1"/>
    <xf numFmtId="0" fontId="8" fillId="7" borderId="9" xfId="0" applyNumberFormat="1" applyFont="1" applyFill="1" applyBorder="1" applyAlignment="1">
      <alignment horizontal="center" vertical="center"/>
    </xf>
    <xf numFmtId="0" fontId="8" fillId="7" borderId="14" xfId="0" applyNumberFormat="1" applyFont="1" applyFill="1" applyBorder="1" applyAlignment="1">
      <alignment horizontal="center" vertical="center"/>
    </xf>
    <xf numFmtId="49" fontId="7" fillId="2" borderId="12" xfId="0" applyNumberFormat="1" applyFont="1" applyFill="1" applyBorder="1" applyAlignment="1">
      <alignment horizontal="center" vertical="center"/>
    </xf>
    <xf numFmtId="49" fontId="7" fillId="2" borderId="11" xfId="0" applyNumberFormat="1" applyFont="1" applyFill="1" applyBorder="1" applyAlignment="1">
      <alignment horizontal="center" vertical="center"/>
    </xf>
    <xf numFmtId="167" fontId="7" fillId="2" borderId="11" xfId="0" applyNumberFormat="1" applyFont="1" applyFill="1" applyBorder="1" applyAlignment="1">
      <alignment horizontal="center" vertical="center"/>
    </xf>
    <xf numFmtId="169" fontId="7" fillId="2" borderId="11" xfId="0" applyNumberFormat="1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3" xfId="0" applyNumberFormat="1" applyFont="1" applyFill="1" applyBorder="1" applyAlignment="1">
      <alignment horizontal="center" vertical="center"/>
    </xf>
    <xf numFmtId="168" fontId="8" fillId="7" borderId="9" xfId="0" applyNumberFormat="1" applyFont="1" applyFill="1" applyBorder="1"/>
    <xf numFmtId="49" fontId="8" fillId="6" borderId="14" xfId="0" applyNumberFormat="1" applyFont="1" applyFill="1" applyBorder="1" applyAlignment="1">
      <alignment horizontal="center"/>
    </xf>
    <xf numFmtId="168" fontId="8" fillId="6" borderId="14" xfId="0" applyNumberFormat="1" applyFont="1" applyFill="1" applyBorder="1"/>
    <xf numFmtId="169" fontId="8" fillId="6" borderId="14" xfId="0" applyNumberFormat="1" applyFont="1" applyFill="1" applyBorder="1"/>
    <xf numFmtId="0" fontId="8" fillId="6" borderId="14" xfId="0" applyNumberFormat="1" applyFont="1" applyFill="1" applyBorder="1"/>
    <xf numFmtId="0" fontId="8" fillId="6" borderId="14" xfId="0" applyNumberFormat="1" applyFont="1" applyFill="1" applyBorder="1" applyAlignment="1">
      <alignment horizontal="center" vertical="center"/>
    </xf>
    <xf numFmtId="169" fontId="9" fillId="0" borderId="0" xfId="0" applyNumberFormat="1" applyFont="1"/>
    <xf numFmtId="167" fontId="8" fillId="6" borderId="14" xfId="0" applyNumberFormat="1" applyFont="1" applyFill="1" applyBorder="1"/>
    <xf numFmtId="169" fontId="8" fillId="6" borderId="9" xfId="0" applyNumberFormat="1" applyFont="1" applyFill="1" applyBorder="1"/>
    <xf numFmtId="49" fontId="8" fillId="8" borderId="9" xfId="0" applyNumberFormat="1" applyFont="1" applyFill="1" applyBorder="1" applyAlignment="1">
      <alignment horizontal="center"/>
    </xf>
    <xf numFmtId="167" fontId="8" fillId="8" borderId="9" xfId="0" applyNumberFormat="1" applyFont="1" applyFill="1" applyBorder="1"/>
    <xf numFmtId="169" fontId="8" fillId="8" borderId="9" xfId="0" applyNumberFormat="1" applyFont="1" applyFill="1" applyBorder="1"/>
    <xf numFmtId="0" fontId="8" fillId="8" borderId="9" xfId="0" applyNumberFormat="1" applyFont="1" applyFill="1" applyBorder="1"/>
    <xf numFmtId="49" fontId="8" fillId="8" borderId="14" xfId="0" applyNumberFormat="1" applyFont="1" applyFill="1" applyBorder="1" applyAlignment="1">
      <alignment horizontal="center"/>
    </xf>
    <xf numFmtId="169" fontId="8" fillId="8" borderId="14" xfId="0" applyNumberFormat="1" applyFont="1" applyFill="1" applyBorder="1"/>
    <xf numFmtId="168" fontId="8" fillId="8" borderId="9" xfId="0" applyNumberFormat="1" applyFont="1" applyFill="1" applyBorder="1"/>
    <xf numFmtId="168" fontId="8" fillId="8" borderId="14" xfId="0" applyNumberFormat="1" applyFont="1" applyFill="1" applyBorder="1"/>
    <xf numFmtId="168" fontId="8" fillId="2" borderId="9" xfId="0" applyNumberFormat="1" applyFont="1" applyFill="1" applyBorder="1"/>
    <xf numFmtId="167" fontId="8" fillId="2" borderId="0" xfId="0" applyNumberFormat="1" applyFont="1" applyFill="1"/>
    <xf numFmtId="0" fontId="0" fillId="6" borderId="0" xfId="0" applyFill="1"/>
    <xf numFmtId="0" fontId="10" fillId="0" borderId="0" xfId="0" applyFont="1"/>
    <xf numFmtId="168" fontId="8" fillId="4" borderId="9" xfId="0" applyNumberFormat="1" applyFont="1" applyFill="1" applyBorder="1"/>
    <xf numFmtId="49" fontId="8" fillId="4" borderId="9" xfId="0" applyNumberFormat="1" applyFont="1" applyFill="1" applyBorder="1" applyAlignment="1">
      <alignment horizontal="center"/>
    </xf>
    <xf numFmtId="169" fontId="8" fillId="3" borderId="9" xfId="0" applyNumberFormat="1" applyFont="1" applyFill="1" applyBorder="1"/>
    <xf numFmtId="0" fontId="8" fillId="3" borderId="14" xfId="0" applyNumberFormat="1" applyFont="1" applyFill="1" applyBorder="1" applyAlignment="1">
      <alignment horizontal="center" vertical="center"/>
    </xf>
    <xf numFmtId="49" fontId="8" fillId="2" borderId="9" xfId="0" applyNumberFormat="1" applyFont="1" applyFill="1" applyBorder="1" applyAlignment="1">
      <alignment horizontal="center"/>
    </xf>
    <xf numFmtId="167" fontId="8" fillId="2" borderId="9" xfId="0" applyNumberFormat="1" applyFont="1" applyFill="1" applyBorder="1"/>
    <xf numFmtId="49" fontId="8" fillId="6" borderId="14" xfId="0" applyNumberFormat="1" applyFont="1" applyFill="1" applyBorder="1"/>
    <xf numFmtId="49" fontId="8" fillId="6" borderId="9" xfId="0" applyNumberFormat="1" applyFont="1" applyFill="1" applyBorder="1"/>
    <xf numFmtId="49" fontId="8" fillId="8" borderId="9" xfId="0" applyNumberFormat="1" applyFont="1" applyFill="1" applyBorder="1"/>
    <xf numFmtId="49" fontId="8" fillId="3" borderId="9" xfId="0" applyNumberFormat="1" applyFont="1" applyFill="1" applyBorder="1"/>
    <xf numFmtId="49" fontId="8" fillId="4" borderId="9" xfId="0" applyNumberFormat="1" applyFont="1" applyFill="1" applyBorder="1"/>
    <xf numFmtId="49" fontId="9" fillId="6" borderId="9" xfId="0" applyNumberFormat="1" applyFont="1" applyFill="1" applyBorder="1"/>
    <xf numFmtId="49" fontId="8" fillId="7" borderId="9" xfId="0" applyNumberFormat="1" applyFont="1" applyFill="1" applyBorder="1"/>
    <xf numFmtId="169" fontId="8" fillId="4" borderId="9" xfId="0" applyNumberFormat="1" applyFont="1" applyFill="1" applyBorder="1"/>
    <xf numFmtId="0" fontId="8" fillId="4" borderId="9" xfId="0" applyNumberFormat="1" applyFont="1" applyFill="1" applyBorder="1" applyAlignment="1">
      <alignment horizontal="center" vertical="center"/>
    </xf>
    <xf numFmtId="167" fontId="8" fillId="4" borderId="9" xfId="0" applyNumberFormat="1" applyFont="1" applyFill="1" applyBorder="1"/>
    <xf numFmtId="0" fontId="8" fillId="4" borderId="9" xfId="0" applyNumberFormat="1" applyFont="1" applyFill="1" applyBorder="1"/>
    <xf numFmtId="0" fontId="8" fillId="4" borderId="14" xfId="0" applyNumberFormat="1" applyFont="1" applyFill="1" applyBorder="1" applyAlignment="1">
      <alignment horizontal="center" vertical="center"/>
    </xf>
    <xf numFmtId="49" fontId="8" fillId="4" borderId="0" xfId="0" applyNumberFormat="1" applyFont="1" applyFill="1"/>
    <xf numFmtId="49" fontId="8" fillId="5" borderId="9" xfId="0" applyNumberFormat="1" applyFont="1" applyFill="1" applyBorder="1" applyAlignment="1">
      <alignment horizontal="center"/>
    </xf>
    <xf numFmtId="168" fontId="8" fillId="5" borderId="9" xfId="0" applyNumberFormat="1" applyFont="1" applyFill="1" applyBorder="1"/>
    <xf numFmtId="169" fontId="8" fillId="5" borderId="9" xfId="0" applyNumberFormat="1" applyFont="1" applyFill="1" applyBorder="1"/>
    <xf numFmtId="49" fontId="8" fillId="5" borderId="9" xfId="0" applyNumberFormat="1" applyFont="1" applyFill="1" applyBorder="1"/>
    <xf numFmtId="0" fontId="8" fillId="5" borderId="9" xfId="0" applyNumberFormat="1" applyFont="1" applyFill="1" applyBorder="1" applyAlignment="1">
      <alignment horizontal="center" vertical="center"/>
    </xf>
    <xf numFmtId="167" fontId="8" fillId="5" borderId="9" xfId="0" applyNumberFormat="1" applyFont="1" applyFill="1" applyBorder="1"/>
    <xf numFmtId="0" fontId="8" fillId="5" borderId="14" xfId="0" applyNumberFormat="1" applyFont="1" applyFill="1" applyBorder="1" applyAlignment="1">
      <alignment horizontal="center" vertical="center"/>
    </xf>
    <xf numFmtId="0" fontId="0" fillId="0" borderId="0" xfId="0" applyFont="1"/>
    <xf numFmtId="0" fontId="11" fillId="0" borderId="0" xfId="0" applyFont="1"/>
    <xf numFmtId="0" fontId="11" fillId="0" borderId="0" xfId="0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0" fillId="0" borderId="23" xfId="0" applyFont="1" applyBorder="1"/>
    <xf numFmtId="0" fontId="0" fillId="0" borderId="24" xfId="0" applyFont="1" applyBorder="1"/>
    <xf numFmtId="0" fontId="0" fillId="0" borderId="25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7" xfId="0" applyFill="1" applyBorder="1"/>
    <xf numFmtId="0" fontId="0" fillId="0" borderId="7" xfId="0" applyBorder="1"/>
    <xf numFmtId="0" fontId="0" fillId="0" borderId="7" xfId="0" applyFill="1" applyBorder="1"/>
    <xf numFmtId="165" fontId="0" fillId="3" borderId="7" xfId="0" applyNumberFormat="1" applyFill="1" applyBorder="1"/>
    <xf numFmtId="0" fontId="0" fillId="3" borderId="0" xfId="0" applyFill="1" applyBorder="1"/>
    <xf numFmtId="0" fontId="0" fillId="0" borderId="0" xfId="0" applyBorder="1"/>
    <xf numFmtId="0" fontId="0" fillId="0" borderId="0" xfId="0" applyFill="1" applyBorder="1"/>
    <xf numFmtId="165" fontId="0" fillId="3" borderId="0" xfId="0" applyNumberFormat="1" applyFill="1" applyBorder="1"/>
    <xf numFmtId="0" fontId="3" fillId="0" borderId="0" xfId="0" applyFont="1" applyBorder="1"/>
    <xf numFmtId="0" fontId="0" fillId="3" borderId="8" xfId="0" applyFill="1" applyBorder="1"/>
    <xf numFmtId="0" fontId="0" fillId="0" borderId="8" xfId="0" applyBorder="1"/>
    <xf numFmtId="0" fontId="0" fillId="0" borderId="8" xfId="0" applyFill="1" applyBorder="1"/>
    <xf numFmtId="165" fontId="0" fillId="3" borderId="8" xfId="0" applyNumberFormat="1" applyFill="1" applyBorder="1"/>
    <xf numFmtId="0" fontId="3" fillId="0" borderId="8" xfId="0" applyFont="1" applyBorder="1"/>
    <xf numFmtId="0" fontId="0" fillId="0" borderId="26" xfId="0" applyFont="1" applyBorder="1"/>
    <xf numFmtId="0" fontId="3" fillId="0" borderId="7" xfId="0" applyFont="1" applyBorder="1"/>
    <xf numFmtId="0" fontId="0" fillId="0" borderId="7" xfId="0" applyFont="1" applyBorder="1"/>
    <xf numFmtId="0" fontId="0" fillId="0" borderId="0" xfId="0" applyFont="1" applyBorder="1"/>
    <xf numFmtId="0" fontId="0" fillId="0" borderId="8" xfId="0" applyFont="1" applyBorder="1"/>
    <xf numFmtId="0" fontId="0" fillId="4" borderId="8" xfId="0" applyFill="1" applyBorder="1"/>
    <xf numFmtId="0" fontId="0" fillId="6" borderId="0" xfId="0" applyFill="1" applyBorder="1"/>
    <xf numFmtId="0" fontId="0" fillId="0" borderId="1" xfId="0" applyBorder="1"/>
    <xf numFmtId="165" fontId="0" fillId="0" borderId="7" xfId="0" applyNumberFormat="1" applyBorder="1"/>
    <xf numFmtId="0" fontId="0" fillId="0" borderId="3" xfId="0" applyBorder="1"/>
    <xf numFmtId="165" fontId="0" fillId="0" borderId="0" xfId="0" applyNumberFormat="1" applyBorder="1"/>
    <xf numFmtId="0" fontId="0" fillId="0" borderId="5" xfId="0" applyBorder="1"/>
    <xf numFmtId="165" fontId="0" fillId="0" borderId="8" xfId="0" applyNumberFormat="1" applyBorder="1"/>
    <xf numFmtId="0" fontId="0" fillId="0" borderId="4" xfId="0" applyFont="1" applyBorder="1"/>
    <xf numFmtId="0" fontId="0" fillId="0" borderId="6" xfId="0" applyFont="1" applyBorder="1"/>
    <xf numFmtId="0" fontId="6" fillId="0" borderId="0" xfId="0" applyFont="1" applyBorder="1"/>
    <xf numFmtId="0" fontId="0" fillId="2" borderId="0" xfId="0" applyFill="1" applyBorder="1"/>
    <xf numFmtId="0" fontId="0" fillId="0" borderId="0" xfId="0" applyFont="1" applyFill="1" applyBorder="1"/>
    <xf numFmtId="0" fontId="0" fillId="2" borderId="8" xfId="0" applyFill="1" applyBorder="1"/>
    <xf numFmtId="165" fontId="2" fillId="4" borderId="0" xfId="0" applyNumberFormat="1" applyFont="1" applyFill="1"/>
    <xf numFmtId="165" fontId="2" fillId="0" borderId="0" xfId="0" applyNumberFormat="1" applyFont="1"/>
    <xf numFmtId="0" fontId="12" fillId="0" borderId="0" xfId="0" applyFont="1"/>
    <xf numFmtId="0" fontId="11" fillId="0" borderId="1" xfId="0" applyFont="1" applyBorder="1"/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0" fillId="0" borderId="4" xfId="0" applyBorder="1"/>
    <xf numFmtId="0" fontId="11" fillId="5" borderId="9" xfId="0" applyFont="1" applyFill="1" applyBorder="1" applyAlignment="1">
      <alignment horizontal="center" vertical="center"/>
    </xf>
    <xf numFmtId="0" fontId="11" fillId="0" borderId="7" xfId="0" applyFont="1" applyBorder="1"/>
    <xf numFmtId="0" fontId="11" fillId="0" borderId="0" xfId="0" applyFont="1" applyBorder="1"/>
    <xf numFmtId="49" fontId="8" fillId="7" borderId="9" xfId="0" applyNumberFormat="1" applyFont="1" applyFill="1" applyBorder="1" applyAlignment="1">
      <alignment horizontal="right"/>
    </xf>
    <xf numFmtId="0" fontId="9" fillId="7" borderId="14" xfId="0" applyNumberFormat="1" applyFont="1" applyFill="1" applyBorder="1" applyAlignment="1">
      <alignment horizontal="center" vertical="center"/>
    </xf>
    <xf numFmtId="0" fontId="9" fillId="4" borderId="14" xfId="0" applyNumberFormat="1" applyFont="1" applyFill="1" applyBorder="1" applyAlignment="1">
      <alignment horizontal="center" vertical="center"/>
    </xf>
    <xf numFmtId="167" fontId="9" fillId="6" borderId="9" xfId="0" applyNumberFormat="1" applyFont="1" applyFill="1" applyBorder="1"/>
    <xf numFmtId="169" fontId="9" fillId="6" borderId="9" xfId="0" applyNumberFormat="1" applyFont="1" applyFill="1" applyBorder="1"/>
    <xf numFmtId="0" fontId="9" fillId="6" borderId="14" xfId="0" applyNumberFormat="1" applyFont="1" applyFill="1" applyBorder="1" applyAlignment="1">
      <alignment horizontal="center" vertical="center"/>
    </xf>
    <xf numFmtId="167" fontId="9" fillId="4" borderId="9" xfId="0" applyNumberFormat="1" applyFont="1" applyFill="1" applyBorder="1"/>
    <xf numFmtId="49" fontId="8" fillId="9" borderId="0" xfId="0" applyNumberFormat="1" applyFont="1" applyFill="1"/>
    <xf numFmtId="0" fontId="8" fillId="9" borderId="0" xfId="0" applyNumberFormat="1" applyFont="1" applyFill="1" applyAlignment="1">
      <alignment horizontal="center" vertical="center"/>
    </xf>
    <xf numFmtId="0" fontId="8" fillId="8" borderId="27" xfId="0" applyNumberFormat="1" applyFont="1" applyFill="1" applyBorder="1" applyAlignment="1">
      <alignment horizontal="center" vertical="center"/>
    </xf>
    <xf numFmtId="0" fontId="8" fillId="7" borderId="27" xfId="0" applyNumberFormat="1" applyFont="1" applyFill="1" applyBorder="1" applyAlignment="1">
      <alignment horizontal="center" vertical="center"/>
    </xf>
    <xf numFmtId="0" fontId="8" fillId="3" borderId="27" xfId="0" applyNumberFormat="1" applyFont="1" applyFill="1" applyBorder="1" applyAlignment="1">
      <alignment horizontal="center" vertical="center"/>
    </xf>
    <xf numFmtId="0" fontId="8" fillId="4" borderId="27" xfId="0" applyNumberFormat="1" applyFont="1" applyFill="1" applyBorder="1" applyAlignment="1">
      <alignment horizontal="center" vertical="center"/>
    </xf>
    <xf numFmtId="0" fontId="8" fillId="5" borderId="27" xfId="0" applyNumberFormat="1" applyFont="1" applyFill="1" applyBorder="1" applyAlignment="1">
      <alignment horizontal="center" vertical="center"/>
    </xf>
    <xf numFmtId="0" fontId="8" fillId="6" borderId="27" xfId="0" applyNumberFormat="1" applyFont="1" applyFill="1" applyBorder="1" applyAlignment="1">
      <alignment horizontal="center" vertical="center"/>
    </xf>
    <xf numFmtId="49" fontId="8" fillId="9" borderId="23" xfId="0" applyNumberFormat="1" applyFont="1" applyFill="1" applyBorder="1"/>
    <xf numFmtId="49" fontId="8" fillId="9" borderId="24" xfId="0" applyNumberFormat="1" applyFont="1" applyFill="1" applyBorder="1"/>
    <xf numFmtId="49" fontId="8" fillId="4" borderId="24" xfId="0" applyNumberFormat="1" applyFont="1" applyFill="1" applyBorder="1"/>
    <xf numFmtId="0" fontId="8" fillId="9" borderId="24" xfId="0" applyNumberFormat="1" applyFont="1" applyFill="1" applyBorder="1" applyAlignment="1">
      <alignment horizontal="center" vertical="center"/>
    </xf>
    <xf numFmtId="0" fontId="0" fillId="0" borderId="2" xfId="0" applyFont="1" applyBorder="1"/>
    <xf numFmtId="0" fontId="5" fillId="0" borderId="0" xfId="0" applyFont="1"/>
    <xf numFmtId="0" fontId="14" fillId="0" borderId="0" xfId="0" applyFont="1" applyAlignment="1">
      <alignment horizontal="center" vertical="center"/>
    </xf>
    <xf numFmtId="0" fontId="5" fillId="0" borderId="7" xfId="0" applyFont="1" applyBorder="1"/>
    <xf numFmtId="0" fontId="5" fillId="0" borderId="0" xfId="0" applyFont="1" applyBorder="1"/>
    <xf numFmtId="0" fontId="5" fillId="0" borderId="8" xfId="0" applyFont="1" applyBorder="1"/>
    <xf numFmtId="0" fontId="11" fillId="4" borderId="3" xfId="0" applyFont="1" applyFill="1" applyBorder="1"/>
    <xf numFmtId="49" fontId="16" fillId="9" borderId="0" xfId="0" applyNumberFormat="1" applyFont="1" applyFill="1"/>
    <xf numFmtId="0" fontId="0" fillId="0" borderId="9" xfId="0" applyBorder="1"/>
    <xf numFmtId="0" fontId="0" fillId="8" borderId="9" xfId="0" applyFill="1" applyBorder="1"/>
    <xf numFmtId="49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40" xfId="0" applyBorder="1"/>
    <xf numFmtId="0" fontId="11" fillId="2" borderId="10" xfId="0" applyFont="1" applyFill="1" applyBorder="1"/>
    <xf numFmtId="0" fontId="11" fillId="2" borderId="9" xfId="0" applyFont="1" applyFill="1" applyBorder="1"/>
    <xf numFmtId="0" fontId="11" fillId="2" borderId="25" xfId="0" applyFont="1" applyFill="1" applyBorder="1"/>
    <xf numFmtId="0" fontId="11" fillId="2" borderId="35" xfId="0" applyFont="1" applyFill="1" applyBorder="1"/>
    <xf numFmtId="0" fontId="11" fillId="2" borderId="40" xfId="0" applyFont="1" applyFill="1" applyBorder="1"/>
    <xf numFmtId="0" fontId="0" fillId="8" borderId="35" xfId="0" applyFill="1" applyBorder="1"/>
    <xf numFmtId="0" fontId="0" fillId="8" borderId="36" xfId="0" applyFill="1" applyBorder="1"/>
    <xf numFmtId="0" fontId="0" fillId="8" borderId="38" xfId="0" applyFill="1" applyBorder="1"/>
    <xf numFmtId="0" fontId="0" fillId="8" borderId="40" xfId="0" applyFill="1" applyBorder="1"/>
    <xf numFmtId="0" fontId="0" fillId="8" borderId="41" xfId="0" applyFill="1" applyBorder="1"/>
    <xf numFmtId="49" fontId="8" fillId="5" borderId="9" xfId="0" applyNumberFormat="1" applyFont="1" applyFill="1" applyBorder="1" applyAlignment="1">
      <alignment horizontal="right"/>
    </xf>
    <xf numFmtId="49" fontId="8" fillId="6" borderId="9" xfId="0" applyNumberFormat="1" applyFont="1" applyFill="1" applyBorder="1" applyAlignment="1">
      <alignment horizontal="right"/>
    </xf>
    <xf numFmtId="49" fontId="18" fillId="4" borderId="0" xfId="0" applyNumberFormat="1" applyFont="1" applyFill="1"/>
    <xf numFmtId="169" fontId="8" fillId="0" borderId="0" xfId="0" applyNumberFormat="1" applyFont="1" applyAlignment="1">
      <alignment horizontal="center" vertical="center"/>
    </xf>
    <xf numFmtId="169" fontId="18" fillId="4" borderId="9" xfId="0" applyNumberFormat="1" applyFont="1" applyFill="1" applyBorder="1"/>
    <xf numFmtId="0" fontId="19" fillId="0" borderId="0" xfId="0" applyFont="1"/>
    <xf numFmtId="0" fontId="6" fillId="0" borderId="0" xfId="0" applyFont="1" applyAlignment="1">
      <alignment horizontal="center" vertical="center"/>
    </xf>
    <xf numFmtId="0" fontId="9" fillId="5" borderId="14" xfId="0" applyNumberFormat="1" applyFont="1" applyFill="1" applyBorder="1" applyAlignment="1">
      <alignment horizontal="center" vertical="center"/>
    </xf>
    <xf numFmtId="169" fontId="20" fillId="6" borderId="0" xfId="0" applyNumberFormat="1" applyFont="1" applyFill="1"/>
    <xf numFmtId="167" fontId="22" fillId="0" borderId="0" xfId="0" applyNumberFormat="1" applyFont="1"/>
    <xf numFmtId="0" fontId="22" fillId="0" borderId="0" xfId="0" applyNumberFormat="1" applyFont="1" applyAlignment="1">
      <alignment horizontal="center" vertical="center"/>
    </xf>
    <xf numFmtId="169" fontId="20" fillId="7" borderId="30" xfId="0" applyNumberFormat="1" applyFont="1" applyFill="1" applyBorder="1"/>
    <xf numFmtId="167" fontId="20" fillId="7" borderId="31" xfId="0" applyNumberFormat="1" applyFont="1" applyFill="1" applyBorder="1" applyAlignment="1">
      <alignment horizontal="center"/>
    </xf>
    <xf numFmtId="169" fontId="20" fillId="7" borderId="12" xfId="0" applyNumberFormat="1" applyFont="1" applyFill="1" applyBorder="1"/>
    <xf numFmtId="167" fontId="20" fillId="7" borderId="13" xfId="0" applyNumberFormat="1" applyFont="1" applyFill="1" applyBorder="1" applyAlignment="1">
      <alignment horizontal="center"/>
    </xf>
    <xf numFmtId="168" fontId="8" fillId="7" borderId="9" xfId="0" applyNumberFormat="1" applyFont="1" applyFill="1" applyBorder="1" applyAlignment="1">
      <alignment horizontal="right"/>
    </xf>
    <xf numFmtId="168" fontId="8" fillId="6" borderId="9" xfId="0" applyNumberFormat="1" applyFont="1" applyFill="1" applyBorder="1" applyAlignment="1">
      <alignment horizontal="right"/>
    </xf>
    <xf numFmtId="169" fontId="16" fillId="0" borderId="0" xfId="0" applyNumberFormat="1" applyFont="1"/>
    <xf numFmtId="0" fontId="5" fillId="0" borderId="0" xfId="0" applyFont="1" applyFill="1" applyBorder="1"/>
    <xf numFmtId="0" fontId="9" fillId="3" borderId="14" xfId="0" applyNumberFormat="1" applyFont="1" applyFill="1" applyBorder="1" applyAlignment="1">
      <alignment horizontal="center" vertical="center"/>
    </xf>
    <xf numFmtId="49" fontId="8" fillId="3" borderId="9" xfId="0" applyNumberFormat="1" applyFont="1" applyFill="1" applyBorder="1" applyAlignment="1">
      <alignment horizontal="right"/>
    </xf>
    <xf numFmtId="0" fontId="0" fillId="3" borderId="1" xfId="0" applyFill="1" applyBorder="1"/>
    <xf numFmtId="0" fontId="0" fillId="0" borderId="2" xfId="0" applyBorder="1"/>
    <xf numFmtId="0" fontId="0" fillId="3" borderId="3" xfId="0" applyFill="1" applyBorder="1"/>
    <xf numFmtId="0" fontId="5" fillId="0" borderId="4" xfId="0" applyFont="1" applyFill="1" applyBorder="1"/>
    <xf numFmtId="0" fontId="0" fillId="3" borderId="5" xfId="0" applyFill="1" applyBorder="1"/>
    <xf numFmtId="0" fontId="0" fillId="0" borderId="6" xfId="0" applyBorder="1"/>
    <xf numFmtId="0" fontId="0" fillId="0" borderId="4" xfId="0" applyFill="1" applyBorder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6" borderId="7" xfId="0" applyFill="1" applyBorder="1"/>
    <xf numFmtId="0" fontId="0" fillId="6" borderId="8" xfId="0" applyFill="1" applyBorder="1"/>
    <xf numFmtId="0" fontId="24" fillId="2" borderId="0" xfId="0" applyFont="1" applyFill="1"/>
    <xf numFmtId="0" fontId="23" fillId="2" borderId="0" xfId="0" applyFont="1" applyFill="1"/>
    <xf numFmtId="0" fontId="25" fillId="4" borderId="0" xfId="0" applyFont="1" applyFill="1"/>
    <xf numFmtId="0" fontId="26" fillId="4" borderId="0" xfId="0" applyFont="1" applyFill="1"/>
    <xf numFmtId="0" fontId="23" fillId="4" borderId="0" xfId="0" applyFont="1" applyFill="1"/>
    <xf numFmtId="0" fontId="1" fillId="4" borderId="0" xfId="0" applyFont="1" applyFill="1"/>
    <xf numFmtId="167" fontId="8" fillId="4" borderId="9" xfId="0" applyNumberFormat="1" applyFont="1" applyFill="1" applyBorder="1" applyAlignment="1">
      <alignment wrapText="1"/>
    </xf>
    <xf numFmtId="0" fontId="0" fillId="2" borderId="7" xfId="0" applyFill="1" applyBorder="1"/>
    <xf numFmtId="169" fontId="8" fillId="2" borderId="9" xfId="0" applyNumberFormat="1" applyFont="1" applyFill="1" applyBorder="1"/>
    <xf numFmtId="49" fontId="8" fillId="2" borderId="9" xfId="0" applyNumberFormat="1" applyFont="1" applyFill="1" applyBorder="1"/>
    <xf numFmtId="167" fontId="8" fillId="5" borderId="0" xfId="0" applyNumberFormat="1" applyFont="1" applyFill="1"/>
    <xf numFmtId="0" fontId="28" fillId="0" borderId="0" xfId="0" applyFont="1"/>
    <xf numFmtId="0" fontId="29" fillId="4" borderId="0" xfId="0" applyFont="1" applyFill="1"/>
    <xf numFmtId="0" fontId="28" fillId="4" borderId="0" xfId="0" applyFont="1" applyFill="1"/>
    <xf numFmtId="0" fontId="30" fillId="4" borderId="0" xfId="0" applyFont="1" applyFill="1"/>
    <xf numFmtId="0" fontId="30" fillId="0" borderId="0" xfId="0" applyFont="1"/>
    <xf numFmtId="0" fontId="24" fillId="4" borderId="0" xfId="0" applyFont="1" applyFill="1"/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9" fillId="7" borderId="43" xfId="0" applyNumberFormat="1" applyFont="1" applyFill="1" applyBorder="1" applyAlignment="1">
      <alignment horizontal="center" vertical="center"/>
    </xf>
    <xf numFmtId="0" fontId="8" fillId="6" borderId="44" xfId="0" applyNumberFormat="1" applyFont="1" applyFill="1" applyBorder="1" applyAlignment="1">
      <alignment horizontal="center" vertical="center"/>
    </xf>
    <xf numFmtId="0" fontId="8" fillId="6" borderId="31" xfId="0" applyNumberFormat="1" applyFont="1" applyFill="1" applyBorder="1" applyAlignment="1">
      <alignment horizontal="center" vertical="center"/>
    </xf>
    <xf numFmtId="0" fontId="8" fillId="8" borderId="31" xfId="0" applyNumberFormat="1" applyFont="1" applyFill="1" applyBorder="1" applyAlignment="1">
      <alignment horizontal="center" vertical="center"/>
    </xf>
    <xf numFmtId="0" fontId="8" fillId="3" borderId="31" xfId="0" applyNumberFormat="1" applyFont="1" applyFill="1" applyBorder="1" applyAlignment="1">
      <alignment horizontal="center" vertical="center"/>
    </xf>
    <xf numFmtId="0" fontId="9" fillId="4" borderId="43" xfId="0" applyNumberFormat="1" applyFont="1" applyFill="1" applyBorder="1" applyAlignment="1">
      <alignment horizontal="center" vertical="center"/>
    </xf>
    <xf numFmtId="0" fontId="8" fillId="4" borderId="31" xfId="0" applyNumberFormat="1" applyFont="1" applyFill="1" applyBorder="1" applyAlignment="1">
      <alignment horizontal="center" vertical="center"/>
    </xf>
    <xf numFmtId="0" fontId="8" fillId="5" borderId="31" xfId="0" applyNumberFormat="1" applyFont="1" applyFill="1" applyBorder="1" applyAlignment="1">
      <alignment horizontal="center" vertical="center"/>
    </xf>
    <xf numFmtId="0" fontId="9" fillId="6" borderId="43" xfId="0" applyNumberFormat="1" applyFont="1" applyFill="1" applyBorder="1" applyAlignment="1">
      <alignment horizontal="center" vertical="center"/>
    </xf>
    <xf numFmtId="0" fontId="8" fillId="7" borderId="31" xfId="0" applyNumberFormat="1" applyFont="1" applyFill="1" applyBorder="1" applyAlignment="1">
      <alignment horizontal="center" vertical="center"/>
    </xf>
    <xf numFmtId="0" fontId="9" fillId="5" borderId="43" xfId="0" applyNumberFormat="1" applyFont="1" applyFill="1" applyBorder="1" applyAlignment="1">
      <alignment horizontal="center" vertical="center"/>
    </xf>
    <xf numFmtId="0" fontId="9" fillId="2" borderId="43" xfId="0" applyNumberFormat="1" applyFont="1" applyFill="1" applyBorder="1" applyAlignment="1">
      <alignment horizontal="center" vertical="center"/>
    </xf>
    <xf numFmtId="0" fontId="8" fillId="2" borderId="31" xfId="0" applyNumberFormat="1" applyFont="1" applyFill="1" applyBorder="1" applyAlignment="1">
      <alignment horizontal="center" vertical="center"/>
    </xf>
    <xf numFmtId="0" fontId="9" fillId="7" borderId="20" xfId="0" applyNumberFormat="1" applyFont="1" applyFill="1" applyBorder="1" applyAlignment="1">
      <alignment horizontal="center" vertical="center"/>
    </xf>
    <xf numFmtId="49" fontId="8" fillId="7" borderId="11" xfId="0" applyNumberFormat="1" applyFont="1" applyFill="1" applyBorder="1" applyAlignment="1">
      <alignment horizontal="center"/>
    </xf>
    <xf numFmtId="168" fontId="8" fillId="7" borderId="11" xfId="0" applyNumberFormat="1" applyFont="1" applyFill="1" applyBorder="1"/>
    <xf numFmtId="169" fontId="8" fillId="7" borderId="11" xfId="0" applyNumberFormat="1" applyFont="1" applyFill="1" applyBorder="1"/>
    <xf numFmtId="49" fontId="8" fillId="7" borderId="11" xfId="0" applyNumberFormat="1" applyFont="1" applyFill="1" applyBorder="1"/>
    <xf numFmtId="0" fontId="8" fillId="7" borderId="13" xfId="0" applyNumberFormat="1" applyFont="1" applyFill="1" applyBorder="1" applyAlignment="1">
      <alignment horizontal="center" vertical="center"/>
    </xf>
    <xf numFmtId="0" fontId="8" fillId="7" borderId="44" xfId="0" applyNumberFormat="1" applyFont="1" applyFill="1" applyBorder="1" applyAlignment="1">
      <alignment horizontal="center" vertical="center"/>
    </xf>
    <xf numFmtId="0" fontId="8" fillId="4" borderId="44" xfId="0" applyNumberFormat="1" applyFont="1" applyFill="1" applyBorder="1" applyAlignment="1">
      <alignment horizontal="center" vertical="center"/>
    </xf>
    <xf numFmtId="0" fontId="8" fillId="5" borderId="44" xfId="0" applyNumberFormat="1" applyFont="1" applyFill="1" applyBorder="1" applyAlignment="1">
      <alignment horizontal="center" vertical="center"/>
    </xf>
    <xf numFmtId="0" fontId="8" fillId="7" borderId="45" xfId="0" applyNumberFormat="1" applyFont="1" applyFill="1" applyBorder="1" applyAlignment="1">
      <alignment horizontal="center" vertical="center"/>
    </xf>
    <xf numFmtId="0" fontId="8" fillId="8" borderId="44" xfId="0" applyNumberFormat="1" applyFont="1" applyFill="1" applyBorder="1" applyAlignment="1">
      <alignment horizontal="center" vertical="center"/>
    </xf>
    <xf numFmtId="0" fontId="8" fillId="3" borderId="44" xfId="0" applyNumberFormat="1" applyFont="1" applyFill="1" applyBorder="1" applyAlignment="1">
      <alignment horizontal="center" vertical="center"/>
    </xf>
    <xf numFmtId="167" fontId="8" fillId="7" borderId="11" xfId="0" applyNumberFormat="1" applyFont="1" applyFill="1" applyBorder="1"/>
    <xf numFmtId="168" fontId="8" fillId="7" borderId="11" xfId="0" applyNumberFormat="1" applyFont="1" applyFill="1" applyBorder="1" applyAlignment="1">
      <alignment horizontal="right"/>
    </xf>
    <xf numFmtId="49" fontId="7" fillId="2" borderId="32" xfId="0" applyNumberFormat="1" applyFont="1" applyFill="1" applyBorder="1" applyAlignment="1">
      <alignment horizontal="center" vertical="center"/>
    </xf>
    <xf numFmtId="49" fontId="7" fillId="2" borderId="25" xfId="0" applyNumberFormat="1" applyFont="1" applyFill="1" applyBorder="1" applyAlignment="1">
      <alignment horizontal="center" vertical="center"/>
    </xf>
    <xf numFmtId="167" fontId="7" fillId="2" borderId="25" xfId="0" applyNumberFormat="1" applyFont="1" applyFill="1" applyBorder="1" applyAlignment="1">
      <alignment horizontal="center" vertical="center"/>
    </xf>
    <xf numFmtId="169" fontId="7" fillId="2" borderId="25" xfId="0" applyNumberFormat="1" applyFont="1" applyFill="1" applyBorder="1" applyAlignment="1">
      <alignment horizontal="center" vertical="center"/>
    </xf>
    <xf numFmtId="0" fontId="7" fillId="2" borderId="25" xfId="0" applyNumberFormat="1" applyFont="1" applyFill="1" applyBorder="1" applyAlignment="1">
      <alignment horizontal="center" vertical="center"/>
    </xf>
    <xf numFmtId="0" fontId="7" fillId="2" borderId="46" xfId="0" applyNumberFormat="1" applyFont="1" applyFill="1" applyBorder="1" applyAlignment="1">
      <alignment horizontal="center" vertical="center"/>
    </xf>
    <xf numFmtId="0" fontId="9" fillId="7" borderId="28" xfId="0" applyNumberFormat="1" applyFont="1" applyFill="1" applyBorder="1" applyAlignment="1">
      <alignment horizontal="center" vertical="center"/>
    </xf>
    <xf numFmtId="49" fontId="8" fillId="8" borderId="10" xfId="0" applyNumberFormat="1" applyFont="1" applyFill="1" applyBorder="1" applyAlignment="1">
      <alignment horizontal="center"/>
    </xf>
    <xf numFmtId="167" fontId="8" fillId="8" borderId="10" xfId="0" applyNumberFormat="1" applyFont="1" applyFill="1" applyBorder="1"/>
    <xf numFmtId="169" fontId="8" fillId="8" borderId="10" xfId="0" applyNumberFormat="1" applyFont="1" applyFill="1" applyBorder="1"/>
    <xf numFmtId="0" fontId="8" fillId="8" borderId="10" xfId="0" applyNumberFormat="1" applyFont="1" applyFill="1" applyBorder="1"/>
    <xf numFmtId="0" fontId="8" fillId="8" borderId="47" xfId="0" applyNumberFormat="1" applyFont="1" applyFill="1" applyBorder="1" applyAlignment="1">
      <alignment horizontal="center" vertical="center"/>
    </xf>
    <xf numFmtId="0" fontId="8" fillId="7" borderId="48" xfId="0" applyNumberFormat="1" applyFont="1" applyFill="1" applyBorder="1" applyAlignment="1">
      <alignment horizontal="center" vertical="center"/>
    </xf>
    <xf numFmtId="49" fontId="8" fillId="9" borderId="26" xfId="0" applyNumberFormat="1" applyFont="1" applyFill="1" applyBorder="1"/>
    <xf numFmtId="0" fontId="7" fillId="2" borderId="33" xfId="0" applyNumberFormat="1" applyFont="1" applyFill="1" applyBorder="1" applyAlignment="1">
      <alignment horizontal="center" vertical="center"/>
    </xf>
    <xf numFmtId="49" fontId="8" fillId="6" borderId="10" xfId="0" applyNumberFormat="1" applyFont="1" applyFill="1" applyBorder="1" applyAlignment="1">
      <alignment horizontal="center"/>
    </xf>
    <xf numFmtId="167" fontId="8" fillId="6" borderId="10" xfId="0" applyNumberFormat="1" applyFont="1" applyFill="1" applyBorder="1"/>
    <xf numFmtId="169" fontId="8" fillId="6" borderId="10" xfId="0" applyNumberFormat="1" applyFont="1" applyFill="1" applyBorder="1"/>
    <xf numFmtId="0" fontId="8" fillId="6" borderId="10" xfId="0" applyNumberFormat="1" applyFont="1" applyFill="1" applyBorder="1" applyAlignment="1">
      <alignment horizontal="center" vertical="center"/>
    </xf>
    <xf numFmtId="49" fontId="8" fillId="9" borderId="2" xfId="0" applyNumberFormat="1" applyFont="1" applyFill="1" applyBorder="1"/>
    <xf numFmtId="49" fontId="8" fillId="9" borderId="4" xfId="0" applyNumberFormat="1" applyFont="1" applyFill="1" applyBorder="1"/>
    <xf numFmtId="49" fontId="8" fillId="4" borderId="4" xfId="0" applyNumberFormat="1" applyFont="1" applyFill="1" applyBorder="1"/>
    <xf numFmtId="169" fontId="8" fillId="0" borderId="0" xfId="0" applyNumberFormat="1" applyFont="1" applyBorder="1"/>
    <xf numFmtId="0" fontId="8" fillId="7" borderId="49" xfId="0" applyNumberFormat="1" applyFont="1" applyFill="1" applyBorder="1" applyAlignment="1">
      <alignment horizontal="center" vertical="center"/>
    </xf>
    <xf numFmtId="49" fontId="8" fillId="9" borderId="6" xfId="0" applyNumberFormat="1" applyFont="1" applyFill="1" applyBorder="1"/>
    <xf numFmtId="0" fontId="0" fillId="7" borderId="7" xfId="0" applyFill="1" applyBorder="1"/>
    <xf numFmtId="169" fontId="0" fillId="0" borderId="0" xfId="0" applyNumberFormat="1"/>
    <xf numFmtId="0" fontId="0" fillId="2" borderId="0" xfId="0" applyFill="1"/>
    <xf numFmtId="170" fontId="11" fillId="4" borderId="50" xfId="0" applyNumberFormat="1" applyFont="1" applyFill="1" applyBorder="1"/>
    <xf numFmtId="170" fontId="11" fillId="7" borderId="50" xfId="0" applyNumberFormat="1" applyFont="1" applyFill="1" applyBorder="1"/>
    <xf numFmtId="170" fontId="11" fillId="0" borderId="50" xfId="0" applyNumberFormat="1" applyFont="1" applyBorder="1"/>
    <xf numFmtId="170" fontId="11" fillId="10" borderId="50" xfId="0" applyNumberFormat="1" applyFont="1" applyFill="1" applyBorder="1"/>
    <xf numFmtId="0" fontId="35" fillId="0" borderId="0" xfId="0" applyFont="1"/>
    <xf numFmtId="0" fontId="1" fillId="0" borderId="24" xfId="0" applyFont="1" applyBorder="1"/>
    <xf numFmtId="170" fontId="1" fillId="0" borderId="42" xfId="0" applyNumberFormat="1" applyFont="1" applyBorder="1"/>
    <xf numFmtId="0" fontId="0" fillId="0" borderId="51" xfId="0" applyFill="1" applyBorder="1" applyAlignment="1">
      <alignment horizontal="center" vertical="center"/>
    </xf>
    <xf numFmtId="0" fontId="1" fillId="0" borderId="23" xfId="0" applyFont="1" applyBorder="1"/>
    <xf numFmtId="0" fontId="0" fillId="10" borderId="7" xfId="0" applyFill="1" applyBorder="1"/>
    <xf numFmtId="0" fontId="1" fillId="0" borderId="26" xfId="0" applyFont="1" applyBorder="1"/>
    <xf numFmtId="0" fontId="36" fillId="4" borderId="0" xfId="0" applyFont="1" applyFill="1"/>
    <xf numFmtId="0" fontId="37" fillId="0" borderId="0" xfId="0" applyNumberFormat="1" applyFont="1" applyAlignment="1">
      <alignment horizontal="left" vertical="top"/>
    </xf>
    <xf numFmtId="49" fontId="38" fillId="0" borderId="0" xfId="0" applyNumberFormat="1" applyFont="1" applyAlignment="1">
      <alignment horizontal="left" vertical="top"/>
    </xf>
    <xf numFmtId="0" fontId="38" fillId="0" borderId="0" xfId="0" applyNumberFormat="1" applyFont="1" applyAlignment="1">
      <alignment horizontal="left" vertical="top"/>
    </xf>
    <xf numFmtId="49" fontId="18" fillId="0" borderId="0" xfId="0" applyNumberFormat="1" applyFont="1" applyAlignment="1">
      <alignment horizontal="left" vertical="top"/>
    </xf>
    <xf numFmtId="0" fontId="18" fillId="0" borderId="0" xfId="0" applyNumberFormat="1" applyFont="1" applyAlignment="1">
      <alignment horizontal="left" vertical="top"/>
    </xf>
    <xf numFmtId="0" fontId="17" fillId="10" borderId="29" xfId="0" applyFont="1" applyFill="1" applyBorder="1" applyAlignment="1">
      <alignment horizontal="center" vertical="center"/>
    </xf>
    <xf numFmtId="0" fontId="17" fillId="10" borderId="31" xfId="0" applyFont="1" applyFill="1" applyBorder="1" applyAlignment="1">
      <alignment horizontal="center" vertical="center"/>
    </xf>
    <xf numFmtId="0" fontId="17" fillId="10" borderId="33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3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9" xfId="0" applyFont="1" applyFill="1" applyBorder="1" applyAlignment="1">
      <alignment horizontal="center" vertical="center"/>
    </xf>
    <xf numFmtId="0" fontId="17" fillId="10" borderId="25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left" vertical="top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67" fontId="20" fillId="7" borderId="15" xfId="0" applyNumberFormat="1" applyFont="1" applyFill="1" applyBorder="1" applyAlignment="1">
      <alignment horizontal="center"/>
    </xf>
    <xf numFmtId="167" fontId="20" fillId="7" borderId="17" xfId="0" applyNumberFormat="1" applyFont="1" applyFill="1" applyBorder="1" applyAlignment="1">
      <alignment horizontal="center"/>
    </xf>
    <xf numFmtId="49" fontId="15" fillId="0" borderId="15" xfId="0" applyNumberFormat="1" applyFont="1" applyBorder="1" applyAlignment="1">
      <alignment horizontal="center"/>
    </xf>
    <xf numFmtId="49" fontId="15" fillId="0" borderId="16" xfId="0" applyNumberFormat="1" applyFont="1" applyBorder="1" applyAlignment="1">
      <alignment horizontal="center"/>
    </xf>
    <xf numFmtId="49" fontId="15" fillId="0" borderId="17" xfId="0" applyNumberFormat="1" applyFont="1" applyBorder="1" applyAlignment="1">
      <alignment horizontal="center"/>
    </xf>
    <xf numFmtId="169" fontId="21" fillId="4" borderId="0" xfId="0" applyNumberFormat="1" applyFont="1" applyFill="1" applyAlignment="1">
      <alignment horizontal="center"/>
    </xf>
    <xf numFmtId="0" fontId="27" fillId="4" borderId="0" xfId="0" applyFont="1" applyFill="1" applyAlignment="1">
      <alignment horizontal="left" vertical="top"/>
    </xf>
    <xf numFmtId="0" fontId="13" fillId="11" borderId="0" xfId="0" applyFont="1" applyFill="1" applyAlignment="1">
      <alignment horizontal="center" vertical="center" wrapText="1"/>
    </xf>
    <xf numFmtId="0" fontId="13" fillId="11" borderId="0" xfId="0" applyFont="1" applyFill="1" applyAlignment="1">
      <alignment horizontal="center" vertical="center"/>
    </xf>
    <xf numFmtId="0" fontId="35" fillId="0" borderId="21" xfId="0" applyFont="1" applyBorder="1" applyAlignment="1">
      <alignment horizontal="center"/>
    </xf>
    <xf numFmtId="0" fontId="35" fillId="0" borderId="50" xfId="0" applyFont="1" applyBorder="1" applyAlignment="1">
      <alignment horizontal="center"/>
    </xf>
    <xf numFmtId="0" fontId="35" fillId="0" borderId="22" xfId="0" applyFont="1" applyBorder="1" applyAlignment="1">
      <alignment horizontal="center"/>
    </xf>
  </cellXfs>
  <cellStyles count="1">
    <cellStyle name="常规" xfId="0" builtinId="0"/>
  </cellStyles>
  <dxfs count="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colors>
    <mruColors>
      <color rgb="FF8416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图!$A$1:$A$208</c:f>
              <c:numCache>
                <c:formatCode>yyyy/m/d;@</c:formatCode>
                <c:ptCount val="208"/>
                <c:pt idx="0">
                  <c:v>42743</c:v>
                </c:pt>
                <c:pt idx="1">
                  <c:v>42750</c:v>
                </c:pt>
                <c:pt idx="2">
                  <c:v>42757</c:v>
                </c:pt>
                <c:pt idx="3">
                  <c:v>42764</c:v>
                </c:pt>
                <c:pt idx="4">
                  <c:v>42771</c:v>
                </c:pt>
                <c:pt idx="5">
                  <c:v>42778</c:v>
                </c:pt>
                <c:pt idx="6">
                  <c:v>42785</c:v>
                </c:pt>
                <c:pt idx="7">
                  <c:v>42792</c:v>
                </c:pt>
                <c:pt idx="8">
                  <c:v>42799</c:v>
                </c:pt>
                <c:pt idx="9">
                  <c:v>42806</c:v>
                </c:pt>
                <c:pt idx="10">
                  <c:v>42813</c:v>
                </c:pt>
                <c:pt idx="11">
                  <c:v>42820</c:v>
                </c:pt>
                <c:pt idx="12">
                  <c:v>42827</c:v>
                </c:pt>
                <c:pt idx="13">
                  <c:v>42834</c:v>
                </c:pt>
                <c:pt idx="14">
                  <c:v>42841</c:v>
                </c:pt>
                <c:pt idx="15">
                  <c:v>42848</c:v>
                </c:pt>
                <c:pt idx="16">
                  <c:v>42855</c:v>
                </c:pt>
                <c:pt idx="17">
                  <c:v>42862</c:v>
                </c:pt>
                <c:pt idx="18">
                  <c:v>42869</c:v>
                </c:pt>
                <c:pt idx="19">
                  <c:v>42876</c:v>
                </c:pt>
                <c:pt idx="20">
                  <c:v>42883</c:v>
                </c:pt>
                <c:pt idx="21">
                  <c:v>42890</c:v>
                </c:pt>
                <c:pt idx="22">
                  <c:v>42897</c:v>
                </c:pt>
                <c:pt idx="23">
                  <c:v>42904</c:v>
                </c:pt>
                <c:pt idx="24">
                  <c:v>42911</c:v>
                </c:pt>
                <c:pt idx="25">
                  <c:v>42918</c:v>
                </c:pt>
                <c:pt idx="26">
                  <c:v>42925</c:v>
                </c:pt>
                <c:pt idx="27">
                  <c:v>42932</c:v>
                </c:pt>
                <c:pt idx="28">
                  <c:v>42939</c:v>
                </c:pt>
                <c:pt idx="29">
                  <c:v>42946</c:v>
                </c:pt>
                <c:pt idx="30">
                  <c:v>42953</c:v>
                </c:pt>
                <c:pt idx="31">
                  <c:v>42960</c:v>
                </c:pt>
                <c:pt idx="32">
                  <c:v>42967</c:v>
                </c:pt>
                <c:pt idx="33">
                  <c:v>42974</c:v>
                </c:pt>
                <c:pt idx="34">
                  <c:v>42981</c:v>
                </c:pt>
                <c:pt idx="35">
                  <c:v>42988</c:v>
                </c:pt>
                <c:pt idx="36">
                  <c:v>42995</c:v>
                </c:pt>
                <c:pt idx="37">
                  <c:v>43002</c:v>
                </c:pt>
                <c:pt idx="38">
                  <c:v>43009</c:v>
                </c:pt>
                <c:pt idx="39">
                  <c:v>43016</c:v>
                </c:pt>
                <c:pt idx="40">
                  <c:v>43023</c:v>
                </c:pt>
                <c:pt idx="41">
                  <c:v>43030</c:v>
                </c:pt>
                <c:pt idx="42">
                  <c:v>43037</c:v>
                </c:pt>
                <c:pt idx="43">
                  <c:v>43044</c:v>
                </c:pt>
                <c:pt idx="44">
                  <c:v>43051</c:v>
                </c:pt>
                <c:pt idx="45">
                  <c:v>43058</c:v>
                </c:pt>
                <c:pt idx="46">
                  <c:v>43065</c:v>
                </c:pt>
                <c:pt idx="47">
                  <c:v>43072</c:v>
                </c:pt>
                <c:pt idx="48">
                  <c:v>43079</c:v>
                </c:pt>
                <c:pt idx="49">
                  <c:v>43086</c:v>
                </c:pt>
                <c:pt idx="50">
                  <c:v>43093</c:v>
                </c:pt>
                <c:pt idx="51">
                  <c:v>43100</c:v>
                </c:pt>
                <c:pt idx="52">
                  <c:v>43107</c:v>
                </c:pt>
                <c:pt idx="53">
                  <c:v>43114</c:v>
                </c:pt>
                <c:pt idx="54">
                  <c:v>43121</c:v>
                </c:pt>
                <c:pt idx="55">
                  <c:v>43128</c:v>
                </c:pt>
                <c:pt idx="56">
                  <c:v>43135</c:v>
                </c:pt>
                <c:pt idx="57">
                  <c:v>43142</c:v>
                </c:pt>
                <c:pt idx="58">
                  <c:v>43149</c:v>
                </c:pt>
                <c:pt idx="59">
                  <c:v>43156</c:v>
                </c:pt>
                <c:pt idx="60">
                  <c:v>43163</c:v>
                </c:pt>
                <c:pt idx="61">
                  <c:v>43170</c:v>
                </c:pt>
                <c:pt idx="62">
                  <c:v>43177</c:v>
                </c:pt>
                <c:pt idx="63">
                  <c:v>43184</c:v>
                </c:pt>
                <c:pt idx="64">
                  <c:v>43191</c:v>
                </c:pt>
                <c:pt idx="65">
                  <c:v>43198</c:v>
                </c:pt>
                <c:pt idx="66">
                  <c:v>43205</c:v>
                </c:pt>
                <c:pt idx="67">
                  <c:v>43212</c:v>
                </c:pt>
                <c:pt idx="68">
                  <c:v>43219</c:v>
                </c:pt>
                <c:pt idx="69">
                  <c:v>43226</c:v>
                </c:pt>
                <c:pt idx="70">
                  <c:v>43233</c:v>
                </c:pt>
                <c:pt idx="71">
                  <c:v>43240</c:v>
                </c:pt>
                <c:pt idx="72">
                  <c:v>43247</c:v>
                </c:pt>
                <c:pt idx="73">
                  <c:v>43254</c:v>
                </c:pt>
                <c:pt idx="74">
                  <c:v>43261</c:v>
                </c:pt>
                <c:pt idx="75">
                  <c:v>43268</c:v>
                </c:pt>
                <c:pt idx="76">
                  <c:v>43275</c:v>
                </c:pt>
                <c:pt idx="77">
                  <c:v>43282</c:v>
                </c:pt>
                <c:pt idx="78">
                  <c:v>43289</c:v>
                </c:pt>
                <c:pt idx="79">
                  <c:v>43296</c:v>
                </c:pt>
                <c:pt idx="80">
                  <c:v>43303</c:v>
                </c:pt>
                <c:pt idx="81">
                  <c:v>43310</c:v>
                </c:pt>
                <c:pt idx="82">
                  <c:v>43317</c:v>
                </c:pt>
                <c:pt idx="83">
                  <c:v>43324</c:v>
                </c:pt>
                <c:pt idx="84">
                  <c:v>43331</c:v>
                </c:pt>
                <c:pt idx="85">
                  <c:v>43338</c:v>
                </c:pt>
                <c:pt idx="86">
                  <c:v>43345</c:v>
                </c:pt>
                <c:pt idx="87">
                  <c:v>43352</c:v>
                </c:pt>
                <c:pt idx="88">
                  <c:v>43359</c:v>
                </c:pt>
                <c:pt idx="89">
                  <c:v>43366</c:v>
                </c:pt>
                <c:pt idx="90">
                  <c:v>43373</c:v>
                </c:pt>
                <c:pt idx="91">
                  <c:v>43380</c:v>
                </c:pt>
                <c:pt idx="92">
                  <c:v>43387</c:v>
                </c:pt>
                <c:pt idx="93">
                  <c:v>43394</c:v>
                </c:pt>
                <c:pt idx="94">
                  <c:v>43401</c:v>
                </c:pt>
                <c:pt idx="95">
                  <c:v>43408</c:v>
                </c:pt>
                <c:pt idx="96">
                  <c:v>43415</c:v>
                </c:pt>
                <c:pt idx="97">
                  <c:v>43422</c:v>
                </c:pt>
                <c:pt idx="98">
                  <c:v>43429</c:v>
                </c:pt>
                <c:pt idx="99">
                  <c:v>43436</c:v>
                </c:pt>
                <c:pt idx="100">
                  <c:v>43443</c:v>
                </c:pt>
                <c:pt idx="101">
                  <c:v>43450</c:v>
                </c:pt>
                <c:pt idx="102">
                  <c:v>43457</c:v>
                </c:pt>
                <c:pt idx="103">
                  <c:v>43464</c:v>
                </c:pt>
                <c:pt idx="104">
                  <c:v>43471</c:v>
                </c:pt>
                <c:pt idx="105">
                  <c:v>43478</c:v>
                </c:pt>
                <c:pt idx="106">
                  <c:v>43485</c:v>
                </c:pt>
                <c:pt idx="107">
                  <c:v>43492</c:v>
                </c:pt>
                <c:pt idx="108">
                  <c:v>43499</c:v>
                </c:pt>
                <c:pt idx="109">
                  <c:v>43506</c:v>
                </c:pt>
                <c:pt idx="110">
                  <c:v>43513</c:v>
                </c:pt>
                <c:pt idx="111">
                  <c:v>43520</c:v>
                </c:pt>
                <c:pt idx="112">
                  <c:v>43527</c:v>
                </c:pt>
                <c:pt idx="113">
                  <c:v>43534</c:v>
                </c:pt>
                <c:pt idx="114">
                  <c:v>43541</c:v>
                </c:pt>
                <c:pt idx="115">
                  <c:v>43548</c:v>
                </c:pt>
                <c:pt idx="116">
                  <c:v>43555</c:v>
                </c:pt>
                <c:pt idx="117">
                  <c:v>43562</c:v>
                </c:pt>
                <c:pt idx="118">
                  <c:v>43569</c:v>
                </c:pt>
                <c:pt idx="119">
                  <c:v>43576</c:v>
                </c:pt>
                <c:pt idx="120">
                  <c:v>43583</c:v>
                </c:pt>
                <c:pt idx="121">
                  <c:v>43590</c:v>
                </c:pt>
                <c:pt idx="122">
                  <c:v>43597</c:v>
                </c:pt>
                <c:pt idx="123">
                  <c:v>43604</c:v>
                </c:pt>
                <c:pt idx="124">
                  <c:v>43611</c:v>
                </c:pt>
                <c:pt idx="125">
                  <c:v>43618</c:v>
                </c:pt>
                <c:pt idx="126">
                  <c:v>43625</c:v>
                </c:pt>
                <c:pt idx="127">
                  <c:v>43632</c:v>
                </c:pt>
                <c:pt idx="128">
                  <c:v>43639</c:v>
                </c:pt>
                <c:pt idx="129">
                  <c:v>43646</c:v>
                </c:pt>
                <c:pt idx="130">
                  <c:v>43653</c:v>
                </c:pt>
                <c:pt idx="131">
                  <c:v>43660</c:v>
                </c:pt>
                <c:pt idx="132">
                  <c:v>43667</c:v>
                </c:pt>
                <c:pt idx="133">
                  <c:v>43674</c:v>
                </c:pt>
                <c:pt idx="134">
                  <c:v>43681</c:v>
                </c:pt>
                <c:pt idx="135">
                  <c:v>43688</c:v>
                </c:pt>
                <c:pt idx="136">
                  <c:v>43695</c:v>
                </c:pt>
                <c:pt idx="137">
                  <c:v>43702</c:v>
                </c:pt>
                <c:pt idx="138">
                  <c:v>43709</c:v>
                </c:pt>
                <c:pt idx="139">
                  <c:v>43716</c:v>
                </c:pt>
                <c:pt idx="140">
                  <c:v>43723</c:v>
                </c:pt>
                <c:pt idx="141">
                  <c:v>43730</c:v>
                </c:pt>
                <c:pt idx="142">
                  <c:v>43737</c:v>
                </c:pt>
                <c:pt idx="143">
                  <c:v>43744</c:v>
                </c:pt>
                <c:pt idx="144">
                  <c:v>43751</c:v>
                </c:pt>
                <c:pt idx="145">
                  <c:v>43758</c:v>
                </c:pt>
                <c:pt idx="146">
                  <c:v>43765</c:v>
                </c:pt>
                <c:pt idx="147">
                  <c:v>43772</c:v>
                </c:pt>
                <c:pt idx="148">
                  <c:v>43779</c:v>
                </c:pt>
                <c:pt idx="149">
                  <c:v>43786</c:v>
                </c:pt>
                <c:pt idx="150">
                  <c:v>43793</c:v>
                </c:pt>
                <c:pt idx="151">
                  <c:v>43800</c:v>
                </c:pt>
                <c:pt idx="152">
                  <c:v>43807</c:v>
                </c:pt>
                <c:pt idx="153">
                  <c:v>43814</c:v>
                </c:pt>
                <c:pt idx="154">
                  <c:v>43821</c:v>
                </c:pt>
                <c:pt idx="155">
                  <c:v>43828</c:v>
                </c:pt>
                <c:pt idx="156">
                  <c:v>43835</c:v>
                </c:pt>
                <c:pt idx="157">
                  <c:v>43842</c:v>
                </c:pt>
                <c:pt idx="158">
                  <c:v>43849</c:v>
                </c:pt>
                <c:pt idx="159">
                  <c:v>43856</c:v>
                </c:pt>
                <c:pt idx="160">
                  <c:v>43863</c:v>
                </c:pt>
                <c:pt idx="161">
                  <c:v>43870</c:v>
                </c:pt>
                <c:pt idx="162">
                  <c:v>43877</c:v>
                </c:pt>
                <c:pt idx="163">
                  <c:v>43884</c:v>
                </c:pt>
                <c:pt idx="164">
                  <c:v>43891</c:v>
                </c:pt>
                <c:pt idx="165">
                  <c:v>43898</c:v>
                </c:pt>
                <c:pt idx="166">
                  <c:v>43905</c:v>
                </c:pt>
                <c:pt idx="167">
                  <c:v>43912</c:v>
                </c:pt>
                <c:pt idx="168">
                  <c:v>43919</c:v>
                </c:pt>
                <c:pt idx="169">
                  <c:v>43926</c:v>
                </c:pt>
                <c:pt idx="170">
                  <c:v>43933</c:v>
                </c:pt>
                <c:pt idx="171">
                  <c:v>43940</c:v>
                </c:pt>
                <c:pt idx="172">
                  <c:v>43947</c:v>
                </c:pt>
                <c:pt idx="173">
                  <c:v>43954</c:v>
                </c:pt>
                <c:pt idx="174">
                  <c:v>43961</c:v>
                </c:pt>
                <c:pt idx="175">
                  <c:v>43968</c:v>
                </c:pt>
                <c:pt idx="176">
                  <c:v>43975</c:v>
                </c:pt>
                <c:pt idx="177">
                  <c:v>43982</c:v>
                </c:pt>
                <c:pt idx="178">
                  <c:v>43989</c:v>
                </c:pt>
                <c:pt idx="179">
                  <c:v>43996</c:v>
                </c:pt>
                <c:pt idx="180">
                  <c:v>44003</c:v>
                </c:pt>
                <c:pt idx="181">
                  <c:v>44010</c:v>
                </c:pt>
                <c:pt idx="182">
                  <c:v>44017</c:v>
                </c:pt>
                <c:pt idx="183">
                  <c:v>44024</c:v>
                </c:pt>
                <c:pt idx="184">
                  <c:v>44031</c:v>
                </c:pt>
                <c:pt idx="185">
                  <c:v>44038</c:v>
                </c:pt>
                <c:pt idx="186">
                  <c:v>44045</c:v>
                </c:pt>
                <c:pt idx="187">
                  <c:v>44052</c:v>
                </c:pt>
                <c:pt idx="188">
                  <c:v>44059</c:v>
                </c:pt>
                <c:pt idx="189">
                  <c:v>44066</c:v>
                </c:pt>
                <c:pt idx="190">
                  <c:v>44073</c:v>
                </c:pt>
                <c:pt idx="191">
                  <c:v>44080</c:v>
                </c:pt>
                <c:pt idx="192">
                  <c:v>44087</c:v>
                </c:pt>
                <c:pt idx="193">
                  <c:v>44094</c:v>
                </c:pt>
                <c:pt idx="194">
                  <c:v>44101</c:v>
                </c:pt>
                <c:pt idx="195">
                  <c:v>44108</c:v>
                </c:pt>
                <c:pt idx="196">
                  <c:v>44115</c:v>
                </c:pt>
                <c:pt idx="197">
                  <c:v>44122</c:v>
                </c:pt>
                <c:pt idx="198">
                  <c:v>44129</c:v>
                </c:pt>
                <c:pt idx="199">
                  <c:v>44136</c:v>
                </c:pt>
                <c:pt idx="200">
                  <c:v>44143</c:v>
                </c:pt>
                <c:pt idx="201">
                  <c:v>44150</c:v>
                </c:pt>
                <c:pt idx="202">
                  <c:v>44157</c:v>
                </c:pt>
                <c:pt idx="203">
                  <c:v>44164</c:v>
                </c:pt>
                <c:pt idx="204">
                  <c:v>44171</c:v>
                </c:pt>
                <c:pt idx="205">
                  <c:v>44178</c:v>
                </c:pt>
                <c:pt idx="206">
                  <c:v>44185</c:v>
                </c:pt>
                <c:pt idx="207">
                  <c:v>44192</c:v>
                </c:pt>
              </c:numCache>
            </c:numRef>
          </c:cat>
          <c:val>
            <c:numRef>
              <c:f>图!$B$1:$B$208</c:f>
              <c:numCache>
                <c:formatCode>#,##0.0</c:formatCode>
                <c:ptCount val="208"/>
                <c:pt idx="0">
                  <c:v>40</c:v>
                </c:pt>
                <c:pt idx="1">
                  <c:v>40</c:v>
                </c:pt>
                <c:pt idx="2">
                  <c:v>41</c:v>
                </c:pt>
                <c:pt idx="3">
                  <c:v>41</c:v>
                </c:pt>
                <c:pt idx="4">
                  <c:v>41.6</c:v>
                </c:pt>
                <c:pt idx="5">
                  <c:v>43.2</c:v>
                </c:pt>
                <c:pt idx="6">
                  <c:v>44.2</c:v>
                </c:pt>
                <c:pt idx="7">
                  <c:v>45.3</c:v>
                </c:pt>
                <c:pt idx="8">
                  <c:v>43.4</c:v>
                </c:pt>
                <c:pt idx="9">
                  <c:v>41.3</c:v>
                </c:pt>
                <c:pt idx="10">
                  <c:v>37.4</c:v>
                </c:pt>
                <c:pt idx="11">
                  <c:v>35.4</c:v>
                </c:pt>
                <c:pt idx="12">
                  <c:v>29.9</c:v>
                </c:pt>
                <c:pt idx="13">
                  <c:v>34.6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33</c:v>
                </c:pt>
                <c:pt idx="18">
                  <c:v>35</c:v>
                </c:pt>
                <c:pt idx="19">
                  <c:v>36.5</c:v>
                </c:pt>
                <c:pt idx="20">
                  <c:v>37</c:v>
                </c:pt>
                <c:pt idx="21">
                  <c:v>35</c:v>
                </c:pt>
                <c:pt idx="22">
                  <c:v>36.5</c:v>
                </c:pt>
                <c:pt idx="23">
                  <c:v>34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30</c:v>
                </c:pt>
                <c:pt idx="28">
                  <c:v>33</c:v>
                </c:pt>
                <c:pt idx="29">
                  <c:v>34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42.1</c:v>
                </c:pt>
                <c:pt idx="36">
                  <c:v>47.5</c:v>
                </c:pt>
                <c:pt idx="37">
                  <c:v>44.4</c:v>
                </c:pt>
                <c:pt idx="38">
                  <c:v>46.2</c:v>
                </c:pt>
                <c:pt idx="39">
                  <c:v>53.5</c:v>
                </c:pt>
                <c:pt idx="40">
                  <c:v>49.4</c:v>
                </c:pt>
                <c:pt idx="41">
                  <c:v>44.2</c:v>
                </c:pt>
                <c:pt idx="42">
                  <c:v>50.4</c:v>
                </c:pt>
                <c:pt idx="43">
                  <c:v>49.3</c:v>
                </c:pt>
                <c:pt idx="44">
                  <c:v>46</c:v>
                </c:pt>
                <c:pt idx="45">
                  <c:v>43</c:v>
                </c:pt>
                <c:pt idx="46">
                  <c:v>39.799999999999997</c:v>
                </c:pt>
                <c:pt idx="47">
                  <c:v>35</c:v>
                </c:pt>
                <c:pt idx="48">
                  <c:v>34.799999999999997</c:v>
                </c:pt>
                <c:pt idx="49">
                  <c:v>34.4</c:v>
                </c:pt>
                <c:pt idx="50">
                  <c:v>31.7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30</c:v>
                </c:pt>
                <c:pt idx="56">
                  <c:v>28</c:v>
                </c:pt>
                <c:pt idx="57">
                  <c:v>28</c:v>
                </c:pt>
                <c:pt idx="58">
                  <c:v>31</c:v>
                </c:pt>
                <c:pt idx="59">
                  <c:v>31.5</c:v>
                </c:pt>
                <c:pt idx="60">
                  <c:v>31.7</c:v>
                </c:pt>
                <c:pt idx="61">
                  <c:v>31.4</c:v>
                </c:pt>
                <c:pt idx="62">
                  <c:v>31</c:v>
                </c:pt>
                <c:pt idx="63">
                  <c:v>31</c:v>
                </c:pt>
                <c:pt idx="64">
                  <c:v>30.6</c:v>
                </c:pt>
                <c:pt idx="65">
                  <c:v>30</c:v>
                </c:pt>
                <c:pt idx="66">
                  <c:v>31.2</c:v>
                </c:pt>
                <c:pt idx="67">
                  <c:v>27.6</c:v>
                </c:pt>
                <c:pt idx="68">
                  <c:v>31.8</c:v>
                </c:pt>
                <c:pt idx="69">
                  <c:v>36</c:v>
                </c:pt>
                <c:pt idx="70">
                  <c:v>35.6</c:v>
                </c:pt>
                <c:pt idx="71">
                  <c:v>36</c:v>
                </c:pt>
                <c:pt idx="72">
                  <c:v>39.9</c:v>
                </c:pt>
                <c:pt idx="73">
                  <c:v>40.9</c:v>
                </c:pt>
                <c:pt idx="74">
                  <c:v>40.1</c:v>
                </c:pt>
                <c:pt idx="75">
                  <c:v>39.9</c:v>
                </c:pt>
                <c:pt idx="76">
                  <c:v>41.2</c:v>
                </c:pt>
                <c:pt idx="77">
                  <c:v>42.9</c:v>
                </c:pt>
                <c:pt idx="78">
                  <c:v>43.4</c:v>
                </c:pt>
                <c:pt idx="79">
                  <c:v>43.4</c:v>
                </c:pt>
                <c:pt idx="80">
                  <c:v>43.4</c:v>
                </c:pt>
                <c:pt idx="81">
                  <c:v>43.7</c:v>
                </c:pt>
                <c:pt idx="82">
                  <c:v>43.6</c:v>
                </c:pt>
                <c:pt idx="83">
                  <c:v>45.1</c:v>
                </c:pt>
                <c:pt idx="84">
                  <c:v>44.9</c:v>
                </c:pt>
                <c:pt idx="85">
                  <c:v>40.1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54240"/>
        <c:axId val="212155776"/>
      </c:lineChart>
      <c:dateAx>
        <c:axId val="212154240"/>
        <c:scaling>
          <c:orientation val="minMax"/>
        </c:scaling>
        <c:delete val="0"/>
        <c:axPos val="b"/>
        <c:numFmt formatCode="yyyy/m/d;@" sourceLinked="1"/>
        <c:majorTickMark val="out"/>
        <c:minorTickMark val="none"/>
        <c:tickLblPos val="nextTo"/>
        <c:crossAx val="212155776"/>
        <c:crosses val="autoZero"/>
        <c:auto val="1"/>
        <c:lblOffset val="100"/>
        <c:baseTimeUnit val="days"/>
      </c:dateAx>
      <c:valAx>
        <c:axId val="212155776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2121542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1</xdr:row>
      <xdr:rowOff>45720</xdr:rowOff>
    </xdr:from>
    <xdr:to>
      <xdr:col>66</xdr:col>
      <xdr:colOff>365760</xdr:colOff>
      <xdr:row>29</xdr:row>
      <xdr:rowOff>7620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63500">
          <a:solidFill>
            <a:srgbClr val="FF0000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7"/>
  <sheetViews>
    <sheetView zoomScaleNormal="100" workbookViewId="0">
      <selection activeCell="D28" sqref="D28"/>
    </sheetView>
  </sheetViews>
  <sheetFormatPr defaultRowHeight="14.4"/>
  <cols>
    <col min="3" max="3" width="7.109375" customWidth="1"/>
    <col min="4" max="4" width="16.6640625" bestFit="1" customWidth="1"/>
    <col min="5" max="5" width="13.21875" bestFit="1" customWidth="1"/>
  </cols>
  <sheetData>
    <row r="3" spans="3:10" ht="25.8">
      <c r="C3" s="202" t="s">
        <v>93</v>
      </c>
      <c r="D3" s="201" t="s">
        <v>112</v>
      </c>
    </row>
    <row r="5" spans="3:10">
      <c r="D5" t="s">
        <v>113</v>
      </c>
      <c r="E5" t="s">
        <v>115</v>
      </c>
    </row>
    <row r="6" spans="3:10" ht="15" thickBot="1">
      <c r="D6" t="s">
        <v>114</v>
      </c>
    </row>
    <row r="7" spans="3:10">
      <c r="D7" s="323" t="s">
        <v>97</v>
      </c>
      <c r="E7" s="186" t="s">
        <v>98</v>
      </c>
      <c r="F7" s="329"/>
      <c r="G7" s="332" t="s">
        <v>104</v>
      </c>
      <c r="H7" s="332" t="s">
        <v>105</v>
      </c>
      <c r="I7" s="320" t="s">
        <v>106</v>
      </c>
    </row>
    <row r="8" spans="3:10">
      <c r="D8" s="324"/>
      <c r="E8" s="187" t="s">
        <v>101</v>
      </c>
      <c r="F8" s="330"/>
      <c r="G8" s="333"/>
      <c r="H8" s="333"/>
      <c r="I8" s="321"/>
    </row>
    <row r="9" spans="3:10" ht="15" thickBot="1">
      <c r="D9" s="325"/>
      <c r="E9" s="188" t="s">
        <v>100</v>
      </c>
      <c r="F9" s="331"/>
      <c r="G9" s="334"/>
      <c r="H9" s="334"/>
      <c r="I9" s="322"/>
    </row>
    <row r="10" spans="3:10">
      <c r="D10" s="326" t="s">
        <v>102</v>
      </c>
      <c r="E10" s="189" t="s">
        <v>99</v>
      </c>
      <c r="F10" s="184"/>
      <c r="G10" s="191" t="s">
        <v>109</v>
      </c>
      <c r="H10" s="191"/>
      <c r="I10" s="192" t="s">
        <v>108</v>
      </c>
      <c r="J10" s="183" t="s">
        <v>110</v>
      </c>
    </row>
    <row r="11" spans="3:10">
      <c r="D11" s="327"/>
      <c r="E11" s="187" t="s">
        <v>101</v>
      </c>
      <c r="F11" s="181"/>
      <c r="G11" s="182" t="s">
        <v>107</v>
      </c>
      <c r="H11" s="182"/>
      <c r="I11" s="193" t="s">
        <v>111</v>
      </c>
      <c r="J11" s="183" t="s">
        <v>110</v>
      </c>
    </row>
    <row r="12" spans="3:10">
      <c r="D12" s="327"/>
      <c r="E12" s="187" t="s">
        <v>100</v>
      </c>
      <c r="F12" s="181"/>
      <c r="G12" s="182" t="s">
        <v>109</v>
      </c>
      <c r="H12" s="182"/>
      <c r="I12" s="193" t="s">
        <v>108</v>
      </c>
      <c r="J12" s="183" t="s">
        <v>110</v>
      </c>
    </row>
    <row r="13" spans="3:10" ht="15" thickBot="1">
      <c r="D13" s="328"/>
      <c r="E13" s="190" t="s">
        <v>103</v>
      </c>
      <c r="F13" s="185"/>
      <c r="G13" s="194" t="s">
        <v>107</v>
      </c>
      <c r="H13" s="194"/>
      <c r="I13" s="195" t="s">
        <v>111</v>
      </c>
      <c r="J13" s="183" t="s">
        <v>110</v>
      </c>
    </row>
    <row r="16" spans="3:10" ht="25.8">
      <c r="C16" s="202" t="s">
        <v>94</v>
      </c>
      <c r="D16" s="201" t="s">
        <v>126</v>
      </c>
    </row>
    <row r="17" spans="3:4" ht="25.8">
      <c r="C17" s="202"/>
      <c r="D17" s="201" t="s">
        <v>127</v>
      </c>
    </row>
  </sheetData>
  <mergeCells count="6">
    <mergeCell ref="I7:I9"/>
    <mergeCell ref="D7:D9"/>
    <mergeCell ref="D10:D13"/>
    <mergeCell ref="F7:F9"/>
    <mergeCell ref="G7:G9"/>
    <mergeCell ref="H7:H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H19"/>
  <sheetViews>
    <sheetView tabSelected="1" workbookViewId="0">
      <pane xSplit="1" ySplit="2" topLeftCell="AR3" activePane="bottomRight" state="frozen"/>
      <selection pane="topRight" activeCell="B1" sqref="B1"/>
      <selection pane="bottomLeft" activeCell="A3" sqref="A3"/>
      <selection pane="bottomRight" activeCell="BM10" sqref="BM10"/>
    </sheetView>
  </sheetViews>
  <sheetFormatPr defaultColWidth="5.77734375" defaultRowHeight="21"/>
  <cols>
    <col min="1" max="1" width="8.44140625" style="308" customWidth="1"/>
    <col min="7" max="8" width="1.77734375" customWidth="1"/>
    <col min="14" max="15" width="1.77734375" customWidth="1"/>
    <col min="21" max="22" width="1.77734375" customWidth="1"/>
    <col min="27" max="27" width="5.77734375" customWidth="1"/>
    <col min="28" max="29" width="1.77734375" customWidth="1"/>
    <col min="35" max="36" width="1.77734375" customWidth="1"/>
    <col min="42" max="43" width="1.77734375" customWidth="1"/>
    <col min="49" max="50" width="1.77734375" customWidth="1"/>
    <col min="56" max="57" width="1.77734375" customWidth="1"/>
    <col min="63" max="64" width="1.77734375" customWidth="1"/>
    <col min="69" max="69" width="5.77734375" customWidth="1"/>
    <col min="70" max="71" width="1.77734375" customWidth="1"/>
    <col min="77" max="78" width="1.77734375" customWidth="1"/>
    <col min="84" max="85" width="1.77734375" customWidth="1"/>
    <col min="91" max="92" width="1.77734375" customWidth="1"/>
    <col min="98" max="99" width="1.77734375" customWidth="1"/>
    <col min="104" max="104" width="5.77734375" customWidth="1"/>
    <col min="105" max="106" width="1.77734375" customWidth="1"/>
    <col min="112" max="113" width="1.77734375" customWidth="1"/>
    <col min="119" max="120" width="1.77734375" customWidth="1"/>
    <col min="126" max="127" width="1.77734375" customWidth="1"/>
    <col min="133" max="134" width="1.77734375" customWidth="1"/>
    <col min="140" max="141" width="1.77734375" customWidth="1"/>
    <col min="147" max="148" width="1.77734375" customWidth="1"/>
    <col min="154" max="155" width="1.77734375" customWidth="1"/>
    <col min="161" max="162" width="1.77734375" customWidth="1"/>
    <col min="168" max="169" width="1.77734375" customWidth="1"/>
    <col min="175" max="176" width="1.77734375" customWidth="1"/>
  </cols>
  <sheetData>
    <row r="1" spans="1:554" s="307" customFormat="1" ht="24" thickBot="1">
      <c r="A1" s="308"/>
      <c r="B1" s="356">
        <v>2018</v>
      </c>
      <c r="C1" s="357"/>
      <c r="D1" s="357"/>
      <c r="E1" s="357"/>
      <c r="F1" s="357"/>
      <c r="G1" s="357"/>
      <c r="H1" s="358"/>
      <c r="I1" s="356">
        <v>2018</v>
      </c>
      <c r="J1" s="357"/>
      <c r="K1" s="357"/>
      <c r="L1" s="357"/>
      <c r="M1" s="357"/>
      <c r="N1" s="357"/>
      <c r="O1" s="358"/>
      <c r="P1" s="356">
        <v>2018</v>
      </c>
      <c r="Q1" s="357"/>
      <c r="R1" s="357"/>
      <c r="S1" s="357"/>
      <c r="T1" s="357"/>
      <c r="U1" s="357"/>
      <c r="V1" s="357"/>
      <c r="W1" s="356">
        <v>2018</v>
      </c>
      <c r="X1" s="357"/>
      <c r="Y1" s="357"/>
      <c r="Z1" s="357"/>
      <c r="AA1" s="357"/>
      <c r="AB1" s="357"/>
      <c r="AC1" s="357"/>
      <c r="AD1" s="356">
        <v>2018</v>
      </c>
      <c r="AE1" s="357"/>
      <c r="AF1" s="357"/>
      <c r="AG1" s="357"/>
      <c r="AH1" s="357"/>
      <c r="AI1" s="357"/>
      <c r="AJ1" s="357"/>
      <c r="AK1" s="356">
        <v>2018</v>
      </c>
      <c r="AL1" s="357"/>
      <c r="AM1" s="357"/>
      <c r="AN1" s="357"/>
      <c r="AO1" s="357"/>
      <c r="AP1" s="357"/>
      <c r="AQ1" s="357"/>
      <c r="AR1" s="356">
        <v>2018</v>
      </c>
      <c r="AS1" s="357"/>
      <c r="AT1" s="357"/>
      <c r="AU1" s="357"/>
      <c r="AV1" s="357"/>
      <c r="AW1" s="357"/>
      <c r="AX1" s="357"/>
      <c r="AY1" s="356">
        <v>2018</v>
      </c>
      <c r="AZ1" s="357"/>
      <c r="BA1" s="357"/>
      <c r="BB1" s="357"/>
      <c r="BC1" s="357"/>
      <c r="BD1" s="357"/>
      <c r="BE1" s="357"/>
      <c r="BF1" s="356">
        <v>2018</v>
      </c>
      <c r="BG1" s="357"/>
      <c r="BH1" s="357"/>
      <c r="BI1" s="357"/>
      <c r="BJ1" s="357"/>
      <c r="BK1" s="357"/>
      <c r="BL1" s="357"/>
      <c r="BM1" s="356">
        <v>2018</v>
      </c>
      <c r="BN1" s="357"/>
      <c r="BO1" s="357"/>
      <c r="BP1" s="357"/>
      <c r="BQ1" s="357"/>
      <c r="BR1" s="357"/>
      <c r="BS1" s="357"/>
      <c r="BT1" s="356">
        <v>2018</v>
      </c>
      <c r="BU1" s="357"/>
      <c r="BV1" s="357"/>
      <c r="BW1" s="357"/>
      <c r="BX1" s="357"/>
      <c r="BY1" s="357"/>
      <c r="BZ1" s="357"/>
      <c r="CA1" s="356">
        <v>2018</v>
      </c>
      <c r="CB1" s="357"/>
      <c r="CC1" s="357"/>
      <c r="CD1" s="357"/>
      <c r="CE1" s="357"/>
      <c r="CF1" s="357"/>
      <c r="CG1" s="357"/>
      <c r="CH1" s="356">
        <v>2018</v>
      </c>
      <c r="CI1" s="357"/>
      <c r="CJ1" s="357"/>
      <c r="CK1" s="357"/>
      <c r="CL1" s="357"/>
      <c r="CM1" s="357"/>
      <c r="CN1" s="357"/>
      <c r="CO1" s="356">
        <v>2018</v>
      </c>
      <c r="CP1" s="357"/>
      <c r="CQ1" s="357"/>
      <c r="CR1" s="357"/>
      <c r="CS1" s="357"/>
      <c r="CT1" s="357"/>
      <c r="CU1" s="357"/>
      <c r="CV1" s="356">
        <v>2018</v>
      </c>
      <c r="CW1" s="357"/>
      <c r="CX1" s="357"/>
      <c r="CY1" s="357"/>
      <c r="CZ1" s="357"/>
      <c r="DA1" s="357"/>
      <c r="DB1" s="357"/>
      <c r="DC1" s="356">
        <v>2018</v>
      </c>
      <c r="DD1" s="357"/>
      <c r="DE1" s="357"/>
      <c r="DF1" s="357"/>
      <c r="DG1" s="357"/>
      <c r="DH1" s="357"/>
      <c r="DI1" s="357"/>
      <c r="DJ1" s="356">
        <v>2018</v>
      </c>
      <c r="DK1" s="357"/>
      <c r="DL1" s="357"/>
      <c r="DM1" s="357"/>
      <c r="DN1" s="357"/>
      <c r="DO1" s="357"/>
      <c r="DP1" s="357"/>
      <c r="DQ1" s="356">
        <v>2018</v>
      </c>
      <c r="DR1" s="357"/>
      <c r="DS1" s="357"/>
      <c r="DT1" s="357"/>
      <c r="DU1" s="357"/>
      <c r="DV1" s="357"/>
      <c r="DW1" s="357"/>
      <c r="DX1" s="356">
        <v>2018</v>
      </c>
      <c r="DY1" s="357"/>
      <c r="DZ1" s="357"/>
      <c r="EA1" s="357"/>
      <c r="EB1" s="357"/>
      <c r="EC1" s="357"/>
      <c r="ED1" s="357"/>
      <c r="EE1" s="356">
        <v>2018</v>
      </c>
      <c r="EF1" s="357"/>
      <c r="EG1" s="357"/>
      <c r="EH1" s="357"/>
      <c r="EI1" s="357"/>
      <c r="EJ1" s="357"/>
      <c r="EK1" s="357"/>
      <c r="EL1" s="356">
        <v>2018</v>
      </c>
      <c r="EM1" s="357"/>
      <c r="EN1" s="357"/>
      <c r="EO1" s="357"/>
      <c r="EP1" s="357"/>
      <c r="EQ1" s="357"/>
      <c r="ER1" s="357"/>
      <c r="ES1" s="356">
        <v>2018</v>
      </c>
      <c r="ET1" s="357"/>
      <c r="EU1" s="357"/>
      <c r="EV1" s="357"/>
      <c r="EW1" s="357"/>
      <c r="EX1" s="357"/>
      <c r="EY1" s="357"/>
      <c r="EZ1" s="356">
        <v>2018</v>
      </c>
      <c r="FA1" s="357"/>
      <c r="FB1" s="357"/>
      <c r="FC1" s="357"/>
      <c r="FD1" s="357"/>
      <c r="FE1" s="357"/>
      <c r="FF1" s="357"/>
      <c r="FG1" s="356">
        <v>2018</v>
      </c>
      <c r="FH1" s="357"/>
      <c r="FI1" s="357"/>
      <c r="FJ1" s="357"/>
      <c r="FK1" s="357"/>
      <c r="FL1" s="357"/>
      <c r="FM1" s="357"/>
      <c r="FN1" s="356">
        <v>2018</v>
      </c>
      <c r="FO1" s="357"/>
      <c r="FP1" s="357"/>
      <c r="FQ1" s="357"/>
      <c r="FR1" s="357"/>
      <c r="FS1" s="357"/>
      <c r="FT1" s="357"/>
      <c r="FU1" s="356">
        <v>2018</v>
      </c>
      <c r="FV1" s="357"/>
      <c r="FW1" s="357"/>
      <c r="FX1" s="357"/>
      <c r="FY1" s="357"/>
      <c r="FZ1" s="357"/>
      <c r="GA1" s="357"/>
      <c r="GB1" s="356">
        <v>2019</v>
      </c>
      <c r="GC1" s="357"/>
      <c r="GD1" s="357"/>
      <c r="GE1" s="357"/>
      <c r="GF1" s="357"/>
      <c r="GG1" s="357"/>
      <c r="GH1" s="357"/>
      <c r="GI1" s="356">
        <v>2019</v>
      </c>
      <c r="GJ1" s="357"/>
      <c r="GK1" s="357"/>
      <c r="GL1" s="357"/>
      <c r="GM1" s="357"/>
      <c r="GN1" s="357"/>
      <c r="GO1" s="357"/>
      <c r="GP1" s="356">
        <v>2019</v>
      </c>
      <c r="GQ1" s="357"/>
      <c r="GR1" s="357"/>
      <c r="GS1" s="357"/>
      <c r="GT1" s="357"/>
      <c r="GU1" s="357"/>
      <c r="GV1" s="357"/>
      <c r="GW1" s="356">
        <v>2019</v>
      </c>
      <c r="GX1" s="357"/>
      <c r="GY1" s="357"/>
      <c r="GZ1" s="357"/>
      <c r="HA1" s="357"/>
      <c r="HB1" s="357"/>
      <c r="HC1" s="357"/>
      <c r="HD1" s="356">
        <v>2019</v>
      </c>
      <c r="HE1" s="357"/>
      <c r="HF1" s="357"/>
      <c r="HG1" s="357"/>
      <c r="HH1" s="357"/>
      <c r="HI1" s="357"/>
      <c r="HJ1" s="357"/>
      <c r="HK1" s="356">
        <v>2019</v>
      </c>
      <c r="HL1" s="357"/>
      <c r="HM1" s="357"/>
      <c r="HN1" s="357"/>
      <c r="HO1" s="357"/>
      <c r="HP1" s="357"/>
      <c r="HQ1" s="357"/>
      <c r="HR1" s="356">
        <v>2019</v>
      </c>
      <c r="HS1" s="357"/>
      <c r="HT1" s="357"/>
      <c r="HU1" s="357"/>
      <c r="HV1" s="357"/>
      <c r="HW1" s="357"/>
      <c r="HX1" s="357"/>
      <c r="HY1" s="356">
        <v>2019</v>
      </c>
      <c r="HZ1" s="357"/>
      <c r="IA1" s="357"/>
      <c r="IB1" s="357"/>
      <c r="IC1" s="357"/>
      <c r="ID1" s="357"/>
      <c r="IE1" s="357"/>
      <c r="IF1" s="356">
        <v>2019</v>
      </c>
      <c r="IG1" s="357"/>
      <c r="IH1" s="357"/>
      <c r="II1" s="357"/>
      <c r="IJ1" s="357"/>
      <c r="IK1" s="357"/>
      <c r="IL1" s="357"/>
      <c r="IM1" s="356">
        <v>2019</v>
      </c>
      <c r="IN1" s="357"/>
      <c r="IO1" s="357"/>
      <c r="IP1" s="357"/>
      <c r="IQ1" s="357"/>
      <c r="IR1" s="357"/>
      <c r="IS1" s="357"/>
      <c r="IT1" s="356">
        <v>2019</v>
      </c>
      <c r="IU1" s="357"/>
      <c r="IV1" s="357"/>
      <c r="IW1" s="357"/>
      <c r="IX1" s="357"/>
      <c r="IY1" s="357"/>
      <c r="IZ1" s="357"/>
      <c r="JA1" s="356">
        <v>2019</v>
      </c>
      <c r="JB1" s="357"/>
      <c r="JC1" s="357"/>
      <c r="JD1" s="357"/>
      <c r="JE1" s="357"/>
      <c r="JF1" s="357"/>
      <c r="JG1" s="357"/>
      <c r="JH1" s="356">
        <v>2019</v>
      </c>
      <c r="JI1" s="357"/>
      <c r="JJ1" s="357"/>
      <c r="JK1" s="357"/>
      <c r="JL1" s="357"/>
      <c r="JM1" s="357"/>
      <c r="JN1" s="357"/>
      <c r="JO1" s="356">
        <v>2019</v>
      </c>
      <c r="JP1" s="357"/>
      <c r="JQ1" s="357"/>
      <c r="JR1" s="357"/>
      <c r="JS1" s="357"/>
      <c r="JT1" s="357"/>
      <c r="JU1" s="357"/>
      <c r="JV1" s="356">
        <v>2019</v>
      </c>
      <c r="JW1" s="357"/>
      <c r="JX1" s="357"/>
      <c r="JY1" s="357"/>
      <c r="JZ1" s="357"/>
      <c r="KA1" s="357"/>
      <c r="KB1" s="357"/>
      <c r="KC1" s="356">
        <v>2019</v>
      </c>
      <c r="KD1" s="357"/>
      <c r="KE1" s="357"/>
      <c r="KF1" s="357"/>
      <c r="KG1" s="357"/>
      <c r="KH1" s="357"/>
      <c r="KI1" s="357"/>
      <c r="KJ1" s="356">
        <v>2019</v>
      </c>
      <c r="KK1" s="357"/>
      <c r="KL1" s="357"/>
      <c r="KM1" s="357"/>
      <c r="KN1" s="357"/>
      <c r="KO1" s="357"/>
      <c r="KP1" s="357"/>
      <c r="KQ1" s="356">
        <v>2019</v>
      </c>
      <c r="KR1" s="357"/>
      <c r="KS1" s="357"/>
      <c r="KT1" s="357"/>
      <c r="KU1" s="357"/>
      <c r="KV1" s="357"/>
      <c r="KW1" s="357"/>
      <c r="KX1" s="356">
        <v>2019</v>
      </c>
      <c r="KY1" s="357"/>
      <c r="KZ1" s="357"/>
      <c r="LA1" s="357"/>
      <c r="LB1" s="357"/>
      <c r="LC1" s="357"/>
      <c r="LD1" s="357"/>
      <c r="LE1" s="356">
        <v>2019</v>
      </c>
      <c r="LF1" s="357"/>
      <c r="LG1" s="357"/>
      <c r="LH1" s="357"/>
      <c r="LI1" s="357"/>
      <c r="LJ1" s="357"/>
      <c r="LK1" s="357"/>
      <c r="LL1" s="356">
        <v>2019</v>
      </c>
      <c r="LM1" s="357"/>
      <c r="LN1" s="357"/>
      <c r="LO1" s="357"/>
      <c r="LP1" s="357"/>
      <c r="LQ1" s="357"/>
      <c r="LR1" s="357"/>
      <c r="LS1" s="356">
        <v>2019</v>
      </c>
      <c r="LT1" s="357"/>
      <c r="LU1" s="357"/>
      <c r="LV1" s="357"/>
      <c r="LW1" s="357"/>
      <c r="LX1" s="357"/>
      <c r="LY1" s="357"/>
      <c r="LZ1" s="356">
        <v>2019</v>
      </c>
      <c r="MA1" s="357"/>
      <c r="MB1" s="357"/>
      <c r="MC1" s="357"/>
      <c r="MD1" s="357"/>
      <c r="ME1" s="357"/>
      <c r="MF1" s="357"/>
      <c r="MG1" s="356">
        <v>2019</v>
      </c>
      <c r="MH1" s="357"/>
      <c r="MI1" s="357"/>
      <c r="MJ1" s="357"/>
      <c r="MK1" s="357"/>
      <c r="ML1" s="357"/>
      <c r="MM1" s="357"/>
      <c r="MN1" s="356">
        <v>2019</v>
      </c>
      <c r="MO1" s="357"/>
      <c r="MP1" s="357"/>
      <c r="MQ1" s="357"/>
      <c r="MR1" s="357"/>
      <c r="MS1" s="357"/>
      <c r="MT1" s="357"/>
      <c r="MU1" s="356">
        <v>2019</v>
      </c>
      <c r="MV1" s="357"/>
      <c r="MW1" s="357"/>
      <c r="MX1" s="357"/>
      <c r="MY1" s="357"/>
      <c r="MZ1" s="357"/>
      <c r="NA1" s="357"/>
      <c r="NB1" s="356">
        <v>2019</v>
      </c>
      <c r="NC1" s="357"/>
      <c r="ND1" s="357"/>
      <c r="NE1" s="357"/>
      <c r="NF1" s="357"/>
      <c r="NG1" s="357"/>
      <c r="NH1" s="357"/>
      <c r="NI1" s="356">
        <v>2019</v>
      </c>
      <c r="NJ1" s="357"/>
      <c r="NK1" s="357"/>
      <c r="NL1" s="357"/>
      <c r="NM1" s="357"/>
      <c r="NN1" s="357"/>
      <c r="NO1" s="357"/>
      <c r="NP1" s="356">
        <v>2019</v>
      </c>
      <c r="NQ1" s="357"/>
      <c r="NR1" s="357"/>
      <c r="NS1" s="357"/>
      <c r="NT1" s="357"/>
      <c r="NU1" s="357"/>
      <c r="NV1" s="357"/>
      <c r="NW1" s="356">
        <v>2019</v>
      </c>
      <c r="NX1" s="357"/>
      <c r="NY1" s="357"/>
      <c r="NZ1" s="357"/>
      <c r="OA1" s="357"/>
      <c r="OB1" s="357"/>
      <c r="OC1" s="357"/>
      <c r="OD1" s="356">
        <v>2019</v>
      </c>
      <c r="OE1" s="357"/>
      <c r="OF1" s="357"/>
      <c r="OG1" s="357"/>
      <c r="OH1" s="357"/>
      <c r="OI1" s="357"/>
      <c r="OJ1" s="357"/>
      <c r="OK1" s="356">
        <v>2019</v>
      </c>
      <c r="OL1" s="357"/>
      <c r="OM1" s="357"/>
      <c r="ON1" s="357"/>
      <c r="OO1" s="357"/>
      <c r="OP1" s="357"/>
      <c r="OQ1" s="357"/>
      <c r="OR1" s="356">
        <v>2019</v>
      </c>
      <c r="OS1" s="357"/>
      <c r="OT1" s="357"/>
      <c r="OU1" s="357"/>
      <c r="OV1" s="357"/>
      <c r="OW1" s="357"/>
      <c r="OX1" s="357"/>
      <c r="OY1" s="356">
        <v>2019</v>
      </c>
      <c r="OZ1" s="357"/>
      <c r="PA1" s="357"/>
      <c r="PB1" s="357"/>
      <c r="PC1" s="357"/>
      <c r="PD1" s="357"/>
      <c r="PE1" s="357"/>
      <c r="PF1" s="356">
        <v>2019</v>
      </c>
      <c r="PG1" s="357"/>
      <c r="PH1" s="357"/>
      <c r="PI1" s="357"/>
      <c r="PJ1" s="357"/>
      <c r="PK1" s="357"/>
      <c r="PL1" s="357"/>
      <c r="PM1" s="356">
        <v>2019</v>
      </c>
      <c r="PN1" s="357"/>
      <c r="PO1" s="357"/>
      <c r="PP1" s="357"/>
      <c r="PQ1" s="357"/>
      <c r="PR1" s="357"/>
      <c r="PS1" s="357"/>
      <c r="PT1" s="356">
        <v>2019</v>
      </c>
      <c r="PU1" s="357"/>
      <c r="PV1" s="357"/>
      <c r="PW1" s="357"/>
      <c r="PX1" s="357"/>
      <c r="PY1" s="357"/>
      <c r="PZ1" s="357"/>
      <c r="QA1" s="356">
        <v>2019</v>
      </c>
      <c r="QB1" s="357"/>
      <c r="QC1" s="357"/>
      <c r="QD1" s="357"/>
      <c r="QE1" s="357"/>
      <c r="QF1" s="357"/>
      <c r="QG1" s="357"/>
      <c r="QH1" s="356">
        <v>2019</v>
      </c>
      <c r="QI1" s="357"/>
      <c r="QJ1" s="357"/>
      <c r="QK1" s="357"/>
      <c r="QL1" s="357"/>
      <c r="QM1" s="357"/>
      <c r="QN1" s="357"/>
      <c r="QO1" s="356">
        <v>2019</v>
      </c>
      <c r="QP1" s="357"/>
      <c r="QQ1" s="357"/>
      <c r="QR1" s="357"/>
      <c r="QS1" s="357"/>
      <c r="QT1" s="357"/>
      <c r="QU1" s="357"/>
      <c r="QV1" s="356">
        <v>2019</v>
      </c>
      <c r="QW1" s="357"/>
      <c r="QX1" s="357"/>
      <c r="QY1" s="357"/>
      <c r="QZ1" s="357"/>
      <c r="RA1" s="357"/>
      <c r="RB1" s="357"/>
      <c r="RC1" s="356">
        <v>2019</v>
      </c>
      <c r="RD1" s="357"/>
      <c r="RE1" s="357"/>
      <c r="RF1" s="357"/>
      <c r="RG1" s="357"/>
      <c r="RH1" s="357"/>
      <c r="RI1" s="357"/>
      <c r="RJ1" s="356">
        <v>2019</v>
      </c>
      <c r="RK1" s="357"/>
      <c r="RL1" s="357"/>
      <c r="RM1" s="357"/>
      <c r="RN1" s="357"/>
      <c r="RO1" s="357"/>
      <c r="RP1" s="357"/>
      <c r="RQ1" s="356">
        <v>2019</v>
      </c>
      <c r="RR1" s="357"/>
      <c r="RS1" s="357"/>
      <c r="RT1" s="357"/>
      <c r="RU1" s="357"/>
      <c r="RV1" s="357"/>
      <c r="RW1" s="357"/>
      <c r="RX1" s="356">
        <v>2019</v>
      </c>
      <c r="RY1" s="357"/>
      <c r="RZ1" s="357"/>
      <c r="SA1" s="357"/>
      <c r="SB1" s="357"/>
      <c r="SC1" s="357"/>
      <c r="SD1" s="357"/>
      <c r="SE1" s="356">
        <v>2019</v>
      </c>
      <c r="SF1" s="357"/>
      <c r="SG1" s="357"/>
      <c r="SH1" s="357"/>
      <c r="SI1" s="357"/>
      <c r="SJ1" s="357"/>
      <c r="SK1" s="357"/>
      <c r="SL1" s="356">
        <v>2019</v>
      </c>
      <c r="SM1" s="357"/>
      <c r="SN1" s="357"/>
      <c r="SO1" s="357"/>
      <c r="SP1" s="357"/>
      <c r="SQ1" s="357"/>
      <c r="SR1" s="357"/>
      <c r="SS1" s="356">
        <v>2019</v>
      </c>
      <c r="ST1" s="357"/>
      <c r="SU1" s="357"/>
      <c r="SV1" s="357"/>
      <c r="SW1" s="357"/>
      <c r="SX1" s="357"/>
      <c r="SY1" s="357"/>
      <c r="SZ1" s="356">
        <v>2019</v>
      </c>
      <c r="TA1" s="357"/>
      <c r="TB1" s="357"/>
      <c r="TC1" s="357"/>
      <c r="TD1" s="357"/>
      <c r="TE1" s="357"/>
      <c r="TF1" s="357"/>
      <c r="TG1" s="356">
        <v>2019</v>
      </c>
      <c r="TH1" s="357"/>
      <c r="TI1" s="357"/>
      <c r="TJ1" s="357"/>
      <c r="TK1" s="357"/>
      <c r="TL1" s="357"/>
      <c r="TM1" s="357"/>
      <c r="TN1" s="356">
        <v>2019</v>
      </c>
      <c r="TO1" s="357"/>
      <c r="TP1" s="357"/>
      <c r="TQ1" s="357"/>
      <c r="TR1" s="357"/>
      <c r="TS1" s="357"/>
      <c r="TT1" s="357"/>
      <c r="TU1" s="356">
        <v>2019</v>
      </c>
      <c r="TV1" s="357"/>
      <c r="TW1" s="357"/>
      <c r="TX1" s="357"/>
      <c r="TY1" s="357"/>
      <c r="TZ1" s="357"/>
      <c r="UA1" s="357"/>
      <c r="UB1" s="356">
        <v>2020</v>
      </c>
      <c r="UC1" s="357"/>
      <c r="UD1" s="357"/>
      <c r="UE1" s="357"/>
      <c r="UF1" s="357"/>
      <c r="UG1" s="357"/>
      <c r="UH1" s="358"/>
    </row>
    <row r="2" spans="1:554" s="305" customFormat="1" ht="21.6" thickBot="1">
      <c r="A2" s="309"/>
      <c r="B2" s="303">
        <v>43283</v>
      </c>
      <c r="C2" s="304">
        <v>43284</v>
      </c>
      <c r="D2" s="304">
        <v>43285</v>
      </c>
      <c r="E2" s="304">
        <v>43286</v>
      </c>
      <c r="F2" s="304">
        <v>43287</v>
      </c>
      <c r="G2" s="306">
        <v>43288</v>
      </c>
      <c r="H2" s="306">
        <v>43289</v>
      </c>
      <c r="I2" s="303">
        <v>43290</v>
      </c>
      <c r="J2" s="305">
        <v>43291</v>
      </c>
      <c r="K2" s="305">
        <v>43292</v>
      </c>
      <c r="L2" s="305">
        <v>43293</v>
      </c>
      <c r="M2" s="305">
        <v>43294</v>
      </c>
      <c r="N2" s="306">
        <v>43295</v>
      </c>
      <c r="O2" s="306">
        <v>43296</v>
      </c>
      <c r="P2" s="303">
        <v>43297</v>
      </c>
      <c r="Q2" s="304">
        <v>43298</v>
      </c>
      <c r="R2" s="304">
        <v>43299</v>
      </c>
      <c r="S2" s="304">
        <v>43300</v>
      </c>
      <c r="T2" s="304">
        <v>43301</v>
      </c>
      <c r="U2" s="306">
        <v>43302</v>
      </c>
      <c r="V2" s="306">
        <v>43303</v>
      </c>
      <c r="W2" s="303">
        <v>43304</v>
      </c>
      <c r="X2" s="305">
        <v>43305</v>
      </c>
      <c r="Y2" s="305">
        <v>43306</v>
      </c>
      <c r="Z2" s="305">
        <v>43307</v>
      </c>
      <c r="AA2" s="305">
        <v>43308</v>
      </c>
      <c r="AB2" s="306">
        <v>43309</v>
      </c>
      <c r="AC2" s="306">
        <v>43310</v>
      </c>
      <c r="AD2" s="303">
        <v>43311</v>
      </c>
      <c r="AE2" s="304">
        <v>43312</v>
      </c>
      <c r="AF2" s="304">
        <v>43313</v>
      </c>
      <c r="AG2" s="304">
        <v>43314</v>
      </c>
      <c r="AH2" s="304">
        <v>43315</v>
      </c>
      <c r="AI2" s="306">
        <v>43316</v>
      </c>
      <c r="AJ2" s="306">
        <v>43317</v>
      </c>
      <c r="AK2" s="303">
        <v>43318</v>
      </c>
      <c r="AL2" s="305">
        <v>43319</v>
      </c>
      <c r="AM2" s="305">
        <v>43320</v>
      </c>
      <c r="AN2" s="305">
        <v>43321</v>
      </c>
      <c r="AO2" s="305">
        <v>43322</v>
      </c>
      <c r="AP2" s="306">
        <v>43323</v>
      </c>
      <c r="AQ2" s="306">
        <v>43324</v>
      </c>
      <c r="AR2" s="303">
        <v>43325</v>
      </c>
      <c r="AS2" s="304">
        <v>43326</v>
      </c>
      <c r="AT2" s="304">
        <v>43327</v>
      </c>
      <c r="AU2" s="304">
        <v>43328</v>
      </c>
      <c r="AV2" s="304">
        <v>43329</v>
      </c>
      <c r="AW2" s="306">
        <v>43330</v>
      </c>
      <c r="AX2" s="306">
        <v>43331</v>
      </c>
      <c r="AY2" s="303">
        <v>43332</v>
      </c>
      <c r="AZ2" s="305">
        <v>43333</v>
      </c>
      <c r="BA2" s="305">
        <v>43334</v>
      </c>
      <c r="BB2" s="305">
        <v>43335</v>
      </c>
      <c r="BC2" s="305">
        <v>43336</v>
      </c>
      <c r="BD2" s="306">
        <v>43337</v>
      </c>
      <c r="BE2" s="306">
        <v>43338</v>
      </c>
      <c r="BF2" s="303">
        <v>43339</v>
      </c>
      <c r="BG2" s="304">
        <v>43340</v>
      </c>
      <c r="BH2" s="304">
        <v>43341</v>
      </c>
      <c r="BI2" s="304">
        <v>43342</v>
      </c>
      <c r="BJ2" s="304">
        <v>43343</v>
      </c>
      <c r="BK2" s="306">
        <v>43344</v>
      </c>
      <c r="BL2" s="306">
        <v>43345</v>
      </c>
      <c r="BM2" s="303">
        <v>43346</v>
      </c>
      <c r="BN2" s="305">
        <v>43347</v>
      </c>
      <c r="BO2" s="305">
        <v>43348</v>
      </c>
      <c r="BP2" s="305">
        <v>43349</v>
      </c>
      <c r="BQ2" s="305">
        <v>43350</v>
      </c>
      <c r="BR2" s="306">
        <v>43351</v>
      </c>
      <c r="BS2" s="306">
        <v>43352</v>
      </c>
      <c r="BT2" s="303">
        <v>43353</v>
      </c>
      <c r="BU2" s="304">
        <v>43354</v>
      </c>
      <c r="BV2" s="304">
        <v>43355</v>
      </c>
      <c r="BW2" s="304">
        <v>43356</v>
      </c>
      <c r="BX2" s="304">
        <v>43357</v>
      </c>
      <c r="BY2" s="306">
        <v>43358</v>
      </c>
      <c r="BZ2" s="306">
        <v>43359</v>
      </c>
      <c r="CA2" s="303">
        <v>43360</v>
      </c>
      <c r="CB2" s="305">
        <v>43361</v>
      </c>
      <c r="CC2" s="305">
        <v>43362</v>
      </c>
      <c r="CD2" s="305">
        <v>43363</v>
      </c>
      <c r="CE2" s="305">
        <v>43364</v>
      </c>
      <c r="CF2" s="306">
        <v>43365</v>
      </c>
      <c r="CG2" s="306">
        <v>43366</v>
      </c>
      <c r="CH2" s="303">
        <v>43367</v>
      </c>
      <c r="CI2" s="304">
        <v>43368</v>
      </c>
      <c r="CJ2" s="304">
        <v>43369</v>
      </c>
      <c r="CK2" s="304">
        <v>43370</v>
      </c>
      <c r="CL2" s="304">
        <v>43371</v>
      </c>
      <c r="CM2" s="306">
        <v>43372</v>
      </c>
      <c r="CN2" s="306">
        <v>43373</v>
      </c>
      <c r="CO2" s="303">
        <v>43374</v>
      </c>
      <c r="CP2" s="305">
        <v>43375</v>
      </c>
      <c r="CQ2" s="305">
        <v>43376</v>
      </c>
      <c r="CR2" s="305">
        <v>43377</v>
      </c>
      <c r="CS2" s="305">
        <v>43378</v>
      </c>
      <c r="CT2" s="306">
        <v>43379</v>
      </c>
      <c r="CU2" s="306">
        <v>43380</v>
      </c>
      <c r="CV2" s="303">
        <v>43381</v>
      </c>
      <c r="CW2" s="304">
        <v>43382</v>
      </c>
      <c r="CX2" s="304">
        <v>43383</v>
      </c>
      <c r="CY2" s="304">
        <v>43384</v>
      </c>
      <c r="CZ2" s="304">
        <v>43385</v>
      </c>
      <c r="DA2" s="306">
        <v>43386</v>
      </c>
      <c r="DB2" s="306">
        <v>43387</v>
      </c>
      <c r="DC2" s="303">
        <v>43388</v>
      </c>
      <c r="DD2" s="305">
        <v>43389</v>
      </c>
      <c r="DE2" s="305">
        <v>43390</v>
      </c>
      <c r="DF2" s="305">
        <v>43391</v>
      </c>
      <c r="DG2" s="305">
        <v>43392</v>
      </c>
      <c r="DH2" s="306">
        <v>43393</v>
      </c>
      <c r="DI2" s="306">
        <v>43394</v>
      </c>
      <c r="DJ2" s="303">
        <v>43395</v>
      </c>
      <c r="DK2" s="304">
        <v>43396</v>
      </c>
      <c r="DL2" s="304">
        <v>43397</v>
      </c>
      <c r="DM2" s="304">
        <v>43398</v>
      </c>
      <c r="DN2" s="304">
        <v>43399</v>
      </c>
      <c r="DO2" s="306">
        <v>43400</v>
      </c>
      <c r="DP2" s="306">
        <v>43401</v>
      </c>
      <c r="DQ2" s="303">
        <v>43402</v>
      </c>
      <c r="DR2" s="305">
        <v>43403</v>
      </c>
      <c r="DS2" s="305">
        <v>43404</v>
      </c>
      <c r="DT2" s="305">
        <v>43405</v>
      </c>
      <c r="DU2" s="305">
        <v>43406</v>
      </c>
      <c r="DV2" s="306">
        <v>43407</v>
      </c>
      <c r="DW2" s="306">
        <v>43408</v>
      </c>
      <c r="DX2" s="303">
        <v>43409</v>
      </c>
      <c r="DY2" s="304">
        <v>43410</v>
      </c>
      <c r="DZ2" s="304">
        <v>43411</v>
      </c>
      <c r="EA2" s="304">
        <v>43412</v>
      </c>
      <c r="EB2" s="304">
        <v>43413</v>
      </c>
      <c r="EC2" s="306">
        <v>43414</v>
      </c>
      <c r="ED2" s="306">
        <v>43415</v>
      </c>
      <c r="EE2" s="303">
        <v>43416</v>
      </c>
      <c r="EF2" s="305">
        <v>43417</v>
      </c>
      <c r="EG2" s="305">
        <v>43418</v>
      </c>
      <c r="EH2" s="305">
        <v>43419</v>
      </c>
      <c r="EI2" s="305">
        <v>43420</v>
      </c>
      <c r="EJ2" s="306">
        <v>43421</v>
      </c>
      <c r="EK2" s="306">
        <v>43422</v>
      </c>
      <c r="EL2" s="303">
        <v>43423</v>
      </c>
      <c r="EM2" s="304">
        <v>43424</v>
      </c>
      <c r="EN2" s="304">
        <v>43425</v>
      </c>
      <c r="EO2" s="304">
        <v>43426</v>
      </c>
      <c r="EP2" s="304">
        <v>43427</v>
      </c>
      <c r="EQ2" s="306">
        <v>43428</v>
      </c>
      <c r="ER2" s="306">
        <v>43429</v>
      </c>
      <c r="ES2" s="303">
        <v>43430</v>
      </c>
      <c r="ET2" s="305">
        <v>43431</v>
      </c>
      <c r="EU2" s="305">
        <v>43432</v>
      </c>
      <c r="EV2" s="305">
        <v>43433</v>
      </c>
      <c r="EW2" s="305">
        <v>43434</v>
      </c>
      <c r="EX2" s="306">
        <v>43435</v>
      </c>
      <c r="EY2" s="306">
        <v>43436</v>
      </c>
      <c r="EZ2" s="303">
        <v>43437</v>
      </c>
      <c r="FA2" s="304">
        <v>43438</v>
      </c>
      <c r="FB2" s="304">
        <v>43439</v>
      </c>
      <c r="FC2" s="304">
        <v>43440</v>
      </c>
      <c r="FD2" s="304">
        <v>43441</v>
      </c>
      <c r="FE2" s="306">
        <v>43442</v>
      </c>
      <c r="FF2" s="306">
        <v>43443</v>
      </c>
      <c r="FG2" s="303">
        <v>43444</v>
      </c>
      <c r="FH2" s="305">
        <v>43445</v>
      </c>
      <c r="FI2" s="305">
        <v>43446</v>
      </c>
      <c r="FJ2" s="305">
        <v>43447</v>
      </c>
      <c r="FK2" s="305">
        <v>43448</v>
      </c>
      <c r="FL2" s="306">
        <v>43449</v>
      </c>
      <c r="FM2" s="306">
        <v>43450</v>
      </c>
      <c r="FN2" s="303">
        <v>43451</v>
      </c>
      <c r="FO2" s="304">
        <v>43452</v>
      </c>
      <c r="FP2" s="304">
        <v>43453</v>
      </c>
      <c r="FQ2" s="304">
        <v>43454</v>
      </c>
      <c r="FR2" s="304">
        <v>43455</v>
      </c>
      <c r="FS2" s="306">
        <v>43456</v>
      </c>
      <c r="FT2" s="306">
        <v>43457</v>
      </c>
      <c r="FU2" s="303">
        <v>43458</v>
      </c>
      <c r="FV2" s="305">
        <v>43459</v>
      </c>
      <c r="FW2" s="305">
        <v>43460</v>
      </c>
      <c r="FX2" s="305">
        <v>43461</v>
      </c>
      <c r="FY2" s="305">
        <v>43462</v>
      </c>
      <c r="FZ2" s="306">
        <v>43463</v>
      </c>
      <c r="GA2" s="306">
        <v>43464</v>
      </c>
      <c r="GB2" s="303">
        <v>43465</v>
      </c>
      <c r="GC2" s="305">
        <v>43466</v>
      </c>
      <c r="GD2" s="305">
        <v>43467</v>
      </c>
      <c r="GE2" s="305">
        <v>43468</v>
      </c>
      <c r="GF2" s="305">
        <v>43469</v>
      </c>
      <c r="GG2" s="306">
        <v>43470</v>
      </c>
      <c r="GH2" s="306">
        <v>43471</v>
      </c>
      <c r="GI2" s="303">
        <v>43472</v>
      </c>
      <c r="GJ2" s="304">
        <v>43473</v>
      </c>
      <c r="GK2" s="304">
        <v>43474</v>
      </c>
      <c r="GL2" s="304">
        <v>43475</v>
      </c>
      <c r="GM2" s="304">
        <v>43476</v>
      </c>
      <c r="GN2" s="306">
        <v>43477</v>
      </c>
      <c r="GO2" s="306">
        <v>43478</v>
      </c>
      <c r="GP2" s="303">
        <v>43479</v>
      </c>
      <c r="GQ2" s="305">
        <v>43480</v>
      </c>
      <c r="GR2" s="305">
        <v>43481</v>
      </c>
      <c r="GS2" s="305">
        <v>43482</v>
      </c>
      <c r="GT2" s="305">
        <v>43483</v>
      </c>
      <c r="GU2" s="306">
        <v>43484</v>
      </c>
      <c r="GV2" s="306">
        <v>43485</v>
      </c>
      <c r="GW2" s="303">
        <v>43486</v>
      </c>
      <c r="GX2" s="305">
        <v>43487</v>
      </c>
      <c r="GY2" s="305">
        <v>43488</v>
      </c>
      <c r="GZ2" s="305">
        <v>43489</v>
      </c>
      <c r="HA2" s="305">
        <v>43490</v>
      </c>
      <c r="HB2" s="306">
        <v>43491</v>
      </c>
      <c r="HC2" s="306">
        <v>43492</v>
      </c>
      <c r="HD2" s="303">
        <v>43493</v>
      </c>
      <c r="HE2" s="304">
        <v>43494</v>
      </c>
      <c r="HF2" s="304">
        <v>43495</v>
      </c>
      <c r="HG2" s="304">
        <v>43496</v>
      </c>
      <c r="HH2" s="304">
        <v>43497</v>
      </c>
      <c r="HI2" s="306">
        <v>43498</v>
      </c>
      <c r="HJ2" s="306">
        <v>43499</v>
      </c>
      <c r="HK2" s="303">
        <v>43500</v>
      </c>
      <c r="HL2" s="305">
        <v>43501</v>
      </c>
      <c r="HM2" s="305">
        <v>43502</v>
      </c>
      <c r="HN2" s="305">
        <v>43503</v>
      </c>
      <c r="HO2" s="305">
        <v>43504</v>
      </c>
      <c r="HP2" s="306">
        <v>43505</v>
      </c>
      <c r="HQ2" s="306">
        <v>43506</v>
      </c>
      <c r="HR2" s="303">
        <v>43507</v>
      </c>
      <c r="HS2" s="305">
        <v>43508</v>
      </c>
      <c r="HT2" s="305">
        <v>43509</v>
      </c>
      <c r="HU2" s="305">
        <v>43510</v>
      </c>
      <c r="HV2" s="305">
        <v>43511</v>
      </c>
      <c r="HW2" s="306">
        <v>43512</v>
      </c>
      <c r="HX2" s="306">
        <v>43513</v>
      </c>
      <c r="HY2" s="303">
        <v>43514</v>
      </c>
      <c r="HZ2" s="304">
        <v>43515</v>
      </c>
      <c r="IA2" s="304">
        <v>43516</v>
      </c>
      <c r="IB2" s="304">
        <v>43517</v>
      </c>
      <c r="IC2" s="304">
        <v>43518</v>
      </c>
      <c r="ID2" s="306">
        <v>43519</v>
      </c>
      <c r="IE2" s="306">
        <v>43520</v>
      </c>
      <c r="IF2" s="303">
        <v>43521</v>
      </c>
      <c r="IG2" s="305">
        <v>43522</v>
      </c>
      <c r="IH2" s="305">
        <v>43523</v>
      </c>
      <c r="II2" s="305">
        <v>43524</v>
      </c>
      <c r="IJ2" s="305">
        <v>43525</v>
      </c>
      <c r="IK2" s="306">
        <v>43526</v>
      </c>
      <c r="IL2" s="306">
        <v>43527</v>
      </c>
      <c r="IM2" s="303">
        <v>43528</v>
      </c>
      <c r="IN2" s="305">
        <v>43529</v>
      </c>
      <c r="IO2" s="305">
        <v>43530</v>
      </c>
      <c r="IP2" s="305">
        <v>43531</v>
      </c>
      <c r="IQ2" s="305">
        <v>43532</v>
      </c>
      <c r="IR2" s="306">
        <v>43533</v>
      </c>
      <c r="IS2" s="306">
        <v>43534</v>
      </c>
      <c r="IT2" s="303">
        <v>43535</v>
      </c>
      <c r="IU2" s="304">
        <v>43536</v>
      </c>
      <c r="IV2" s="304">
        <v>43537</v>
      </c>
      <c r="IW2" s="304">
        <v>43538</v>
      </c>
      <c r="IX2" s="304">
        <v>43539</v>
      </c>
      <c r="IY2" s="306">
        <v>43540</v>
      </c>
      <c r="IZ2" s="306">
        <v>43541</v>
      </c>
      <c r="JA2" s="303">
        <v>43542</v>
      </c>
      <c r="JB2" s="305">
        <v>43543</v>
      </c>
      <c r="JC2" s="305">
        <v>43544</v>
      </c>
      <c r="JD2" s="305">
        <v>43545</v>
      </c>
      <c r="JE2" s="305">
        <v>43546</v>
      </c>
      <c r="JF2" s="306">
        <v>43547</v>
      </c>
      <c r="JG2" s="306">
        <v>43548</v>
      </c>
      <c r="JH2" s="303">
        <v>43549</v>
      </c>
      <c r="JI2" s="305">
        <v>43550</v>
      </c>
      <c r="JJ2" s="305">
        <v>43551</v>
      </c>
      <c r="JK2" s="305">
        <v>43552</v>
      </c>
      <c r="JL2" s="305">
        <v>43553</v>
      </c>
      <c r="JM2" s="306">
        <v>43554</v>
      </c>
      <c r="JN2" s="306">
        <v>43555</v>
      </c>
      <c r="JO2" s="303">
        <v>43556</v>
      </c>
      <c r="JP2" s="304">
        <v>43557</v>
      </c>
      <c r="JQ2" s="304">
        <v>43558</v>
      </c>
      <c r="JR2" s="304">
        <v>43559</v>
      </c>
      <c r="JS2" s="304">
        <v>43560</v>
      </c>
      <c r="JT2" s="306">
        <v>43561</v>
      </c>
      <c r="JU2" s="306">
        <v>43562</v>
      </c>
      <c r="JV2" s="303">
        <v>43563</v>
      </c>
      <c r="JW2" s="305">
        <v>43564</v>
      </c>
      <c r="JX2" s="305">
        <v>43565</v>
      </c>
      <c r="JY2" s="305">
        <v>43566</v>
      </c>
      <c r="JZ2" s="305">
        <v>43567</v>
      </c>
      <c r="KA2" s="306">
        <v>43568</v>
      </c>
      <c r="KB2" s="306">
        <v>43569</v>
      </c>
      <c r="KC2" s="303">
        <v>43570</v>
      </c>
      <c r="KD2" s="305">
        <v>43571</v>
      </c>
      <c r="KE2" s="305">
        <v>43572</v>
      </c>
      <c r="KF2" s="305">
        <v>43573</v>
      </c>
      <c r="KG2" s="305">
        <v>43574</v>
      </c>
      <c r="KH2" s="306">
        <v>43575</v>
      </c>
      <c r="KI2" s="306">
        <v>43576</v>
      </c>
      <c r="KJ2" s="303">
        <v>43577</v>
      </c>
      <c r="KK2" s="304">
        <v>43578</v>
      </c>
      <c r="KL2" s="304">
        <v>43579</v>
      </c>
      <c r="KM2" s="304">
        <v>43580</v>
      </c>
      <c r="KN2" s="304">
        <v>43581</v>
      </c>
      <c r="KO2" s="306">
        <v>43582</v>
      </c>
      <c r="KP2" s="306">
        <v>43583</v>
      </c>
      <c r="KQ2" s="303">
        <v>43584</v>
      </c>
      <c r="KR2" s="305">
        <v>43585</v>
      </c>
      <c r="KS2" s="305">
        <v>43586</v>
      </c>
      <c r="KT2" s="305">
        <v>43587</v>
      </c>
      <c r="KU2" s="305">
        <v>43588</v>
      </c>
      <c r="KV2" s="306">
        <v>43589</v>
      </c>
      <c r="KW2" s="306">
        <v>43590</v>
      </c>
      <c r="KX2" s="303">
        <v>43591</v>
      </c>
      <c r="KY2" s="305">
        <v>43592</v>
      </c>
      <c r="KZ2" s="305">
        <v>43593</v>
      </c>
      <c r="LA2" s="305">
        <v>43594</v>
      </c>
      <c r="LB2" s="305">
        <v>43595</v>
      </c>
      <c r="LC2" s="306">
        <v>43596</v>
      </c>
      <c r="LD2" s="306">
        <v>43597</v>
      </c>
      <c r="LE2" s="303">
        <v>43598</v>
      </c>
      <c r="LF2" s="304">
        <v>43599</v>
      </c>
      <c r="LG2" s="304">
        <v>43600</v>
      </c>
      <c r="LH2" s="304">
        <v>43601</v>
      </c>
      <c r="LI2" s="304">
        <v>43602</v>
      </c>
      <c r="LJ2" s="306">
        <v>43603</v>
      </c>
      <c r="LK2" s="306">
        <v>43604</v>
      </c>
      <c r="LL2" s="303">
        <v>43605</v>
      </c>
      <c r="LM2" s="305">
        <v>43606</v>
      </c>
      <c r="LN2" s="305">
        <v>43607</v>
      </c>
      <c r="LO2" s="305">
        <v>43608</v>
      </c>
      <c r="LP2" s="305">
        <v>43609</v>
      </c>
      <c r="LQ2" s="306">
        <v>43610</v>
      </c>
      <c r="LR2" s="306">
        <v>43611</v>
      </c>
      <c r="LS2" s="303">
        <v>43612</v>
      </c>
      <c r="LT2" s="305">
        <v>43613</v>
      </c>
      <c r="LU2" s="305">
        <v>43614</v>
      </c>
      <c r="LV2" s="305">
        <v>43615</v>
      </c>
      <c r="LW2" s="305">
        <v>43616</v>
      </c>
      <c r="LX2" s="306">
        <v>43617</v>
      </c>
      <c r="LY2" s="306">
        <v>43618</v>
      </c>
      <c r="LZ2" s="303">
        <v>43619</v>
      </c>
      <c r="MA2" s="304">
        <v>43620</v>
      </c>
      <c r="MB2" s="304">
        <v>43621</v>
      </c>
      <c r="MC2" s="304">
        <v>43622</v>
      </c>
      <c r="MD2" s="304">
        <v>43623</v>
      </c>
      <c r="ME2" s="306">
        <v>43624</v>
      </c>
      <c r="MF2" s="306">
        <v>43625</v>
      </c>
      <c r="MG2" s="303">
        <v>43626</v>
      </c>
      <c r="MH2" s="305">
        <v>43627</v>
      </c>
      <c r="MI2" s="305">
        <v>43628</v>
      </c>
      <c r="MJ2" s="305">
        <v>43629</v>
      </c>
      <c r="MK2" s="305">
        <v>43630</v>
      </c>
      <c r="ML2" s="306">
        <v>43631</v>
      </c>
      <c r="MM2" s="306">
        <v>43632</v>
      </c>
      <c r="MN2" s="303">
        <v>43633</v>
      </c>
      <c r="MO2" s="305">
        <v>43634</v>
      </c>
      <c r="MP2" s="305">
        <v>43635</v>
      </c>
      <c r="MQ2" s="305">
        <v>43636</v>
      </c>
      <c r="MR2" s="305">
        <v>43637</v>
      </c>
      <c r="MS2" s="306">
        <v>43638</v>
      </c>
      <c r="MT2" s="306">
        <v>43639</v>
      </c>
      <c r="MU2" s="303">
        <v>43640</v>
      </c>
      <c r="MV2" s="304">
        <v>43641</v>
      </c>
      <c r="MW2" s="304">
        <v>43642</v>
      </c>
      <c r="MX2" s="304">
        <v>43643</v>
      </c>
      <c r="MY2" s="304">
        <v>43644</v>
      </c>
      <c r="MZ2" s="306">
        <v>43645</v>
      </c>
      <c r="NA2" s="306">
        <v>43646</v>
      </c>
      <c r="NB2" s="303">
        <v>43647</v>
      </c>
      <c r="NC2" s="305">
        <v>43648</v>
      </c>
      <c r="ND2" s="305">
        <v>43649</v>
      </c>
      <c r="NE2" s="305">
        <v>43650</v>
      </c>
      <c r="NF2" s="305">
        <v>43651</v>
      </c>
      <c r="NG2" s="306">
        <v>43652</v>
      </c>
      <c r="NH2" s="306">
        <v>43653</v>
      </c>
      <c r="NI2" s="303">
        <v>43654</v>
      </c>
      <c r="NJ2" s="305">
        <v>43655</v>
      </c>
      <c r="NK2" s="305">
        <v>43656</v>
      </c>
      <c r="NL2" s="305">
        <v>43657</v>
      </c>
      <c r="NM2" s="305">
        <v>43658</v>
      </c>
      <c r="NN2" s="306">
        <v>43659</v>
      </c>
      <c r="NO2" s="306">
        <v>43660</v>
      </c>
      <c r="NP2" s="303">
        <v>43661</v>
      </c>
      <c r="NQ2" s="304">
        <v>43662</v>
      </c>
      <c r="NR2" s="304">
        <v>43663</v>
      </c>
      <c r="NS2" s="304">
        <v>43664</v>
      </c>
      <c r="NT2" s="304">
        <v>43665</v>
      </c>
      <c r="NU2" s="306">
        <v>43666</v>
      </c>
      <c r="NV2" s="306">
        <v>43667</v>
      </c>
      <c r="NW2" s="303">
        <v>43668</v>
      </c>
      <c r="NX2" s="305">
        <v>43669</v>
      </c>
      <c r="NY2" s="305">
        <v>43670</v>
      </c>
      <c r="NZ2" s="305">
        <v>43671</v>
      </c>
      <c r="OA2" s="305">
        <v>43672</v>
      </c>
      <c r="OB2" s="306">
        <v>43673</v>
      </c>
      <c r="OC2" s="306">
        <v>43674</v>
      </c>
      <c r="OD2" s="303">
        <v>43675</v>
      </c>
      <c r="OE2" s="305">
        <v>43676</v>
      </c>
      <c r="OF2" s="305">
        <v>43677</v>
      </c>
      <c r="OG2" s="305">
        <v>43678</v>
      </c>
      <c r="OH2" s="305">
        <v>43679</v>
      </c>
      <c r="OI2" s="306">
        <v>43680</v>
      </c>
      <c r="OJ2" s="306">
        <v>43681</v>
      </c>
      <c r="OK2" s="303">
        <v>43682</v>
      </c>
      <c r="OL2" s="304">
        <v>43683</v>
      </c>
      <c r="OM2" s="304">
        <v>43684</v>
      </c>
      <c r="ON2" s="304">
        <v>43685</v>
      </c>
      <c r="OO2" s="304">
        <v>43686</v>
      </c>
      <c r="OP2" s="306">
        <v>43687</v>
      </c>
      <c r="OQ2" s="306">
        <v>43688</v>
      </c>
      <c r="OR2" s="303">
        <v>43689</v>
      </c>
      <c r="OS2" s="305">
        <v>43690</v>
      </c>
      <c r="OT2" s="305">
        <v>43691</v>
      </c>
      <c r="OU2" s="305">
        <v>43692</v>
      </c>
      <c r="OV2" s="305">
        <v>43693</v>
      </c>
      <c r="OW2" s="306">
        <v>43694</v>
      </c>
      <c r="OX2" s="306">
        <v>43695</v>
      </c>
      <c r="OY2" s="303">
        <v>43696</v>
      </c>
      <c r="OZ2" s="305">
        <v>43697</v>
      </c>
      <c r="PA2" s="305">
        <v>43698</v>
      </c>
      <c r="PB2" s="305">
        <v>43699</v>
      </c>
      <c r="PC2" s="305">
        <v>43700</v>
      </c>
      <c r="PD2" s="306">
        <v>43701</v>
      </c>
      <c r="PE2" s="306">
        <v>43702</v>
      </c>
      <c r="PF2" s="303">
        <v>43703</v>
      </c>
      <c r="PG2" s="304">
        <v>43704</v>
      </c>
      <c r="PH2" s="304">
        <v>43705</v>
      </c>
      <c r="PI2" s="304">
        <v>43706</v>
      </c>
      <c r="PJ2" s="304">
        <v>43707</v>
      </c>
      <c r="PK2" s="306">
        <v>43708</v>
      </c>
      <c r="PL2" s="306">
        <v>43709</v>
      </c>
      <c r="PM2" s="303">
        <v>43710</v>
      </c>
      <c r="PN2" s="305">
        <v>43711</v>
      </c>
      <c r="PO2" s="305">
        <v>43712</v>
      </c>
      <c r="PP2" s="305">
        <v>43713</v>
      </c>
      <c r="PQ2" s="305">
        <v>43714</v>
      </c>
      <c r="PR2" s="306">
        <v>43715</v>
      </c>
      <c r="PS2" s="306">
        <v>43716</v>
      </c>
      <c r="PT2" s="303">
        <v>43717</v>
      </c>
      <c r="PU2" s="305">
        <v>43718</v>
      </c>
      <c r="PV2" s="305">
        <v>43719</v>
      </c>
      <c r="PW2" s="305">
        <v>43720</v>
      </c>
      <c r="PX2" s="305">
        <v>43721</v>
      </c>
      <c r="PY2" s="306">
        <v>43722</v>
      </c>
      <c r="PZ2" s="306">
        <v>43723</v>
      </c>
      <c r="QA2" s="303">
        <v>43724</v>
      </c>
      <c r="QB2" s="304">
        <v>43725</v>
      </c>
      <c r="QC2" s="304">
        <v>43726</v>
      </c>
      <c r="QD2" s="304">
        <v>43727</v>
      </c>
      <c r="QE2" s="304">
        <v>43728</v>
      </c>
      <c r="QF2" s="306">
        <v>43729</v>
      </c>
      <c r="QG2" s="306">
        <v>43730</v>
      </c>
      <c r="QH2" s="303">
        <v>43731</v>
      </c>
      <c r="QI2" s="305">
        <v>43732</v>
      </c>
      <c r="QJ2" s="305">
        <v>43733</v>
      </c>
      <c r="QK2" s="305">
        <v>43734</v>
      </c>
      <c r="QL2" s="305">
        <v>43735</v>
      </c>
      <c r="QM2" s="306">
        <v>43736</v>
      </c>
      <c r="QN2" s="306">
        <v>43737</v>
      </c>
      <c r="QO2" s="303">
        <v>43738</v>
      </c>
      <c r="QP2" s="305">
        <v>43739</v>
      </c>
      <c r="QQ2" s="305">
        <v>43740</v>
      </c>
      <c r="QR2" s="305">
        <v>43741</v>
      </c>
      <c r="QS2" s="305">
        <v>43742</v>
      </c>
      <c r="QT2" s="306">
        <v>43743</v>
      </c>
      <c r="QU2" s="306">
        <v>43744</v>
      </c>
      <c r="QV2" s="303">
        <v>43745</v>
      </c>
      <c r="QW2" s="304">
        <v>43746</v>
      </c>
      <c r="QX2" s="304">
        <v>43747</v>
      </c>
      <c r="QY2" s="304">
        <v>43748</v>
      </c>
      <c r="QZ2" s="304">
        <v>43749</v>
      </c>
      <c r="RA2" s="306">
        <v>43750</v>
      </c>
      <c r="RB2" s="306">
        <v>43751</v>
      </c>
      <c r="RC2" s="303">
        <v>43752</v>
      </c>
      <c r="RD2" s="305">
        <v>43753</v>
      </c>
      <c r="RE2" s="305">
        <v>43754</v>
      </c>
      <c r="RF2" s="305">
        <v>43755</v>
      </c>
      <c r="RG2" s="305">
        <v>43756</v>
      </c>
      <c r="RH2" s="306">
        <v>43757</v>
      </c>
      <c r="RI2" s="306">
        <v>43758</v>
      </c>
      <c r="RJ2" s="303">
        <v>43759</v>
      </c>
      <c r="RK2" s="305">
        <v>43760</v>
      </c>
      <c r="RL2" s="305">
        <v>43761</v>
      </c>
      <c r="RM2" s="305">
        <v>43762</v>
      </c>
      <c r="RN2" s="305">
        <v>43763</v>
      </c>
      <c r="RO2" s="306">
        <v>43764</v>
      </c>
      <c r="RP2" s="306">
        <v>43765</v>
      </c>
      <c r="RQ2" s="303">
        <v>43766</v>
      </c>
      <c r="RR2" s="304">
        <v>43767</v>
      </c>
      <c r="RS2" s="304">
        <v>43768</v>
      </c>
      <c r="RT2" s="304">
        <v>43769</v>
      </c>
      <c r="RU2" s="304">
        <v>43770</v>
      </c>
      <c r="RV2" s="306">
        <v>43771</v>
      </c>
      <c r="RW2" s="306">
        <v>43772</v>
      </c>
      <c r="RX2" s="303">
        <v>43773</v>
      </c>
      <c r="RY2" s="305">
        <v>43774</v>
      </c>
      <c r="RZ2" s="305">
        <v>43775</v>
      </c>
      <c r="SA2" s="305">
        <v>43776</v>
      </c>
      <c r="SB2" s="305">
        <v>43777</v>
      </c>
      <c r="SC2" s="306">
        <v>43778</v>
      </c>
      <c r="SD2" s="306">
        <v>43779</v>
      </c>
      <c r="SE2" s="303">
        <v>43780</v>
      </c>
      <c r="SF2" s="305">
        <v>43781</v>
      </c>
      <c r="SG2" s="305">
        <v>43782</v>
      </c>
      <c r="SH2" s="305">
        <v>43783</v>
      </c>
      <c r="SI2" s="305">
        <v>43784</v>
      </c>
      <c r="SJ2" s="306">
        <v>43785</v>
      </c>
      <c r="SK2" s="306">
        <v>43786</v>
      </c>
      <c r="SL2" s="303">
        <v>43787</v>
      </c>
      <c r="SM2" s="304">
        <v>43788</v>
      </c>
      <c r="SN2" s="304">
        <v>43789</v>
      </c>
      <c r="SO2" s="304">
        <v>43790</v>
      </c>
      <c r="SP2" s="304">
        <v>43791</v>
      </c>
      <c r="SQ2" s="306">
        <v>43792</v>
      </c>
      <c r="SR2" s="306">
        <v>43793</v>
      </c>
      <c r="SS2" s="303">
        <v>43794</v>
      </c>
      <c r="ST2" s="305">
        <v>43795</v>
      </c>
      <c r="SU2" s="305">
        <v>43796</v>
      </c>
      <c r="SV2" s="305">
        <v>43797</v>
      </c>
      <c r="SW2" s="305">
        <v>43798</v>
      </c>
      <c r="SX2" s="306">
        <v>43799</v>
      </c>
      <c r="SY2" s="306">
        <v>43800</v>
      </c>
      <c r="SZ2" s="303">
        <v>43801</v>
      </c>
      <c r="TA2" s="305">
        <v>43802</v>
      </c>
      <c r="TB2" s="305">
        <v>43803</v>
      </c>
      <c r="TC2" s="305">
        <v>43804</v>
      </c>
      <c r="TD2" s="305">
        <v>43805</v>
      </c>
      <c r="TE2" s="306">
        <v>43806</v>
      </c>
      <c r="TF2" s="306">
        <v>43807</v>
      </c>
      <c r="TG2" s="303">
        <v>43808</v>
      </c>
      <c r="TH2" s="304">
        <v>43809</v>
      </c>
      <c r="TI2" s="304">
        <v>43810</v>
      </c>
      <c r="TJ2" s="304">
        <v>43811</v>
      </c>
      <c r="TK2" s="304">
        <v>43812</v>
      </c>
      <c r="TL2" s="306">
        <v>43813</v>
      </c>
      <c r="TM2" s="306">
        <v>43814</v>
      </c>
      <c r="TN2" s="303">
        <v>43815</v>
      </c>
      <c r="TO2" s="305">
        <v>43816</v>
      </c>
      <c r="TP2" s="305">
        <v>43817</v>
      </c>
      <c r="TQ2" s="305">
        <v>43818</v>
      </c>
      <c r="TR2" s="305">
        <v>43819</v>
      </c>
      <c r="TS2" s="306">
        <v>43820</v>
      </c>
      <c r="TT2" s="306">
        <v>43821</v>
      </c>
      <c r="TU2" s="303">
        <v>43822</v>
      </c>
      <c r="TV2" s="305">
        <v>43823</v>
      </c>
      <c r="TW2" s="305">
        <v>43824</v>
      </c>
      <c r="TX2" s="305">
        <v>43825</v>
      </c>
      <c r="TY2" s="305">
        <v>43826</v>
      </c>
      <c r="TZ2" s="306">
        <v>43827</v>
      </c>
      <c r="UA2" s="306">
        <v>43828</v>
      </c>
      <c r="UB2" s="303">
        <v>43829</v>
      </c>
      <c r="UC2" s="304">
        <v>43830</v>
      </c>
      <c r="UD2" s="304">
        <v>43831</v>
      </c>
      <c r="UE2" s="304">
        <v>43832</v>
      </c>
      <c r="UF2" s="304">
        <v>43833</v>
      </c>
      <c r="UG2" s="306">
        <v>43834</v>
      </c>
      <c r="UH2" s="306">
        <v>43835</v>
      </c>
    </row>
    <row r="3" spans="1:554" s="111" customFormat="1" ht="18" customHeight="1">
      <c r="A3" s="311" t="s">
        <v>22</v>
      </c>
      <c r="B3" s="300"/>
      <c r="AF3" s="227"/>
      <c r="AG3" s="227"/>
      <c r="AH3" s="227"/>
      <c r="AK3" s="227"/>
      <c r="AL3" s="227"/>
      <c r="AM3" s="227"/>
      <c r="AN3" s="227"/>
      <c r="AO3" s="227"/>
      <c r="AR3" s="227"/>
      <c r="AS3" s="227"/>
      <c r="AT3" s="227"/>
      <c r="AU3" s="227"/>
      <c r="AV3" s="227"/>
      <c r="AY3" s="227"/>
      <c r="AZ3" s="227"/>
      <c r="BA3" s="227"/>
      <c r="BB3" s="312"/>
      <c r="BC3" s="312"/>
      <c r="BF3" s="312"/>
      <c r="BG3" s="312"/>
      <c r="BH3" s="236"/>
    </row>
    <row r="4" spans="1:554" s="120" customFormat="1" ht="18" customHeight="1" thickBot="1">
      <c r="A4" s="313"/>
    </row>
    <row r="5" spans="1:554" s="111" customFormat="1" ht="18" customHeight="1">
      <c r="A5" s="311" t="s">
        <v>26</v>
      </c>
      <c r="AF5" s="227"/>
      <c r="AG5" s="227"/>
      <c r="AH5" s="227"/>
      <c r="AK5" s="227"/>
      <c r="AL5" s="227"/>
      <c r="AM5" s="227"/>
      <c r="AN5" s="227"/>
      <c r="AO5" s="227"/>
      <c r="AR5" s="227"/>
      <c r="AS5" s="227"/>
      <c r="AT5" s="227"/>
      <c r="AU5" s="227"/>
      <c r="AV5" s="227"/>
      <c r="AY5" s="312"/>
      <c r="AZ5" s="312"/>
      <c r="BA5" s="312"/>
      <c r="BB5" s="312"/>
      <c r="BC5" s="236"/>
      <c r="BF5" s="236"/>
      <c r="BG5" s="236"/>
      <c r="BH5" s="236"/>
    </row>
    <row r="6" spans="1:554" s="120" customFormat="1" ht="18" customHeight="1" thickBot="1">
      <c r="A6" s="313"/>
    </row>
    <row r="7" spans="1:554" s="111" customFormat="1" ht="18" customHeight="1">
      <c r="A7" s="311" t="s">
        <v>23</v>
      </c>
      <c r="AF7" s="227"/>
      <c r="AG7" s="227"/>
      <c r="AH7" s="227"/>
      <c r="AK7" s="227"/>
      <c r="AL7" s="227"/>
      <c r="AM7" s="227"/>
      <c r="AN7" s="227"/>
      <c r="AO7" s="227"/>
      <c r="AR7" s="227"/>
      <c r="AS7" s="227"/>
      <c r="AT7" s="227"/>
      <c r="AU7" s="227"/>
      <c r="AV7" s="227"/>
      <c r="AY7" s="312"/>
      <c r="AZ7" s="312"/>
      <c r="BA7" s="312"/>
      <c r="BB7" s="312"/>
      <c r="BC7" s="236"/>
      <c r="BF7" s="236"/>
      <c r="BG7" s="236"/>
      <c r="BH7" s="236"/>
    </row>
    <row r="8" spans="1:554" s="120" customFormat="1" ht="18" customHeight="1" thickBot="1">
      <c r="A8" s="313"/>
    </row>
    <row r="9" spans="1:554" s="111" customFormat="1" ht="18" customHeight="1">
      <c r="A9" s="311" t="s">
        <v>186</v>
      </c>
      <c r="AF9" s="312"/>
      <c r="AG9" s="312"/>
      <c r="AH9" s="312"/>
      <c r="AK9" s="312"/>
      <c r="AL9" s="312"/>
      <c r="AM9" s="312"/>
      <c r="AN9" s="227"/>
      <c r="AO9" s="227"/>
      <c r="AR9" s="227"/>
      <c r="AS9" s="227"/>
      <c r="AT9" s="227"/>
      <c r="AU9" s="227"/>
      <c r="AV9" s="312"/>
      <c r="AY9" s="312"/>
      <c r="AZ9" s="312"/>
      <c r="BA9" s="312"/>
      <c r="BB9" s="227"/>
      <c r="BC9" s="312"/>
      <c r="BF9" s="312"/>
      <c r="BG9" s="312"/>
      <c r="BH9" s="227"/>
    </row>
    <row r="10" spans="1:554" s="120" customFormat="1" ht="18" customHeight="1" thickBot="1">
      <c r="A10" s="313"/>
    </row>
    <row r="11" spans="1:554" s="111" customFormat="1" ht="18" customHeight="1">
      <c r="A11" s="311" t="s">
        <v>41</v>
      </c>
      <c r="AF11" s="312"/>
      <c r="AG11" s="312"/>
      <c r="AH11" s="312"/>
      <c r="AK11" s="312"/>
      <c r="AL11" s="312"/>
      <c r="AM11" s="312"/>
      <c r="AN11" s="312"/>
      <c r="AO11" s="312"/>
      <c r="AR11" s="312"/>
      <c r="AS11" s="312"/>
      <c r="AT11" s="312"/>
      <c r="AU11" s="312"/>
      <c r="AV11" s="312"/>
      <c r="AY11" s="227"/>
      <c r="AZ11" s="227"/>
      <c r="BA11" s="227"/>
      <c r="BB11" s="312"/>
      <c r="BC11" s="227"/>
      <c r="BF11" s="227"/>
      <c r="BG11" s="227"/>
      <c r="BH11" s="227"/>
    </row>
    <row r="12" spans="1:554" s="120" customFormat="1" ht="18" customHeight="1" thickBot="1">
      <c r="A12" s="313"/>
    </row>
    <row r="13" spans="1:554" s="111" customFormat="1" ht="18" customHeight="1">
      <c r="A13" s="311" t="s">
        <v>25</v>
      </c>
      <c r="AF13" s="227"/>
      <c r="AG13" s="227"/>
      <c r="AH13" s="227"/>
      <c r="AK13" s="227"/>
      <c r="AL13" s="227"/>
      <c r="AM13" s="227"/>
      <c r="AN13" s="227"/>
      <c r="AO13" s="227"/>
      <c r="AR13" s="227"/>
      <c r="AS13" s="227"/>
      <c r="AT13" s="227"/>
      <c r="AU13" s="227"/>
      <c r="AV13" s="227"/>
      <c r="AY13" s="312"/>
      <c r="AZ13" s="312"/>
      <c r="BA13" s="312"/>
      <c r="BB13" s="312"/>
      <c r="BC13" s="312"/>
      <c r="BF13" s="312"/>
      <c r="BG13" s="312"/>
      <c r="BH13" s="236"/>
    </row>
    <row r="14" spans="1:554" s="120" customFormat="1" ht="18" customHeight="1" thickBot="1">
      <c r="A14" s="313"/>
    </row>
    <row r="15" spans="1:554" s="111" customFormat="1" ht="18" customHeight="1">
      <c r="A15" s="311" t="s">
        <v>24</v>
      </c>
      <c r="AF15" s="227"/>
      <c r="AG15" s="227"/>
      <c r="AH15" s="227"/>
      <c r="AK15" s="227"/>
      <c r="AL15" s="227"/>
      <c r="AM15" s="227"/>
      <c r="AN15" s="227"/>
      <c r="AO15" s="227"/>
      <c r="AR15" s="227"/>
      <c r="AS15" s="227"/>
      <c r="AT15" s="227"/>
      <c r="AU15" s="227"/>
      <c r="AV15" s="227"/>
      <c r="AY15" s="312"/>
      <c r="AZ15" s="312"/>
      <c r="BA15" s="312"/>
      <c r="BB15" s="312"/>
      <c r="BC15" s="312"/>
      <c r="BF15" s="312"/>
      <c r="BG15" s="312"/>
      <c r="BH15" s="236"/>
    </row>
    <row r="16" spans="1:554" s="120" customFormat="1" ht="18" customHeight="1" thickBot="1">
      <c r="A16" s="313"/>
    </row>
    <row r="17" spans="1:60" s="111" customFormat="1" ht="18" customHeight="1">
      <c r="A17" s="311" t="s">
        <v>187</v>
      </c>
      <c r="AF17" s="227"/>
      <c r="AG17" s="227"/>
      <c r="AH17" s="227"/>
      <c r="AK17" s="227"/>
      <c r="AL17" s="227"/>
      <c r="AM17" s="227"/>
      <c r="AN17" s="227"/>
      <c r="AO17" s="227"/>
      <c r="AR17" s="227"/>
      <c r="AS17" s="312"/>
      <c r="AT17" s="312"/>
      <c r="AU17" s="312"/>
      <c r="AV17" s="312"/>
      <c r="AY17" s="312"/>
      <c r="AZ17" s="312"/>
      <c r="BA17" s="312"/>
      <c r="BB17" s="312"/>
      <c r="BC17" s="312"/>
      <c r="BF17" s="312"/>
      <c r="BG17" s="312"/>
      <c r="BH17" s="312"/>
    </row>
    <row r="18" spans="1:60" s="120" customFormat="1" ht="18" customHeight="1" thickBot="1">
      <c r="A18" s="313"/>
    </row>
    <row r="19" spans="1:60" ht="18" customHeight="1"/>
  </sheetData>
  <mergeCells count="79">
    <mergeCell ref="B1:H1"/>
    <mergeCell ref="I1:O1"/>
    <mergeCell ref="P1:V1"/>
    <mergeCell ref="W1:AC1"/>
    <mergeCell ref="AD1:AJ1"/>
    <mergeCell ref="AK1:AQ1"/>
    <mergeCell ref="AR1:AX1"/>
    <mergeCell ref="AY1:BE1"/>
    <mergeCell ref="BF1:BL1"/>
    <mergeCell ref="BM1:BS1"/>
    <mergeCell ref="BT1:BZ1"/>
    <mergeCell ref="CA1:CG1"/>
    <mergeCell ref="CH1:CN1"/>
    <mergeCell ref="SS1:SY1"/>
    <mergeCell ref="SZ1:TF1"/>
    <mergeCell ref="PM1:PS1"/>
    <mergeCell ref="PT1:PZ1"/>
    <mergeCell ref="QA1:QG1"/>
    <mergeCell ref="QH1:QN1"/>
    <mergeCell ref="QO1:QU1"/>
    <mergeCell ref="QV1:RB1"/>
    <mergeCell ref="NW1:OC1"/>
    <mergeCell ref="OD1:OJ1"/>
    <mergeCell ref="OK1:OQ1"/>
    <mergeCell ref="OR1:OX1"/>
    <mergeCell ref="OY1:PE1"/>
    <mergeCell ref="TG1:TM1"/>
    <mergeCell ref="TN1:TT1"/>
    <mergeCell ref="TU1:UA1"/>
    <mergeCell ref="UB1:UH1"/>
    <mergeCell ref="RC1:RI1"/>
    <mergeCell ref="RJ1:RP1"/>
    <mergeCell ref="RQ1:RW1"/>
    <mergeCell ref="RX1:SD1"/>
    <mergeCell ref="SE1:SK1"/>
    <mergeCell ref="SL1:SR1"/>
    <mergeCell ref="PF1:PL1"/>
    <mergeCell ref="MG1:MM1"/>
    <mergeCell ref="MN1:MT1"/>
    <mergeCell ref="MU1:NA1"/>
    <mergeCell ref="NB1:NH1"/>
    <mergeCell ref="NI1:NO1"/>
    <mergeCell ref="NP1:NV1"/>
    <mergeCell ref="LZ1:MF1"/>
    <mergeCell ref="JA1:JG1"/>
    <mergeCell ref="JH1:JN1"/>
    <mergeCell ref="JO1:JU1"/>
    <mergeCell ref="JV1:KB1"/>
    <mergeCell ref="KC1:KI1"/>
    <mergeCell ref="KJ1:KP1"/>
    <mergeCell ref="KQ1:KW1"/>
    <mergeCell ref="KX1:LD1"/>
    <mergeCell ref="LE1:LK1"/>
    <mergeCell ref="LL1:LR1"/>
    <mergeCell ref="LS1:LY1"/>
    <mergeCell ref="IT1:IZ1"/>
    <mergeCell ref="FU1:GA1"/>
    <mergeCell ref="GB1:GH1"/>
    <mergeCell ref="GI1:GO1"/>
    <mergeCell ref="GP1:GV1"/>
    <mergeCell ref="GW1:HC1"/>
    <mergeCell ref="HD1:HJ1"/>
    <mergeCell ref="HK1:HQ1"/>
    <mergeCell ref="HR1:HX1"/>
    <mergeCell ref="HY1:IE1"/>
    <mergeCell ref="IF1:IL1"/>
    <mergeCell ref="IM1:IS1"/>
    <mergeCell ref="FN1:FT1"/>
    <mergeCell ref="CO1:CU1"/>
    <mergeCell ref="CV1:DB1"/>
    <mergeCell ref="DC1:DI1"/>
    <mergeCell ref="DJ1:DP1"/>
    <mergeCell ref="DQ1:DW1"/>
    <mergeCell ref="DX1:ED1"/>
    <mergeCell ref="EE1:EK1"/>
    <mergeCell ref="EL1:ER1"/>
    <mergeCell ref="ES1:EY1"/>
    <mergeCell ref="EZ1:FF1"/>
    <mergeCell ref="FG1:F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D212"/>
  <sheetViews>
    <sheetView workbookViewId="0">
      <pane xSplit="1" ySplit="4" topLeftCell="B80" activePane="bottomRight" state="frozen"/>
      <selection pane="topRight" activeCell="B1" sqref="B1"/>
      <selection pane="bottomLeft" activeCell="A5" sqref="A5"/>
      <selection pane="bottomRight" activeCell="S93" sqref="S93"/>
    </sheetView>
  </sheetViews>
  <sheetFormatPr defaultRowHeight="14.4"/>
  <cols>
    <col min="1" max="1" width="6.6640625" customWidth="1"/>
    <col min="2" max="2" width="3" bestFit="1" customWidth="1"/>
    <col min="3" max="4" width="15.109375" style="1" bestFit="1" customWidth="1"/>
    <col min="5" max="5" width="7.33203125" customWidth="1"/>
    <col min="6" max="6" width="7.6640625" customWidth="1"/>
    <col min="7" max="7" width="7.5546875" customWidth="1"/>
    <col min="8" max="8" width="4.5546875" customWidth="1"/>
    <col min="9" max="9" width="7.77734375" customWidth="1"/>
    <col min="10" max="10" width="7.6640625" style="14" bestFit="1" customWidth="1"/>
    <col min="11" max="11" width="4.5546875" style="174" customWidth="1"/>
    <col min="12" max="12" width="3.33203125" customWidth="1"/>
    <col min="13" max="17" width="5.77734375" customWidth="1"/>
    <col min="18" max="18" width="5.21875" style="102" bestFit="1" customWidth="1"/>
    <col min="19" max="19" width="9.88671875" style="148" bestFit="1" customWidth="1"/>
    <col min="20" max="20" width="7.6640625" style="153" customWidth="1"/>
    <col min="21" max="21" width="7.88671875" style="149" customWidth="1"/>
    <col min="22" max="22" width="8.88671875" style="98"/>
  </cols>
  <sheetData>
    <row r="1" spans="1:24">
      <c r="F1" t="s">
        <v>13</v>
      </c>
      <c r="G1">
        <v>50</v>
      </c>
      <c r="M1" t="s">
        <v>18</v>
      </c>
      <c r="N1" t="s">
        <v>17</v>
      </c>
      <c r="O1" t="s">
        <v>19</v>
      </c>
      <c r="R1" s="101"/>
      <c r="S1" s="146"/>
      <c r="T1" s="152"/>
      <c r="U1" s="147"/>
    </row>
    <row r="2" spans="1:24" ht="21.6" thickBot="1">
      <c r="E2" s="143">
        <v>0.04</v>
      </c>
      <c r="F2" s="144">
        <v>0.03</v>
      </c>
      <c r="G2" s="144">
        <v>0.03</v>
      </c>
      <c r="H2" s="11"/>
      <c r="M2">
        <v>1.03</v>
      </c>
      <c r="N2">
        <v>50</v>
      </c>
      <c r="O2">
        <f>POWER(M2,N2)</f>
        <v>4.3839060187070862</v>
      </c>
    </row>
    <row r="3" spans="1:24" ht="21.6" thickBot="1">
      <c r="E3" s="13">
        <f>G1*E2</f>
        <v>2</v>
      </c>
      <c r="F3" s="13">
        <f>G1*F2</f>
        <v>1.5</v>
      </c>
      <c r="G3" s="13">
        <f>G1*G2</f>
        <v>1.5</v>
      </c>
      <c r="I3" s="342" t="s">
        <v>15</v>
      </c>
      <c r="J3" s="343"/>
      <c r="M3">
        <v>1.1000000000000001</v>
      </c>
      <c r="N3">
        <v>100</v>
      </c>
      <c r="O3">
        <f>POWER(M3,N3)</f>
        <v>13780.612339822364</v>
      </c>
    </row>
    <row r="4" spans="1:24" ht="15" thickBot="1">
      <c r="B4" s="12" t="s">
        <v>16</v>
      </c>
      <c r="G4" s="99" t="s">
        <v>15</v>
      </c>
      <c r="H4" s="99"/>
      <c r="I4" s="99" t="s">
        <v>0</v>
      </c>
      <c r="J4" s="100" t="s">
        <v>14</v>
      </c>
      <c r="K4" s="175"/>
      <c r="L4" s="99"/>
      <c r="M4" s="151" t="s">
        <v>60</v>
      </c>
      <c r="N4" s="151" t="s">
        <v>61</v>
      </c>
      <c r="O4" s="151" t="s">
        <v>62</v>
      </c>
      <c r="P4" s="151" t="s">
        <v>63</v>
      </c>
      <c r="Q4" s="151" t="s">
        <v>64</v>
      </c>
      <c r="R4" s="151" t="s">
        <v>65</v>
      </c>
      <c r="S4" s="151" t="s">
        <v>77</v>
      </c>
      <c r="T4" s="151" t="s">
        <v>78</v>
      </c>
      <c r="U4" s="151" t="s">
        <v>15</v>
      </c>
    </row>
    <row r="5" spans="1:24">
      <c r="A5" s="339" t="s">
        <v>1</v>
      </c>
      <c r="B5" s="9">
        <v>1</v>
      </c>
      <c r="C5" s="5">
        <v>42737</v>
      </c>
      <c r="D5" s="2">
        <v>42743</v>
      </c>
      <c r="E5" s="110">
        <f>G1*(1+E$2)</f>
        <v>52</v>
      </c>
      <c r="F5" s="110">
        <f>G1*(1+F$2)</f>
        <v>51.5</v>
      </c>
      <c r="G5" s="110"/>
      <c r="H5" s="111"/>
      <c r="I5" s="112">
        <v>40</v>
      </c>
      <c r="J5" s="113"/>
      <c r="K5" s="176"/>
      <c r="L5" s="111"/>
      <c r="M5" s="115">
        <v>0</v>
      </c>
      <c r="N5" s="115">
        <v>9</v>
      </c>
      <c r="O5" s="115">
        <v>4</v>
      </c>
      <c r="P5" s="115">
        <v>0</v>
      </c>
      <c r="Q5" s="150">
        <v>5</v>
      </c>
      <c r="R5" s="102">
        <f t="shared" ref="R5:R16" si="0">SUM(M5:Q5)</f>
        <v>18</v>
      </c>
    </row>
    <row r="6" spans="1:24">
      <c r="A6" s="340"/>
      <c r="B6" s="8">
        <v>2</v>
      </c>
      <c r="C6" s="6">
        <v>42744</v>
      </c>
      <c r="D6" s="3">
        <v>42750</v>
      </c>
      <c r="E6" s="114">
        <f>E5*(1+E$2)</f>
        <v>54.08</v>
      </c>
      <c r="F6" s="114">
        <f>F5*(1+F$2)</f>
        <v>53.045000000000002</v>
      </c>
      <c r="G6" s="114"/>
      <c r="H6" s="115"/>
      <c r="I6" s="116">
        <v>40</v>
      </c>
      <c r="J6" s="117">
        <f>(I6-I5)/G$1</f>
        <v>0</v>
      </c>
      <c r="K6" s="177"/>
      <c r="L6" s="118"/>
      <c r="M6" s="127">
        <v>6</v>
      </c>
      <c r="N6" s="127">
        <v>5</v>
      </c>
      <c r="O6" s="127">
        <v>7</v>
      </c>
      <c r="P6" s="127">
        <v>9</v>
      </c>
      <c r="Q6" s="137">
        <v>6</v>
      </c>
      <c r="R6" s="102">
        <f t="shared" si="0"/>
        <v>33</v>
      </c>
      <c r="V6" s="21"/>
      <c r="W6" s="18"/>
      <c r="X6" s="18"/>
    </row>
    <row r="7" spans="1:24">
      <c r="A7" s="340"/>
      <c r="B7" s="8">
        <v>3</v>
      </c>
      <c r="C7" s="6">
        <v>42751</v>
      </c>
      <c r="D7" s="3">
        <v>42757</v>
      </c>
      <c r="E7" s="114">
        <f t="shared" ref="E7:E8" si="1">E6*(1+E$2)</f>
        <v>56.243200000000002</v>
      </c>
      <c r="F7" s="114">
        <f t="shared" ref="F7:F8" si="2">F6*(1+F$2)</f>
        <v>54.63635</v>
      </c>
      <c r="G7" s="114"/>
      <c r="H7" s="115"/>
      <c r="I7" s="116">
        <v>41</v>
      </c>
      <c r="J7" s="117">
        <f t="shared" ref="J7:J70" si="3">(I7-I6)/G$1</f>
        <v>0.02</v>
      </c>
      <c r="K7" s="177"/>
      <c r="L7" s="118"/>
      <c r="M7" s="127">
        <v>3</v>
      </c>
      <c r="N7" s="127">
        <v>7</v>
      </c>
      <c r="O7" s="127">
        <v>5</v>
      </c>
      <c r="P7" s="127">
        <v>3</v>
      </c>
      <c r="Q7" s="137">
        <v>6</v>
      </c>
      <c r="R7" s="102">
        <f t="shared" si="0"/>
        <v>24</v>
      </c>
      <c r="V7" s="21"/>
      <c r="W7" s="18"/>
      <c r="X7" s="18"/>
    </row>
    <row r="8" spans="1:24" ht="15" thickBot="1">
      <c r="A8" s="341"/>
      <c r="B8" s="10">
        <v>4</v>
      </c>
      <c r="C8" s="7">
        <v>42758</v>
      </c>
      <c r="D8" s="4">
        <v>42764</v>
      </c>
      <c r="E8" s="119">
        <f t="shared" si="1"/>
        <v>58.492928000000006</v>
      </c>
      <c r="F8" s="119">
        <f t="shared" si="2"/>
        <v>56.275440500000002</v>
      </c>
      <c r="G8" s="119"/>
      <c r="H8" s="120"/>
      <c r="I8" s="121">
        <v>41</v>
      </c>
      <c r="J8" s="122">
        <f t="shared" si="3"/>
        <v>0</v>
      </c>
      <c r="K8" s="178">
        <f>SUM(I5:I8)/4</f>
        <v>40.5</v>
      </c>
      <c r="L8" s="123"/>
      <c r="M8" s="128">
        <v>5</v>
      </c>
      <c r="N8" s="128">
        <v>11</v>
      </c>
      <c r="O8" s="128">
        <v>3</v>
      </c>
      <c r="P8" s="128">
        <v>5</v>
      </c>
      <c r="Q8" s="138">
        <v>0</v>
      </c>
      <c r="R8" s="124">
        <f t="shared" si="0"/>
        <v>24</v>
      </c>
      <c r="V8" s="21"/>
      <c r="W8" s="18"/>
      <c r="X8" s="18"/>
    </row>
    <row r="9" spans="1:24">
      <c r="A9" s="339" t="s">
        <v>2</v>
      </c>
      <c r="B9" s="9">
        <v>5</v>
      </c>
      <c r="C9" s="5">
        <v>42765</v>
      </c>
      <c r="D9" s="2">
        <v>42771</v>
      </c>
      <c r="E9" s="110">
        <f t="shared" ref="E9:E72" si="4">E8*(1+E$2)</f>
        <v>60.832645120000009</v>
      </c>
      <c r="F9" s="110">
        <f t="shared" ref="F9:F72" si="5">F8*(1+F$2)</f>
        <v>57.963703715000001</v>
      </c>
      <c r="G9" s="110"/>
      <c r="H9" s="111"/>
      <c r="I9" s="112">
        <v>41.6</v>
      </c>
      <c r="J9" s="113">
        <f>(I9-I8)/G$1</f>
        <v>1.2000000000000028E-2</v>
      </c>
      <c r="K9" s="176">
        <f>SUM(I6:I9)/4</f>
        <v>40.9</v>
      </c>
      <c r="L9" s="125"/>
      <c r="M9" s="126">
        <v>2</v>
      </c>
      <c r="N9" s="126">
        <v>6</v>
      </c>
      <c r="O9" s="126">
        <v>2</v>
      </c>
      <c r="P9" s="126">
        <v>4</v>
      </c>
      <c r="Q9" s="173">
        <v>10</v>
      </c>
      <c r="R9" s="101">
        <f t="shared" si="0"/>
        <v>24</v>
      </c>
      <c r="V9" s="21"/>
      <c r="W9" s="18"/>
      <c r="X9" s="18"/>
    </row>
    <row r="10" spans="1:24">
      <c r="A10" s="340"/>
      <c r="B10" s="8">
        <v>6</v>
      </c>
      <c r="C10" s="6">
        <v>42772</v>
      </c>
      <c r="D10" s="3">
        <v>42778</v>
      </c>
      <c r="E10" s="114">
        <f t="shared" si="4"/>
        <v>63.265950924800009</v>
      </c>
      <c r="F10" s="114">
        <f t="shared" si="5"/>
        <v>59.702614826450002</v>
      </c>
      <c r="G10" s="114"/>
      <c r="H10" s="115"/>
      <c r="I10" s="116">
        <v>43.2</v>
      </c>
      <c r="J10" s="117">
        <f t="shared" si="3"/>
        <v>3.2000000000000028E-2</v>
      </c>
      <c r="K10" s="177">
        <f>SUM(I7:I10)/4</f>
        <v>41.7</v>
      </c>
      <c r="L10" s="118"/>
      <c r="M10" s="127">
        <v>2</v>
      </c>
      <c r="N10" s="127">
        <v>8</v>
      </c>
      <c r="O10" s="127">
        <v>3</v>
      </c>
      <c r="P10" s="127">
        <v>1</v>
      </c>
      <c r="Q10" s="137">
        <v>12</v>
      </c>
      <c r="R10" s="102">
        <f t="shared" si="0"/>
        <v>26</v>
      </c>
      <c r="V10" s="21"/>
      <c r="W10" s="18"/>
      <c r="X10" s="18"/>
    </row>
    <row r="11" spans="1:24">
      <c r="A11" s="340"/>
      <c r="B11" s="8">
        <v>7</v>
      </c>
      <c r="C11" s="6">
        <v>42779</v>
      </c>
      <c r="D11" s="3">
        <v>42785</v>
      </c>
      <c r="E11" s="114">
        <f t="shared" si="4"/>
        <v>65.796588961792011</v>
      </c>
      <c r="F11" s="114">
        <f t="shared" si="5"/>
        <v>61.493693271243501</v>
      </c>
      <c r="G11" s="114"/>
      <c r="H11" s="115"/>
      <c r="I11" s="116">
        <v>44.2</v>
      </c>
      <c r="J11" s="117">
        <f t="shared" si="3"/>
        <v>0.02</v>
      </c>
      <c r="K11" s="177">
        <f t="shared" ref="K11:K12" si="6">SUM(I8:I11)/4</f>
        <v>42.5</v>
      </c>
      <c r="L11" s="118"/>
      <c r="M11" s="127">
        <v>6</v>
      </c>
      <c r="N11" s="127">
        <v>8</v>
      </c>
      <c r="O11" s="127">
        <v>6</v>
      </c>
      <c r="P11" s="127">
        <v>12</v>
      </c>
      <c r="Q11" s="137">
        <v>6</v>
      </c>
      <c r="R11" s="102">
        <f t="shared" si="0"/>
        <v>38</v>
      </c>
      <c r="V11" s="21"/>
      <c r="W11" s="18"/>
      <c r="X11" s="18"/>
    </row>
    <row r="12" spans="1:24" ht="15" thickBot="1">
      <c r="A12" s="341"/>
      <c r="B12" s="10">
        <v>8</v>
      </c>
      <c r="C12" s="7">
        <v>42786</v>
      </c>
      <c r="D12" s="4">
        <v>42792</v>
      </c>
      <c r="E12" s="119">
        <f t="shared" si="4"/>
        <v>68.42845252026369</v>
      </c>
      <c r="F12" s="119">
        <f t="shared" si="5"/>
        <v>63.338504069380811</v>
      </c>
      <c r="G12" s="119"/>
      <c r="H12" s="120"/>
      <c r="I12" s="142">
        <v>45.3</v>
      </c>
      <c r="J12" s="122">
        <f t="shared" si="3"/>
        <v>2.1999999999999888E-2</v>
      </c>
      <c r="K12" s="177">
        <f t="shared" si="6"/>
        <v>43.575000000000003</v>
      </c>
      <c r="L12" s="123"/>
      <c r="M12" s="128">
        <v>7</v>
      </c>
      <c r="N12" s="128">
        <v>15</v>
      </c>
      <c r="O12" s="128">
        <v>8</v>
      </c>
      <c r="P12" s="128">
        <v>21</v>
      </c>
      <c r="Q12" s="138">
        <v>25</v>
      </c>
      <c r="R12" s="124">
        <f t="shared" si="0"/>
        <v>76</v>
      </c>
      <c r="V12" s="21"/>
      <c r="W12" s="18"/>
      <c r="X12" s="18"/>
    </row>
    <row r="13" spans="1:24">
      <c r="A13" s="340" t="s">
        <v>3</v>
      </c>
      <c r="B13" s="109">
        <v>9</v>
      </c>
      <c r="C13" s="6">
        <v>42793</v>
      </c>
      <c r="D13" s="3">
        <v>42799</v>
      </c>
      <c r="E13" s="114">
        <f t="shared" si="4"/>
        <v>71.165590621074244</v>
      </c>
      <c r="F13" s="114">
        <f t="shared" si="5"/>
        <v>65.238659191462233</v>
      </c>
      <c r="G13" s="114"/>
      <c r="H13" s="115"/>
      <c r="I13" s="116">
        <v>43.4</v>
      </c>
      <c r="J13" s="117">
        <f t="shared" si="3"/>
        <v>-3.7999999999999971E-2</v>
      </c>
      <c r="K13" s="176">
        <f>SUM(I10:I13)/4</f>
        <v>44.024999999999999</v>
      </c>
      <c r="L13" s="118"/>
      <c r="M13" s="127">
        <v>17</v>
      </c>
      <c r="N13" s="127">
        <v>24</v>
      </c>
      <c r="O13" s="127">
        <v>22</v>
      </c>
      <c r="P13" s="127">
        <v>20</v>
      </c>
      <c r="Q13" s="127">
        <v>12</v>
      </c>
      <c r="R13" s="101">
        <f t="shared" si="0"/>
        <v>95</v>
      </c>
      <c r="V13" s="21"/>
      <c r="W13" s="18"/>
      <c r="X13" s="18"/>
    </row>
    <row r="14" spans="1:24" ht="14.4" customHeight="1">
      <c r="A14" s="340"/>
      <c r="B14" s="8">
        <v>10</v>
      </c>
      <c r="C14" s="6">
        <v>42800</v>
      </c>
      <c r="D14" s="3">
        <v>42806</v>
      </c>
      <c r="E14" s="114">
        <f t="shared" si="4"/>
        <v>74.012214245917221</v>
      </c>
      <c r="F14" s="114">
        <f t="shared" si="5"/>
        <v>67.195818967206108</v>
      </c>
      <c r="G14" s="114"/>
      <c r="H14" s="115"/>
      <c r="I14" s="130">
        <v>41.3</v>
      </c>
      <c r="J14" s="117">
        <f t="shared" si="3"/>
        <v>-4.200000000000003E-2</v>
      </c>
      <c r="K14" s="177">
        <f>SUM(I11:I14)/4</f>
        <v>43.55</v>
      </c>
      <c r="M14" s="127">
        <v>19</v>
      </c>
      <c r="N14" s="127">
        <v>17</v>
      </c>
      <c r="O14" s="127">
        <v>28</v>
      </c>
      <c r="P14" s="127">
        <v>10</v>
      </c>
      <c r="Q14" s="127">
        <v>30</v>
      </c>
      <c r="R14" s="102">
        <f t="shared" si="0"/>
        <v>104</v>
      </c>
      <c r="V14" s="139" t="s">
        <v>21</v>
      </c>
      <c r="W14" s="18"/>
      <c r="X14" s="18"/>
    </row>
    <row r="15" spans="1:24">
      <c r="A15" s="340"/>
      <c r="B15" s="8">
        <v>11</v>
      </c>
      <c r="C15" s="6">
        <v>42807</v>
      </c>
      <c r="D15" s="3">
        <v>42813</v>
      </c>
      <c r="E15" s="114">
        <f t="shared" si="4"/>
        <v>76.972702815753919</v>
      </c>
      <c r="F15" s="114">
        <f t="shared" si="5"/>
        <v>69.211693536222299</v>
      </c>
      <c r="G15" s="114"/>
      <c r="H15" s="115"/>
      <c r="I15" s="130">
        <v>37.4</v>
      </c>
      <c r="J15" s="117">
        <f t="shared" si="3"/>
        <v>-7.7999999999999972E-2</v>
      </c>
      <c r="K15" s="177">
        <f t="shared" ref="K15:K16" si="7">SUM(I12:I15)/4</f>
        <v>41.85</v>
      </c>
      <c r="M15" s="127">
        <v>14</v>
      </c>
      <c r="N15" s="127">
        <v>21</v>
      </c>
      <c r="O15" s="127">
        <v>5</v>
      </c>
      <c r="P15" s="127">
        <v>11</v>
      </c>
      <c r="Q15" s="127">
        <v>4</v>
      </c>
      <c r="R15" s="102">
        <f t="shared" si="0"/>
        <v>55</v>
      </c>
      <c r="V15" s="139" t="s">
        <v>20</v>
      </c>
      <c r="W15" s="18"/>
      <c r="X15" s="18"/>
    </row>
    <row r="16" spans="1:24" ht="15" thickBot="1">
      <c r="A16" s="341"/>
      <c r="B16" s="10">
        <v>12</v>
      </c>
      <c r="C16" s="7">
        <v>42814</v>
      </c>
      <c r="D16" s="4">
        <v>42820</v>
      </c>
      <c r="E16" s="119">
        <f t="shared" si="4"/>
        <v>80.051610928384079</v>
      </c>
      <c r="F16" s="119">
        <f t="shared" si="5"/>
        <v>71.288044342308964</v>
      </c>
      <c r="G16" s="119"/>
      <c r="H16" s="120"/>
      <c r="I16" s="228">
        <v>35.4</v>
      </c>
      <c r="J16" s="122">
        <f t="shared" si="3"/>
        <v>-0.04</v>
      </c>
      <c r="K16" s="177">
        <f t="shared" si="7"/>
        <v>39.375</v>
      </c>
      <c r="L16" s="123"/>
      <c r="M16" s="128">
        <v>4</v>
      </c>
      <c r="N16" s="128">
        <v>3</v>
      </c>
      <c r="O16" s="128">
        <v>6</v>
      </c>
      <c r="P16" s="128">
        <v>6</v>
      </c>
      <c r="Q16" s="128">
        <v>6</v>
      </c>
      <c r="R16" s="124">
        <f t="shared" si="0"/>
        <v>25</v>
      </c>
      <c r="V16" s="21"/>
      <c r="W16" s="18"/>
      <c r="X16" s="18"/>
    </row>
    <row r="17" spans="1:24">
      <c r="A17" s="340" t="s">
        <v>4</v>
      </c>
      <c r="B17" s="109">
        <v>13</v>
      </c>
      <c r="C17" s="6">
        <v>42821</v>
      </c>
      <c r="D17" s="3">
        <v>42827</v>
      </c>
      <c r="E17" s="16">
        <f t="shared" si="4"/>
        <v>83.253675365519442</v>
      </c>
      <c r="F17" s="16">
        <f t="shared" si="5"/>
        <v>73.42668567257823</v>
      </c>
      <c r="G17" s="16"/>
      <c r="I17" s="69">
        <v>29.9</v>
      </c>
      <c r="J17" s="15">
        <f t="shared" si="3"/>
        <v>-0.11</v>
      </c>
      <c r="K17" s="176">
        <f>SUM(I14:I17)/4</f>
        <v>36</v>
      </c>
      <c r="L17" s="97"/>
      <c r="M17" s="97">
        <v>4</v>
      </c>
      <c r="N17" s="97">
        <v>3</v>
      </c>
      <c r="O17" s="97">
        <v>9</v>
      </c>
      <c r="P17" s="97">
        <v>3</v>
      </c>
      <c r="Q17" s="97">
        <v>4</v>
      </c>
      <c r="R17" s="102">
        <f t="shared" ref="R17:R21" si="8">SUM(M17:Q17)</f>
        <v>23</v>
      </c>
      <c r="V17" s="21"/>
      <c r="W17" s="18"/>
      <c r="X17" s="18"/>
    </row>
    <row r="18" spans="1:24">
      <c r="A18" s="340"/>
      <c r="B18" s="8">
        <v>14</v>
      </c>
      <c r="C18" s="6">
        <v>42828</v>
      </c>
      <c r="D18" s="3">
        <v>42834</v>
      </c>
      <c r="E18" s="16">
        <f t="shared" si="4"/>
        <v>86.583822380140219</v>
      </c>
      <c r="F18" s="16">
        <f t="shared" si="5"/>
        <v>75.629486242755576</v>
      </c>
      <c r="G18" s="16"/>
      <c r="I18" s="302">
        <v>34.6</v>
      </c>
      <c r="J18" s="15">
        <f t="shared" si="3"/>
        <v>9.4000000000000056E-2</v>
      </c>
      <c r="K18" s="177">
        <f>SUM(I15:I18)/4</f>
        <v>34.324999999999996</v>
      </c>
      <c r="L18" s="97"/>
      <c r="M18" s="97">
        <v>5</v>
      </c>
      <c r="N18" s="97">
        <v>2</v>
      </c>
      <c r="O18" s="97">
        <v>4</v>
      </c>
      <c r="P18" s="97">
        <v>4</v>
      </c>
      <c r="Q18" s="97">
        <v>5</v>
      </c>
      <c r="R18" s="102">
        <f t="shared" si="8"/>
        <v>20</v>
      </c>
      <c r="V18" s="21"/>
      <c r="W18" s="18"/>
      <c r="X18" s="18"/>
    </row>
    <row r="19" spans="1:24">
      <c r="A19" s="340"/>
      <c r="B19" s="8">
        <v>15</v>
      </c>
      <c r="C19" s="6">
        <v>42835</v>
      </c>
      <c r="D19" s="3">
        <v>42841</v>
      </c>
      <c r="E19" s="16">
        <f t="shared" si="4"/>
        <v>90.047175275345836</v>
      </c>
      <c r="F19" s="16">
        <f t="shared" si="5"/>
        <v>77.898370830038246</v>
      </c>
      <c r="G19" s="16"/>
      <c r="I19" s="69">
        <v>31</v>
      </c>
      <c r="J19" s="15">
        <f t="shared" si="3"/>
        <v>-7.2000000000000022E-2</v>
      </c>
      <c r="K19" s="177">
        <f t="shared" ref="K19:K82" si="9">SUM(I16:I19)/4</f>
        <v>32.725000000000001</v>
      </c>
      <c r="L19" s="97"/>
      <c r="M19" s="97">
        <v>7</v>
      </c>
      <c r="N19" s="97">
        <v>10</v>
      </c>
      <c r="O19" s="97">
        <v>7</v>
      </c>
      <c r="P19" s="97">
        <v>7</v>
      </c>
      <c r="Q19" s="97">
        <v>7</v>
      </c>
      <c r="R19" s="102">
        <f t="shared" si="8"/>
        <v>38</v>
      </c>
      <c r="V19" s="21"/>
      <c r="W19" s="18"/>
      <c r="X19" s="18"/>
    </row>
    <row r="20" spans="1:24">
      <c r="A20" s="340"/>
      <c r="B20" s="8">
        <v>16</v>
      </c>
      <c r="C20" s="6">
        <v>42842</v>
      </c>
      <c r="D20" s="3">
        <v>42848</v>
      </c>
      <c r="E20" s="16">
        <f t="shared" si="4"/>
        <v>93.64906228635968</v>
      </c>
      <c r="F20" s="16">
        <f t="shared" si="5"/>
        <v>80.235321954939394</v>
      </c>
      <c r="G20" s="16"/>
      <c r="I20" s="19">
        <v>32</v>
      </c>
      <c r="J20" s="15">
        <f t="shared" si="3"/>
        <v>0.02</v>
      </c>
      <c r="K20" s="177">
        <f t="shared" si="9"/>
        <v>31.875</v>
      </c>
      <c r="L20" s="97"/>
      <c r="M20" s="97">
        <v>9</v>
      </c>
      <c r="N20" s="97">
        <v>5</v>
      </c>
      <c r="O20" s="97">
        <v>8</v>
      </c>
      <c r="P20" s="97">
        <v>6</v>
      </c>
      <c r="Q20" s="97">
        <v>6</v>
      </c>
      <c r="R20" s="102">
        <f t="shared" si="8"/>
        <v>34</v>
      </c>
      <c r="V20" s="21"/>
      <c r="W20" s="18"/>
      <c r="X20" s="18"/>
    </row>
    <row r="21" spans="1:24" ht="15" thickBot="1">
      <c r="A21" s="340"/>
      <c r="B21" s="103">
        <v>17</v>
      </c>
      <c r="C21" s="6">
        <v>42849</v>
      </c>
      <c r="D21" s="3">
        <v>42855</v>
      </c>
      <c r="E21" s="16">
        <f t="shared" si="4"/>
        <v>97.395024777814072</v>
      </c>
      <c r="F21" s="16">
        <f t="shared" si="5"/>
        <v>82.642381613587574</v>
      </c>
      <c r="G21" s="16"/>
      <c r="I21" s="302">
        <v>33</v>
      </c>
      <c r="J21" s="15">
        <f t="shared" si="3"/>
        <v>0.02</v>
      </c>
      <c r="K21" s="178">
        <f t="shared" si="9"/>
        <v>32.65</v>
      </c>
      <c r="L21" s="97"/>
      <c r="M21" s="97">
        <v>2</v>
      </c>
      <c r="N21" s="97">
        <v>2</v>
      </c>
      <c r="O21" s="97">
        <v>7</v>
      </c>
      <c r="P21" s="97">
        <v>7</v>
      </c>
      <c r="Q21" s="97">
        <v>2</v>
      </c>
      <c r="R21" s="124">
        <f t="shared" si="8"/>
        <v>20</v>
      </c>
      <c r="V21" s="21"/>
      <c r="W21" s="18"/>
      <c r="X21" s="18"/>
    </row>
    <row r="22" spans="1:24">
      <c r="A22" s="339" t="s">
        <v>5</v>
      </c>
      <c r="B22" s="9">
        <v>18</v>
      </c>
      <c r="C22" s="5">
        <v>42856</v>
      </c>
      <c r="D22" s="2">
        <v>42862</v>
      </c>
      <c r="E22" s="110">
        <f t="shared" si="4"/>
        <v>101.29082576892664</v>
      </c>
      <c r="F22" s="110">
        <f t="shared" si="5"/>
        <v>85.121653061995204</v>
      </c>
      <c r="G22" s="110"/>
      <c r="H22" s="111"/>
      <c r="I22" s="112">
        <v>33</v>
      </c>
      <c r="J22" s="113">
        <f t="shared" si="3"/>
        <v>0</v>
      </c>
      <c r="K22" s="177">
        <f t="shared" si="9"/>
        <v>32.25</v>
      </c>
      <c r="L22" s="125"/>
      <c r="M22" s="126">
        <v>1</v>
      </c>
      <c r="N22" s="126">
        <v>2</v>
      </c>
      <c r="O22" s="126">
        <v>0</v>
      </c>
      <c r="P22" s="126">
        <v>2</v>
      </c>
      <c r="Q22" s="126">
        <v>0</v>
      </c>
      <c r="R22" s="101">
        <f t="shared" ref="R22:R30" si="10">SUM(M22:Q22)</f>
        <v>5</v>
      </c>
      <c r="V22" s="21"/>
      <c r="W22" s="18"/>
      <c r="X22" s="18"/>
    </row>
    <row r="23" spans="1:24">
      <c r="A23" s="340"/>
      <c r="B23" s="8">
        <v>19</v>
      </c>
      <c r="C23" s="6">
        <v>42863</v>
      </c>
      <c r="D23" s="3">
        <v>42869</v>
      </c>
      <c r="E23" s="114">
        <f t="shared" si="4"/>
        <v>105.34245879968371</v>
      </c>
      <c r="F23" s="114">
        <f t="shared" si="5"/>
        <v>87.675302653855056</v>
      </c>
      <c r="G23" s="114"/>
      <c r="H23" s="115"/>
      <c r="I23" s="140">
        <v>35</v>
      </c>
      <c r="J23" s="117">
        <f t="shared" si="3"/>
        <v>0.04</v>
      </c>
      <c r="K23" s="177">
        <f t="shared" si="9"/>
        <v>33.25</v>
      </c>
      <c r="L23" s="118"/>
      <c r="M23" s="127">
        <v>0</v>
      </c>
      <c r="N23" s="127">
        <v>5</v>
      </c>
      <c r="O23" s="127">
        <v>5</v>
      </c>
      <c r="P23" s="127">
        <v>4</v>
      </c>
      <c r="Q23" s="127">
        <v>13</v>
      </c>
      <c r="R23" s="102">
        <f t="shared" si="10"/>
        <v>27</v>
      </c>
      <c r="V23" s="21"/>
      <c r="W23" s="18"/>
      <c r="X23" s="18"/>
    </row>
    <row r="24" spans="1:24">
      <c r="A24" s="340"/>
      <c r="B24" s="8">
        <v>20</v>
      </c>
      <c r="C24" s="6">
        <v>42870</v>
      </c>
      <c r="D24" s="3">
        <v>42876</v>
      </c>
      <c r="E24" s="114">
        <f t="shared" si="4"/>
        <v>109.55615715167106</v>
      </c>
      <c r="F24" s="114">
        <f t="shared" si="5"/>
        <v>90.305561733470711</v>
      </c>
      <c r="G24" s="114"/>
      <c r="H24" s="115"/>
      <c r="I24" s="116">
        <v>36.5</v>
      </c>
      <c r="J24" s="117">
        <f t="shared" si="3"/>
        <v>0.03</v>
      </c>
      <c r="K24" s="177">
        <f t="shared" si="9"/>
        <v>34.375</v>
      </c>
      <c r="L24" s="118"/>
      <c r="M24" s="127">
        <v>6</v>
      </c>
      <c r="N24" s="127">
        <v>20</v>
      </c>
      <c r="O24" s="127">
        <v>25</v>
      </c>
      <c r="P24" s="127">
        <v>16</v>
      </c>
      <c r="Q24" s="127">
        <v>8</v>
      </c>
      <c r="R24" s="102">
        <f t="shared" si="10"/>
        <v>75</v>
      </c>
      <c r="V24" s="21"/>
      <c r="W24" s="18"/>
      <c r="X24" s="18"/>
    </row>
    <row r="25" spans="1:24" ht="15" thickBot="1">
      <c r="A25" s="341"/>
      <c r="B25" s="10">
        <v>21</v>
      </c>
      <c r="C25" s="7">
        <v>42877</v>
      </c>
      <c r="D25" s="4">
        <v>42883</v>
      </c>
      <c r="E25" s="119">
        <f t="shared" si="4"/>
        <v>113.9384034377379</v>
      </c>
      <c r="F25" s="119">
        <f t="shared" si="5"/>
        <v>93.014728585474828</v>
      </c>
      <c r="G25" s="119"/>
      <c r="H25" s="120"/>
      <c r="I25" s="142">
        <v>37</v>
      </c>
      <c r="J25" s="122">
        <f t="shared" si="3"/>
        <v>0.01</v>
      </c>
      <c r="K25" s="178">
        <f t="shared" si="9"/>
        <v>35.375</v>
      </c>
      <c r="L25" s="123"/>
      <c r="M25" s="128">
        <v>1</v>
      </c>
      <c r="N25" s="128">
        <v>2</v>
      </c>
      <c r="O25" s="128">
        <v>6</v>
      </c>
      <c r="P25" s="128">
        <v>2</v>
      </c>
      <c r="Q25" s="128">
        <v>13</v>
      </c>
      <c r="R25" s="124">
        <f t="shared" si="10"/>
        <v>24</v>
      </c>
      <c r="V25" s="21"/>
      <c r="W25" s="18"/>
      <c r="X25" s="18"/>
    </row>
    <row r="26" spans="1:24">
      <c r="A26" s="340" t="s">
        <v>6</v>
      </c>
      <c r="B26" s="109">
        <v>22</v>
      </c>
      <c r="C26" s="6">
        <v>42884</v>
      </c>
      <c r="D26" s="3">
        <v>42890</v>
      </c>
      <c r="E26" s="16">
        <f t="shared" si="4"/>
        <v>118.49593957524742</v>
      </c>
      <c r="F26" s="16">
        <f t="shared" si="5"/>
        <v>95.805170443039074</v>
      </c>
      <c r="G26" s="16"/>
      <c r="I26" s="19">
        <v>35</v>
      </c>
      <c r="J26" s="15">
        <f t="shared" si="3"/>
        <v>-0.04</v>
      </c>
      <c r="K26" s="177">
        <f t="shared" si="9"/>
        <v>35.875</v>
      </c>
      <c r="L26" s="18"/>
      <c r="M26" s="97">
        <v>1</v>
      </c>
      <c r="N26" s="97">
        <v>10</v>
      </c>
      <c r="O26" s="97">
        <v>14</v>
      </c>
      <c r="P26" s="97">
        <v>4</v>
      </c>
      <c r="Q26" s="97">
        <v>4</v>
      </c>
      <c r="R26" s="102">
        <f t="shared" si="10"/>
        <v>33</v>
      </c>
      <c r="V26" s="21"/>
      <c r="W26" s="18"/>
      <c r="X26" s="18"/>
    </row>
    <row r="27" spans="1:24">
      <c r="A27" s="340"/>
      <c r="B27" s="8">
        <v>23</v>
      </c>
      <c r="C27" s="6">
        <v>42891</v>
      </c>
      <c r="D27" s="3">
        <v>42897</v>
      </c>
      <c r="E27" s="16">
        <f t="shared" si="4"/>
        <v>123.23577715825732</v>
      </c>
      <c r="F27" s="16">
        <f t="shared" si="5"/>
        <v>98.679325556330255</v>
      </c>
      <c r="G27" s="16"/>
      <c r="I27" s="19">
        <v>36.5</v>
      </c>
      <c r="J27" s="15">
        <f t="shared" si="3"/>
        <v>0.03</v>
      </c>
      <c r="K27" s="177">
        <f t="shared" si="9"/>
        <v>36.25</v>
      </c>
      <c r="L27" s="18"/>
      <c r="M27" s="97">
        <v>1</v>
      </c>
      <c r="N27" s="97">
        <v>5</v>
      </c>
      <c r="O27" s="97">
        <v>2</v>
      </c>
      <c r="P27" s="97">
        <v>0</v>
      </c>
      <c r="Q27" s="97">
        <v>3</v>
      </c>
      <c r="R27" s="102">
        <f t="shared" si="10"/>
        <v>11</v>
      </c>
      <c r="V27" s="21"/>
      <c r="W27" s="18"/>
      <c r="X27" s="18"/>
    </row>
    <row r="28" spans="1:24">
      <c r="A28" s="340"/>
      <c r="B28" s="8">
        <v>24</v>
      </c>
      <c r="C28" s="6">
        <v>42898</v>
      </c>
      <c r="D28" s="3">
        <v>42904</v>
      </c>
      <c r="E28" s="16">
        <f t="shared" si="4"/>
        <v>128.16520824458763</v>
      </c>
      <c r="F28" s="16">
        <f t="shared" si="5"/>
        <v>101.63970532302017</v>
      </c>
      <c r="G28" s="16"/>
      <c r="I28" s="69">
        <v>34</v>
      </c>
      <c r="J28" s="15">
        <f t="shared" si="3"/>
        <v>-0.05</v>
      </c>
      <c r="K28" s="177">
        <f t="shared" si="9"/>
        <v>35.625</v>
      </c>
      <c r="L28" s="18"/>
      <c r="M28" s="97">
        <v>3</v>
      </c>
      <c r="N28" s="97">
        <v>3</v>
      </c>
      <c r="O28" s="97">
        <v>1</v>
      </c>
      <c r="P28" s="97">
        <v>2</v>
      </c>
      <c r="Q28" s="97">
        <v>1</v>
      </c>
      <c r="R28" s="102">
        <f t="shared" si="10"/>
        <v>10</v>
      </c>
      <c r="V28" s="21"/>
      <c r="W28" s="18"/>
      <c r="X28" s="18"/>
    </row>
    <row r="29" spans="1:24" ht="15" thickBot="1">
      <c r="A29" s="340"/>
      <c r="B29" s="103">
        <v>25</v>
      </c>
      <c r="C29" s="6">
        <v>42905</v>
      </c>
      <c r="D29" s="3">
        <v>42911</v>
      </c>
      <c r="E29" s="16">
        <f t="shared" si="4"/>
        <v>133.29181657437115</v>
      </c>
      <c r="F29" s="16">
        <f t="shared" si="5"/>
        <v>104.68889648271077</v>
      </c>
      <c r="G29" s="16"/>
      <c r="I29" s="19">
        <v>33</v>
      </c>
      <c r="J29" s="15">
        <f t="shared" si="3"/>
        <v>-0.02</v>
      </c>
      <c r="K29" s="178">
        <f t="shared" si="9"/>
        <v>34.625</v>
      </c>
      <c r="L29" s="18"/>
      <c r="M29" s="97">
        <v>2</v>
      </c>
      <c r="N29" s="97">
        <v>1</v>
      </c>
      <c r="O29" s="97">
        <v>1</v>
      </c>
      <c r="P29" s="97">
        <v>1</v>
      </c>
      <c r="Q29" s="97">
        <v>1</v>
      </c>
      <c r="R29" s="102">
        <f t="shared" si="10"/>
        <v>6</v>
      </c>
      <c r="V29" s="21"/>
      <c r="W29" s="18"/>
      <c r="X29" s="18"/>
    </row>
    <row r="30" spans="1:24">
      <c r="A30" s="339" t="s">
        <v>7</v>
      </c>
      <c r="B30" s="9">
        <v>26</v>
      </c>
      <c r="C30" s="5">
        <v>42912</v>
      </c>
      <c r="D30" s="2">
        <v>42918</v>
      </c>
      <c r="E30" s="110">
        <f t="shared" si="4"/>
        <v>138.62348923734601</v>
      </c>
      <c r="F30" s="110">
        <f t="shared" si="5"/>
        <v>107.8295633771921</v>
      </c>
      <c r="G30" s="110"/>
      <c r="H30" s="111"/>
      <c r="I30" s="227">
        <v>33</v>
      </c>
      <c r="J30" s="113">
        <f t="shared" si="3"/>
        <v>0</v>
      </c>
      <c r="K30" s="177">
        <f t="shared" si="9"/>
        <v>34.125</v>
      </c>
      <c r="L30" s="125"/>
      <c r="M30" s="126">
        <v>0</v>
      </c>
      <c r="N30" s="126">
        <v>5</v>
      </c>
      <c r="O30" s="126">
        <v>3</v>
      </c>
      <c r="P30" s="126">
        <v>4</v>
      </c>
      <c r="Q30" s="126">
        <v>4</v>
      </c>
      <c r="R30" s="101">
        <f t="shared" si="10"/>
        <v>16</v>
      </c>
      <c r="V30" s="21"/>
      <c r="W30" s="18"/>
      <c r="X30" s="18"/>
    </row>
    <row r="31" spans="1:24">
      <c r="A31" s="340"/>
      <c r="B31" s="8">
        <v>27</v>
      </c>
      <c r="C31" s="6">
        <v>42919</v>
      </c>
      <c r="D31" s="3">
        <v>42925</v>
      </c>
      <c r="E31" s="114">
        <f t="shared" si="4"/>
        <v>144.16842880683984</v>
      </c>
      <c r="F31" s="114">
        <f t="shared" si="5"/>
        <v>111.06445027850786</v>
      </c>
      <c r="G31" s="114"/>
      <c r="H31" s="115"/>
      <c r="I31" s="116">
        <v>33</v>
      </c>
      <c r="J31" s="117">
        <f t="shared" si="3"/>
        <v>0</v>
      </c>
      <c r="K31" s="177">
        <f t="shared" si="9"/>
        <v>33.25</v>
      </c>
      <c r="L31" s="118"/>
      <c r="M31" s="127">
        <v>0</v>
      </c>
      <c r="N31" s="127">
        <v>8</v>
      </c>
      <c r="O31" s="127">
        <v>5</v>
      </c>
      <c r="P31" s="127">
        <v>3</v>
      </c>
      <c r="Q31" s="127">
        <v>2</v>
      </c>
      <c r="R31" s="102">
        <f t="shared" ref="R31:R32" si="11">SUM(M31:Q31)</f>
        <v>18</v>
      </c>
      <c r="V31" s="21"/>
      <c r="W31" s="18"/>
      <c r="X31" s="18"/>
    </row>
    <row r="32" spans="1:24">
      <c r="A32" s="340"/>
      <c r="B32" s="8">
        <v>28</v>
      </c>
      <c r="C32" s="6">
        <v>42926</v>
      </c>
      <c r="D32" s="3">
        <v>42932</v>
      </c>
      <c r="E32" s="114">
        <f t="shared" si="4"/>
        <v>149.93516595911345</v>
      </c>
      <c r="F32" s="114">
        <f t="shared" si="5"/>
        <v>114.3963837868631</v>
      </c>
      <c r="G32" s="114"/>
      <c r="H32" s="115"/>
      <c r="I32" s="130">
        <v>30</v>
      </c>
      <c r="J32" s="117">
        <f t="shared" si="3"/>
        <v>-0.06</v>
      </c>
      <c r="K32" s="177">
        <f t="shared" si="9"/>
        <v>32.25</v>
      </c>
      <c r="L32" s="118"/>
      <c r="M32" s="127">
        <v>3</v>
      </c>
      <c r="N32" s="127">
        <v>4</v>
      </c>
      <c r="O32" s="127">
        <v>11</v>
      </c>
      <c r="P32" s="127">
        <v>3</v>
      </c>
      <c r="Q32" s="127">
        <v>3</v>
      </c>
      <c r="R32" s="102">
        <f t="shared" si="11"/>
        <v>24</v>
      </c>
      <c r="V32" s="21"/>
      <c r="W32" s="18"/>
      <c r="X32" s="18"/>
    </row>
    <row r="33" spans="1:24">
      <c r="A33" s="340"/>
      <c r="B33" s="8">
        <v>29</v>
      </c>
      <c r="C33" s="6">
        <v>42933</v>
      </c>
      <c r="D33" s="3">
        <v>42939</v>
      </c>
      <c r="E33" s="114">
        <f t="shared" si="4"/>
        <v>155.93257259747799</v>
      </c>
      <c r="F33" s="114">
        <f t="shared" si="5"/>
        <v>117.82827530046899</v>
      </c>
      <c r="G33" s="114"/>
      <c r="H33" s="115"/>
      <c r="I33" s="116">
        <v>33</v>
      </c>
      <c r="J33" s="117">
        <f t="shared" si="3"/>
        <v>0.06</v>
      </c>
      <c r="K33" s="177">
        <f t="shared" si="9"/>
        <v>32.25</v>
      </c>
      <c r="L33" s="118"/>
      <c r="M33" s="127">
        <v>3</v>
      </c>
      <c r="N33" s="127">
        <v>12</v>
      </c>
      <c r="O33" s="127">
        <v>2</v>
      </c>
      <c r="P33" s="127">
        <v>9</v>
      </c>
      <c r="Q33" s="127">
        <v>9</v>
      </c>
      <c r="R33" s="102">
        <f>SUM(M33:Q33)</f>
        <v>35</v>
      </c>
      <c r="V33" s="21"/>
      <c r="W33" s="18"/>
      <c r="X33" s="18"/>
    </row>
    <row r="34" spans="1:24" ht="15" thickBot="1">
      <c r="A34" s="341"/>
      <c r="B34" s="10">
        <v>30</v>
      </c>
      <c r="C34" s="7">
        <v>42940</v>
      </c>
      <c r="D34" s="4">
        <v>42946</v>
      </c>
      <c r="E34" s="119">
        <f t="shared" si="4"/>
        <v>162.16987550137711</v>
      </c>
      <c r="F34" s="119">
        <f t="shared" si="5"/>
        <v>121.36312355948306</v>
      </c>
      <c r="G34" s="119"/>
      <c r="H34" s="120"/>
      <c r="I34" s="142">
        <v>34</v>
      </c>
      <c r="J34" s="122">
        <f t="shared" si="3"/>
        <v>0.02</v>
      </c>
      <c r="K34" s="178">
        <f t="shared" si="9"/>
        <v>32.5</v>
      </c>
      <c r="L34" s="123"/>
      <c r="M34" s="128">
        <v>1</v>
      </c>
      <c r="N34" s="128">
        <v>5</v>
      </c>
      <c r="O34" s="128">
        <v>16</v>
      </c>
      <c r="P34" s="128">
        <v>6</v>
      </c>
      <c r="Q34" s="128">
        <v>6</v>
      </c>
      <c r="R34" s="124">
        <f>SUM(M34:Q34)</f>
        <v>34</v>
      </c>
      <c r="V34" s="21"/>
      <c r="W34" s="18"/>
      <c r="X34" s="18"/>
    </row>
    <row r="35" spans="1:24">
      <c r="A35" s="340" t="s">
        <v>8</v>
      </c>
      <c r="B35" s="109">
        <v>31</v>
      </c>
      <c r="C35" s="6">
        <v>42947</v>
      </c>
      <c r="D35" s="3">
        <v>42953</v>
      </c>
      <c r="E35" s="16">
        <f t="shared" si="4"/>
        <v>168.6566705214322</v>
      </c>
      <c r="F35" s="16">
        <f t="shared" si="5"/>
        <v>125.00401726626755</v>
      </c>
      <c r="G35" s="16"/>
      <c r="I35" s="302">
        <v>37</v>
      </c>
      <c r="J35" s="15">
        <f t="shared" si="3"/>
        <v>0.06</v>
      </c>
      <c r="K35" s="177">
        <f t="shared" si="9"/>
        <v>33.5</v>
      </c>
      <c r="L35" s="70"/>
      <c r="M35" s="97">
        <v>2</v>
      </c>
      <c r="N35" s="97">
        <v>3</v>
      </c>
      <c r="O35" s="97">
        <v>1</v>
      </c>
      <c r="P35" s="97">
        <v>14</v>
      </c>
      <c r="Q35" s="97">
        <v>17</v>
      </c>
      <c r="R35" s="101">
        <f>SUM(M35:Q35)</f>
        <v>37</v>
      </c>
      <c r="V35" s="21" t="s">
        <v>54</v>
      </c>
      <c r="W35" s="18"/>
      <c r="X35" s="18"/>
    </row>
    <row r="36" spans="1:24">
      <c r="A36" s="340"/>
      <c r="B36" s="8">
        <v>32</v>
      </c>
      <c r="C36" s="6">
        <v>42954</v>
      </c>
      <c r="D36" s="3">
        <v>42960</v>
      </c>
      <c r="E36" s="16">
        <f t="shared" si="4"/>
        <v>175.4029373422895</v>
      </c>
      <c r="F36" s="16">
        <f t="shared" si="5"/>
        <v>128.75413778425559</v>
      </c>
      <c r="G36" s="16"/>
      <c r="I36" s="19">
        <v>37</v>
      </c>
      <c r="J36" s="15">
        <f t="shared" si="3"/>
        <v>0</v>
      </c>
      <c r="K36" s="177">
        <f t="shared" si="9"/>
        <v>35.25</v>
      </c>
      <c r="L36" s="18"/>
      <c r="M36" s="97">
        <v>1</v>
      </c>
      <c r="N36" s="97">
        <v>2</v>
      </c>
      <c r="O36" s="97">
        <v>4</v>
      </c>
      <c r="P36" s="97">
        <v>0</v>
      </c>
      <c r="Q36" s="97">
        <v>3</v>
      </c>
      <c r="R36" s="102">
        <f t="shared" ref="R36:R38" si="12">SUM(M36:Q36)</f>
        <v>10</v>
      </c>
      <c r="V36" s="21"/>
      <c r="W36" s="18"/>
      <c r="X36" s="18"/>
    </row>
    <row r="37" spans="1:24">
      <c r="A37" s="340"/>
      <c r="B37" s="8">
        <v>33</v>
      </c>
      <c r="C37" s="6">
        <v>42961</v>
      </c>
      <c r="D37" s="3">
        <v>42967</v>
      </c>
      <c r="E37" s="16">
        <f t="shared" si="4"/>
        <v>182.41905483598109</v>
      </c>
      <c r="F37" s="16">
        <f t="shared" si="5"/>
        <v>132.61676191778326</v>
      </c>
      <c r="G37" s="16"/>
      <c r="I37" s="19">
        <v>37</v>
      </c>
      <c r="J37" s="15">
        <f t="shared" si="3"/>
        <v>0</v>
      </c>
      <c r="K37" s="177">
        <f t="shared" si="9"/>
        <v>36.25</v>
      </c>
      <c r="L37" s="18"/>
      <c r="M37" s="97">
        <v>0</v>
      </c>
      <c r="N37" s="97">
        <v>0</v>
      </c>
      <c r="O37" s="97">
        <v>2</v>
      </c>
      <c r="P37" s="97">
        <v>0</v>
      </c>
      <c r="Q37" s="97">
        <v>0</v>
      </c>
      <c r="R37" s="102">
        <f t="shared" si="12"/>
        <v>2</v>
      </c>
      <c r="V37" s="21"/>
      <c r="W37" s="18"/>
      <c r="X37" s="18"/>
    </row>
    <row r="38" spans="1:24" ht="15" thickBot="1">
      <c r="A38" s="340"/>
      <c r="B38" s="103">
        <v>34</v>
      </c>
      <c r="C38" s="6">
        <v>42968</v>
      </c>
      <c r="D38" s="3">
        <v>42974</v>
      </c>
      <c r="E38" s="16">
        <f t="shared" si="4"/>
        <v>189.71581702942035</v>
      </c>
      <c r="F38" s="16">
        <f t="shared" si="5"/>
        <v>136.59526477531676</v>
      </c>
      <c r="G38" s="16"/>
      <c r="I38" s="19">
        <v>37</v>
      </c>
      <c r="J38" s="15">
        <f t="shared" si="3"/>
        <v>0</v>
      </c>
      <c r="K38" s="178">
        <f t="shared" si="9"/>
        <v>37</v>
      </c>
      <c r="L38" s="18"/>
      <c r="M38" s="97">
        <v>0</v>
      </c>
      <c r="N38" s="97">
        <v>3</v>
      </c>
      <c r="O38" s="97">
        <v>0</v>
      </c>
      <c r="P38" s="97">
        <v>0</v>
      </c>
      <c r="Q38" s="97">
        <v>4</v>
      </c>
      <c r="R38" s="124">
        <f t="shared" si="12"/>
        <v>7</v>
      </c>
      <c r="V38" s="21"/>
      <c r="W38" s="18"/>
      <c r="X38" s="18"/>
    </row>
    <row r="39" spans="1:24">
      <c r="A39" s="339" t="s">
        <v>9</v>
      </c>
      <c r="B39" s="9">
        <v>35</v>
      </c>
      <c r="C39" s="5">
        <v>42975</v>
      </c>
      <c r="D39" s="2">
        <v>42981</v>
      </c>
      <c r="E39" s="110">
        <f t="shared" si="4"/>
        <v>197.30444971059717</v>
      </c>
      <c r="F39" s="110">
        <f t="shared" si="5"/>
        <v>140.69312271857626</v>
      </c>
      <c r="G39" s="110"/>
      <c r="H39" s="111"/>
      <c r="I39" s="112">
        <v>37</v>
      </c>
      <c r="J39" s="113">
        <f t="shared" si="3"/>
        <v>0</v>
      </c>
      <c r="K39" s="177">
        <f t="shared" si="9"/>
        <v>37</v>
      </c>
      <c r="L39" s="125"/>
      <c r="M39" s="126">
        <v>2</v>
      </c>
      <c r="N39" s="126">
        <v>2</v>
      </c>
      <c r="O39" s="126">
        <v>3</v>
      </c>
      <c r="P39" s="126">
        <v>0</v>
      </c>
      <c r="Q39" s="126">
        <v>0</v>
      </c>
      <c r="R39" s="101">
        <f>SUM(M39:Q39)</f>
        <v>7</v>
      </c>
      <c r="V39" s="21"/>
      <c r="W39" s="18"/>
      <c r="X39" s="18"/>
    </row>
    <row r="40" spans="1:24">
      <c r="A40" s="340"/>
      <c r="B40" s="8">
        <v>36</v>
      </c>
      <c r="C40" s="6">
        <v>42982</v>
      </c>
      <c r="D40" s="3">
        <v>42988</v>
      </c>
      <c r="E40" s="114">
        <f t="shared" si="4"/>
        <v>205.19662769902106</v>
      </c>
      <c r="F40" s="114">
        <f t="shared" si="5"/>
        <v>144.91391640013356</v>
      </c>
      <c r="G40" s="114"/>
      <c r="H40" s="115"/>
      <c r="I40" s="140">
        <v>42.1</v>
      </c>
      <c r="J40" s="117">
        <f t="shared" si="3"/>
        <v>0.10200000000000004</v>
      </c>
      <c r="K40" s="177">
        <f t="shared" si="9"/>
        <v>38.274999999999999</v>
      </c>
      <c r="L40" s="118"/>
      <c r="M40" s="127">
        <v>0</v>
      </c>
      <c r="N40" s="127">
        <v>2</v>
      </c>
      <c r="O40" s="127">
        <v>2</v>
      </c>
      <c r="P40" s="127">
        <v>0</v>
      </c>
      <c r="Q40" s="127">
        <v>2</v>
      </c>
      <c r="R40" s="102">
        <f t="shared" ref="R40:R75" si="13">SUM(M40:Q40)</f>
        <v>6</v>
      </c>
      <c r="V40" s="21"/>
      <c r="W40" s="18"/>
      <c r="X40" s="18"/>
    </row>
    <row r="41" spans="1:24">
      <c r="A41" s="340"/>
      <c r="B41" s="8">
        <v>37</v>
      </c>
      <c r="C41" s="6">
        <v>42989</v>
      </c>
      <c r="D41" s="3">
        <v>42995</v>
      </c>
      <c r="E41" s="114">
        <f t="shared" si="4"/>
        <v>213.40449280698192</v>
      </c>
      <c r="F41" s="114">
        <f t="shared" si="5"/>
        <v>149.26133389213757</v>
      </c>
      <c r="G41" s="114"/>
      <c r="H41" s="115" t="s">
        <v>76</v>
      </c>
      <c r="I41" s="140">
        <v>47.5</v>
      </c>
      <c r="J41" s="117">
        <f t="shared" si="3"/>
        <v>0.10799999999999997</v>
      </c>
      <c r="K41" s="177">
        <f t="shared" si="9"/>
        <v>40.9</v>
      </c>
      <c r="L41" s="118"/>
      <c r="M41" s="127">
        <v>3</v>
      </c>
      <c r="N41" s="127">
        <v>8</v>
      </c>
      <c r="O41" s="127">
        <v>4</v>
      </c>
      <c r="P41" s="127">
        <v>3</v>
      </c>
      <c r="Q41" s="127">
        <v>3</v>
      </c>
      <c r="R41" s="102">
        <f t="shared" si="13"/>
        <v>21</v>
      </c>
      <c r="V41" s="21"/>
      <c r="W41" s="18"/>
      <c r="X41" s="18"/>
    </row>
    <row r="42" spans="1:24" ht="15" thickBot="1">
      <c r="A42" s="341"/>
      <c r="B42" s="10">
        <v>38</v>
      </c>
      <c r="C42" s="7">
        <v>42996</v>
      </c>
      <c r="D42" s="4">
        <v>43002</v>
      </c>
      <c r="E42" s="119">
        <f t="shared" si="4"/>
        <v>221.9406725192612</v>
      </c>
      <c r="F42" s="119">
        <f t="shared" si="5"/>
        <v>153.73917390890171</v>
      </c>
      <c r="G42" s="119"/>
      <c r="H42" s="120">
        <v>2</v>
      </c>
      <c r="I42" s="228">
        <v>44.4</v>
      </c>
      <c r="J42" s="122">
        <f t="shared" si="3"/>
        <v>-6.2000000000000027E-2</v>
      </c>
      <c r="K42" s="178">
        <f t="shared" si="9"/>
        <v>42.75</v>
      </c>
      <c r="L42" s="123"/>
      <c r="M42" s="128">
        <v>3</v>
      </c>
      <c r="N42" s="128">
        <v>1</v>
      </c>
      <c r="O42" s="128">
        <v>2</v>
      </c>
      <c r="P42" s="128">
        <v>5</v>
      </c>
      <c r="Q42" s="128">
        <v>0</v>
      </c>
      <c r="R42" s="124">
        <f t="shared" si="13"/>
        <v>11</v>
      </c>
      <c r="V42" s="21"/>
      <c r="W42" s="18"/>
      <c r="X42" s="18"/>
    </row>
    <row r="43" spans="1:24">
      <c r="A43" s="339" t="s">
        <v>10</v>
      </c>
      <c r="B43" s="9">
        <v>39</v>
      </c>
      <c r="C43" s="5">
        <v>43003</v>
      </c>
      <c r="D43" s="2">
        <v>43009</v>
      </c>
      <c r="E43" s="110">
        <f t="shared" si="4"/>
        <v>230.81829942003165</v>
      </c>
      <c r="F43" s="110">
        <f t="shared" si="5"/>
        <v>158.35134912616877</v>
      </c>
      <c r="G43" s="110">
        <v>50</v>
      </c>
      <c r="H43" s="111"/>
      <c r="I43" s="236">
        <v>46.2</v>
      </c>
      <c r="J43" s="113">
        <f t="shared" si="3"/>
        <v>3.6000000000000087E-2</v>
      </c>
      <c r="K43" s="177">
        <f t="shared" si="9"/>
        <v>45.05</v>
      </c>
      <c r="L43" s="125"/>
      <c r="M43" s="126">
        <v>0</v>
      </c>
      <c r="N43" s="126">
        <v>0</v>
      </c>
      <c r="O43" s="126">
        <v>1</v>
      </c>
      <c r="P43" s="126">
        <v>4</v>
      </c>
      <c r="Q43" s="126">
        <v>1</v>
      </c>
      <c r="R43" s="101">
        <f t="shared" si="13"/>
        <v>6</v>
      </c>
      <c r="V43" s="21"/>
      <c r="W43" s="18"/>
      <c r="X43" s="18"/>
    </row>
    <row r="44" spans="1:24">
      <c r="A44" s="340"/>
      <c r="B44" s="8">
        <v>40</v>
      </c>
      <c r="C44" s="6">
        <v>43010</v>
      </c>
      <c r="D44" s="3">
        <v>43016</v>
      </c>
      <c r="E44" s="114">
        <f t="shared" si="4"/>
        <v>240.05103139683291</v>
      </c>
      <c r="F44" s="114">
        <f t="shared" si="5"/>
        <v>163.10188959995384</v>
      </c>
      <c r="G44" s="114">
        <f t="shared" ref="G44:G72" si="14">G43*(1+G$2)</f>
        <v>51.5</v>
      </c>
      <c r="H44" s="115"/>
      <c r="I44" s="140">
        <v>53.5</v>
      </c>
      <c r="J44" s="117">
        <f t="shared" si="3"/>
        <v>0.14599999999999994</v>
      </c>
      <c r="K44" s="177">
        <f t="shared" si="9"/>
        <v>47.900000000000006</v>
      </c>
      <c r="L44" s="118"/>
      <c r="M44" s="127">
        <v>3</v>
      </c>
      <c r="N44" s="127">
        <v>5</v>
      </c>
      <c r="O44" s="127">
        <v>5</v>
      </c>
      <c r="P44" s="127">
        <v>6</v>
      </c>
      <c r="Q44" s="127">
        <v>7</v>
      </c>
      <c r="R44" s="102">
        <f t="shared" si="13"/>
        <v>26</v>
      </c>
      <c r="V44" s="21"/>
      <c r="W44" s="18"/>
      <c r="X44" s="18"/>
    </row>
    <row r="45" spans="1:24">
      <c r="A45" s="340"/>
      <c r="B45" s="8">
        <v>41</v>
      </c>
      <c r="C45" s="6">
        <v>43017</v>
      </c>
      <c r="D45" s="3">
        <v>43023</v>
      </c>
      <c r="E45" s="114">
        <f t="shared" si="4"/>
        <v>249.65307265270624</v>
      </c>
      <c r="F45" s="114">
        <f t="shared" si="5"/>
        <v>167.99494628795244</v>
      </c>
      <c r="G45" s="114">
        <f t="shared" si="14"/>
        <v>53.045000000000002</v>
      </c>
      <c r="H45" s="115"/>
      <c r="I45" s="130">
        <v>49.4</v>
      </c>
      <c r="J45" s="117">
        <f t="shared" si="3"/>
        <v>-8.2000000000000031E-2</v>
      </c>
      <c r="K45" s="177">
        <f t="shared" si="9"/>
        <v>48.375</v>
      </c>
      <c r="L45" s="118"/>
      <c r="M45" s="141">
        <v>1</v>
      </c>
      <c r="N45" s="141">
        <v>1</v>
      </c>
      <c r="O45" s="141">
        <v>1</v>
      </c>
      <c r="P45" s="141">
        <v>4</v>
      </c>
      <c r="Q45" s="141">
        <v>2</v>
      </c>
      <c r="R45" s="102">
        <f t="shared" si="13"/>
        <v>9</v>
      </c>
      <c r="S45" s="179" t="s">
        <v>116</v>
      </c>
      <c r="U45" s="149" t="s">
        <v>79</v>
      </c>
      <c r="W45" s="18"/>
      <c r="X45" s="18" t="s">
        <v>66</v>
      </c>
    </row>
    <row r="46" spans="1:24">
      <c r="A46" s="340"/>
      <c r="B46" s="8">
        <v>42</v>
      </c>
      <c r="C46" s="6">
        <v>43024</v>
      </c>
      <c r="D46" s="3">
        <v>43030</v>
      </c>
      <c r="E46" s="114">
        <f t="shared" si="4"/>
        <v>259.63919555881449</v>
      </c>
      <c r="F46" s="114">
        <f t="shared" si="5"/>
        <v>173.03479467659102</v>
      </c>
      <c r="G46" s="114">
        <f t="shared" si="14"/>
        <v>54.63635</v>
      </c>
      <c r="H46" s="115"/>
      <c r="I46" s="130">
        <v>44.2</v>
      </c>
      <c r="J46" s="117">
        <f t="shared" si="3"/>
        <v>-0.10399999999999991</v>
      </c>
      <c r="K46" s="177">
        <f t="shared" si="9"/>
        <v>48.325000000000003</v>
      </c>
      <c r="L46" s="118"/>
      <c r="M46" s="141">
        <v>0</v>
      </c>
      <c r="N46" s="141">
        <v>2</v>
      </c>
      <c r="O46" s="141">
        <v>1</v>
      </c>
      <c r="P46" s="141">
        <v>2</v>
      </c>
      <c r="Q46" s="141">
        <v>4</v>
      </c>
      <c r="R46" s="102">
        <f t="shared" si="13"/>
        <v>9</v>
      </c>
      <c r="V46" s="98" t="s">
        <v>68</v>
      </c>
      <c r="W46" s="18"/>
      <c r="X46" s="18" t="s">
        <v>67</v>
      </c>
    </row>
    <row r="47" spans="1:24" ht="15" thickBot="1">
      <c r="A47" s="341"/>
      <c r="B47" s="10">
        <v>43</v>
      </c>
      <c r="C47" s="7">
        <v>43031</v>
      </c>
      <c r="D47" s="4">
        <v>43037</v>
      </c>
      <c r="E47" s="119">
        <f t="shared" si="4"/>
        <v>270.02476338116708</v>
      </c>
      <c r="F47" s="119">
        <f t="shared" si="5"/>
        <v>178.22583851688876</v>
      </c>
      <c r="G47" s="119">
        <f t="shared" si="14"/>
        <v>56.275440500000002</v>
      </c>
      <c r="H47" s="120"/>
      <c r="I47" s="142">
        <v>50.4</v>
      </c>
      <c r="J47" s="122">
        <f t="shared" si="3"/>
        <v>0.12399999999999992</v>
      </c>
      <c r="K47" s="178">
        <f t="shared" si="9"/>
        <v>49.375000000000007</v>
      </c>
      <c r="L47" s="123"/>
      <c r="M47" s="128">
        <v>2</v>
      </c>
      <c r="N47" s="128">
        <v>3</v>
      </c>
      <c r="O47" s="128">
        <v>3</v>
      </c>
      <c r="P47" s="128">
        <v>8</v>
      </c>
      <c r="Q47" s="128">
        <v>5</v>
      </c>
      <c r="R47" s="124">
        <f t="shared" si="13"/>
        <v>21</v>
      </c>
      <c r="W47" s="18"/>
      <c r="X47" s="18"/>
    </row>
    <row r="48" spans="1:24">
      <c r="A48" s="339" t="s">
        <v>11</v>
      </c>
      <c r="B48" s="9">
        <v>44</v>
      </c>
      <c r="C48" s="5">
        <v>43038</v>
      </c>
      <c r="D48" s="2">
        <v>43044</v>
      </c>
      <c r="E48" s="110">
        <f t="shared" si="4"/>
        <v>280.82575391641376</v>
      </c>
      <c r="F48" s="110">
        <f t="shared" si="5"/>
        <v>183.57261367239542</v>
      </c>
      <c r="G48" s="110">
        <f t="shared" si="14"/>
        <v>57.963703715000001</v>
      </c>
      <c r="H48" s="111"/>
      <c r="I48" s="112">
        <v>49.3</v>
      </c>
      <c r="J48" s="113">
        <f t="shared" si="3"/>
        <v>-2.200000000000003E-2</v>
      </c>
      <c r="K48" s="177">
        <f t="shared" si="9"/>
        <v>48.325000000000003</v>
      </c>
      <c r="L48" s="125"/>
      <c r="M48" s="126">
        <v>1</v>
      </c>
      <c r="N48" s="126">
        <v>0</v>
      </c>
      <c r="O48" s="126">
        <v>0</v>
      </c>
      <c r="P48" s="126">
        <v>0</v>
      </c>
      <c r="Q48" s="126">
        <v>5</v>
      </c>
      <c r="R48" s="101">
        <f t="shared" si="13"/>
        <v>6</v>
      </c>
      <c r="V48" s="21"/>
      <c r="W48" s="18"/>
      <c r="X48" s="18"/>
    </row>
    <row r="49" spans="1:30">
      <c r="A49" s="340"/>
      <c r="B49" s="8">
        <v>45</v>
      </c>
      <c r="C49" s="6">
        <v>43045</v>
      </c>
      <c r="D49" s="3">
        <v>43051</v>
      </c>
      <c r="E49" s="114">
        <f t="shared" si="4"/>
        <v>292.05878407307034</v>
      </c>
      <c r="F49" s="114">
        <f t="shared" si="5"/>
        <v>189.07979208256728</v>
      </c>
      <c r="G49" s="114">
        <f t="shared" si="14"/>
        <v>59.702614826450002</v>
      </c>
      <c r="H49" s="115"/>
      <c r="I49" s="130">
        <v>46</v>
      </c>
      <c r="J49" s="117">
        <f t="shared" si="3"/>
        <v>-6.5999999999999948E-2</v>
      </c>
      <c r="K49" s="177">
        <f t="shared" si="9"/>
        <v>47.474999999999994</v>
      </c>
      <c r="L49" s="118"/>
      <c r="M49" s="177">
        <v>0</v>
      </c>
      <c r="N49" s="177">
        <v>2</v>
      </c>
      <c r="O49" s="177">
        <v>2</v>
      </c>
      <c r="P49" s="177">
        <v>0</v>
      </c>
      <c r="Q49" s="177">
        <v>0</v>
      </c>
      <c r="R49" s="102">
        <f t="shared" si="13"/>
        <v>4</v>
      </c>
      <c r="V49" s="21"/>
      <c r="W49" s="18"/>
      <c r="X49" s="21" t="s">
        <v>69</v>
      </c>
    </row>
    <row r="50" spans="1:30">
      <c r="A50" s="340"/>
      <c r="B50" s="8">
        <v>46</v>
      </c>
      <c r="C50" s="6">
        <v>43052</v>
      </c>
      <c r="D50" s="3">
        <v>43058</v>
      </c>
      <c r="E50" s="114">
        <f t="shared" si="4"/>
        <v>303.74113543599316</v>
      </c>
      <c r="F50" s="114">
        <f t="shared" si="5"/>
        <v>194.75218584504429</v>
      </c>
      <c r="G50" s="114">
        <f t="shared" si="14"/>
        <v>61.493693271243501</v>
      </c>
      <c r="H50" s="115"/>
      <c r="I50" s="130">
        <v>43</v>
      </c>
      <c r="J50" s="117">
        <f t="shared" si="3"/>
        <v>-0.06</v>
      </c>
      <c r="K50" s="177">
        <f t="shared" si="9"/>
        <v>47.174999999999997</v>
      </c>
      <c r="L50" s="118"/>
      <c r="M50" s="177">
        <v>0</v>
      </c>
      <c r="N50" s="177">
        <v>2</v>
      </c>
      <c r="O50" s="177">
        <v>5</v>
      </c>
      <c r="P50" s="177">
        <v>2</v>
      </c>
      <c r="Q50" s="177">
        <v>4</v>
      </c>
      <c r="R50" s="102">
        <f t="shared" si="13"/>
        <v>13</v>
      </c>
      <c r="V50" s="21"/>
      <c r="W50" s="18"/>
      <c r="X50" s="145" t="s">
        <v>71</v>
      </c>
    </row>
    <row r="51" spans="1:30" ht="15" thickBot="1">
      <c r="A51" s="341"/>
      <c r="B51" s="10">
        <v>47</v>
      </c>
      <c r="C51" s="7">
        <v>43059</v>
      </c>
      <c r="D51" s="4">
        <v>43065</v>
      </c>
      <c r="E51" s="119">
        <f t="shared" si="4"/>
        <v>315.89078085343289</v>
      </c>
      <c r="F51" s="119">
        <f t="shared" si="5"/>
        <v>200.59475142039562</v>
      </c>
      <c r="G51" s="119">
        <f t="shared" si="14"/>
        <v>63.338504069380811</v>
      </c>
      <c r="H51" s="120"/>
      <c r="I51" s="228">
        <v>39.799999999999997</v>
      </c>
      <c r="J51" s="122">
        <f t="shared" si="3"/>
        <v>-6.4000000000000057E-2</v>
      </c>
      <c r="K51" s="178">
        <f t="shared" si="9"/>
        <v>44.525000000000006</v>
      </c>
      <c r="L51" s="120"/>
      <c r="M51" s="178">
        <v>3</v>
      </c>
      <c r="N51" s="178">
        <v>0</v>
      </c>
      <c r="O51" s="178">
        <v>0</v>
      </c>
      <c r="P51" s="178">
        <v>1</v>
      </c>
      <c r="Q51" s="178">
        <v>2</v>
      </c>
      <c r="R51" s="124">
        <f t="shared" si="13"/>
        <v>6</v>
      </c>
      <c r="X51" s="145" t="s">
        <v>70</v>
      </c>
    </row>
    <row r="52" spans="1:30">
      <c r="A52" s="339" t="s">
        <v>12</v>
      </c>
      <c r="B52" s="9">
        <v>48</v>
      </c>
      <c r="C52" s="5">
        <v>43066</v>
      </c>
      <c r="D52" s="2">
        <v>43072</v>
      </c>
      <c r="E52" s="217">
        <f t="shared" si="4"/>
        <v>328.52641208757024</v>
      </c>
      <c r="F52" s="110">
        <f t="shared" si="5"/>
        <v>206.6125939630075</v>
      </c>
      <c r="G52" s="110">
        <f t="shared" si="14"/>
        <v>65.238659191462233</v>
      </c>
      <c r="H52" s="111"/>
      <c r="I52" s="227">
        <v>35</v>
      </c>
      <c r="J52" s="113">
        <f t="shared" si="3"/>
        <v>-9.5999999999999946E-2</v>
      </c>
      <c r="K52" s="176">
        <f t="shared" si="9"/>
        <v>40.950000000000003</v>
      </c>
      <c r="L52" s="111"/>
      <c r="M52" s="111">
        <v>2</v>
      </c>
      <c r="N52" s="111">
        <v>0</v>
      </c>
      <c r="O52" s="111">
        <v>10</v>
      </c>
      <c r="P52" s="111">
        <v>3</v>
      </c>
      <c r="Q52" s="218">
        <v>0</v>
      </c>
      <c r="R52" s="101">
        <f t="shared" si="13"/>
        <v>15</v>
      </c>
      <c r="X52" s="21" t="s">
        <v>72</v>
      </c>
    </row>
    <row r="53" spans="1:30">
      <c r="A53" s="340"/>
      <c r="B53" s="8">
        <v>49</v>
      </c>
      <c r="C53" s="6">
        <v>43073</v>
      </c>
      <c r="D53" s="3">
        <v>43079</v>
      </c>
      <c r="E53" s="219">
        <f t="shared" si="4"/>
        <v>341.66746857107307</v>
      </c>
      <c r="F53" s="114">
        <f t="shared" si="5"/>
        <v>212.81097178189773</v>
      </c>
      <c r="G53" s="114">
        <f t="shared" si="14"/>
        <v>67.195818967206108</v>
      </c>
      <c r="H53" s="115"/>
      <c r="I53" s="116">
        <v>34.799999999999997</v>
      </c>
      <c r="J53" s="117">
        <f t="shared" si="3"/>
        <v>-4.0000000000000565E-3</v>
      </c>
      <c r="K53" s="177">
        <f t="shared" si="9"/>
        <v>38.15</v>
      </c>
      <c r="L53" s="115"/>
      <c r="M53" s="214">
        <v>1</v>
      </c>
      <c r="N53" s="214">
        <v>1</v>
      </c>
      <c r="O53" s="214">
        <v>0</v>
      </c>
      <c r="P53" s="214">
        <v>0</v>
      </c>
      <c r="Q53" s="220">
        <v>1</v>
      </c>
      <c r="R53" s="102">
        <f t="shared" si="13"/>
        <v>3</v>
      </c>
      <c r="X53" t="s">
        <v>73</v>
      </c>
    </row>
    <row r="54" spans="1:30">
      <c r="A54" s="340"/>
      <c r="B54" s="8">
        <v>50</v>
      </c>
      <c r="C54" s="6">
        <v>43080</v>
      </c>
      <c r="D54" s="3">
        <v>43086</v>
      </c>
      <c r="E54" s="219">
        <f t="shared" si="4"/>
        <v>355.334167313916</v>
      </c>
      <c r="F54" s="114">
        <f t="shared" si="5"/>
        <v>219.19530093535468</v>
      </c>
      <c r="G54" s="114">
        <f t="shared" si="14"/>
        <v>69.211693536222299</v>
      </c>
      <c r="H54" s="115"/>
      <c r="I54" s="116">
        <v>34.4</v>
      </c>
      <c r="J54" s="117">
        <f t="shared" si="3"/>
        <v>-7.9999999999999724E-3</v>
      </c>
      <c r="K54" s="177">
        <f t="shared" si="9"/>
        <v>36</v>
      </c>
      <c r="L54" s="115"/>
      <c r="M54" s="214">
        <v>0</v>
      </c>
      <c r="N54" s="214">
        <v>0</v>
      </c>
      <c r="O54" s="214">
        <v>0</v>
      </c>
      <c r="P54" s="214">
        <v>0</v>
      </c>
      <c r="Q54" s="220">
        <v>0</v>
      </c>
      <c r="R54" s="102">
        <f t="shared" si="13"/>
        <v>0</v>
      </c>
    </row>
    <row r="55" spans="1:30" ht="14.4" customHeight="1">
      <c r="A55" s="340"/>
      <c r="B55" s="8">
        <v>51</v>
      </c>
      <c r="C55" s="6">
        <v>43087</v>
      </c>
      <c r="D55" s="3">
        <v>43093</v>
      </c>
      <c r="E55" s="219">
        <f t="shared" si="4"/>
        <v>369.54753400647263</v>
      </c>
      <c r="F55" s="114">
        <f t="shared" si="5"/>
        <v>225.77115996341533</v>
      </c>
      <c r="G55" s="114">
        <f t="shared" si="14"/>
        <v>71.288044342308964</v>
      </c>
      <c r="H55" s="115"/>
      <c r="I55" s="130">
        <v>31.7</v>
      </c>
      <c r="J55" s="117">
        <f t="shared" si="3"/>
        <v>-5.3999999999999986E-2</v>
      </c>
      <c r="K55" s="177">
        <f t="shared" si="9"/>
        <v>33.974999999999994</v>
      </c>
      <c r="L55" s="115"/>
      <c r="M55" s="214">
        <v>0</v>
      </c>
      <c r="N55" s="214">
        <v>0</v>
      </c>
      <c r="O55" s="214">
        <v>0</v>
      </c>
      <c r="P55" s="214">
        <v>0</v>
      </c>
      <c r="Q55" s="220">
        <v>0</v>
      </c>
      <c r="R55" s="102">
        <f t="shared" si="13"/>
        <v>0</v>
      </c>
      <c r="X55" s="335" t="s">
        <v>87</v>
      </c>
      <c r="Y55" s="335"/>
      <c r="Z55" s="335"/>
      <c r="AA55" s="335"/>
      <c r="AB55" s="335"/>
      <c r="AC55" s="335"/>
      <c r="AD55" s="335"/>
    </row>
    <row r="56" spans="1:30" ht="15" customHeight="1" thickBot="1">
      <c r="A56" s="341"/>
      <c r="B56" s="10">
        <v>52</v>
      </c>
      <c r="C56" s="7">
        <v>43094</v>
      </c>
      <c r="D56" s="4">
        <v>43100</v>
      </c>
      <c r="E56" s="221">
        <f t="shared" si="4"/>
        <v>384.32943536673156</v>
      </c>
      <c r="F56" s="119">
        <f t="shared" si="5"/>
        <v>232.5442947623178</v>
      </c>
      <c r="G56" s="119">
        <f t="shared" si="14"/>
        <v>73.42668567257823</v>
      </c>
      <c r="H56" s="120"/>
      <c r="I56" s="228">
        <v>27</v>
      </c>
      <c r="J56" s="122">
        <f t="shared" si="3"/>
        <v>-9.3999999999999986E-2</v>
      </c>
      <c r="K56" s="178">
        <f t="shared" si="9"/>
        <v>31.974999999999998</v>
      </c>
      <c r="L56" s="120"/>
      <c r="M56" s="120">
        <v>0</v>
      </c>
      <c r="N56" s="120">
        <v>0</v>
      </c>
      <c r="O56" s="120">
        <v>0</v>
      </c>
      <c r="P56" s="120">
        <v>0</v>
      </c>
      <c r="Q56" s="222">
        <v>0</v>
      </c>
      <c r="R56" s="124">
        <f t="shared" si="13"/>
        <v>0</v>
      </c>
      <c r="X56" s="335"/>
      <c r="Y56" s="335"/>
      <c r="Z56" s="335"/>
      <c r="AA56" s="335"/>
      <c r="AB56" s="335"/>
      <c r="AC56" s="335"/>
      <c r="AD56" s="335"/>
    </row>
    <row r="57" spans="1:30" ht="14.4" customHeight="1">
      <c r="A57" s="336" t="s">
        <v>1</v>
      </c>
      <c r="B57" s="106">
        <v>1</v>
      </c>
      <c r="C57" s="5">
        <v>43101</v>
      </c>
      <c r="D57" s="2">
        <v>43107</v>
      </c>
      <c r="E57" s="217">
        <f t="shared" si="4"/>
        <v>399.70261278140083</v>
      </c>
      <c r="F57" s="110">
        <f t="shared" si="5"/>
        <v>239.52062360518735</v>
      </c>
      <c r="G57" s="110">
        <f t="shared" si="14"/>
        <v>75.629486242755576</v>
      </c>
      <c r="H57" s="111"/>
      <c r="I57" s="227">
        <v>27</v>
      </c>
      <c r="J57" s="113">
        <f t="shared" si="3"/>
        <v>0</v>
      </c>
      <c r="K57" s="176">
        <f t="shared" si="9"/>
        <v>30.024999999999999</v>
      </c>
      <c r="L57" s="111"/>
      <c r="M57" s="111">
        <v>0</v>
      </c>
      <c r="N57" s="111">
        <v>0</v>
      </c>
      <c r="O57" s="111">
        <v>0</v>
      </c>
      <c r="P57" s="111">
        <v>0</v>
      </c>
      <c r="Q57" s="111">
        <v>0</v>
      </c>
      <c r="R57" s="101">
        <f t="shared" si="13"/>
        <v>0</v>
      </c>
      <c r="X57" s="335"/>
      <c r="Y57" s="335"/>
      <c r="Z57" s="335"/>
      <c r="AA57" s="335"/>
      <c r="AB57" s="335"/>
      <c r="AC57" s="335"/>
      <c r="AD57" s="335"/>
    </row>
    <row r="58" spans="1:30">
      <c r="A58" s="337"/>
      <c r="B58" s="104">
        <v>2</v>
      </c>
      <c r="C58" s="6">
        <v>43108</v>
      </c>
      <c r="D58" s="3">
        <v>43114</v>
      </c>
      <c r="E58" s="219">
        <f t="shared" si="4"/>
        <v>415.69071729265687</v>
      </c>
      <c r="F58" s="114">
        <f t="shared" si="5"/>
        <v>246.70624231334298</v>
      </c>
      <c r="G58" s="114">
        <f t="shared" si="14"/>
        <v>77.898370830038246</v>
      </c>
      <c r="H58" s="115"/>
      <c r="I58" s="130">
        <v>27</v>
      </c>
      <c r="J58" s="117">
        <f t="shared" si="3"/>
        <v>0</v>
      </c>
      <c r="K58" s="177">
        <f t="shared" si="9"/>
        <v>28.175000000000001</v>
      </c>
      <c r="L58" s="115"/>
      <c r="M58" s="214">
        <v>0</v>
      </c>
      <c r="N58" s="214">
        <v>0</v>
      </c>
      <c r="O58" s="214">
        <v>0</v>
      </c>
      <c r="P58" s="214">
        <v>0</v>
      </c>
      <c r="Q58" s="214">
        <v>0</v>
      </c>
      <c r="R58" s="102">
        <f t="shared" si="13"/>
        <v>0</v>
      </c>
      <c r="W58" s="21" t="s">
        <v>74</v>
      </c>
    </row>
    <row r="59" spans="1:30">
      <c r="A59" s="337"/>
      <c r="B59" s="104">
        <v>3</v>
      </c>
      <c r="C59" s="6">
        <v>43115</v>
      </c>
      <c r="D59" s="3">
        <v>43121</v>
      </c>
      <c r="E59" s="219">
        <f t="shared" si="4"/>
        <v>432.31834598436313</v>
      </c>
      <c r="F59" s="114">
        <f t="shared" si="5"/>
        <v>254.10742958274329</v>
      </c>
      <c r="G59" s="114">
        <f t="shared" si="14"/>
        <v>80.235321954939394</v>
      </c>
      <c r="H59" s="115"/>
      <c r="I59" s="130">
        <v>27</v>
      </c>
      <c r="J59" s="117">
        <f t="shared" si="3"/>
        <v>0</v>
      </c>
      <c r="K59" s="177">
        <f t="shared" si="9"/>
        <v>27</v>
      </c>
      <c r="L59" s="115"/>
      <c r="M59" s="214">
        <v>0</v>
      </c>
      <c r="N59" s="214">
        <v>1</v>
      </c>
      <c r="O59" s="214">
        <v>1</v>
      </c>
      <c r="P59" s="214">
        <v>0</v>
      </c>
      <c r="Q59" s="214">
        <v>0</v>
      </c>
      <c r="R59" s="102">
        <f t="shared" si="13"/>
        <v>2</v>
      </c>
      <c r="W59" s="21" t="s">
        <v>75</v>
      </c>
    </row>
    <row r="60" spans="1:30" ht="15" thickBot="1">
      <c r="A60" s="338"/>
      <c r="B60" s="107">
        <v>4</v>
      </c>
      <c r="C60" s="7">
        <v>43122</v>
      </c>
      <c r="D60" s="4">
        <v>43128</v>
      </c>
      <c r="E60" s="221">
        <f t="shared" si="4"/>
        <v>449.61107982373767</v>
      </c>
      <c r="F60" s="119">
        <f t="shared" si="5"/>
        <v>261.73065247022561</v>
      </c>
      <c r="G60" s="119">
        <f t="shared" si="14"/>
        <v>82.642381613587574</v>
      </c>
      <c r="H60" s="120"/>
      <c r="I60" s="142">
        <v>30</v>
      </c>
      <c r="J60" s="122">
        <f t="shared" si="3"/>
        <v>0.06</v>
      </c>
      <c r="K60" s="178">
        <f t="shared" si="9"/>
        <v>27.75</v>
      </c>
      <c r="L60" s="120"/>
      <c r="M60" s="120">
        <v>0</v>
      </c>
      <c r="N60" s="120">
        <v>1</v>
      </c>
      <c r="O60" s="120">
        <v>1</v>
      </c>
      <c r="P60" s="120">
        <v>2</v>
      </c>
      <c r="Q60" s="120">
        <v>1</v>
      </c>
      <c r="R60" s="124">
        <f t="shared" si="13"/>
        <v>5</v>
      </c>
    </row>
    <row r="61" spans="1:30">
      <c r="A61" s="336" t="s">
        <v>2</v>
      </c>
      <c r="B61" s="106">
        <v>5</v>
      </c>
      <c r="C61" s="5">
        <v>43129</v>
      </c>
      <c r="D61" s="2">
        <v>43135</v>
      </c>
      <c r="E61" s="217">
        <f t="shared" si="4"/>
        <v>467.5955230166872</v>
      </c>
      <c r="F61" s="110">
        <f t="shared" si="5"/>
        <v>269.58257204433238</v>
      </c>
      <c r="G61" s="110">
        <f t="shared" si="14"/>
        <v>85.121653061995204</v>
      </c>
      <c r="H61" s="111"/>
      <c r="I61" s="227">
        <v>28</v>
      </c>
      <c r="J61" s="113">
        <f t="shared" si="3"/>
        <v>-0.04</v>
      </c>
      <c r="K61" s="176">
        <f t="shared" si="9"/>
        <v>28</v>
      </c>
      <c r="L61" s="111"/>
      <c r="M61" s="111">
        <v>0</v>
      </c>
      <c r="N61" s="111">
        <v>0</v>
      </c>
      <c r="O61" s="111">
        <v>0</v>
      </c>
      <c r="P61" s="111">
        <v>0</v>
      </c>
      <c r="Q61" s="218">
        <v>0</v>
      </c>
      <c r="R61" s="102">
        <f t="shared" si="13"/>
        <v>0</v>
      </c>
    </row>
    <row r="62" spans="1:30">
      <c r="A62" s="337"/>
      <c r="B62" s="104">
        <v>6</v>
      </c>
      <c r="C62" s="6">
        <v>43136</v>
      </c>
      <c r="D62" s="3">
        <v>43142</v>
      </c>
      <c r="E62" s="219">
        <f t="shared" si="4"/>
        <v>486.29934393735471</v>
      </c>
      <c r="F62" s="114">
        <f t="shared" si="5"/>
        <v>277.67004920566234</v>
      </c>
      <c r="G62" s="114">
        <f t="shared" si="14"/>
        <v>87.675302653855056</v>
      </c>
      <c r="H62" s="115"/>
      <c r="I62" s="116">
        <v>28</v>
      </c>
      <c r="J62" s="117">
        <f t="shared" si="3"/>
        <v>0</v>
      </c>
      <c r="K62" s="177">
        <f t="shared" si="9"/>
        <v>28.25</v>
      </c>
      <c r="L62" s="115"/>
      <c r="M62" s="116">
        <v>0</v>
      </c>
      <c r="N62" s="116">
        <v>0</v>
      </c>
      <c r="O62" s="116">
        <v>0</v>
      </c>
      <c r="P62" s="116">
        <v>0</v>
      </c>
      <c r="Q62" s="223">
        <v>0</v>
      </c>
      <c r="R62" s="102">
        <f t="shared" si="13"/>
        <v>0</v>
      </c>
      <c r="W62" s="21" t="s">
        <v>118</v>
      </c>
    </row>
    <row r="63" spans="1:30">
      <c r="A63" s="337"/>
      <c r="B63" s="104">
        <v>7</v>
      </c>
      <c r="C63" s="6">
        <v>43143</v>
      </c>
      <c r="D63" s="3">
        <v>43149</v>
      </c>
      <c r="E63" s="219">
        <f t="shared" si="4"/>
        <v>505.75131769484892</v>
      </c>
      <c r="F63" s="114">
        <f t="shared" si="5"/>
        <v>286.00015068183222</v>
      </c>
      <c r="G63" s="114">
        <f t="shared" si="14"/>
        <v>90.305561733470711</v>
      </c>
      <c r="H63" s="115"/>
      <c r="I63" s="140">
        <v>31</v>
      </c>
      <c r="J63" s="117">
        <f t="shared" si="3"/>
        <v>0.06</v>
      </c>
      <c r="K63" s="177">
        <f t="shared" si="9"/>
        <v>29.25</v>
      </c>
      <c r="L63" s="115"/>
      <c r="M63" s="116">
        <v>0</v>
      </c>
      <c r="N63" s="116">
        <v>0</v>
      </c>
      <c r="O63" s="116">
        <v>0</v>
      </c>
      <c r="P63" s="116">
        <v>0</v>
      </c>
      <c r="Q63" s="223">
        <v>0</v>
      </c>
      <c r="R63" s="102">
        <f t="shared" si="13"/>
        <v>0</v>
      </c>
      <c r="W63" s="21" t="s">
        <v>117</v>
      </c>
    </row>
    <row r="64" spans="1:30" ht="15" thickBot="1">
      <c r="A64" s="338"/>
      <c r="B64" s="107">
        <v>8</v>
      </c>
      <c r="C64" s="7">
        <v>43150</v>
      </c>
      <c r="D64" s="4">
        <v>43156</v>
      </c>
      <c r="E64" s="221">
        <f t="shared" si="4"/>
        <v>525.98137040264294</v>
      </c>
      <c r="F64" s="119">
        <f t="shared" si="5"/>
        <v>294.58015520228719</v>
      </c>
      <c r="G64" s="119">
        <f t="shared" si="14"/>
        <v>93.014728585474828</v>
      </c>
      <c r="H64" s="120"/>
      <c r="I64" s="142">
        <v>31.5</v>
      </c>
      <c r="J64" s="122">
        <f t="shared" si="3"/>
        <v>0.01</v>
      </c>
      <c r="K64" s="178">
        <f t="shared" si="9"/>
        <v>29.625</v>
      </c>
      <c r="L64" s="120"/>
      <c r="M64" s="120">
        <v>0</v>
      </c>
      <c r="N64" s="120">
        <v>0</v>
      </c>
      <c r="O64" s="120">
        <v>0</v>
      </c>
      <c r="P64" s="120">
        <v>0</v>
      </c>
      <c r="Q64" s="222">
        <v>0</v>
      </c>
      <c r="R64" s="124">
        <f t="shared" si="13"/>
        <v>0</v>
      </c>
      <c r="W64" s="98" t="s">
        <v>81</v>
      </c>
    </row>
    <row r="65" spans="1:29">
      <c r="A65" s="336" t="s">
        <v>3</v>
      </c>
      <c r="B65" s="106">
        <v>9</v>
      </c>
      <c r="C65" s="5">
        <v>43157</v>
      </c>
      <c r="D65" s="2">
        <v>43163</v>
      </c>
      <c r="E65" s="217">
        <f t="shared" si="4"/>
        <v>547.02062521874871</v>
      </c>
      <c r="F65" s="110">
        <f t="shared" si="5"/>
        <v>303.41755985835579</v>
      </c>
      <c r="G65" s="110">
        <f t="shared" si="14"/>
        <v>95.805170443039074</v>
      </c>
      <c r="H65" s="111"/>
      <c r="I65" s="300">
        <v>31.7</v>
      </c>
      <c r="J65" s="113">
        <f t="shared" si="3"/>
        <v>3.9999999999999862E-3</v>
      </c>
      <c r="K65" s="176">
        <f t="shared" si="9"/>
        <v>30.55</v>
      </c>
      <c r="L65" s="111"/>
      <c r="M65" s="111">
        <v>0</v>
      </c>
      <c r="N65" s="111">
        <v>0</v>
      </c>
      <c r="O65" s="111">
        <v>0</v>
      </c>
      <c r="P65" s="111">
        <v>0</v>
      </c>
      <c r="Q65" s="218">
        <v>0</v>
      </c>
      <c r="R65" s="101">
        <f t="shared" si="13"/>
        <v>0</v>
      </c>
      <c r="W65" s="98" t="s">
        <v>82</v>
      </c>
    </row>
    <row r="66" spans="1:29">
      <c r="A66" s="337"/>
      <c r="B66" s="104">
        <v>10</v>
      </c>
      <c r="C66" s="6">
        <v>43164</v>
      </c>
      <c r="D66" s="3">
        <v>43170</v>
      </c>
      <c r="E66" s="219">
        <f t="shared" si="4"/>
        <v>568.90145022749869</v>
      </c>
      <c r="F66" s="114">
        <f t="shared" si="5"/>
        <v>312.52008665410648</v>
      </c>
      <c r="G66" s="114">
        <f t="shared" si="14"/>
        <v>98.679325556330255</v>
      </c>
      <c r="H66" s="115"/>
      <c r="I66" s="116">
        <v>31.4</v>
      </c>
      <c r="J66" s="117">
        <f t="shared" si="3"/>
        <v>-6.000000000000014E-3</v>
      </c>
      <c r="K66" s="177">
        <f t="shared" si="9"/>
        <v>31.4</v>
      </c>
      <c r="L66" s="115"/>
      <c r="M66" s="116">
        <v>0</v>
      </c>
      <c r="N66" s="116">
        <v>0</v>
      </c>
      <c r="O66" s="116">
        <v>0</v>
      </c>
      <c r="P66" s="116">
        <v>0</v>
      </c>
      <c r="Q66" s="150">
        <v>0</v>
      </c>
      <c r="R66" s="102">
        <f t="shared" si="13"/>
        <v>0</v>
      </c>
      <c r="W66" s="98" t="s">
        <v>89</v>
      </c>
    </row>
    <row r="67" spans="1:29">
      <c r="A67" s="337"/>
      <c r="B67" s="104">
        <v>11</v>
      </c>
      <c r="C67" s="6">
        <v>43171</v>
      </c>
      <c r="D67" s="3">
        <v>43177</v>
      </c>
      <c r="E67" s="219">
        <f t="shared" si="4"/>
        <v>591.65750823659869</v>
      </c>
      <c r="F67" s="114">
        <f t="shared" si="5"/>
        <v>321.8956892537297</v>
      </c>
      <c r="G67" s="114">
        <f t="shared" si="14"/>
        <v>101.63970532302017</v>
      </c>
      <c r="H67" s="115"/>
      <c r="I67" s="116">
        <v>31</v>
      </c>
      <c r="J67" s="117">
        <f t="shared" si="3"/>
        <v>-7.9999999999999724E-3</v>
      </c>
      <c r="K67" s="177">
        <f t="shared" si="9"/>
        <v>31.4</v>
      </c>
      <c r="L67" s="115"/>
      <c r="M67" s="116">
        <v>0</v>
      </c>
      <c r="N67" s="116">
        <v>0</v>
      </c>
      <c r="O67" s="116">
        <v>0</v>
      </c>
      <c r="P67" s="116">
        <v>0</v>
      </c>
      <c r="Q67" s="150">
        <v>0</v>
      </c>
      <c r="R67" s="102">
        <f t="shared" si="13"/>
        <v>0</v>
      </c>
      <c r="W67" s="98" t="s">
        <v>83</v>
      </c>
    </row>
    <row r="68" spans="1:29" ht="15" thickBot="1">
      <c r="A68" s="338"/>
      <c r="B68" s="107">
        <v>12</v>
      </c>
      <c r="C68" s="7">
        <v>43178</v>
      </c>
      <c r="D68" s="4">
        <v>43184</v>
      </c>
      <c r="E68" s="221">
        <f t="shared" si="4"/>
        <v>615.32380856606267</v>
      </c>
      <c r="F68" s="119">
        <f t="shared" si="5"/>
        <v>331.55255993134159</v>
      </c>
      <c r="G68" s="142">
        <f t="shared" si="14"/>
        <v>104.68889648271077</v>
      </c>
      <c r="H68" s="120"/>
      <c r="I68" s="120">
        <v>31</v>
      </c>
      <c r="J68" s="122">
        <f t="shared" si="3"/>
        <v>0</v>
      </c>
      <c r="K68" s="178">
        <f t="shared" si="9"/>
        <v>31.274999999999999</v>
      </c>
      <c r="L68" s="120"/>
      <c r="M68" s="120">
        <v>0</v>
      </c>
      <c r="N68" s="120">
        <v>0</v>
      </c>
      <c r="O68" s="120">
        <v>0</v>
      </c>
      <c r="P68" s="120">
        <v>0</v>
      </c>
      <c r="Q68" s="222">
        <v>0</v>
      </c>
      <c r="R68" s="124">
        <f t="shared" si="13"/>
        <v>0</v>
      </c>
      <c r="W68" s="21" t="s">
        <v>88</v>
      </c>
    </row>
    <row r="69" spans="1:29">
      <c r="A69" s="337" t="s">
        <v>4</v>
      </c>
      <c r="B69" s="105">
        <v>13</v>
      </c>
      <c r="C69" s="6">
        <v>43185</v>
      </c>
      <c r="D69" s="3">
        <v>43191</v>
      </c>
      <c r="E69" s="16">
        <f t="shared" si="4"/>
        <v>639.9367609087052</v>
      </c>
      <c r="F69" s="16">
        <f t="shared" si="5"/>
        <v>341.49913672928187</v>
      </c>
      <c r="G69" s="16">
        <f t="shared" si="14"/>
        <v>107.8295633771921</v>
      </c>
      <c r="I69" s="116">
        <v>30.6</v>
      </c>
      <c r="J69" s="15">
        <f t="shared" si="3"/>
        <v>-7.9999999999999724E-3</v>
      </c>
      <c r="K69" s="177">
        <f t="shared" si="9"/>
        <v>31</v>
      </c>
      <c r="M69" s="116">
        <v>0</v>
      </c>
      <c r="N69" s="116">
        <v>0</v>
      </c>
      <c r="O69" s="116">
        <v>0</v>
      </c>
      <c r="P69" s="116">
        <v>0</v>
      </c>
      <c r="Q69" s="223">
        <v>0</v>
      </c>
      <c r="R69" s="102">
        <f t="shared" si="13"/>
        <v>0</v>
      </c>
      <c r="W69" s="21" t="s">
        <v>84</v>
      </c>
    </row>
    <row r="70" spans="1:29">
      <c r="A70" s="337"/>
      <c r="B70" s="104">
        <v>14</v>
      </c>
      <c r="C70" s="6">
        <v>43192</v>
      </c>
      <c r="D70" s="3">
        <v>43198</v>
      </c>
      <c r="E70" s="16">
        <f t="shared" si="4"/>
        <v>665.5342313450534</v>
      </c>
      <c r="F70" s="16">
        <f t="shared" si="5"/>
        <v>351.74411083116036</v>
      </c>
      <c r="G70" s="16">
        <f t="shared" si="14"/>
        <v>111.06445027850786</v>
      </c>
      <c r="I70" s="116">
        <v>30</v>
      </c>
      <c r="J70" s="15">
        <f t="shared" si="3"/>
        <v>-1.2000000000000028E-2</v>
      </c>
      <c r="K70" s="177">
        <f t="shared" si="9"/>
        <v>30.65</v>
      </c>
      <c r="M70" s="116">
        <v>0</v>
      </c>
      <c r="N70" s="116">
        <v>0</v>
      </c>
      <c r="O70" s="116">
        <v>0</v>
      </c>
      <c r="P70" s="116">
        <v>0</v>
      </c>
      <c r="Q70" s="223">
        <v>0</v>
      </c>
      <c r="R70" s="102">
        <f t="shared" si="13"/>
        <v>0</v>
      </c>
      <c r="W70" s="98" t="s">
        <v>96</v>
      </c>
    </row>
    <row r="71" spans="1:29">
      <c r="A71" s="337"/>
      <c r="B71" s="104">
        <v>15</v>
      </c>
      <c r="C71" s="6">
        <v>43199</v>
      </c>
      <c r="D71" s="3">
        <v>43205</v>
      </c>
      <c r="E71" s="16">
        <f t="shared" si="4"/>
        <v>692.15560059885559</v>
      </c>
      <c r="F71" s="16">
        <f t="shared" si="5"/>
        <v>362.29643415609519</v>
      </c>
      <c r="G71" s="16">
        <f t="shared" si="14"/>
        <v>114.3963837868631</v>
      </c>
      <c r="I71" s="116">
        <v>31.2</v>
      </c>
      <c r="J71" s="15">
        <f t="shared" ref="J71:J108" si="15">(I71-I70)/G$1</f>
        <v>2.3999999999999987E-2</v>
      </c>
      <c r="K71" s="177">
        <f t="shared" si="9"/>
        <v>30.7</v>
      </c>
      <c r="M71" s="116">
        <v>0</v>
      </c>
      <c r="N71" s="116">
        <v>0</v>
      </c>
      <c r="O71" s="116">
        <v>0</v>
      </c>
      <c r="P71" s="116">
        <v>0</v>
      </c>
      <c r="Q71" s="223">
        <v>0</v>
      </c>
      <c r="R71" s="102">
        <f t="shared" si="13"/>
        <v>0</v>
      </c>
    </row>
    <row r="72" spans="1:29">
      <c r="A72" s="337"/>
      <c r="B72" s="104">
        <v>16</v>
      </c>
      <c r="C72" s="6">
        <v>43206</v>
      </c>
      <c r="D72" s="3">
        <v>43212</v>
      </c>
      <c r="E72" s="16">
        <f t="shared" si="4"/>
        <v>719.84182462280978</v>
      </c>
      <c r="F72" s="16">
        <f t="shared" si="5"/>
        <v>373.16532718077804</v>
      </c>
      <c r="G72" s="16">
        <f t="shared" si="14"/>
        <v>117.82827530046899</v>
      </c>
      <c r="I72" s="130">
        <v>27.6</v>
      </c>
      <c r="J72" s="15">
        <f t="shared" si="15"/>
        <v>-7.1999999999999953E-2</v>
      </c>
      <c r="K72" s="177">
        <f t="shared" si="9"/>
        <v>29.85</v>
      </c>
      <c r="M72" s="116">
        <v>0</v>
      </c>
      <c r="N72" s="116">
        <v>0</v>
      </c>
      <c r="O72" s="116">
        <v>0</v>
      </c>
      <c r="P72" s="116">
        <v>0</v>
      </c>
      <c r="Q72" s="223">
        <v>0</v>
      </c>
      <c r="R72" s="102">
        <f t="shared" si="13"/>
        <v>0</v>
      </c>
      <c r="W72" s="98" t="s">
        <v>85</v>
      </c>
    </row>
    <row r="73" spans="1:29" ht="15" thickBot="1">
      <c r="A73" s="337"/>
      <c r="B73" s="108">
        <v>17</v>
      </c>
      <c r="C73" s="6">
        <v>43213</v>
      </c>
      <c r="D73" s="3">
        <v>43219</v>
      </c>
      <c r="E73" s="16">
        <f t="shared" ref="E73:E108" si="16">E72*(1+E$2)</f>
        <v>748.63549760772219</v>
      </c>
      <c r="F73" s="16">
        <f t="shared" ref="F73:F108" si="17">F72*(1+F$2)</f>
        <v>384.36028699620141</v>
      </c>
      <c r="G73" s="16">
        <f t="shared" ref="G73:G108" si="18">G72*(1+G$2)</f>
        <v>121.36312355948306</v>
      </c>
      <c r="I73" s="140">
        <v>31.8</v>
      </c>
      <c r="J73" s="15">
        <f t="shared" si="15"/>
        <v>8.3999999999999991E-2</v>
      </c>
      <c r="K73" s="178">
        <f t="shared" si="9"/>
        <v>30.150000000000002</v>
      </c>
      <c r="M73" s="116">
        <v>0</v>
      </c>
      <c r="N73" s="116">
        <v>0</v>
      </c>
      <c r="O73" s="116">
        <v>0</v>
      </c>
      <c r="P73" s="116">
        <v>0</v>
      </c>
      <c r="Q73" s="223">
        <v>0</v>
      </c>
      <c r="R73" s="102">
        <f t="shared" si="13"/>
        <v>0</v>
      </c>
      <c r="W73" s="98" t="s">
        <v>86</v>
      </c>
    </row>
    <row r="74" spans="1:29">
      <c r="A74" s="336" t="s">
        <v>5</v>
      </c>
      <c r="B74" s="106">
        <v>18</v>
      </c>
      <c r="C74" s="5">
        <v>43220</v>
      </c>
      <c r="D74" s="2">
        <v>43226</v>
      </c>
      <c r="E74" s="110">
        <f t="shared" si="16"/>
        <v>778.58091751203108</v>
      </c>
      <c r="F74" s="110">
        <f t="shared" si="17"/>
        <v>395.89109560608745</v>
      </c>
      <c r="G74" s="110">
        <f t="shared" si="18"/>
        <v>125.00401726626755</v>
      </c>
      <c r="H74" s="111"/>
      <c r="I74" s="236">
        <v>36</v>
      </c>
      <c r="J74" s="113">
        <f t="shared" si="15"/>
        <v>8.3999999999999991E-2</v>
      </c>
      <c r="K74" s="177">
        <f t="shared" si="9"/>
        <v>31.65</v>
      </c>
      <c r="L74" s="111"/>
      <c r="M74" s="111">
        <v>0</v>
      </c>
      <c r="N74" s="111">
        <v>0</v>
      </c>
      <c r="O74" s="111">
        <v>0</v>
      </c>
      <c r="P74" s="111">
        <v>0</v>
      </c>
      <c r="Q74" s="111">
        <v>0</v>
      </c>
      <c r="R74" s="101">
        <f t="shared" si="13"/>
        <v>0</v>
      </c>
    </row>
    <row r="75" spans="1:29">
      <c r="A75" s="337"/>
      <c r="B75" s="104">
        <v>19</v>
      </c>
      <c r="C75" s="6">
        <v>43227</v>
      </c>
      <c r="D75" s="3">
        <v>43233</v>
      </c>
      <c r="E75" s="114">
        <f t="shared" si="16"/>
        <v>809.7241542125123</v>
      </c>
      <c r="F75" s="114">
        <f t="shared" si="17"/>
        <v>407.76782847427006</v>
      </c>
      <c r="G75" s="114">
        <f t="shared" si="18"/>
        <v>128.75413778425559</v>
      </c>
      <c r="H75" s="115"/>
      <c r="I75" s="116">
        <v>35.6</v>
      </c>
      <c r="J75" s="117">
        <f t="shared" si="15"/>
        <v>-7.9999999999999724E-3</v>
      </c>
      <c r="K75" s="177">
        <f t="shared" si="9"/>
        <v>32.75</v>
      </c>
      <c r="L75" s="115"/>
      <c r="M75" s="116">
        <v>0</v>
      </c>
      <c r="N75" s="116">
        <v>0</v>
      </c>
      <c r="O75" s="116">
        <v>0</v>
      </c>
      <c r="P75" s="116">
        <v>0</v>
      </c>
      <c r="Q75" s="116">
        <v>0</v>
      </c>
      <c r="R75" s="102">
        <f t="shared" si="13"/>
        <v>0</v>
      </c>
      <c r="W75" s="98" t="s">
        <v>90</v>
      </c>
    </row>
    <row r="76" spans="1:29">
      <c r="A76" s="337"/>
      <c r="B76" s="104">
        <v>20</v>
      </c>
      <c r="C76" s="6">
        <v>43234</v>
      </c>
      <c r="D76" s="3">
        <v>43240</v>
      </c>
      <c r="E76" s="114">
        <f t="shared" si="16"/>
        <v>842.11312038101278</v>
      </c>
      <c r="F76" s="114">
        <f t="shared" si="17"/>
        <v>420.00086332849816</v>
      </c>
      <c r="G76" s="114">
        <f t="shared" si="18"/>
        <v>132.61676191778326</v>
      </c>
      <c r="H76" s="115"/>
      <c r="I76" s="116">
        <v>36</v>
      </c>
      <c r="J76" s="117">
        <f t="shared" si="15"/>
        <v>7.9999999999999724E-3</v>
      </c>
      <c r="K76" s="177">
        <f t="shared" si="9"/>
        <v>34.85</v>
      </c>
      <c r="L76" s="115"/>
      <c r="M76" s="116">
        <v>0</v>
      </c>
      <c r="N76" s="116">
        <v>0</v>
      </c>
      <c r="O76" s="116">
        <v>0</v>
      </c>
      <c r="P76" s="116">
        <v>0</v>
      </c>
      <c r="Q76" s="116">
        <v>0</v>
      </c>
      <c r="W76" s="98" t="s">
        <v>91</v>
      </c>
    </row>
    <row r="77" spans="1:29" ht="15" thickBot="1">
      <c r="A77" s="338"/>
      <c r="B77" s="107">
        <v>21</v>
      </c>
      <c r="C77" s="7">
        <v>43241</v>
      </c>
      <c r="D77" s="4">
        <v>43247</v>
      </c>
      <c r="E77" s="119">
        <f t="shared" si="16"/>
        <v>875.79764519625337</v>
      </c>
      <c r="F77" s="119">
        <f t="shared" si="17"/>
        <v>432.60088922835314</v>
      </c>
      <c r="G77" s="119">
        <f t="shared" si="18"/>
        <v>136.59526477531676</v>
      </c>
      <c r="H77" s="120"/>
      <c r="I77" s="142">
        <v>39.9</v>
      </c>
      <c r="J77" s="122">
        <f t="shared" si="15"/>
        <v>7.7999999999999972E-2</v>
      </c>
      <c r="K77" s="178">
        <f t="shared" si="9"/>
        <v>36.875</v>
      </c>
      <c r="L77" s="120"/>
      <c r="M77" s="120">
        <v>0</v>
      </c>
      <c r="N77" s="120">
        <v>0</v>
      </c>
      <c r="O77" s="120">
        <v>0</v>
      </c>
      <c r="P77" s="120">
        <v>0</v>
      </c>
      <c r="Q77" s="120">
        <v>0</v>
      </c>
      <c r="R77" s="124"/>
      <c r="W77" s="98" t="s">
        <v>92</v>
      </c>
    </row>
    <row r="78" spans="1:29">
      <c r="A78" s="337" t="s">
        <v>6</v>
      </c>
      <c r="B78" s="105">
        <v>22</v>
      </c>
      <c r="C78" s="6">
        <v>43248</v>
      </c>
      <c r="D78" s="3">
        <v>43254</v>
      </c>
      <c r="E78" s="16">
        <f t="shared" si="16"/>
        <v>910.82955100410356</v>
      </c>
      <c r="F78" s="16">
        <f t="shared" si="17"/>
        <v>445.57891590520376</v>
      </c>
      <c r="G78" s="16">
        <f t="shared" si="18"/>
        <v>140.69312271857626</v>
      </c>
      <c r="I78" s="140">
        <v>40.9</v>
      </c>
      <c r="J78" s="15">
        <f t="shared" si="15"/>
        <v>0.02</v>
      </c>
      <c r="K78" s="177">
        <f t="shared" si="9"/>
        <v>38.1</v>
      </c>
      <c r="M78" s="116">
        <v>0</v>
      </c>
      <c r="N78" s="116">
        <v>0</v>
      </c>
      <c r="O78" s="116">
        <v>0</v>
      </c>
      <c r="P78" s="116">
        <v>0</v>
      </c>
      <c r="Q78" s="116">
        <v>0</v>
      </c>
    </row>
    <row r="79" spans="1:29">
      <c r="A79" s="337"/>
      <c r="B79" s="104">
        <v>23</v>
      </c>
      <c r="C79" s="6">
        <v>43255</v>
      </c>
      <c r="D79" s="3">
        <v>43261</v>
      </c>
      <c r="E79" s="16">
        <f t="shared" si="16"/>
        <v>947.26273304426775</v>
      </c>
      <c r="F79" s="16">
        <f t="shared" si="17"/>
        <v>458.94628338235987</v>
      </c>
      <c r="G79" s="16">
        <f t="shared" si="18"/>
        <v>144.91391640013356</v>
      </c>
      <c r="I79" s="116">
        <v>40.1</v>
      </c>
      <c r="J79" s="15">
        <f t="shared" si="15"/>
        <v>-1.5999999999999945E-2</v>
      </c>
      <c r="K79" s="177">
        <f t="shared" si="9"/>
        <v>39.225000000000001</v>
      </c>
      <c r="M79" s="116">
        <v>0</v>
      </c>
      <c r="N79" s="116">
        <v>0</v>
      </c>
      <c r="O79" s="116">
        <v>0</v>
      </c>
      <c r="P79" s="116">
        <v>0</v>
      </c>
      <c r="Q79" s="116">
        <v>0</v>
      </c>
    </row>
    <row r="80" spans="1:29">
      <c r="A80" s="337"/>
      <c r="B80" s="104">
        <v>24</v>
      </c>
      <c r="C80" s="6">
        <v>43262</v>
      </c>
      <c r="D80" s="3">
        <v>43268</v>
      </c>
      <c r="E80" s="16">
        <f t="shared" si="16"/>
        <v>985.15324236603851</v>
      </c>
      <c r="F80" s="16">
        <f t="shared" si="17"/>
        <v>472.71467188383065</v>
      </c>
      <c r="G80" s="16">
        <f t="shared" si="18"/>
        <v>149.26133389213757</v>
      </c>
      <c r="I80" s="116">
        <v>39.9</v>
      </c>
      <c r="J80" s="15">
        <f t="shared" si="15"/>
        <v>-4.0000000000000565E-3</v>
      </c>
      <c r="K80" s="177">
        <f t="shared" si="9"/>
        <v>40.200000000000003</v>
      </c>
      <c r="M80" s="116">
        <v>0</v>
      </c>
      <c r="N80" s="116">
        <v>0</v>
      </c>
      <c r="O80" s="116">
        <v>0</v>
      </c>
      <c r="P80" s="116">
        <v>0</v>
      </c>
      <c r="Q80" s="116">
        <v>0</v>
      </c>
      <c r="W80" s="335" t="s">
        <v>154</v>
      </c>
      <c r="X80" s="335"/>
      <c r="Y80" s="335"/>
      <c r="Z80" s="335"/>
      <c r="AA80" s="335"/>
      <c r="AB80" s="335"/>
      <c r="AC80" s="335"/>
    </row>
    <row r="81" spans="1:29" ht="15" thickBot="1">
      <c r="A81" s="337"/>
      <c r="B81" s="108">
        <v>25</v>
      </c>
      <c r="C81" s="6">
        <v>43269</v>
      </c>
      <c r="D81" s="3">
        <v>43275</v>
      </c>
      <c r="E81" s="16">
        <f t="shared" si="16"/>
        <v>1024.5593720606801</v>
      </c>
      <c r="F81" s="16">
        <f t="shared" si="17"/>
        <v>486.8961120403456</v>
      </c>
      <c r="G81" s="16">
        <f t="shared" si="18"/>
        <v>153.73917390890171</v>
      </c>
      <c r="I81" s="140">
        <v>41.2</v>
      </c>
      <c r="J81" s="15">
        <f t="shared" si="15"/>
        <v>2.6000000000000086E-2</v>
      </c>
      <c r="K81" s="178">
        <f t="shared" si="9"/>
        <v>40.525000000000006</v>
      </c>
      <c r="M81" s="116">
        <v>0</v>
      </c>
      <c r="N81" s="116">
        <v>0</v>
      </c>
      <c r="O81" s="116">
        <v>0</v>
      </c>
      <c r="P81" s="116">
        <v>0</v>
      </c>
      <c r="Q81" s="116">
        <v>0</v>
      </c>
      <c r="W81" s="335"/>
      <c r="X81" s="335"/>
      <c r="Y81" s="335"/>
      <c r="Z81" s="335"/>
      <c r="AA81" s="335"/>
      <c r="AB81" s="335"/>
      <c r="AC81" s="335"/>
    </row>
    <row r="82" spans="1:29">
      <c r="A82" s="336" t="s">
        <v>7</v>
      </c>
      <c r="B82" s="106">
        <v>26</v>
      </c>
      <c r="C82" s="5">
        <v>43276</v>
      </c>
      <c r="D82" s="2">
        <v>43282</v>
      </c>
      <c r="E82" s="110">
        <f t="shared" si="16"/>
        <v>1065.5417469431072</v>
      </c>
      <c r="F82" s="110">
        <f t="shared" si="17"/>
        <v>501.50299540155601</v>
      </c>
      <c r="G82" s="110">
        <f t="shared" si="18"/>
        <v>158.35134912616877</v>
      </c>
      <c r="H82" s="111"/>
      <c r="I82" s="300">
        <v>42.9</v>
      </c>
      <c r="J82" s="113">
        <f t="shared" si="15"/>
        <v>3.3999999999999912E-2</v>
      </c>
      <c r="K82" s="177">
        <f t="shared" si="9"/>
        <v>41.024999999999999</v>
      </c>
      <c r="L82" s="111"/>
      <c r="M82" s="111">
        <v>0</v>
      </c>
      <c r="N82" s="111">
        <v>0</v>
      </c>
      <c r="O82" s="111">
        <v>0</v>
      </c>
      <c r="P82" s="111">
        <v>0</v>
      </c>
      <c r="Q82" s="111">
        <v>0</v>
      </c>
      <c r="R82" s="101"/>
      <c r="W82" s="335"/>
      <c r="X82" s="335"/>
      <c r="Y82" s="335"/>
      <c r="Z82" s="335"/>
      <c r="AA82" s="335"/>
      <c r="AB82" s="335"/>
      <c r="AC82" s="335"/>
    </row>
    <row r="83" spans="1:29">
      <c r="A83" s="337"/>
      <c r="B83" s="104">
        <v>27</v>
      </c>
      <c r="C83" s="6">
        <v>43283</v>
      </c>
      <c r="D83" s="3">
        <v>43289</v>
      </c>
      <c r="E83" s="114">
        <f t="shared" si="16"/>
        <v>1108.1634168208316</v>
      </c>
      <c r="F83" s="114">
        <f t="shared" si="17"/>
        <v>516.54808526360273</v>
      </c>
      <c r="G83" s="114">
        <f t="shared" si="18"/>
        <v>163.10188959995384</v>
      </c>
      <c r="H83" s="115"/>
      <c r="I83" s="140">
        <v>43.4</v>
      </c>
      <c r="J83" s="117">
        <f t="shared" si="15"/>
        <v>0.01</v>
      </c>
      <c r="K83" s="177">
        <f t="shared" ref="K83:K108" si="19">SUM(I80:I83)/4</f>
        <v>41.85</v>
      </c>
      <c r="L83" s="115"/>
      <c r="M83" s="116">
        <v>0</v>
      </c>
      <c r="N83" s="116">
        <v>0</v>
      </c>
      <c r="O83" s="116">
        <v>0</v>
      </c>
      <c r="P83" s="116">
        <v>0</v>
      </c>
      <c r="Q83" s="116">
        <v>0</v>
      </c>
    </row>
    <row r="84" spans="1:29">
      <c r="A84" s="337"/>
      <c r="B84" s="104">
        <v>28</v>
      </c>
      <c r="C84" s="6">
        <v>43290</v>
      </c>
      <c r="D84" s="3">
        <v>43296</v>
      </c>
      <c r="E84" s="114">
        <f t="shared" si="16"/>
        <v>1152.4899534936649</v>
      </c>
      <c r="F84" s="114">
        <f t="shared" si="17"/>
        <v>532.04452782151077</v>
      </c>
      <c r="G84" s="114">
        <f t="shared" si="18"/>
        <v>167.99494628795244</v>
      </c>
      <c r="H84" s="115"/>
      <c r="I84">
        <v>43.4</v>
      </c>
      <c r="J84" s="117">
        <f t="shared" si="15"/>
        <v>0</v>
      </c>
      <c r="K84" s="177">
        <f t="shared" si="19"/>
        <v>42.725000000000001</v>
      </c>
      <c r="L84" s="115"/>
      <c r="M84" s="116">
        <v>0</v>
      </c>
      <c r="N84" s="116">
        <v>0</v>
      </c>
      <c r="O84" s="116">
        <v>0</v>
      </c>
      <c r="P84" s="116">
        <v>0</v>
      </c>
      <c r="Q84" s="116">
        <v>0</v>
      </c>
    </row>
    <row r="85" spans="1:29">
      <c r="A85" s="337"/>
      <c r="B85" s="104">
        <v>29</v>
      </c>
      <c r="C85" s="6">
        <v>43297</v>
      </c>
      <c r="D85" s="3">
        <v>43303</v>
      </c>
      <c r="E85" s="114">
        <f t="shared" si="16"/>
        <v>1198.5895516334115</v>
      </c>
      <c r="F85" s="114">
        <f t="shared" si="17"/>
        <v>548.00586365615607</v>
      </c>
      <c r="G85" s="114">
        <f t="shared" si="18"/>
        <v>173.03479467659102</v>
      </c>
      <c r="H85" s="115"/>
      <c r="I85">
        <v>43.4</v>
      </c>
      <c r="J85" s="117">
        <f t="shared" si="15"/>
        <v>0</v>
      </c>
      <c r="K85" s="177">
        <f t="shared" si="19"/>
        <v>43.274999999999999</v>
      </c>
      <c r="L85" s="115"/>
      <c r="M85" s="116">
        <v>0</v>
      </c>
      <c r="N85" s="116">
        <v>0</v>
      </c>
      <c r="O85" s="116">
        <v>0</v>
      </c>
      <c r="P85" s="116">
        <v>0</v>
      </c>
      <c r="Q85" s="116">
        <v>0</v>
      </c>
    </row>
    <row r="86" spans="1:29" ht="15" thickBot="1">
      <c r="A86" s="338"/>
      <c r="B86" s="107">
        <v>30</v>
      </c>
      <c r="C86" s="7">
        <v>43304</v>
      </c>
      <c r="D86" s="4">
        <v>43310</v>
      </c>
      <c r="E86" s="119">
        <f t="shared" si="16"/>
        <v>1246.5331336987481</v>
      </c>
      <c r="F86" s="119">
        <f t="shared" si="17"/>
        <v>564.44603956584081</v>
      </c>
      <c r="G86" s="119">
        <f t="shared" si="18"/>
        <v>178.22583851688876</v>
      </c>
      <c r="H86" s="120"/>
      <c r="I86" s="120">
        <v>43.7</v>
      </c>
      <c r="J86" s="122">
        <f t="shared" si="15"/>
        <v>6.0000000000000851E-3</v>
      </c>
      <c r="K86" s="178">
        <f t="shared" si="19"/>
        <v>43.474999999999994</v>
      </c>
      <c r="L86" s="120"/>
      <c r="M86" s="120">
        <v>0</v>
      </c>
      <c r="N86" s="120">
        <v>0</v>
      </c>
      <c r="O86" s="120">
        <v>0</v>
      </c>
      <c r="P86" s="120">
        <v>0</v>
      </c>
      <c r="Q86" s="120">
        <v>0</v>
      </c>
      <c r="R86" s="124"/>
    </row>
    <row r="87" spans="1:29">
      <c r="A87" s="337" t="s">
        <v>8</v>
      </c>
      <c r="B87" s="105">
        <v>31</v>
      </c>
      <c r="C87" s="6">
        <v>43311</v>
      </c>
      <c r="D87" s="3">
        <v>43317</v>
      </c>
      <c r="E87" s="16">
        <f t="shared" si="16"/>
        <v>1296.3944590466981</v>
      </c>
      <c r="F87" s="16">
        <f t="shared" si="17"/>
        <v>581.37942075281603</v>
      </c>
      <c r="G87" s="16">
        <f t="shared" si="18"/>
        <v>183.57261367239542</v>
      </c>
      <c r="I87">
        <v>43.6</v>
      </c>
      <c r="J87" s="15">
        <f t="shared" si="15"/>
        <v>-2.0000000000000282E-3</v>
      </c>
      <c r="K87" s="177">
        <f t="shared" si="19"/>
        <v>43.524999999999999</v>
      </c>
      <c r="M87" s="116">
        <v>0</v>
      </c>
      <c r="N87" s="116">
        <v>0</v>
      </c>
      <c r="O87" s="116">
        <v>0</v>
      </c>
      <c r="P87" s="116">
        <v>0</v>
      </c>
      <c r="Q87" s="116">
        <v>0</v>
      </c>
    </row>
    <row r="88" spans="1:29">
      <c r="A88" s="337"/>
      <c r="B88" s="104">
        <v>32</v>
      </c>
      <c r="C88" s="6">
        <v>43318</v>
      </c>
      <c r="D88" s="3">
        <v>43324</v>
      </c>
      <c r="E88" s="16">
        <f t="shared" si="16"/>
        <v>1348.2502374085661</v>
      </c>
      <c r="F88" s="16">
        <f t="shared" si="17"/>
        <v>598.82080337540049</v>
      </c>
      <c r="G88" s="16">
        <f t="shared" si="18"/>
        <v>189.07979208256728</v>
      </c>
      <c r="I88" s="140">
        <v>45.1</v>
      </c>
      <c r="J88" s="15">
        <f t="shared" si="15"/>
        <v>0.03</v>
      </c>
      <c r="K88" s="177">
        <f t="shared" si="19"/>
        <v>43.949999999999996</v>
      </c>
      <c r="M88" s="116">
        <v>0</v>
      </c>
      <c r="N88" s="116">
        <v>0</v>
      </c>
      <c r="O88" s="116">
        <v>0</v>
      </c>
      <c r="P88" s="116">
        <v>0</v>
      </c>
      <c r="Q88" s="116">
        <v>0</v>
      </c>
    </row>
    <row r="89" spans="1:29">
      <c r="A89" s="337"/>
      <c r="B89" s="104">
        <v>33</v>
      </c>
      <c r="C89" s="6">
        <v>43325</v>
      </c>
      <c r="D89" s="3">
        <v>43331</v>
      </c>
      <c r="E89" s="16">
        <f t="shared" si="16"/>
        <v>1402.1802469049089</v>
      </c>
      <c r="F89" s="16">
        <f t="shared" si="17"/>
        <v>616.78542747666256</v>
      </c>
      <c r="G89" s="16">
        <f t="shared" si="18"/>
        <v>194.75218584504429</v>
      </c>
      <c r="I89">
        <v>44.9</v>
      </c>
      <c r="J89" s="15">
        <f t="shared" si="15"/>
        <v>-4.0000000000000565E-3</v>
      </c>
      <c r="K89" s="177">
        <f t="shared" si="19"/>
        <v>44.325000000000003</v>
      </c>
      <c r="M89" s="116">
        <v>0</v>
      </c>
      <c r="N89" s="116">
        <v>0</v>
      </c>
      <c r="O89" s="116">
        <v>0</v>
      </c>
      <c r="P89" s="116">
        <v>0</v>
      </c>
      <c r="Q89" s="116">
        <v>0</v>
      </c>
    </row>
    <row r="90" spans="1:29" ht="15" thickBot="1">
      <c r="A90" s="337"/>
      <c r="B90" s="108">
        <v>34</v>
      </c>
      <c r="C90" s="6">
        <v>43332</v>
      </c>
      <c r="D90" s="3">
        <v>43338</v>
      </c>
      <c r="E90" s="16">
        <f t="shared" si="16"/>
        <v>1458.2674567811052</v>
      </c>
      <c r="F90" s="16">
        <f t="shared" si="17"/>
        <v>635.2889903009625</v>
      </c>
      <c r="G90" s="16">
        <f t="shared" si="18"/>
        <v>200.59475142039562</v>
      </c>
      <c r="I90" s="69">
        <v>40.1</v>
      </c>
      <c r="J90" s="15">
        <f t="shared" si="15"/>
        <v>-9.5999999999999946E-2</v>
      </c>
      <c r="K90" s="178">
        <f t="shared" si="19"/>
        <v>43.424999999999997</v>
      </c>
      <c r="M90" s="116">
        <v>0</v>
      </c>
      <c r="N90" s="116">
        <v>0</v>
      </c>
      <c r="O90" s="116">
        <v>0</v>
      </c>
      <c r="P90" s="116">
        <v>0</v>
      </c>
      <c r="Q90" s="116">
        <v>0</v>
      </c>
    </row>
    <row r="91" spans="1:29">
      <c r="A91" s="336" t="s">
        <v>9</v>
      </c>
      <c r="B91" s="106">
        <v>35</v>
      </c>
      <c r="C91" s="5">
        <v>43339</v>
      </c>
      <c r="D91" s="2">
        <v>43345</v>
      </c>
      <c r="E91" s="110">
        <f t="shared" si="16"/>
        <v>1516.5981550523495</v>
      </c>
      <c r="F91" s="110">
        <f t="shared" si="17"/>
        <v>654.34766000999139</v>
      </c>
      <c r="G91" s="110">
        <f t="shared" si="18"/>
        <v>206.6125939630075</v>
      </c>
      <c r="H91" s="111"/>
      <c r="I91" s="111">
        <v>100</v>
      </c>
      <c r="J91" s="113">
        <f t="shared" si="15"/>
        <v>1.198</v>
      </c>
      <c r="K91" s="177">
        <f t="shared" si="19"/>
        <v>57.524999999999999</v>
      </c>
      <c r="L91" s="111"/>
      <c r="M91" s="111"/>
      <c r="N91" s="111"/>
      <c r="O91" s="111"/>
      <c r="P91" s="111"/>
      <c r="Q91" s="111"/>
      <c r="R91" s="101"/>
    </row>
    <row r="92" spans="1:29">
      <c r="A92" s="337"/>
      <c r="B92" s="104">
        <v>36</v>
      </c>
      <c r="C92" s="6">
        <v>43346</v>
      </c>
      <c r="D92" s="3">
        <v>43352</v>
      </c>
      <c r="E92" s="114">
        <f t="shared" si="16"/>
        <v>1577.2620812544435</v>
      </c>
      <c r="F92" s="114">
        <f t="shared" si="17"/>
        <v>673.97808981029118</v>
      </c>
      <c r="G92" s="114">
        <f t="shared" si="18"/>
        <v>212.81097178189773</v>
      </c>
      <c r="H92" s="115"/>
      <c r="I92" s="116">
        <v>100</v>
      </c>
      <c r="J92" s="117">
        <f t="shared" si="15"/>
        <v>0</v>
      </c>
      <c r="K92" s="177">
        <f t="shared" si="19"/>
        <v>71.25</v>
      </c>
      <c r="L92" s="115"/>
      <c r="M92" s="115"/>
      <c r="N92" s="115"/>
      <c r="O92" s="115"/>
      <c r="P92" s="115"/>
      <c r="Q92" s="115"/>
    </row>
    <row r="93" spans="1:29">
      <c r="A93" s="337"/>
      <c r="B93" s="104">
        <v>37</v>
      </c>
      <c r="C93" s="6">
        <v>43353</v>
      </c>
      <c r="D93" s="3">
        <v>43359</v>
      </c>
      <c r="E93" s="114">
        <f t="shared" si="16"/>
        <v>1640.3525645046213</v>
      </c>
      <c r="F93" s="114">
        <f t="shared" si="17"/>
        <v>694.19743250459999</v>
      </c>
      <c r="G93" s="114">
        <f t="shared" si="18"/>
        <v>219.19530093535468</v>
      </c>
      <c r="H93" s="115"/>
      <c r="I93" s="116">
        <v>100</v>
      </c>
      <c r="J93" s="117">
        <f t="shared" si="15"/>
        <v>0</v>
      </c>
      <c r="K93" s="177">
        <f t="shared" si="19"/>
        <v>85.025000000000006</v>
      </c>
      <c r="L93" s="115"/>
      <c r="M93" s="115"/>
      <c r="N93" s="115"/>
      <c r="O93" s="115"/>
      <c r="P93" s="115"/>
      <c r="Q93" s="115"/>
    </row>
    <row r="94" spans="1:29">
      <c r="A94" s="337"/>
      <c r="B94" s="104">
        <v>38</v>
      </c>
      <c r="C94" s="6">
        <v>43360</v>
      </c>
      <c r="D94" s="3">
        <v>43366</v>
      </c>
      <c r="E94" s="114">
        <f t="shared" si="16"/>
        <v>1705.9666670848062</v>
      </c>
      <c r="F94" s="114">
        <f t="shared" si="17"/>
        <v>715.02335547973803</v>
      </c>
      <c r="G94" s="114">
        <f t="shared" si="18"/>
        <v>225.77115996341533</v>
      </c>
      <c r="H94" s="115"/>
      <c r="I94" s="116">
        <v>100</v>
      </c>
      <c r="J94" s="117">
        <f t="shared" si="15"/>
        <v>0</v>
      </c>
      <c r="K94" s="177">
        <f t="shared" si="19"/>
        <v>100</v>
      </c>
      <c r="L94" s="115"/>
      <c r="M94" s="115"/>
      <c r="N94" s="115"/>
      <c r="O94" s="115"/>
      <c r="P94" s="115"/>
      <c r="Q94" s="115"/>
    </row>
    <row r="95" spans="1:29" ht="15" thickBot="1">
      <c r="A95" s="338"/>
      <c r="B95" s="107">
        <v>39</v>
      </c>
      <c r="C95" s="7">
        <v>43367</v>
      </c>
      <c r="D95" s="4">
        <v>43373</v>
      </c>
      <c r="E95" s="129">
        <f t="shared" si="16"/>
        <v>1774.2053337681984</v>
      </c>
      <c r="F95" s="129">
        <f t="shared" si="17"/>
        <v>736.47405614413015</v>
      </c>
      <c r="G95" s="142">
        <f t="shared" si="18"/>
        <v>232.5442947623178</v>
      </c>
      <c r="H95" s="120"/>
      <c r="I95" s="120">
        <v>100</v>
      </c>
      <c r="J95" s="122">
        <f t="shared" si="15"/>
        <v>0</v>
      </c>
      <c r="K95" s="178">
        <f t="shared" si="19"/>
        <v>100</v>
      </c>
      <c r="L95" s="120"/>
      <c r="M95" s="120"/>
      <c r="N95" s="120"/>
      <c r="O95" s="120"/>
      <c r="P95" s="120"/>
      <c r="Q95" s="120"/>
      <c r="R95" s="124"/>
    </row>
    <row r="96" spans="1:29">
      <c r="A96" s="337" t="s">
        <v>10</v>
      </c>
      <c r="B96" s="105">
        <v>40</v>
      </c>
      <c r="C96" s="6">
        <v>43374</v>
      </c>
      <c r="D96" s="3">
        <v>43380</v>
      </c>
      <c r="E96" s="16">
        <f t="shared" si="16"/>
        <v>1845.1735471189265</v>
      </c>
      <c r="F96" s="16">
        <f t="shared" si="17"/>
        <v>758.56827782845403</v>
      </c>
      <c r="G96" s="16">
        <f t="shared" si="18"/>
        <v>239.52062360518735</v>
      </c>
      <c r="I96" s="116">
        <v>100</v>
      </c>
      <c r="J96" s="15">
        <f t="shared" si="15"/>
        <v>0</v>
      </c>
      <c r="K96" s="177">
        <f t="shared" si="19"/>
        <v>100</v>
      </c>
    </row>
    <row r="97" spans="1:18">
      <c r="A97" s="337"/>
      <c r="B97" s="104">
        <v>41</v>
      </c>
      <c r="C97" s="6">
        <v>43381</v>
      </c>
      <c r="D97" s="3">
        <v>43387</v>
      </c>
      <c r="E97" s="16">
        <f t="shared" si="16"/>
        <v>1918.9804890036837</v>
      </c>
      <c r="F97" s="16">
        <f t="shared" si="17"/>
        <v>781.32532616330764</v>
      </c>
      <c r="G97" s="16">
        <f t="shared" si="18"/>
        <v>246.70624231334298</v>
      </c>
      <c r="I97" s="116">
        <v>100</v>
      </c>
      <c r="J97" s="15">
        <f t="shared" si="15"/>
        <v>0</v>
      </c>
      <c r="K97" s="177">
        <f t="shared" si="19"/>
        <v>100</v>
      </c>
    </row>
    <row r="98" spans="1:18">
      <c r="A98" s="337"/>
      <c r="B98" s="104">
        <v>42</v>
      </c>
      <c r="C98" s="6">
        <v>43388</v>
      </c>
      <c r="D98" s="3">
        <v>43394</v>
      </c>
      <c r="E98" s="16">
        <f t="shared" si="16"/>
        <v>1995.7397085638311</v>
      </c>
      <c r="F98" s="16">
        <f t="shared" si="17"/>
        <v>804.76508594820689</v>
      </c>
      <c r="G98" s="16">
        <f t="shared" si="18"/>
        <v>254.10742958274329</v>
      </c>
      <c r="I98" s="116">
        <v>100</v>
      </c>
      <c r="J98" s="15">
        <f t="shared" si="15"/>
        <v>0</v>
      </c>
      <c r="K98" s="177">
        <f t="shared" si="19"/>
        <v>100</v>
      </c>
    </row>
    <row r="99" spans="1:18" ht="15" thickBot="1">
      <c r="A99" s="337"/>
      <c r="B99" s="108">
        <v>43</v>
      </c>
      <c r="C99" s="6">
        <v>43395</v>
      </c>
      <c r="D99" s="3">
        <v>43401</v>
      </c>
      <c r="E99" s="16">
        <f t="shared" si="16"/>
        <v>2075.5692969063844</v>
      </c>
      <c r="F99" s="16">
        <f t="shared" si="17"/>
        <v>828.90803852665317</v>
      </c>
      <c r="G99" s="16">
        <f t="shared" si="18"/>
        <v>261.73065247022561</v>
      </c>
      <c r="I99">
        <v>100</v>
      </c>
      <c r="J99" s="15">
        <f t="shared" si="15"/>
        <v>0</v>
      </c>
      <c r="K99" s="178">
        <f t="shared" si="19"/>
        <v>100</v>
      </c>
    </row>
    <row r="100" spans="1:18">
      <c r="A100" s="336" t="s">
        <v>11</v>
      </c>
      <c r="B100" s="106">
        <v>44</v>
      </c>
      <c r="C100" s="5">
        <v>43402</v>
      </c>
      <c r="D100" s="2">
        <v>43408</v>
      </c>
      <c r="E100" s="110">
        <f t="shared" si="16"/>
        <v>2158.5920687826397</v>
      </c>
      <c r="F100" s="110">
        <f t="shared" si="17"/>
        <v>853.77527968245283</v>
      </c>
      <c r="G100" s="110">
        <f t="shared" si="18"/>
        <v>269.58257204433238</v>
      </c>
      <c r="H100" s="111"/>
      <c r="I100" s="111">
        <v>100</v>
      </c>
      <c r="J100" s="113">
        <f t="shared" si="15"/>
        <v>0</v>
      </c>
      <c r="K100" s="177">
        <f t="shared" si="19"/>
        <v>100</v>
      </c>
      <c r="L100" s="111"/>
      <c r="M100" s="111"/>
      <c r="N100" s="111"/>
      <c r="O100" s="111"/>
      <c r="P100" s="111"/>
      <c r="Q100" s="111"/>
      <c r="R100" s="101"/>
    </row>
    <row r="101" spans="1:18">
      <c r="A101" s="337"/>
      <c r="B101" s="104">
        <v>45</v>
      </c>
      <c r="C101" s="6">
        <v>43409</v>
      </c>
      <c r="D101" s="3">
        <v>43415</v>
      </c>
      <c r="E101" s="114">
        <f t="shared" si="16"/>
        <v>2244.9357515339452</v>
      </c>
      <c r="F101" s="114">
        <f t="shared" si="17"/>
        <v>879.38853807292639</v>
      </c>
      <c r="G101" s="114">
        <f t="shared" si="18"/>
        <v>277.67004920566234</v>
      </c>
      <c r="H101" s="115"/>
      <c r="I101" s="115">
        <v>100</v>
      </c>
      <c r="J101" s="117">
        <f t="shared" si="15"/>
        <v>0</v>
      </c>
      <c r="K101" s="177">
        <f t="shared" si="19"/>
        <v>100</v>
      </c>
      <c r="L101" s="115"/>
      <c r="M101" s="115"/>
      <c r="N101" s="115"/>
      <c r="O101" s="115"/>
      <c r="P101" s="115"/>
      <c r="Q101" s="115"/>
    </row>
    <row r="102" spans="1:18">
      <c r="A102" s="337"/>
      <c r="B102" s="104">
        <v>46</v>
      </c>
      <c r="C102" s="6">
        <v>43416</v>
      </c>
      <c r="D102" s="3">
        <v>43422</v>
      </c>
      <c r="E102" s="114">
        <f t="shared" si="16"/>
        <v>2334.733181595303</v>
      </c>
      <c r="F102" s="114">
        <f t="shared" si="17"/>
        <v>905.7701942151142</v>
      </c>
      <c r="G102" s="114">
        <f t="shared" si="18"/>
        <v>286.00015068183222</v>
      </c>
      <c r="H102" s="115"/>
      <c r="I102" s="115">
        <v>100</v>
      </c>
      <c r="J102" s="117">
        <f t="shared" si="15"/>
        <v>0</v>
      </c>
      <c r="K102" s="177">
        <f t="shared" si="19"/>
        <v>100</v>
      </c>
      <c r="L102" s="115"/>
      <c r="M102" s="115"/>
      <c r="N102" s="115"/>
      <c r="O102" s="115"/>
      <c r="P102" s="115"/>
      <c r="Q102" s="115"/>
    </row>
    <row r="103" spans="1:18" ht="15" thickBot="1">
      <c r="A103" s="338"/>
      <c r="B103" s="107">
        <v>47</v>
      </c>
      <c r="C103" s="7">
        <v>43423</v>
      </c>
      <c r="D103" s="4">
        <v>43429</v>
      </c>
      <c r="E103" s="119">
        <f t="shared" si="16"/>
        <v>2428.122508859115</v>
      </c>
      <c r="F103" s="119">
        <f t="shared" si="17"/>
        <v>932.94330004156768</v>
      </c>
      <c r="G103" s="119">
        <f t="shared" si="18"/>
        <v>294.58015520228719</v>
      </c>
      <c r="H103" s="120"/>
      <c r="I103" s="120">
        <v>100</v>
      </c>
      <c r="J103" s="122">
        <f t="shared" si="15"/>
        <v>0</v>
      </c>
      <c r="K103" s="178">
        <f t="shared" si="19"/>
        <v>100</v>
      </c>
      <c r="L103" s="120"/>
      <c r="M103" s="120"/>
      <c r="N103" s="120"/>
      <c r="O103" s="120"/>
      <c r="P103" s="120"/>
      <c r="Q103" s="120"/>
      <c r="R103" s="124"/>
    </row>
    <row r="104" spans="1:18">
      <c r="A104" s="336" t="s">
        <v>12</v>
      </c>
      <c r="B104" s="106">
        <v>48</v>
      </c>
      <c r="C104" s="5">
        <v>43430</v>
      </c>
      <c r="D104" s="2">
        <v>43436</v>
      </c>
      <c r="E104" s="110">
        <f t="shared" si="16"/>
        <v>2525.2474092134798</v>
      </c>
      <c r="F104" s="110">
        <f t="shared" si="17"/>
        <v>960.9315990428147</v>
      </c>
      <c r="G104" s="110">
        <f t="shared" si="18"/>
        <v>303.41755985835579</v>
      </c>
      <c r="H104" s="111"/>
      <c r="I104" s="111">
        <v>100</v>
      </c>
      <c r="J104" s="113">
        <f t="shared" si="15"/>
        <v>0</v>
      </c>
      <c r="K104" s="177">
        <f t="shared" si="19"/>
        <v>100</v>
      </c>
      <c r="L104" s="111"/>
      <c r="M104" s="111"/>
      <c r="N104" s="111"/>
      <c r="O104" s="111"/>
      <c r="P104" s="111"/>
      <c r="Q104" s="111"/>
      <c r="R104" s="101"/>
    </row>
    <row r="105" spans="1:18">
      <c r="A105" s="337"/>
      <c r="B105" s="104">
        <v>49</v>
      </c>
      <c r="C105" s="6">
        <v>43437</v>
      </c>
      <c r="D105" s="3">
        <v>43443</v>
      </c>
      <c r="E105" s="114">
        <f t="shared" si="16"/>
        <v>2626.2573055820189</v>
      </c>
      <c r="F105" s="114">
        <f t="shared" si="17"/>
        <v>989.75954701409921</v>
      </c>
      <c r="G105" s="114">
        <f t="shared" si="18"/>
        <v>312.52008665410648</v>
      </c>
      <c r="H105" s="115"/>
      <c r="I105" s="115">
        <v>100</v>
      </c>
      <c r="J105" s="117">
        <f t="shared" si="15"/>
        <v>0</v>
      </c>
      <c r="K105" s="177">
        <f t="shared" si="19"/>
        <v>100</v>
      </c>
      <c r="L105" s="115"/>
      <c r="M105" s="115"/>
      <c r="N105" s="115"/>
      <c r="O105" s="115"/>
      <c r="P105" s="115"/>
      <c r="Q105" s="115"/>
    </row>
    <row r="106" spans="1:18">
      <c r="A106" s="337"/>
      <c r="B106" s="104">
        <v>50</v>
      </c>
      <c r="C106" s="6">
        <v>43444</v>
      </c>
      <c r="D106" s="3">
        <v>43450</v>
      </c>
      <c r="E106" s="114">
        <f t="shared" si="16"/>
        <v>2731.3075978052998</v>
      </c>
      <c r="F106" s="114">
        <f t="shared" si="17"/>
        <v>1019.4523334245222</v>
      </c>
      <c r="G106" s="114">
        <f t="shared" si="18"/>
        <v>321.8956892537297</v>
      </c>
      <c r="H106" s="115"/>
      <c r="I106" s="116">
        <v>100</v>
      </c>
      <c r="J106" s="117">
        <f t="shared" si="15"/>
        <v>0</v>
      </c>
      <c r="K106" s="177">
        <f t="shared" si="19"/>
        <v>100</v>
      </c>
      <c r="L106" s="115"/>
      <c r="M106" s="115"/>
      <c r="N106" s="115"/>
      <c r="O106" s="115"/>
      <c r="P106" s="115"/>
      <c r="Q106" s="115"/>
    </row>
    <row r="107" spans="1:18">
      <c r="A107" s="337"/>
      <c r="B107" s="104">
        <v>51</v>
      </c>
      <c r="C107" s="6">
        <v>43451</v>
      </c>
      <c r="D107" s="3">
        <v>43457</v>
      </c>
      <c r="E107" s="114">
        <f t="shared" si="16"/>
        <v>2840.5599017175118</v>
      </c>
      <c r="F107" s="114">
        <f t="shared" si="17"/>
        <v>1050.0359034272578</v>
      </c>
      <c r="G107" s="114">
        <f t="shared" si="18"/>
        <v>331.55255993134159</v>
      </c>
      <c r="H107" s="115"/>
      <c r="I107" s="116">
        <v>100</v>
      </c>
      <c r="J107" s="117">
        <f t="shared" si="15"/>
        <v>0</v>
      </c>
      <c r="K107" s="177">
        <f t="shared" si="19"/>
        <v>100</v>
      </c>
      <c r="L107" s="115"/>
      <c r="M107" s="115"/>
      <c r="N107" s="115"/>
      <c r="O107" s="115"/>
      <c r="P107" s="115"/>
      <c r="Q107" s="115"/>
    </row>
    <row r="108" spans="1:18" ht="15" thickBot="1">
      <c r="A108" s="338"/>
      <c r="B108" s="107">
        <v>52</v>
      </c>
      <c r="C108" s="7">
        <v>43458</v>
      </c>
      <c r="D108" s="4">
        <v>43464</v>
      </c>
      <c r="E108" s="129">
        <f t="shared" si="16"/>
        <v>2954.1822977862125</v>
      </c>
      <c r="F108" s="129">
        <f t="shared" si="17"/>
        <v>1081.5369805300757</v>
      </c>
      <c r="G108" s="129">
        <f t="shared" si="18"/>
        <v>341.49913672928187</v>
      </c>
      <c r="H108" s="120"/>
      <c r="I108" s="120">
        <v>100</v>
      </c>
      <c r="J108" s="122">
        <f t="shared" si="15"/>
        <v>0</v>
      </c>
      <c r="K108" s="178">
        <f t="shared" si="19"/>
        <v>100</v>
      </c>
      <c r="L108" s="120"/>
      <c r="M108" s="120"/>
      <c r="N108" s="120"/>
      <c r="O108" s="120"/>
      <c r="P108" s="120"/>
      <c r="Q108" s="120"/>
      <c r="R108" s="124"/>
    </row>
    <row r="109" spans="1:18">
      <c r="A109" s="336" t="s">
        <v>1</v>
      </c>
      <c r="B109" s="105">
        <v>1</v>
      </c>
      <c r="C109" s="6">
        <v>43465</v>
      </c>
      <c r="D109" s="3">
        <v>43471</v>
      </c>
      <c r="I109" s="116">
        <v>100</v>
      </c>
    </row>
    <row r="110" spans="1:18">
      <c r="A110" s="337"/>
      <c r="B110" s="104">
        <v>2</v>
      </c>
      <c r="C110" s="6">
        <v>43472</v>
      </c>
      <c r="D110" s="3">
        <v>43478</v>
      </c>
      <c r="I110" s="116">
        <v>100</v>
      </c>
    </row>
    <row r="111" spans="1:18">
      <c r="A111" s="337"/>
      <c r="B111" s="104">
        <v>3</v>
      </c>
      <c r="C111" s="6">
        <v>43479</v>
      </c>
      <c r="D111" s="3">
        <v>43485</v>
      </c>
      <c r="I111" s="116">
        <v>100</v>
      </c>
    </row>
    <row r="112" spans="1:18">
      <c r="A112" s="337"/>
      <c r="B112" s="104">
        <v>4</v>
      </c>
      <c r="C112" s="6">
        <v>43486</v>
      </c>
      <c r="D112" s="3">
        <v>43492</v>
      </c>
      <c r="I112" s="116">
        <v>100</v>
      </c>
    </row>
    <row r="113" spans="1:9" ht="15" thickBot="1">
      <c r="A113" s="338"/>
      <c r="B113" s="104">
        <v>5</v>
      </c>
      <c r="C113" s="6">
        <v>43493</v>
      </c>
      <c r="D113" s="3">
        <v>43499</v>
      </c>
      <c r="I113" s="116">
        <v>100</v>
      </c>
    </row>
    <row r="114" spans="1:9">
      <c r="A114" s="336" t="s">
        <v>2</v>
      </c>
      <c r="B114" s="104">
        <v>6</v>
      </c>
      <c r="C114" s="6">
        <v>43500</v>
      </c>
      <c r="D114" s="3">
        <v>43506</v>
      </c>
      <c r="I114" s="116">
        <v>100</v>
      </c>
    </row>
    <row r="115" spans="1:9">
      <c r="A115" s="337"/>
      <c r="B115" s="104">
        <v>7</v>
      </c>
      <c r="C115" s="6">
        <v>43507</v>
      </c>
      <c r="D115" s="3">
        <v>43513</v>
      </c>
      <c r="I115" s="116">
        <v>100</v>
      </c>
    </row>
    <row r="116" spans="1:9">
      <c r="A116" s="337"/>
      <c r="B116" s="104">
        <v>8</v>
      </c>
      <c r="C116" s="6">
        <v>43514</v>
      </c>
      <c r="D116" s="3">
        <v>43520</v>
      </c>
      <c r="I116" s="116">
        <v>100</v>
      </c>
    </row>
    <row r="117" spans="1:9" ht="15" thickBot="1">
      <c r="A117" s="338"/>
      <c r="B117" s="104">
        <v>9</v>
      </c>
      <c r="C117" s="6">
        <v>43521</v>
      </c>
      <c r="D117" s="3">
        <v>43527</v>
      </c>
      <c r="I117" s="116">
        <v>100</v>
      </c>
    </row>
    <row r="118" spans="1:9">
      <c r="A118" s="336" t="s">
        <v>3</v>
      </c>
      <c r="B118" s="104">
        <v>10</v>
      </c>
      <c r="C118" s="6">
        <v>43528</v>
      </c>
      <c r="D118" s="3">
        <v>43534</v>
      </c>
      <c r="I118" s="116">
        <v>100</v>
      </c>
    </row>
    <row r="119" spans="1:9">
      <c r="A119" s="337"/>
      <c r="B119" s="104">
        <v>11</v>
      </c>
      <c r="C119" s="6">
        <v>43535</v>
      </c>
      <c r="D119" s="3">
        <v>43541</v>
      </c>
      <c r="I119" s="116">
        <v>100</v>
      </c>
    </row>
    <row r="120" spans="1:9">
      <c r="A120" s="337"/>
      <c r="B120" s="104">
        <v>12</v>
      </c>
      <c r="C120" s="6">
        <v>43542</v>
      </c>
      <c r="D120" s="3">
        <v>43548</v>
      </c>
      <c r="I120" s="116">
        <v>100</v>
      </c>
    </row>
    <row r="121" spans="1:9" ht="15" thickBot="1">
      <c r="A121" s="338"/>
      <c r="B121" s="104">
        <v>13</v>
      </c>
      <c r="C121" s="6">
        <v>43549</v>
      </c>
      <c r="D121" s="3">
        <v>43555</v>
      </c>
      <c r="I121" s="116">
        <v>100</v>
      </c>
    </row>
    <row r="122" spans="1:9">
      <c r="A122" s="344" t="s">
        <v>4</v>
      </c>
      <c r="B122" s="310">
        <v>14</v>
      </c>
      <c r="C122" s="6">
        <v>43556</v>
      </c>
      <c r="D122" s="3">
        <v>43562</v>
      </c>
      <c r="I122" s="116">
        <v>100</v>
      </c>
    </row>
    <row r="123" spans="1:9">
      <c r="A123" s="345"/>
      <c r="B123" s="310">
        <v>15</v>
      </c>
      <c r="C123" s="6">
        <v>43563</v>
      </c>
      <c r="D123" s="3">
        <v>43569</v>
      </c>
      <c r="I123" s="116">
        <v>100</v>
      </c>
    </row>
    <row r="124" spans="1:9">
      <c r="A124" s="345"/>
      <c r="B124" s="310">
        <v>16</v>
      </c>
      <c r="C124" s="6">
        <v>43570</v>
      </c>
      <c r="D124" s="3">
        <v>43576</v>
      </c>
      <c r="I124" s="116">
        <v>100</v>
      </c>
    </row>
    <row r="125" spans="1:9">
      <c r="A125" s="345"/>
      <c r="B125" s="310">
        <v>17</v>
      </c>
      <c r="C125" s="6">
        <v>43577</v>
      </c>
      <c r="D125" s="3">
        <v>43583</v>
      </c>
      <c r="I125" s="116">
        <v>100</v>
      </c>
    </row>
    <row r="126" spans="1:9" ht="15" thickBot="1">
      <c r="A126" s="346"/>
      <c r="B126" s="310">
        <v>18</v>
      </c>
      <c r="C126" s="6">
        <v>43584</v>
      </c>
      <c r="D126" s="3">
        <v>43590</v>
      </c>
      <c r="I126" s="116">
        <v>100</v>
      </c>
    </row>
    <row r="127" spans="1:9">
      <c r="A127" s="336" t="s">
        <v>5</v>
      </c>
      <c r="B127" s="104">
        <v>19</v>
      </c>
      <c r="C127" s="6">
        <v>43591</v>
      </c>
      <c r="D127" s="3">
        <v>43597</v>
      </c>
    </row>
    <row r="128" spans="1:9">
      <c r="A128" s="337"/>
      <c r="B128" s="104">
        <v>20</v>
      </c>
      <c r="C128" s="6">
        <v>43598</v>
      </c>
      <c r="D128" s="3">
        <v>43604</v>
      </c>
    </row>
    <row r="129" spans="1:18">
      <c r="A129" s="337"/>
      <c r="B129" s="104">
        <v>21</v>
      </c>
      <c r="C129" s="6">
        <v>43605</v>
      </c>
      <c r="D129" s="3">
        <v>43611</v>
      </c>
    </row>
    <row r="130" spans="1:18" ht="15" thickBot="1">
      <c r="A130" s="338"/>
      <c r="B130" s="104">
        <v>22</v>
      </c>
      <c r="C130" s="6">
        <v>43612</v>
      </c>
      <c r="D130" s="3">
        <v>43618</v>
      </c>
    </row>
    <row r="131" spans="1:18">
      <c r="B131" s="104">
        <v>23</v>
      </c>
      <c r="C131" s="6">
        <v>43619</v>
      </c>
      <c r="D131" s="3">
        <v>43625</v>
      </c>
    </row>
    <row r="132" spans="1:18">
      <c r="B132" s="104">
        <v>24</v>
      </c>
      <c r="C132" s="6">
        <v>43626</v>
      </c>
      <c r="D132" s="3">
        <v>43632</v>
      </c>
    </row>
    <row r="133" spans="1:18">
      <c r="B133" s="104">
        <v>25</v>
      </c>
      <c r="C133" s="6">
        <v>43633</v>
      </c>
      <c r="D133" s="3">
        <v>43639</v>
      </c>
    </row>
    <row r="134" spans="1:18">
      <c r="B134" s="104">
        <v>26</v>
      </c>
      <c r="C134" s="6">
        <v>43640</v>
      </c>
      <c r="D134" s="3">
        <v>43646</v>
      </c>
    </row>
    <row r="135" spans="1:18">
      <c r="B135" s="104">
        <v>27</v>
      </c>
      <c r="C135" s="6">
        <v>43647</v>
      </c>
      <c r="D135" s="3">
        <v>43653</v>
      </c>
    </row>
    <row r="136" spans="1:18">
      <c r="B136" s="104">
        <v>28</v>
      </c>
      <c r="C136" s="6">
        <v>43654</v>
      </c>
      <c r="D136" s="3">
        <v>43660</v>
      </c>
    </row>
    <row r="137" spans="1:18">
      <c r="B137" s="104">
        <v>29</v>
      </c>
      <c r="C137" s="6">
        <v>43661</v>
      </c>
      <c r="D137" s="3">
        <v>43667</v>
      </c>
    </row>
    <row r="138" spans="1:18">
      <c r="B138" s="104">
        <v>30</v>
      </c>
      <c r="C138" s="6">
        <v>43668</v>
      </c>
      <c r="D138" s="3">
        <v>43674</v>
      </c>
    </row>
    <row r="139" spans="1:18">
      <c r="B139" s="104">
        <v>31</v>
      </c>
      <c r="C139" s="6">
        <v>43675</v>
      </c>
      <c r="D139" s="3">
        <v>43681</v>
      </c>
    </row>
    <row r="140" spans="1:18">
      <c r="B140" s="104">
        <v>32</v>
      </c>
      <c r="C140" s="6">
        <v>43682</v>
      </c>
      <c r="D140" s="3">
        <v>43688</v>
      </c>
    </row>
    <row r="141" spans="1:18">
      <c r="B141" s="104">
        <v>33</v>
      </c>
      <c r="C141" s="6">
        <v>43689</v>
      </c>
      <c r="D141" s="3">
        <v>43695</v>
      </c>
    </row>
    <row r="142" spans="1:18" ht="15" thickBot="1">
      <c r="B142" s="108">
        <v>34</v>
      </c>
      <c r="C142" s="6">
        <v>43696</v>
      </c>
      <c r="D142" s="3">
        <v>43702</v>
      </c>
    </row>
    <row r="143" spans="1:18">
      <c r="A143" s="131"/>
      <c r="B143" s="106">
        <v>35</v>
      </c>
      <c r="C143" s="5">
        <v>43703</v>
      </c>
      <c r="D143" s="2">
        <v>43709</v>
      </c>
      <c r="E143" s="111"/>
      <c r="F143" s="111"/>
      <c r="G143" s="111"/>
      <c r="H143" s="111"/>
      <c r="I143" s="111"/>
      <c r="J143" s="132"/>
      <c r="K143" s="176"/>
      <c r="L143" s="111"/>
      <c r="M143" s="111"/>
      <c r="N143" s="111"/>
      <c r="O143" s="111"/>
      <c r="P143" s="111"/>
      <c r="Q143" s="111"/>
      <c r="R143" s="101"/>
    </row>
    <row r="144" spans="1:18">
      <c r="A144" s="133"/>
      <c r="B144" s="104">
        <v>36</v>
      </c>
      <c r="C144" s="6">
        <v>43710</v>
      </c>
      <c r="D144" s="3">
        <v>43716</v>
      </c>
      <c r="E144" s="115"/>
      <c r="F144" s="115"/>
      <c r="G144" s="115"/>
      <c r="H144" s="115"/>
      <c r="I144" s="115"/>
      <c r="J144" s="134"/>
      <c r="K144" s="177"/>
      <c r="L144" s="115"/>
      <c r="M144" s="115"/>
      <c r="N144" s="115"/>
      <c r="O144" s="115"/>
      <c r="P144" s="115"/>
      <c r="Q144" s="115"/>
    </row>
    <row r="145" spans="1:18">
      <c r="A145" s="133"/>
      <c r="B145" s="104">
        <v>37</v>
      </c>
      <c r="C145" s="6">
        <v>43717</v>
      </c>
      <c r="D145" s="3">
        <v>43723</v>
      </c>
      <c r="E145" s="115"/>
      <c r="F145" s="115"/>
      <c r="G145" s="115"/>
      <c r="H145" s="115"/>
      <c r="I145" s="115"/>
      <c r="J145" s="134"/>
      <c r="K145" s="177"/>
      <c r="L145" s="115"/>
      <c r="M145" s="115"/>
      <c r="N145" s="115"/>
      <c r="O145" s="115"/>
      <c r="P145" s="115"/>
      <c r="Q145" s="115"/>
    </row>
    <row r="146" spans="1:18">
      <c r="A146" s="133"/>
      <c r="B146" s="104">
        <v>38</v>
      </c>
      <c r="C146" s="6">
        <v>43724</v>
      </c>
      <c r="D146" s="3">
        <v>43730</v>
      </c>
      <c r="E146" s="115"/>
      <c r="F146" s="115"/>
      <c r="G146" s="115"/>
      <c r="H146" s="115"/>
      <c r="I146" s="115"/>
      <c r="J146" s="134"/>
      <c r="K146" s="177"/>
      <c r="L146" s="115"/>
      <c r="M146" s="115"/>
      <c r="N146" s="115"/>
      <c r="O146" s="115"/>
      <c r="P146" s="115"/>
      <c r="Q146" s="115"/>
    </row>
    <row r="147" spans="1:18" ht="15" thickBot="1">
      <c r="A147" s="135"/>
      <c r="B147" s="107">
        <v>39</v>
      </c>
      <c r="C147" s="7">
        <v>43731</v>
      </c>
      <c r="D147" s="4">
        <v>43737</v>
      </c>
      <c r="E147" s="120"/>
      <c r="F147" s="120"/>
      <c r="G147" s="120"/>
      <c r="H147" s="120"/>
      <c r="I147" s="120"/>
      <c r="J147" s="136"/>
      <c r="K147" s="178"/>
      <c r="L147" s="120"/>
      <c r="M147" s="120"/>
      <c r="N147" s="120"/>
      <c r="O147" s="120"/>
      <c r="P147" s="120"/>
      <c r="Q147" s="120"/>
      <c r="R147" s="124"/>
    </row>
    <row r="148" spans="1:18">
      <c r="B148" s="105">
        <v>40</v>
      </c>
      <c r="C148" s="6">
        <v>43738</v>
      </c>
      <c r="D148" s="3">
        <v>43744</v>
      </c>
    </row>
    <row r="149" spans="1:18">
      <c r="B149" s="104">
        <v>41</v>
      </c>
      <c r="C149" s="6">
        <v>43745</v>
      </c>
      <c r="D149" s="3">
        <v>43751</v>
      </c>
    </row>
    <row r="150" spans="1:18">
      <c r="B150" s="104">
        <v>42</v>
      </c>
      <c r="C150" s="6">
        <v>43752</v>
      </c>
      <c r="D150" s="3">
        <v>43758</v>
      </c>
    </row>
    <row r="151" spans="1:18" ht="15" thickBot="1">
      <c r="B151" s="108">
        <v>43</v>
      </c>
      <c r="C151" s="6">
        <v>43759</v>
      </c>
      <c r="D151" s="3">
        <v>43765</v>
      </c>
    </row>
    <row r="152" spans="1:18">
      <c r="A152" s="131"/>
      <c r="B152" s="106">
        <v>44</v>
      </c>
      <c r="C152" s="5">
        <v>43766</v>
      </c>
      <c r="D152" s="2">
        <v>43772</v>
      </c>
      <c r="E152" s="111"/>
      <c r="F152" s="111"/>
      <c r="G152" s="111"/>
      <c r="H152" s="111"/>
      <c r="I152" s="111"/>
      <c r="J152" s="132"/>
      <c r="K152" s="176"/>
      <c r="L152" s="111"/>
      <c r="M152" s="111"/>
      <c r="N152" s="111"/>
      <c r="O152" s="111"/>
      <c r="P152" s="111"/>
      <c r="Q152" s="111"/>
      <c r="R152" s="101"/>
    </row>
    <row r="153" spans="1:18">
      <c r="A153" s="133"/>
      <c r="B153" s="104">
        <v>45</v>
      </c>
      <c r="C153" s="6">
        <v>43773</v>
      </c>
      <c r="D153" s="3">
        <v>43779</v>
      </c>
      <c r="E153" s="115"/>
      <c r="F153" s="115"/>
      <c r="G153" s="115"/>
      <c r="H153" s="115"/>
      <c r="I153" s="115"/>
      <c r="J153" s="134"/>
      <c r="K153" s="177"/>
      <c r="L153" s="115"/>
      <c r="M153" s="115"/>
      <c r="N153" s="115"/>
      <c r="O153" s="115"/>
      <c r="P153" s="115"/>
      <c r="Q153" s="115"/>
    </row>
    <row r="154" spans="1:18">
      <c r="A154" s="133"/>
      <c r="B154" s="104">
        <v>46</v>
      </c>
      <c r="C154" s="6">
        <v>43780</v>
      </c>
      <c r="D154" s="3">
        <v>43786</v>
      </c>
      <c r="E154" s="115"/>
      <c r="F154" s="115"/>
      <c r="G154" s="115"/>
      <c r="H154" s="115"/>
      <c r="I154" s="115"/>
      <c r="J154" s="134"/>
      <c r="K154" s="177"/>
      <c r="L154" s="115"/>
      <c r="M154" s="115"/>
      <c r="N154" s="115"/>
      <c r="O154" s="115"/>
      <c r="P154" s="115"/>
      <c r="Q154" s="115"/>
    </row>
    <row r="155" spans="1:18" ht="15" thickBot="1">
      <c r="A155" s="135"/>
      <c r="B155" s="107">
        <v>47</v>
      </c>
      <c r="C155" s="7">
        <v>43787</v>
      </c>
      <c r="D155" s="4">
        <v>43793</v>
      </c>
      <c r="E155" s="120"/>
      <c r="F155" s="120"/>
      <c r="G155" s="120"/>
      <c r="H155" s="120"/>
      <c r="I155" s="120"/>
      <c r="J155" s="136"/>
      <c r="K155" s="178"/>
      <c r="L155" s="120"/>
      <c r="M155" s="120"/>
      <c r="N155" s="120"/>
      <c r="O155" s="120"/>
      <c r="P155" s="120"/>
      <c r="Q155" s="120"/>
      <c r="R155" s="124"/>
    </row>
    <row r="156" spans="1:18">
      <c r="B156" s="105">
        <v>48</v>
      </c>
      <c r="C156" s="6">
        <v>43794</v>
      </c>
      <c r="D156" s="3">
        <v>43800</v>
      </c>
    </row>
    <row r="157" spans="1:18">
      <c r="B157" s="104">
        <v>49</v>
      </c>
      <c r="C157" s="6">
        <v>43801</v>
      </c>
      <c r="D157" s="3">
        <v>43807</v>
      </c>
    </row>
    <row r="158" spans="1:18">
      <c r="B158" s="104">
        <v>50</v>
      </c>
      <c r="C158" s="6">
        <v>43808</v>
      </c>
      <c r="D158" s="3">
        <v>43814</v>
      </c>
    </row>
    <row r="159" spans="1:18">
      <c r="B159" s="104">
        <v>51</v>
      </c>
      <c r="C159" s="6">
        <v>43815</v>
      </c>
      <c r="D159" s="3">
        <v>43821</v>
      </c>
    </row>
    <row r="160" spans="1:18" ht="15" thickBot="1">
      <c r="B160" s="108">
        <v>52</v>
      </c>
      <c r="C160" s="6">
        <v>43822</v>
      </c>
      <c r="D160" s="3">
        <v>43828</v>
      </c>
    </row>
    <row r="161" spans="1:18">
      <c r="A161" s="131"/>
      <c r="B161" s="106">
        <v>1</v>
      </c>
      <c r="C161" s="5">
        <v>43829</v>
      </c>
      <c r="D161" s="2">
        <v>43835</v>
      </c>
      <c r="E161" s="111"/>
      <c r="F161" s="111"/>
      <c r="G161" s="111"/>
      <c r="H161" s="111"/>
      <c r="I161" s="111"/>
      <c r="J161" s="132"/>
      <c r="K161" s="176"/>
      <c r="L161" s="111"/>
      <c r="M161" s="111"/>
      <c r="N161" s="111"/>
      <c r="O161" s="111"/>
      <c r="P161" s="111"/>
      <c r="Q161" s="111"/>
      <c r="R161" s="101"/>
    </row>
    <row r="162" spans="1:18">
      <c r="A162" s="133"/>
      <c r="B162" s="104">
        <v>2</v>
      </c>
      <c r="C162" s="6">
        <v>43836</v>
      </c>
      <c r="D162" s="3">
        <v>43842</v>
      </c>
      <c r="E162" s="115"/>
      <c r="F162" s="115"/>
      <c r="G162" s="115"/>
      <c r="H162" s="115"/>
      <c r="I162" s="115"/>
      <c r="J162" s="134"/>
      <c r="K162" s="177"/>
      <c r="L162" s="115"/>
      <c r="M162" s="115"/>
      <c r="N162" s="115"/>
      <c r="O162" s="115"/>
      <c r="P162" s="115"/>
      <c r="Q162" s="115"/>
    </row>
    <row r="163" spans="1:18">
      <c r="A163" s="133"/>
      <c r="B163" s="104">
        <v>3</v>
      </c>
      <c r="C163" s="6">
        <v>43843</v>
      </c>
      <c r="D163" s="3">
        <v>43849</v>
      </c>
      <c r="E163" s="115"/>
      <c r="F163" s="115"/>
      <c r="G163" s="115"/>
      <c r="H163" s="115"/>
      <c r="I163" s="115"/>
      <c r="J163" s="134"/>
      <c r="K163" s="177"/>
      <c r="L163" s="115"/>
      <c r="M163" s="115"/>
      <c r="N163" s="115"/>
      <c r="O163" s="115"/>
      <c r="P163" s="115"/>
      <c r="Q163" s="115"/>
    </row>
    <row r="164" spans="1:18" ht="15" thickBot="1">
      <c r="A164" s="135"/>
      <c r="B164" s="107">
        <v>4</v>
      </c>
      <c r="C164" s="7">
        <v>43850</v>
      </c>
      <c r="D164" s="4">
        <v>43856</v>
      </c>
      <c r="E164" s="120"/>
      <c r="F164" s="120"/>
      <c r="G164" s="120"/>
      <c r="H164" s="120"/>
      <c r="I164" s="120"/>
      <c r="J164" s="136"/>
      <c r="K164" s="178"/>
      <c r="L164" s="120"/>
      <c r="M164" s="120"/>
      <c r="N164" s="120"/>
      <c r="O164" s="120"/>
      <c r="P164" s="120"/>
      <c r="Q164" s="120"/>
      <c r="R164" s="124"/>
    </row>
    <row r="165" spans="1:18">
      <c r="B165" s="105">
        <v>5</v>
      </c>
      <c r="C165" s="6">
        <v>43857</v>
      </c>
      <c r="D165" s="3">
        <v>43863</v>
      </c>
    </row>
    <row r="166" spans="1:18">
      <c r="B166" s="104">
        <v>6</v>
      </c>
      <c r="C166" s="6">
        <v>43864</v>
      </c>
      <c r="D166" s="3">
        <v>43870</v>
      </c>
    </row>
    <row r="167" spans="1:18">
      <c r="B167" s="104">
        <v>7</v>
      </c>
      <c r="C167" s="6">
        <v>43871</v>
      </c>
      <c r="D167" s="3">
        <v>43877</v>
      </c>
    </row>
    <row r="168" spans="1:18" ht="15" thickBot="1">
      <c r="B168" s="108">
        <v>8</v>
      </c>
      <c r="C168" s="6">
        <v>43878</v>
      </c>
      <c r="D168" s="3">
        <v>43884</v>
      </c>
    </row>
    <row r="169" spans="1:18">
      <c r="A169" s="131"/>
      <c r="B169" s="106">
        <v>9</v>
      </c>
      <c r="C169" s="5">
        <v>43885</v>
      </c>
      <c r="D169" s="2">
        <v>43891</v>
      </c>
      <c r="E169" s="111"/>
      <c r="F169" s="111"/>
      <c r="G169" s="111"/>
      <c r="H169" s="111"/>
      <c r="I169" s="111"/>
      <c r="J169" s="132"/>
      <c r="K169" s="176"/>
      <c r="L169" s="111"/>
      <c r="M169" s="111"/>
      <c r="N169" s="111"/>
      <c r="O169" s="111"/>
      <c r="P169" s="111"/>
      <c r="Q169" s="111"/>
      <c r="R169" s="101"/>
    </row>
    <row r="170" spans="1:18">
      <c r="A170" s="133"/>
      <c r="B170" s="104">
        <v>10</v>
      </c>
      <c r="C170" s="6">
        <v>43892</v>
      </c>
      <c r="D170" s="3">
        <v>43898</v>
      </c>
      <c r="E170" s="115"/>
      <c r="F170" s="115"/>
      <c r="G170" s="115"/>
      <c r="H170" s="115"/>
      <c r="I170" s="115"/>
      <c r="J170" s="134"/>
      <c r="K170" s="177"/>
      <c r="L170" s="115"/>
      <c r="M170" s="115"/>
      <c r="N170" s="115"/>
      <c r="O170" s="115"/>
      <c r="P170" s="115"/>
      <c r="Q170" s="115"/>
    </row>
    <row r="171" spans="1:18">
      <c r="A171" s="133"/>
      <c r="B171" s="104">
        <v>11</v>
      </c>
      <c r="C171" s="6">
        <v>43899</v>
      </c>
      <c r="D171" s="3">
        <v>43905</v>
      </c>
      <c r="E171" s="115"/>
      <c r="F171" s="115"/>
      <c r="G171" s="115"/>
      <c r="H171" s="115"/>
      <c r="I171" s="115"/>
      <c r="J171" s="134"/>
      <c r="K171" s="177"/>
      <c r="L171" s="115"/>
      <c r="M171" s="115"/>
      <c r="N171" s="115"/>
      <c r="O171" s="115"/>
      <c r="P171" s="115"/>
      <c r="Q171" s="115"/>
    </row>
    <row r="172" spans="1:18">
      <c r="A172" s="133"/>
      <c r="B172" s="104">
        <v>12</v>
      </c>
      <c r="C172" s="6">
        <v>43906</v>
      </c>
      <c r="D172" s="3">
        <v>43912</v>
      </c>
      <c r="E172" s="115"/>
      <c r="F172" s="115"/>
      <c r="G172" s="115"/>
      <c r="H172" s="115"/>
      <c r="I172" s="115"/>
      <c r="J172" s="134"/>
      <c r="K172" s="177"/>
      <c r="L172" s="115"/>
      <c r="M172" s="115"/>
      <c r="N172" s="115"/>
      <c r="O172" s="115"/>
      <c r="P172" s="115"/>
      <c r="Q172" s="115"/>
    </row>
    <row r="173" spans="1:18" ht="15" thickBot="1">
      <c r="A173" s="135"/>
      <c r="B173" s="107">
        <v>13</v>
      </c>
      <c r="C173" s="7">
        <v>43913</v>
      </c>
      <c r="D173" s="4">
        <v>43919</v>
      </c>
      <c r="E173" s="120"/>
      <c r="F173" s="120"/>
      <c r="G173" s="120"/>
      <c r="H173" s="120"/>
      <c r="I173" s="120"/>
      <c r="J173" s="136"/>
      <c r="K173" s="178"/>
      <c r="L173" s="120"/>
      <c r="M173" s="120"/>
      <c r="N173" s="120"/>
      <c r="O173" s="120"/>
      <c r="P173" s="120"/>
      <c r="Q173" s="120"/>
      <c r="R173" s="124"/>
    </row>
    <row r="174" spans="1:18">
      <c r="B174" s="105">
        <v>14</v>
      </c>
      <c r="C174" s="6">
        <v>43920</v>
      </c>
      <c r="D174" s="3">
        <v>43926</v>
      </c>
    </row>
    <row r="175" spans="1:18">
      <c r="B175" s="104">
        <v>15</v>
      </c>
      <c r="C175" s="6">
        <v>43927</v>
      </c>
      <c r="D175" s="3">
        <v>43933</v>
      </c>
    </row>
    <row r="176" spans="1:18">
      <c r="B176" s="104">
        <v>16</v>
      </c>
      <c r="C176" s="6">
        <v>43934</v>
      </c>
      <c r="D176" s="3">
        <v>43940</v>
      </c>
    </row>
    <row r="177" spans="1:18" ht="15" thickBot="1">
      <c r="B177" s="108">
        <v>17</v>
      </c>
      <c r="C177" s="6">
        <v>43941</v>
      </c>
      <c r="D177" s="3">
        <v>43947</v>
      </c>
    </row>
    <row r="178" spans="1:18">
      <c r="A178" s="131"/>
      <c r="B178" s="106">
        <v>18</v>
      </c>
      <c r="C178" s="5">
        <v>43948</v>
      </c>
      <c r="D178" s="2">
        <v>43954</v>
      </c>
      <c r="E178" s="111"/>
      <c r="F178" s="111"/>
      <c r="G178" s="111"/>
      <c r="H178" s="111"/>
      <c r="I178" s="111"/>
      <c r="J178" s="132"/>
      <c r="K178" s="176"/>
      <c r="L178" s="111"/>
      <c r="M178" s="111"/>
      <c r="N178" s="111"/>
      <c r="O178" s="111"/>
      <c r="P178" s="111"/>
      <c r="Q178" s="111"/>
      <c r="R178" s="101"/>
    </row>
    <row r="179" spans="1:18">
      <c r="A179" s="133"/>
      <c r="B179" s="104">
        <v>19</v>
      </c>
      <c r="C179" s="6">
        <v>43955</v>
      </c>
      <c r="D179" s="3">
        <v>43961</v>
      </c>
      <c r="E179" s="115"/>
      <c r="F179" s="115"/>
      <c r="G179" s="115"/>
      <c r="H179" s="115"/>
      <c r="I179" s="115"/>
      <c r="J179" s="134"/>
      <c r="K179" s="177"/>
      <c r="L179" s="115"/>
      <c r="M179" s="115"/>
      <c r="N179" s="115"/>
      <c r="O179" s="115"/>
      <c r="P179" s="115"/>
      <c r="Q179" s="115"/>
    </row>
    <row r="180" spans="1:18">
      <c r="A180" s="133"/>
      <c r="B180" s="104">
        <v>20</v>
      </c>
      <c r="C180" s="6">
        <v>43962</v>
      </c>
      <c r="D180" s="3">
        <v>43968</v>
      </c>
      <c r="E180" s="115"/>
      <c r="F180" s="115"/>
      <c r="G180" s="115"/>
      <c r="H180" s="115"/>
      <c r="I180" s="115"/>
      <c r="J180" s="134"/>
      <c r="K180" s="177"/>
      <c r="L180" s="115"/>
      <c r="M180" s="115"/>
      <c r="N180" s="115"/>
      <c r="O180" s="115"/>
      <c r="P180" s="115"/>
      <c r="Q180" s="115"/>
    </row>
    <row r="181" spans="1:18">
      <c r="A181" s="133"/>
      <c r="B181" s="104">
        <v>21</v>
      </c>
      <c r="C181" s="6">
        <v>43969</v>
      </c>
      <c r="D181" s="3">
        <v>43975</v>
      </c>
      <c r="E181" s="115"/>
      <c r="F181" s="115"/>
      <c r="G181" s="115"/>
      <c r="H181" s="115"/>
      <c r="I181" s="115"/>
      <c r="J181" s="134"/>
      <c r="K181" s="177"/>
      <c r="L181" s="115"/>
      <c r="M181" s="115"/>
      <c r="N181" s="115"/>
      <c r="O181" s="115"/>
      <c r="P181" s="115"/>
      <c r="Q181" s="115"/>
    </row>
    <row r="182" spans="1:18" ht="15" thickBot="1">
      <c r="A182" s="135"/>
      <c r="B182" s="107">
        <v>22</v>
      </c>
      <c r="C182" s="7">
        <v>43976</v>
      </c>
      <c r="D182" s="4">
        <v>43982</v>
      </c>
      <c r="E182" s="120"/>
      <c r="F182" s="120"/>
      <c r="G182" s="120"/>
      <c r="H182" s="120"/>
      <c r="I182" s="120"/>
      <c r="J182" s="136"/>
      <c r="K182" s="178"/>
      <c r="L182" s="120"/>
      <c r="M182" s="120"/>
      <c r="N182" s="120"/>
      <c r="O182" s="120"/>
      <c r="P182" s="120"/>
      <c r="Q182" s="120"/>
      <c r="R182" s="124"/>
    </row>
    <row r="183" spans="1:18">
      <c r="B183" s="105">
        <v>23</v>
      </c>
      <c r="C183" s="6">
        <v>43983</v>
      </c>
      <c r="D183" s="3">
        <v>43989</v>
      </c>
    </row>
    <row r="184" spans="1:18">
      <c r="B184" s="104">
        <v>24</v>
      </c>
      <c r="C184" s="6">
        <v>43990</v>
      </c>
      <c r="D184" s="3">
        <v>43996</v>
      </c>
    </row>
    <row r="185" spans="1:18">
      <c r="B185" s="104">
        <v>25</v>
      </c>
      <c r="C185" s="6">
        <v>43997</v>
      </c>
      <c r="D185" s="3">
        <v>44003</v>
      </c>
    </row>
    <row r="186" spans="1:18" ht="15" thickBot="1">
      <c r="B186" s="108">
        <v>26</v>
      </c>
      <c r="C186" s="6">
        <v>44004</v>
      </c>
      <c r="D186" s="3">
        <v>44010</v>
      </c>
    </row>
    <row r="187" spans="1:18">
      <c r="A187" s="131"/>
      <c r="B187" s="106">
        <v>27</v>
      </c>
      <c r="C187" s="5">
        <v>44011</v>
      </c>
      <c r="D187" s="2">
        <v>44017</v>
      </c>
      <c r="E187" s="111"/>
      <c r="F187" s="111"/>
      <c r="G187" s="111"/>
      <c r="H187" s="111"/>
      <c r="I187" s="111"/>
      <c r="J187" s="132"/>
      <c r="K187" s="176"/>
      <c r="L187" s="111"/>
      <c r="M187" s="111"/>
      <c r="N187" s="111"/>
      <c r="O187" s="111"/>
      <c r="P187" s="111"/>
      <c r="Q187" s="111"/>
      <c r="R187" s="101"/>
    </row>
    <row r="188" spans="1:18">
      <c r="A188" s="133"/>
      <c r="B188" s="104">
        <v>28</v>
      </c>
      <c r="C188" s="6">
        <v>44018</v>
      </c>
      <c r="D188" s="3">
        <v>44024</v>
      </c>
      <c r="E188" s="115"/>
      <c r="F188" s="115"/>
      <c r="G188" s="115"/>
      <c r="H188" s="115"/>
      <c r="I188" s="115"/>
      <c r="J188" s="134"/>
      <c r="K188" s="177"/>
      <c r="L188" s="115"/>
      <c r="M188" s="115"/>
      <c r="N188" s="115"/>
      <c r="O188" s="115"/>
      <c r="P188" s="115"/>
      <c r="Q188" s="115"/>
    </row>
    <row r="189" spans="1:18">
      <c r="A189" s="133"/>
      <c r="B189" s="104">
        <v>29</v>
      </c>
      <c r="C189" s="6">
        <v>44025</v>
      </c>
      <c r="D189" s="3">
        <v>44031</v>
      </c>
      <c r="E189" s="115"/>
      <c r="F189" s="115"/>
      <c r="G189" s="115"/>
      <c r="H189" s="115"/>
      <c r="I189" s="115"/>
      <c r="J189" s="134"/>
      <c r="K189" s="177"/>
      <c r="L189" s="115"/>
      <c r="M189" s="115"/>
      <c r="N189" s="115"/>
      <c r="O189" s="115"/>
      <c r="P189" s="115"/>
      <c r="Q189" s="115"/>
    </row>
    <row r="190" spans="1:18" ht="15" thickBot="1">
      <c r="A190" s="135"/>
      <c r="B190" s="107">
        <v>30</v>
      </c>
      <c r="C190" s="7">
        <v>44032</v>
      </c>
      <c r="D190" s="4">
        <v>44038</v>
      </c>
      <c r="E190" s="120"/>
      <c r="F190" s="120"/>
      <c r="G190" s="120"/>
      <c r="H190" s="120"/>
      <c r="I190" s="120"/>
      <c r="J190" s="136"/>
      <c r="K190" s="178"/>
      <c r="L190" s="120"/>
      <c r="M190" s="120"/>
      <c r="N190" s="120"/>
      <c r="O190" s="120"/>
      <c r="P190" s="120"/>
      <c r="Q190" s="120"/>
      <c r="R190" s="124"/>
    </row>
    <row r="191" spans="1:18">
      <c r="B191" s="105">
        <v>31</v>
      </c>
      <c r="C191" s="6">
        <v>44039</v>
      </c>
      <c r="D191" s="3">
        <v>44045</v>
      </c>
    </row>
    <row r="192" spans="1:18">
      <c r="B192" s="104">
        <v>32</v>
      </c>
      <c r="C192" s="6">
        <v>44046</v>
      </c>
      <c r="D192" s="3">
        <v>44052</v>
      </c>
    </row>
    <row r="193" spans="1:18">
      <c r="B193" s="104">
        <v>33</v>
      </c>
      <c r="C193" s="6">
        <v>44053</v>
      </c>
      <c r="D193" s="3">
        <v>44059</v>
      </c>
    </row>
    <row r="194" spans="1:18">
      <c r="B194" s="104">
        <v>34</v>
      </c>
      <c r="C194" s="6">
        <v>44060</v>
      </c>
      <c r="D194" s="3">
        <v>44066</v>
      </c>
    </row>
    <row r="195" spans="1:18" ht="15" thickBot="1">
      <c r="B195" s="108">
        <v>35</v>
      </c>
      <c r="C195" s="6">
        <v>44067</v>
      </c>
      <c r="D195" s="3">
        <v>44073</v>
      </c>
    </row>
    <row r="196" spans="1:18">
      <c r="A196" s="131"/>
      <c r="B196" s="106">
        <v>36</v>
      </c>
      <c r="C196" s="5">
        <v>44074</v>
      </c>
      <c r="D196" s="2">
        <v>44080</v>
      </c>
      <c r="E196" s="111"/>
      <c r="F196" s="111"/>
      <c r="G196" s="111"/>
      <c r="H196" s="111"/>
      <c r="I196" s="111"/>
      <c r="J196" s="132"/>
      <c r="K196" s="176"/>
      <c r="L196" s="111"/>
      <c r="M196" s="111"/>
      <c r="N196" s="111"/>
      <c r="O196" s="111"/>
      <c r="P196" s="111"/>
      <c r="Q196" s="111"/>
      <c r="R196" s="101"/>
    </row>
    <row r="197" spans="1:18">
      <c r="A197" s="133"/>
      <c r="B197" s="104">
        <v>37</v>
      </c>
      <c r="C197" s="6">
        <v>44081</v>
      </c>
      <c r="D197" s="3">
        <v>44087</v>
      </c>
      <c r="E197" s="115"/>
      <c r="F197" s="115"/>
      <c r="G197" s="115"/>
      <c r="H197" s="115"/>
      <c r="I197" s="115"/>
      <c r="J197" s="134"/>
      <c r="K197" s="177"/>
      <c r="L197" s="115"/>
      <c r="M197" s="115"/>
      <c r="N197" s="115"/>
      <c r="O197" s="115"/>
      <c r="P197" s="115"/>
      <c r="Q197" s="115"/>
    </row>
    <row r="198" spans="1:18">
      <c r="A198" s="133"/>
      <c r="B198" s="104">
        <v>38</v>
      </c>
      <c r="C198" s="6">
        <v>44088</v>
      </c>
      <c r="D198" s="3">
        <v>44094</v>
      </c>
      <c r="E198" s="115"/>
      <c r="F198" s="115"/>
      <c r="G198" s="115"/>
      <c r="H198" s="115"/>
      <c r="I198" s="115"/>
      <c r="J198" s="134"/>
      <c r="K198" s="177"/>
      <c r="L198" s="115"/>
      <c r="M198" s="115"/>
      <c r="N198" s="115"/>
      <c r="O198" s="115"/>
      <c r="P198" s="115"/>
      <c r="Q198" s="115"/>
    </row>
    <row r="199" spans="1:18" ht="15" thickBot="1">
      <c r="A199" s="135"/>
      <c r="B199" s="107">
        <v>39</v>
      </c>
      <c r="C199" s="7">
        <v>44095</v>
      </c>
      <c r="D199" s="4">
        <v>44101</v>
      </c>
      <c r="E199" s="120"/>
      <c r="F199" s="120"/>
      <c r="G199" s="120"/>
      <c r="H199" s="120"/>
      <c r="I199" s="120"/>
      <c r="J199" s="136"/>
      <c r="K199" s="178"/>
      <c r="L199" s="120"/>
      <c r="M199" s="120"/>
      <c r="N199" s="120"/>
      <c r="O199" s="120"/>
      <c r="P199" s="120"/>
      <c r="Q199" s="120"/>
      <c r="R199" s="124"/>
    </row>
    <row r="200" spans="1:18">
      <c r="B200" s="105">
        <v>40</v>
      </c>
      <c r="C200" s="6">
        <v>44102</v>
      </c>
      <c r="D200" s="3">
        <v>44108</v>
      </c>
    </row>
    <row r="201" spans="1:18">
      <c r="B201" s="104">
        <v>41</v>
      </c>
      <c r="C201" s="6">
        <v>44109</v>
      </c>
      <c r="D201" s="3">
        <v>44115</v>
      </c>
    </row>
    <row r="202" spans="1:18">
      <c r="B202" s="104">
        <v>42</v>
      </c>
      <c r="C202" s="6">
        <v>44116</v>
      </c>
      <c r="D202" s="3">
        <v>44122</v>
      </c>
    </row>
    <row r="203" spans="1:18">
      <c r="B203" s="104">
        <v>43</v>
      </c>
      <c r="C203" s="6">
        <v>44123</v>
      </c>
      <c r="D203" s="3">
        <v>44129</v>
      </c>
    </row>
    <row r="204" spans="1:18" ht="15" thickBot="1">
      <c r="B204" s="108">
        <v>44</v>
      </c>
      <c r="C204" s="6">
        <v>44130</v>
      </c>
      <c r="D204" s="3">
        <v>44136</v>
      </c>
    </row>
    <row r="205" spans="1:18">
      <c r="A205" s="131"/>
      <c r="B205" s="106">
        <v>45</v>
      </c>
      <c r="C205" s="5">
        <v>44137</v>
      </c>
      <c r="D205" s="2">
        <v>44143</v>
      </c>
      <c r="E205" s="111"/>
      <c r="F205" s="111"/>
      <c r="G205" s="111"/>
      <c r="H205" s="111"/>
      <c r="I205" s="111"/>
      <c r="J205" s="132"/>
      <c r="K205" s="176"/>
      <c r="L205" s="111"/>
      <c r="M205" s="111"/>
      <c r="N205" s="111"/>
      <c r="O205" s="111"/>
      <c r="P205" s="111"/>
      <c r="Q205" s="111"/>
      <c r="R205" s="101"/>
    </row>
    <row r="206" spans="1:18">
      <c r="A206" s="133"/>
      <c r="B206" s="104">
        <v>46</v>
      </c>
      <c r="C206" s="6">
        <v>44144</v>
      </c>
      <c r="D206" s="3">
        <v>44150</v>
      </c>
      <c r="E206" s="115"/>
      <c r="F206" s="115"/>
      <c r="G206" s="115"/>
      <c r="H206" s="115"/>
      <c r="I206" s="115"/>
      <c r="J206" s="134"/>
      <c r="K206" s="177"/>
      <c r="L206" s="115"/>
      <c r="M206" s="115"/>
      <c r="N206" s="115"/>
      <c r="O206" s="115"/>
      <c r="P206" s="115"/>
      <c r="Q206" s="115"/>
    </row>
    <row r="207" spans="1:18">
      <c r="A207" s="133"/>
      <c r="B207" s="104">
        <v>47</v>
      </c>
      <c r="C207" s="6">
        <v>44151</v>
      </c>
      <c r="D207" s="3">
        <v>44157</v>
      </c>
      <c r="E207" s="115"/>
      <c r="F207" s="115"/>
      <c r="G207" s="115"/>
      <c r="H207" s="115"/>
      <c r="I207" s="115"/>
      <c r="J207" s="134"/>
      <c r="K207" s="177"/>
      <c r="L207" s="115"/>
      <c r="M207" s="115"/>
      <c r="N207" s="115"/>
      <c r="O207" s="115"/>
      <c r="P207" s="115"/>
      <c r="Q207" s="115"/>
    </row>
    <row r="208" spans="1:18" ht="15" thickBot="1">
      <c r="A208" s="135"/>
      <c r="B208" s="107">
        <v>48</v>
      </c>
      <c r="C208" s="7">
        <v>44158</v>
      </c>
      <c r="D208" s="4">
        <v>44164</v>
      </c>
      <c r="E208" s="120"/>
      <c r="F208" s="120"/>
      <c r="G208" s="120"/>
      <c r="H208" s="120"/>
      <c r="I208" s="120"/>
      <c r="J208" s="136"/>
      <c r="K208" s="178"/>
      <c r="L208" s="120"/>
      <c r="M208" s="120"/>
      <c r="N208" s="120"/>
      <c r="O208" s="120"/>
      <c r="P208" s="120"/>
      <c r="Q208" s="120"/>
      <c r="R208" s="124"/>
    </row>
    <row r="209" spans="1:18">
      <c r="A209" s="131"/>
      <c r="B209" s="106">
        <v>49</v>
      </c>
      <c r="C209" s="5">
        <v>44165</v>
      </c>
      <c r="D209" s="2">
        <v>44171</v>
      </c>
      <c r="E209" s="111"/>
      <c r="F209" s="111"/>
      <c r="G209" s="111"/>
      <c r="H209" s="111"/>
      <c r="I209" s="111"/>
      <c r="J209" s="132"/>
      <c r="K209" s="176"/>
      <c r="L209" s="111"/>
      <c r="M209" s="111"/>
      <c r="N209" s="111"/>
      <c r="O209" s="111"/>
      <c r="P209" s="111"/>
      <c r="Q209" s="111"/>
      <c r="R209" s="101"/>
    </row>
    <row r="210" spans="1:18">
      <c r="A210" s="133"/>
      <c r="B210" s="104">
        <v>50</v>
      </c>
      <c r="C210" s="6">
        <v>44172</v>
      </c>
      <c r="D210" s="3">
        <v>44178</v>
      </c>
      <c r="E210" s="115"/>
      <c r="F210" s="115"/>
      <c r="G210" s="115"/>
      <c r="H210" s="115"/>
      <c r="I210" s="115"/>
      <c r="J210" s="134"/>
      <c r="K210" s="177"/>
      <c r="L210" s="115"/>
      <c r="M210" s="115"/>
      <c r="N210" s="115"/>
      <c r="O210" s="115"/>
      <c r="P210" s="115"/>
      <c r="Q210" s="115"/>
    </row>
    <row r="211" spans="1:18">
      <c r="A211" s="133"/>
      <c r="B211" s="104">
        <v>51</v>
      </c>
      <c r="C211" s="6">
        <v>44179</v>
      </c>
      <c r="D211" s="3">
        <v>44185</v>
      </c>
      <c r="E211" s="115"/>
      <c r="F211" s="115"/>
      <c r="G211" s="115"/>
      <c r="H211" s="115"/>
      <c r="I211" s="115"/>
      <c r="J211" s="134"/>
      <c r="K211" s="177"/>
      <c r="L211" s="115"/>
      <c r="M211" s="115"/>
      <c r="N211" s="115"/>
      <c r="O211" s="115"/>
      <c r="P211" s="115"/>
      <c r="Q211" s="115"/>
    </row>
    <row r="212" spans="1:18" ht="15" thickBot="1">
      <c r="A212" s="135"/>
      <c r="B212" s="107">
        <v>52</v>
      </c>
      <c r="C212" s="7">
        <v>44186</v>
      </c>
      <c r="D212" s="4">
        <v>44192</v>
      </c>
      <c r="E212" s="120"/>
      <c r="F212" s="120"/>
      <c r="G212" s="120"/>
      <c r="H212" s="120"/>
      <c r="I212" s="120"/>
      <c r="J212" s="136"/>
      <c r="K212" s="178"/>
      <c r="L212" s="120"/>
      <c r="M212" s="120"/>
      <c r="N212" s="120"/>
      <c r="O212" s="120"/>
      <c r="P212" s="120"/>
      <c r="Q212" s="120"/>
      <c r="R212" s="124"/>
    </row>
  </sheetData>
  <mergeCells count="32">
    <mergeCell ref="A122:A126"/>
    <mergeCell ref="A127:A130"/>
    <mergeCell ref="A109:A113"/>
    <mergeCell ref="A114:A117"/>
    <mergeCell ref="A118:A121"/>
    <mergeCell ref="A100:A103"/>
    <mergeCell ref="A104:A108"/>
    <mergeCell ref="A78:A81"/>
    <mergeCell ref="A82:A86"/>
    <mergeCell ref="A87:A90"/>
    <mergeCell ref="A91:A95"/>
    <mergeCell ref="A96:A99"/>
    <mergeCell ref="A43:A47"/>
    <mergeCell ref="A61:A64"/>
    <mergeCell ref="A65:A68"/>
    <mergeCell ref="A69:A73"/>
    <mergeCell ref="A74:A77"/>
    <mergeCell ref="A26:A29"/>
    <mergeCell ref="I3:J3"/>
    <mergeCell ref="A30:A34"/>
    <mergeCell ref="A35:A38"/>
    <mergeCell ref="A39:A42"/>
    <mergeCell ref="A5:A8"/>
    <mergeCell ref="A9:A12"/>
    <mergeCell ref="A13:A16"/>
    <mergeCell ref="A17:A21"/>
    <mergeCell ref="A22:A25"/>
    <mergeCell ref="W80:AC82"/>
    <mergeCell ref="A57:A60"/>
    <mergeCell ref="X55:AD57"/>
    <mergeCell ref="A48:A51"/>
    <mergeCell ref="A52:A56"/>
  </mergeCells>
  <conditionalFormatting sqref="I5:I56 I58:I59">
    <cfRule type="expression" dxfId="8" priority="4">
      <formula>$I5&gt;$F5</formula>
    </cfRule>
  </conditionalFormatting>
  <conditionalFormatting sqref="J5:J108">
    <cfRule type="cellIs" dxfId="7" priority="2" operator="lessThan">
      <formula>0</formula>
    </cfRule>
    <cfRule type="cellIs" dxfId="6" priority="3" operator="lessThan">
      <formula>0</formula>
    </cfRule>
  </conditionalFormatting>
  <conditionalFormatting sqref="I72">
    <cfRule type="expression" dxfId="5" priority="1">
      <formula>$I72&gt;$F72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62"/>
  <sheetViews>
    <sheetView zoomScale="90" zoomScaleNormal="90" workbookViewId="0">
      <pane ySplit="2" topLeftCell="A21" activePane="bottomLeft" state="frozen"/>
      <selection pane="bottomLeft" activeCell="P41" sqref="P41"/>
    </sheetView>
  </sheetViews>
  <sheetFormatPr defaultRowHeight="16.8"/>
  <cols>
    <col min="1" max="1" width="5.44140625" style="22" bestFit="1" customWidth="1"/>
    <col min="2" max="2" width="4.88671875" style="26" customWidth="1"/>
    <col min="3" max="3" width="8.33203125" style="23" customWidth="1"/>
    <col min="4" max="4" width="12.33203125" style="37" customWidth="1"/>
    <col min="5" max="5" width="9" style="23" customWidth="1"/>
    <col min="6" max="6" width="8.88671875" style="23" customWidth="1"/>
    <col min="7" max="7" width="12.109375" style="37" bestFit="1" customWidth="1"/>
    <col min="8" max="8" width="8.88671875" style="24" customWidth="1"/>
    <col min="9" max="9" width="6.6640625" style="25" customWidth="1"/>
    <col min="10" max="10" width="4.33203125" style="170" customWidth="1"/>
    <col min="11" max="16384" width="8.88671875" style="22"/>
  </cols>
  <sheetData>
    <row r="1" spans="1:10" ht="29.4">
      <c r="A1" s="349" t="s">
        <v>22</v>
      </c>
      <c r="B1" s="350"/>
      <c r="C1" s="350"/>
      <c r="D1" s="350"/>
      <c r="E1" s="350"/>
      <c r="F1" s="350"/>
      <c r="G1" s="350"/>
      <c r="H1" s="350"/>
      <c r="I1" s="351"/>
      <c r="J1" s="169"/>
    </row>
    <row r="2" spans="1:10" ht="21" thickBot="1">
      <c r="A2" s="275" t="s">
        <v>38</v>
      </c>
      <c r="B2" s="276" t="s">
        <v>28</v>
      </c>
      <c r="C2" s="277" t="s">
        <v>29</v>
      </c>
      <c r="D2" s="278" t="s">
        <v>33</v>
      </c>
      <c r="E2" s="277" t="s">
        <v>37</v>
      </c>
      <c r="F2" s="277" t="s">
        <v>35</v>
      </c>
      <c r="G2" s="278" t="s">
        <v>36</v>
      </c>
      <c r="H2" s="279" t="s">
        <v>34</v>
      </c>
      <c r="I2" s="280" t="s">
        <v>32</v>
      </c>
    </row>
    <row r="3" spans="1:10">
      <c r="A3" s="281">
        <f>ROW()-2</f>
        <v>1</v>
      </c>
      <c r="B3" s="282" t="s">
        <v>31</v>
      </c>
      <c r="C3" s="283">
        <v>113.276</v>
      </c>
      <c r="D3" s="284">
        <v>42928</v>
      </c>
      <c r="E3" s="283"/>
      <c r="F3" s="283">
        <v>113.139</v>
      </c>
      <c r="G3" s="284">
        <v>42928</v>
      </c>
      <c r="H3" s="285">
        <f>IF(B3="卖",C3-F3,F3-C3)</f>
        <v>0.13700000000000045</v>
      </c>
      <c r="I3" s="286" t="str">
        <f>IF(H3&gt;=0,"盈","亏")</f>
        <v>盈</v>
      </c>
      <c r="J3" s="169"/>
    </row>
    <row r="4" spans="1:10">
      <c r="A4" s="248">
        <f t="shared" ref="A4:A44" si="0">ROW()-2</f>
        <v>2</v>
      </c>
      <c r="B4" s="59" t="s">
        <v>31</v>
      </c>
      <c r="C4" s="60">
        <v>112.979</v>
      </c>
      <c r="D4" s="61">
        <v>42929</v>
      </c>
      <c r="E4" s="60"/>
      <c r="F4" s="60">
        <v>112.483</v>
      </c>
      <c r="G4" s="61">
        <v>42930</v>
      </c>
      <c r="H4" s="62">
        <f t="shared" ref="H4:H19" si="1">IF(B4="卖",C4-F4,F4-C4)</f>
        <v>0.49599999999999511</v>
      </c>
      <c r="I4" s="163" t="str">
        <f t="shared" ref="I4:I44" si="2">IF(H4&gt;=0,"盈","亏")</f>
        <v>盈</v>
      </c>
    </row>
    <row r="5" spans="1:10">
      <c r="A5" s="248">
        <f t="shared" si="0"/>
        <v>3</v>
      </c>
      <c r="B5" s="59" t="s">
        <v>31</v>
      </c>
      <c r="C5" s="60">
        <v>112.44199999999999</v>
      </c>
      <c r="D5" s="61">
        <v>42933</v>
      </c>
      <c r="E5" s="60"/>
      <c r="F5" s="60">
        <v>112.16800000000001</v>
      </c>
      <c r="G5" s="61">
        <v>42936</v>
      </c>
      <c r="H5" s="62">
        <f t="shared" si="1"/>
        <v>0.2739999999999867</v>
      </c>
      <c r="I5" s="163" t="str">
        <f t="shared" si="2"/>
        <v>盈</v>
      </c>
    </row>
    <row r="6" spans="1:10">
      <c r="A6" s="248">
        <f t="shared" si="0"/>
        <v>4</v>
      </c>
      <c r="B6" s="59" t="s">
        <v>31</v>
      </c>
      <c r="C6" s="60">
        <v>112.03700000000001</v>
      </c>
      <c r="D6" s="61">
        <v>42934</v>
      </c>
      <c r="E6" s="60"/>
      <c r="F6" s="60">
        <v>111.571</v>
      </c>
      <c r="G6" s="61">
        <v>42941</v>
      </c>
      <c r="H6" s="62">
        <f t="shared" si="1"/>
        <v>0.46600000000000819</v>
      </c>
      <c r="I6" s="163" t="str">
        <f t="shared" si="2"/>
        <v>盈</v>
      </c>
    </row>
    <row r="7" spans="1:10">
      <c r="A7" s="248">
        <f t="shared" si="0"/>
        <v>5</v>
      </c>
      <c r="B7" s="59" t="s">
        <v>31</v>
      </c>
      <c r="C7" s="60">
        <v>112.215</v>
      </c>
      <c r="D7" s="61">
        <v>42934</v>
      </c>
      <c r="E7" s="60"/>
      <c r="F7" s="60">
        <v>111.925</v>
      </c>
      <c r="G7" s="61">
        <v>42936</v>
      </c>
      <c r="H7" s="62">
        <f t="shared" si="1"/>
        <v>0.29000000000000625</v>
      </c>
      <c r="I7" s="163" t="str">
        <f t="shared" si="2"/>
        <v>盈</v>
      </c>
    </row>
    <row r="8" spans="1:10">
      <c r="A8" s="248">
        <f t="shared" si="0"/>
        <v>6</v>
      </c>
      <c r="B8" s="59" t="s">
        <v>31</v>
      </c>
      <c r="C8" s="60">
        <v>112.128</v>
      </c>
      <c r="D8" s="61">
        <v>42936</v>
      </c>
      <c r="E8" s="60"/>
      <c r="F8" s="60">
        <v>111.736</v>
      </c>
      <c r="G8" s="61">
        <v>42937</v>
      </c>
      <c r="H8" s="62">
        <f t="shared" si="1"/>
        <v>0.39199999999999591</v>
      </c>
      <c r="I8" s="163" t="str">
        <f t="shared" si="2"/>
        <v>盈</v>
      </c>
    </row>
    <row r="9" spans="1:10">
      <c r="A9" s="248">
        <f t="shared" si="0"/>
        <v>7</v>
      </c>
      <c r="B9" s="75" t="s">
        <v>31</v>
      </c>
      <c r="C9" s="76">
        <v>111.05500000000001</v>
      </c>
      <c r="D9" s="61">
        <v>42941</v>
      </c>
      <c r="E9" s="60"/>
      <c r="F9" s="60">
        <v>110.623</v>
      </c>
      <c r="G9" s="61">
        <v>42951</v>
      </c>
      <c r="H9" s="60">
        <f t="shared" si="1"/>
        <v>0.43200000000000216</v>
      </c>
      <c r="I9" s="163" t="str">
        <f t="shared" si="2"/>
        <v>盈</v>
      </c>
    </row>
    <row r="10" spans="1:10">
      <c r="A10" s="248">
        <f t="shared" si="0"/>
        <v>8</v>
      </c>
      <c r="B10" s="59" t="s">
        <v>31</v>
      </c>
      <c r="C10" s="60">
        <v>110.961</v>
      </c>
      <c r="D10" s="61">
        <v>42943</v>
      </c>
      <c r="E10" s="60"/>
      <c r="F10" s="60">
        <v>110.46299999999999</v>
      </c>
      <c r="G10" s="61">
        <v>42947</v>
      </c>
      <c r="H10" s="60">
        <f t="shared" si="1"/>
        <v>0.49800000000000466</v>
      </c>
      <c r="I10" s="163" t="str">
        <f t="shared" si="2"/>
        <v>盈</v>
      </c>
    </row>
    <row r="11" spans="1:10">
      <c r="A11" s="248">
        <f t="shared" si="0"/>
        <v>9</v>
      </c>
      <c r="B11" s="59" t="s">
        <v>31</v>
      </c>
      <c r="C11" s="60">
        <v>110.509</v>
      </c>
      <c r="D11" s="61">
        <v>42949</v>
      </c>
      <c r="E11" s="60"/>
      <c r="F11" s="60">
        <v>110.3</v>
      </c>
      <c r="G11" s="61">
        <v>42950</v>
      </c>
      <c r="H11" s="60">
        <f t="shared" si="1"/>
        <v>0.20900000000000318</v>
      </c>
      <c r="I11" s="163" t="str">
        <f t="shared" si="2"/>
        <v>盈</v>
      </c>
    </row>
    <row r="12" spans="1:10">
      <c r="A12" s="248">
        <f t="shared" si="0"/>
        <v>10</v>
      </c>
      <c r="B12" s="38"/>
      <c r="C12" s="39"/>
      <c r="D12" s="40"/>
      <c r="E12" s="39"/>
      <c r="F12" s="39"/>
      <c r="G12" s="40"/>
      <c r="H12" s="39">
        <f t="shared" si="1"/>
        <v>0</v>
      </c>
      <c r="I12" s="164" t="str">
        <f t="shared" si="2"/>
        <v>盈</v>
      </c>
    </row>
    <row r="13" spans="1:10">
      <c r="A13" s="248">
        <f t="shared" si="0"/>
        <v>11</v>
      </c>
      <c r="B13" s="38"/>
      <c r="C13" s="39"/>
      <c r="D13" s="40"/>
      <c r="E13" s="39"/>
      <c r="F13" s="39"/>
      <c r="G13" s="40"/>
      <c r="H13" s="39">
        <f t="shared" si="1"/>
        <v>0</v>
      </c>
      <c r="I13" s="164" t="str">
        <f t="shared" si="2"/>
        <v>盈</v>
      </c>
    </row>
    <row r="14" spans="1:10">
      <c r="A14" s="248">
        <f t="shared" si="0"/>
        <v>12</v>
      </c>
      <c r="B14" s="75" t="s">
        <v>30</v>
      </c>
      <c r="C14" s="76">
        <v>110.62</v>
      </c>
      <c r="D14" s="73">
        <v>42992</v>
      </c>
      <c r="E14" s="28"/>
      <c r="F14" s="28">
        <v>111.434</v>
      </c>
      <c r="G14" s="73">
        <v>42998</v>
      </c>
      <c r="H14" s="28">
        <f t="shared" si="1"/>
        <v>0.81399999999999295</v>
      </c>
      <c r="I14" s="165" t="str">
        <f t="shared" si="2"/>
        <v>盈</v>
      </c>
    </row>
    <row r="15" spans="1:10">
      <c r="A15" s="248">
        <f t="shared" si="0"/>
        <v>13</v>
      </c>
      <c r="B15" s="27" t="s">
        <v>30</v>
      </c>
      <c r="C15" s="28">
        <v>110.685</v>
      </c>
      <c r="D15" s="73">
        <v>42992</v>
      </c>
      <c r="E15" s="28"/>
      <c r="F15" s="28">
        <v>111.033</v>
      </c>
      <c r="G15" s="73">
        <v>42993</v>
      </c>
      <c r="H15" s="28">
        <f t="shared" si="1"/>
        <v>0.34799999999999898</v>
      </c>
      <c r="I15" s="165" t="str">
        <f t="shared" si="2"/>
        <v>盈</v>
      </c>
    </row>
    <row r="16" spans="1:10">
      <c r="A16" s="248">
        <f t="shared" si="0"/>
        <v>14</v>
      </c>
      <c r="B16" s="27" t="s">
        <v>30</v>
      </c>
      <c r="C16" s="28">
        <v>111.48699999999999</v>
      </c>
      <c r="D16" s="73">
        <v>42996</v>
      </c>
      <c r="E16" s="28"/>
      <c r="F16" s="28">
        <v>111.9</v>
      </c>
      <c r="G16" s="73">
        <v>42998</v>
      </c>
      <c r="H16" s="28">
        <f t="shared" si="1"/>
        <v>0.41300000000001091</v>
      </c>
      <c r="I16" s="165" t="str">
        <f t="shared" si="2"/>
        <v>盈</v>
      </c>
    </row>
    <row r="17" spans="1:10">
      <c r="A17" s="248">
        <f t="shared" si="0"/>
        <v>15</v>
      </c>
      <c r="B17" s="38"/>
      <c r="C17" s="39"/>
      <c r="D17" s="40"/>
      <c r="E17" s="39"/>
      <c r="F17" s="39"/>
      <c r="G17" s="40"/>
      <c r="H17" s="39">
        <f t="shared" si="1"/>
        <v>0</v>
      </c>
      <c r="I17" s="164" t="str">
        <f t="shared" si="2"/>
        <v>盈</v>
      </c>
    </row>
    <row r="18" spans="1:10">
      <c r="A18" s="248">
        <f t="shared" si="0"/>
        <v>16</v>
      </c>
      <c r="B18" s="38"/>
      <c r="C18" s="39"/>
      <c r="D18" s="40"/>
      <c r="E18" s="39"/>
      <c r="F18" s="39"/>
      <c r="G18" s="40"/>
      <c r="H18" s="39">
        <f t="shared" si="1"/>
        <v>0</v>
      </c>
      <c r="I18" s="164" t="str">
        <f t="shared" si="2"/>
        <v>盈</v>
      </c>
    </row>
    <row r="19" spans="1:10">
      <c r="A19" s="253">
        <f t="shared" si="0"/>
        <v>17</v>
      </c>
      <c r="B19" s="72"/>
      <c r="C19" s="86"/>
      <c r="D19" s="84"/>
      <c r="E19" s="86">
        <v>2</v>
      </c>
      <c r="F19" s="86"/>
      <c r="G19" s="84"/>
      <c r="H19" s="86">
        <f t="shared" si="1"/>
        <v>0</v>
      </c>
      <c r="I19" s="166" t="str">
        <f t="shared" si="2"/>
        <v>盈</v>
      </c>
      <c r="J19" s="171"/>
    </row>
    <row r="20" spans="1:10">
      <c r="A20" s="248">
        <f t="shared" si="0"/>
        <v>18</v>
      </c>
      <c r="B20" s="75" t="s">
        <v>31</v>
      </c>
      <c r="C20" s="76">
        <v>112.18899999999999</v>
      </c>
      <c r="D20" s="92">
        <v>43018</v>
      </c>
      <c r="E20" s="86" t="s">
        <v>80</v>
      </c>
      <c r="F20" s="95">
        <v>112.149</v>
      </c>
      <c r="G20" s="92">
        <v>43021</v>
      </c>
      <c r="H20" s="28">
        <f>IF(B20="卖",C20-F20,F20-C20) * J20</f>
        <v>7.9999999999984084E-2</v>
      </c>
      <c r="I20" s="167" t="str">
        <f t="shared" si="2"/>
        <v>盈</v>
      </c>
      <c r="J20" s="170" t="s">
        <v>40</v>
      </c>
    </row>
    <row r="21" spans="1:10" ht="16.8" customHeight="1">
      <c r="A21" s="248">
        <f t="shared" si="0"/>
        <v>19</v>
      </c>
      <c r="B21" s="34" t="s">
        <v>31</v>
      </c>
      <c r="C21" s="35">
        <v>111.776</v>
      </c>
      <c r="D21" s="58">
        <v>43021</v>
      </c>
      <c r="E21" s="235" t="s">
        <v>121</v>
      </c>
      <c r="F21" s="35">
        <v>113.536</v>
      </c>
      <c r="G21" s="58">
        <v>43029</v>
      </c>
      <c r="H21" s="86">
        <f t="shared" ref="H21:H44" si="3">IF(B21="卖",C21-F21,F21-C21) * J21</f>
        <v>-3.5200000000000102</v>
      </c>
      <c r="I21" s="168" t="str">
        <f t="shared" si="2"/>
        <v>亏</v>
      </c>
      <c r="J21" s="170" t="s">
        <v>40</v>
      </c>
    </row>
    <row r="22" spans="1:10" ht="16.8" customHeight="1">
      <c r="A22" s="248">
        <f t="shared" si="0"/>
        <v>20</v>
      </c>
      <c r="B22" s="90" t="s">
        <v>31</v>
      </c>
      <c r="C22" s="95">
        <v>112.45699999999999</v>
      </c>
      <c r="D22" s="92">
        <v>43027</v>
      </c>
      <c r="E22" s="86" t="s">
        <v>95</v>
      </c>
      <c r="F22" s="95">
        <v>112.357</v>
      </c>
      <c r="G22" s="92">
        <v>43027</v>
      </c>
      <c r="H22" s="95">
        <f t="shared" si="3"/>
        <v>0.19999999999998863</v>
      </c>
      <c r="I22" s="167" t="str">
        <f t="shared" si="2"/>
        <v>盈</v>
      </c>
      <c r="J22" s="170" t="s">
        <v>40</v>
      </c>
    </row>
    <row r="23" spans="1:10" ht="16.8" customHeight="1">
      <c r="A23" s="248">
        <f t="shared" si="0"/>
        <v>21</v>
      </c>
      <c r="B23" s="38"/>
      <c r="C23" s="39"/>
      <c r="D23" s="40"/>
      <c r="E23" s="39"/>
      <c r="F23" s="39"/>
      <c r="G23" s="40"/>
      <c r="H23" s="39">
        <f t="shared" si="3"/>
        <v>0</v>
      </c>
      <c r="I23" s="164" t="str">
        <f t="shared" si="2"/>
        <v>盈</v>
      </c>
      <c r="J23" s="170" t="s">
        <v>39</v>
      </c>
    </row>
    <row r="24" spans="1:10" ht="16.8" customHeight="1">
      <c r="A24" s="248">
        <f t="shared" si="0"/>
        <v>22</v>
      </c>
      <c r="B24" s="38"/>
      <c r="C24" s="39"/>
      <c r="D24" s="40"/>
      <c r="E24" s="39"/>
      <c r="F24" s="39"/>
      <c r="G24" s="40"/>
      <c r="H24" s="39">
        <f t="shared" si="3"/>
        <v>0</v>
      </c>
      <c r="I24" s="164" t="str">
        <f t="shared" si="2"/>
        <v>盈</v>
      </c>
      <c r="J24" s="170" t="s">
        <v>39</v>
      </c>
    </row>
    <row r="25" spans="1:10" ht="16.8" customHeight="1">
      <c r="A25" s="248">
        <f t="shared" si="0"/>
        <v>23</v>
      </c>
      <c r="B25" s="38"/>
      <c r="C25" s="39"/>
      <c r="D25" s="40"/>
      <c r="E25" s="39"/>
      <c r="F25" s="39"/>
      <c r="G25" s="40"/>
      <c r="H25" s="39">
        <f t="shared" si="3"/>
        <v>0</v>
      </c>
      <c r="I25" s="164" t="str">
        <f t="shared" si="2"/>
        <v>盈</v>
      </c>
      <c r="J25" s="170" t="s">
        <v>39</v>
      </c>
    </row>
    <row r="26" spans="1:10" ht="16.8" customHeight="1">
      <c r="A26" s="248">
        <f t="shared" si="0"/>
        <v>24</v>
      </c>
      <c r="B26" s="90" t="s">
        <v>31</v>
      </c>
      <c r="C26" s="95">
        <v>112.68</v>
      </c>
      <c r="D26" s="92">
        <v>43054</v>
      </c>
      <c r="E26" s="95"/>
      <c r="F26" s="95">
        <v>111.495</v>
      </c>
      <c r="G26" s="92">
        <v>43064</v>
      </c>
      <c r="H26" s="95">
        <f t="shared" si="3"/>
        <v>1.1850000000000023</v>
      </c>
      <c r="I26" s="167" t="str">
        <f t="shared" si="2"/>
        <v>盈</v>
      </c>
      <c r="J26" s="170" t="s">
        <v>39</v>
      </c>
    </row>
    <row r="27" spans="1:10" ht="16.8" customHeight="1">
      <c r="A27" s="248">
        <f t="shared" si="0"/>
        <v>25</v>
      </c>
      <c r="B27" s="34" t="s">
        <v>31</v>
      </c>
      <c r="C27" s="35">
        <v>111.157</v>
      </c>
      <c r="D27" s="58">
        <v>43066</v>
      </c>
      <c r="E27" s="86" t="s">
        <v>152</v>
      </c>
      <c r="F27" s="35">
        <v>111.938</v>
      </c>
      <c r="G27" s="58">
        <v>43069</v>
      </c>
      <c r="H27" s="35">
        <f t="shared" si="3"/>
        <v>-0.78100000000000591</v>
      </c>
      <c r="I27" s="168" t="str">
        <f t="shared" si="2"/>
        <v>亏</v>
      </c>
      <c r="J27" s="170" t="s">
        <v>39</v>
      </c>
    </row>
    <row r="28" spans="1:10" ht="16.8" customHeight="1">
      <c r="A28" s="248">
        <f t="shared" si="0"/>
        <v>26</v>
      </c>
      <c r="B28" s="34" t="s">
        <v>31</v>
      </c>
      <c r="C28" s="35">
        <v>111.616</v>
      </c>
      <c r="D28" s="58">
        <v>43070</v>
      </c>
      <c r="E28" s="86" t="s">
        <v>152</v>
      </c>
      <c r="F28" s="35">
        <v>112.764</v>
      </c>
      <c r="G28" s="58">
        <v>43074</v>
      </c>
      <c r="H28" s="35">
        <f t="shared" si="3"/>
        <v>-1.1479999999999961</v>
      </c>
      <c r="I28" s="168" t="str">
        <f t="shared" si="2"/>
        <v>亏</v>
      </c>
      <c r="J28" s="170" t="s">
        <v>39</v>
      </c>
    </row>
    <row r="29" spans="1:10" ht="16.8" customHeight="1">
      <c r="A29" s="248">
        <f t="shared" si="0"/>
        <v>27</v>
      </c>
      <c r="B29" s="38"/>
      <c r="C29" s="39"/>
      <c r="D29" s="40"/>
      <c r="E29" s="39"/>
      <c r="F29" s="39"/>
      <c r="G29" s="40"/>
      <c r="H29" s="39">
        <f t="shared" si="3"/>
        <v>0</v>
      </c>
      <c r="I29" s="164" t="str">
        <f t="shared" si="2"/>
        <v>盈</v>
      </c>
      <c r="J29" s="170" t="s">
        <v>39</v>
      </c>
    </row>
    <row r="30" spans="1:10" ht="16.8" customHeight="1">
      <c r="A30" s="248">
        <f t="shared" si="0"/>
        <v>28</v>
      </c>
      <c r="B30" s="38"/>
      <c r="C30" s="39"/>
      <c r="D30" s="40"/>
      <c r="E30" s="39"/>
      <c r="F30" s="39"/>
      <c r="G30" s="40"/>
      <c r="H30" s="39">
        <f t="shared" si="3"/>
        <v>0</v>
      </c>
      <c r="I30" s="164" t="str">
        <f t="shared" si="2"/>
        <v>盈</v>
      </c>
      <c r="J30" s="170" t="s">
        <v>39</v>
      </c>
    </row>
    <row r="31" spans="1:10" ht="16.8" customHeight="1">
      <c r="A31" s="248">
        <f t="shared" si="0"/>
        <v>29</v>
      </c>
      <c r="B31" s="38"/>
      <c r="C31" s="39"/>
      <c r="D31" s="40"/>
      <c r="E31" s="39"/>
      <c r="F31" s="39"/>
      <c r="G31" s="40"/>
      <c r="H31" s="39">
        <f t="shared" si="3"/>
        <v>0</v>
      </c>
      <c r="I31" s="164" t="str">
        <f t="shared" si="2"/>
        <v>盈</v>
      </c>
      <c r="J31" s="170" t="s">
        <v>39</v>
      </c>
    </row>
    <row r="32" spans="1:10" ht="16.8" customHeight="1">
      <c r="A32" s="248">
        <f t="shared" si="0"/>
        <v>30</v>
      </c>
      <c r="B32" s="38"/>
      <c r="C32" s="39"/>
      <c r="D32" s="40"/>
      <c r="E32" s="39"/>
      <c r="F32" s="39"/>
      <c r="G32" s="40"/>
      <c r="H32" s="39">
        <f t="shared" si="3"/>
        <v>0</v>
      </c>
      <c r="I32" s="164" t="str">
        <f t="shared" si="2"/>
        <v>盈</v>
      </c>
      <c r="J32" s="170" t="s">
        <v>39</v>
      </c>
    </row>
    <row r="33" spans="1:10">
      <c r="A33" s="248">
        <f t="shared" si="0"/>
        <v>31</v>
      </c>
      <c r="B33" s="38"/>
      <c r="C33" s="39"/>
      <c r="D33" s="40"/>
      <c r="E33" s="39"/>
      <c r="F33" s="39"/>
      <c r="G33" s="40"/>
      <c r="H33" s="39">
        <f t="shared" si="3"/>
        <v>0</v>
      </c>
      <c r="I33" s="164" t="str">
        <f t="shared" si="2"/>
        <v>盈</v>
      </c>
      <c r="J33" s="170" t="s">
        <v>39</v>
      </c>
    </row>
    <row r="34" spans="1:10">
      <c r="A34" s="248">
        <f t="shared" si="0"/>
        <v>32</v>
      </c>
      <c r="B34" s="38"/>
      <c r="C34" s="39"/>
      <c r="D34" s="40"/>
      <c r="E34" s="39"/>
      <c r="F34" s="39"/>
      <c r="G34" s="40"/>
      <c r="H34" s="39">
        <f t="shared" si="3"/>
        <v>0</v>
      </c>
      <c r="I34" s="164" t="str">
        <f t="shared" si="2"/>
        <v>盈</v>
      </c>
      <c r="J34" s="170" t="s">
        <v>39</v>
      </c>
    </row>
    <row r="35" spans="1:10" s="25" customFormat="1">
      <c r="A35" s="248">
        <f t="shared" si="0"/>
        <v>33</v>
      </c>
      <c r="B35" s="38"/>
      <c r="C35" s="39"/>
      <c r="D35" s="40"/>
      <c r="E35" s="39"/>
      <c r="F35" s="39"/>
      <c r="G35" s="40"/>
      <c r="H35" s="39">
        <f t="shared" si="3"/>
        <v>0</v>
      </c>
      <c r="I35" s="164" t="str">
        <f t="shared" si="2"/>
        <v>盈</v>
      </c>
      <c r="J35" s="170" t="s">
        <v>39</v>
      </c>
    </row>
    <row r="36" spans="1:10" s="25" customFormat="1">
      <c r="A36" s="248">
        <f t="shared" si="0"/>
        <v>34</v>
      </c>
      <c r="B36" s="38"/>
      <c r="C36" s="39"/>
      <c r="D36" s="40"/>
      <c r="E36" s="39"/>
      <c r="F36" s="39"/>
      <c r="G36" s="40"/>
      <c r="H36" s="39">
        <f t="shared" si="3"/>
        <v>0</v>
      </c>
      <c r="I36" s="164" t="str">
        <f t="shared" si="2"/>
        <v>盈</v>
      </c>
      <c r="J36" s="170" t="s">
        <v>39</v>
      </c>
    </row>
    <row r="37" spans="1:10" s="25" customFormat="1">
      <c r="A37" s="248">
        <f t="shared" si="0"/>
        <v>35</v>
      </c>
      <c r="B37" s="38"/>
      <c r="C37" s="39"/>
      <c r="D37" s="40"/>
      <c r="E37" s="39"/>
      <c r="F37" s="39"/>
      <c r="G37" s="40"/>
      <c r="H37" s="39">
        <f t="shared" si="3"/>
        <v>0</v>
      </c>
      <c r="I37" s="164" t="str">
        <f t="shared" si="2"/>
        <v>盈</v>
      </c>
      <c r="J37" s="170" t="s">
        <v>39</v>
      </c>
    </row>
    <row r="38" spans="1:10" s="25" customFormat="1">
      <c r="A38" s="248">
        <f t="shared" si="0"/>
        <v>36</v>
      </c>
      <c r="B38" s="38"/>
      <c r="C38" s="39"/>
      <c r="D38" s="40"/>
      <c r="E38" s="39"/>
      <c r="F38" s="39"/>
      <c r="G38" s="40"/>
      <c r="H38" s="39">
        <f t="shared" si="3"/>
        <v>0</v>
      </c>
      <c r="I38" s="164" t="str">
        <f t="shared" si="2"/>
        <v>盈</v>
      </c>
      <c r="J38" s="170" t="s">
        <v>39</v>
      </c>
    </row>
    <row r="39" spans="1:10" s="25" customFormat="1">
      <c r="A39" s="248">
        <f t="shared" si="0"/>
        <v>37</v>
      </c>
      <c r="B39" s="38"/>
      <c r="C39" s="39"/>
      <c r="D39" s="40"/>
      <c r="E39" s="39"/>
      <c r="F39" s="39"/>
      <c r="G39" s="40"/>
      <c r="H39" s="39">
        <f t="shared" si="3"/>
        <v>0</v>
      </c>
      <c r="I39" s="164" t="str">
        <f t="shared" si="2"/>
        <v>盈</v>
      </c>
      <c r="J39" s="170" t="s">
        <v>39</v>
      </c>
    </row>
    <row r="40" spans="1:10" s="25" customFormat="1">
      <c r="A40" s="248">
        <f t="shared" si="0"/>
        <v>38</v>
      </c>
      <c r="B40" s="38"/>
      <c r="C40" s="39"/>
      <c r="D40" s="40"/>
      <c r="E40" s="39"/>
      <c r="F40" s="39"/>
      <c r="G40" s="40"/>
      <c r="H40" s="39">
        <f t="shared" si="3"/>
        <v>0</v>
      </c>
      <c r="I40" s="164" t="str">
        <f t="shared" si="2"/>
        <v>盈</v>
      </c>
      <c r="J40" s="170" t="s">
        <v>39</v>
      </c>
    </row>
    <row r="41" spans="1:10" s="25" customFormat="1">
      <c r="A41" s="248">
        <f t="shared" si="0"/>
        <v>39</v>
      </c>
      <c r="B41" s="38"/>
      <c r="C41" s="39"/>
      <c r="D41" s="40"/>
      <c r="E41" s="39"/>
      <c r="F41" s="39"/>
      <c r="G41" s="40"/>
      <c r="H41" s="39">
        <f t="shared" si="3"/>
        <v>0</v>
      </c>
      <c r="I41" s="164" t="str">
        <f t="shared" si="2"/>
        <v>盈</v>
      </c>
      <c r="J41" s="170" t="s">
        <v>39</v>
      </c>
    </row>
    <row r="42" spans="1:10" s="25" customFormat="1">
      <c r="A42" s="248">
        <f t="shared" si="0"/>
        <v>40</v>
      </c>
      <c r="B42" s="38"/>
      <c r="C42" s="39"/>
      <c r="D42" s="40"/>
      <c r="E42" s="39"/>
      <c r="F42" s="39"/>
      <c r="G42" s="40"/>
      <c r="H42" s="39">
        <f t="shared" si="3"/>
        <v>0</v>
      </c>
      <c r="I42" s="164" t="str">
        <f t="shared" si="2"/>
        <v>盈</v>
      </c>
      <c r="J42" s="170" t="s">
        <v>39</v>
      </c>
    </row>
    <row r="43" spans="1:10" s="25" customFormat="1">
      <c r="A43" s="248">
        <f t="shared" si="0"/>
        <v>41</v>
      </c>
      <c r="B43" s="38"/>
      <c r="C43" s="39"/>
      <c r="D43" s="40"/>
      <c r="E43" s="39"/>
      <c r="F43" s="39"/>
      <c r="G43" s="40"/>
      <c r="H43" s="39">
        <f t="shared" si="3"/>
        <v>0</v>
      </c>
      <c r="I43" s="164" t="str">
        <f t="shared" si="2"/>
        <v>盈</v>
      </c>
      <c r="J43" s="170" t="s">
        <v>39</v>
      </c>
    </row>
    <row r="44" spans="1:10" s="25" customFormat="1" ht="17.399999999999999" thickBot="1">
      <c r="A44" s="261">
        <f t="shared" si="0"/>
        <v>42</v>
      </c>
      <c r="B44" s="262"/>
      <c r="C44" s="273"/>
      <c r="D44" s="264"/>
      <c r="E44" s="273"/>
      <c r="F44" s="273"/>
      <c r="G44" s="264"/>
      <c r="H44" s="273">
        <f t="shared" si="3"/>
        <v>0</v>
      </c>
      <c r="I44" s="287" t="str">
        <f t="shared" si="2"/>
        <v>盈</v>
      </c>
      <c r="J44" s="288" t="s">
        <v>39</v>
      </c>
    </row>
    <row r="45" spans="1:10" s="25" customFormat="1">
      <c r="A45" s="22"/>
      <c r="B45" s="26"/>
      <c r="C45" s="23"/>
      <c r="D45" s="37"/>
      <c r="E45" s="23"/>
      <c r="F45" s="23"/>
      <c r="G45" s="37"/>
      <c r="H45" s="24"/>
      <c r="J45" s="172"/>
    </row>
    <row r="46" spans="1:10" s="25" customFormat="1" ht="39.6">
      <c r="A46" s="22"/>
      <c r="B46" s="26"/>
      <c r="C46" s="23"/>
      <c r="D46" s="352" t="str">
        <f>E49</f>
        <v>波动</v>
      </c>
      <c r="E46" s="352"/>
      <c r="F46" s="352"/>
      <c r="G46" s="352"/>
      <c r="H46" s="24"/>
      <c r="J46" s="172"/>
    </row>
    <row r="47" spans="1:10" s="25" customFormat="1" ht="17.399999999999999" thickBot="1">
      <c r="A47" s="22"/>
      <c r="B47" s="26"/>
      <c r="C47" s="23"/>
      <c r="D47" s="37"/>
      <c r="E47" s="23"/>
      <c r="F47" s="23"/>
      <c r="G47" s="37"/>
      <c r="H47" s="24"/>
      <c r="J47" s="172"/>
    </row>
    <row r="48" spans="1:10" s="25" customFormat="1" ht="24.6">
      <c r="A48" s="22"/>
      <c r="B48" s="26"/>
      <c r="C48" s="23"/>
      <c r="D48" s="347" t="s">
        <v>130</v>
      </c>
      <c r="E48" s="348"/>
      <c r="F48" s="205"/>
      <c r="G48" s="206"/>
      <c r="H48" s="24"/>
      <c r="J48" s="172"/>
    </row>
    <row r="49" spans="1:10" s="25" customFormat="1" ht="24.6">
      <c r="A49" s="22"/>
      <c r="B49" s="26"/>
      <c r="C49" s="23"/>
      <c r="D49" s="207" t="s">
        <v>129</v>
      </c>
      <c r="E49" s="208" t="s">
        <v>79</v>
      </c>
      <c r="F49" s="205"/>
      <c r="G49" s="206"/>
      <c r="H49" s="24"/>
      <c r="J49" s="172"/>
    </row>
    <row r="50" spans="1:10" s="25" customFormat="1" ht="25.2" thickBot="1">
      <c r="A50" s="22"/>
      <c r="B50" s="26"/>
      <c r="C50" s="23"/>
      <c r="D50" s="209" t="s">
        <v>128</v>
      </c>
      <c r="E50" s="210"/>
      <c r="F50" s="205"/>
      <c r="G50" s="204" t="b">
        <f>E49=E50</f>
        <v>0</v>
      </c>
      <c r="H50" s="24"/>
      <c r="J50" s="172"/>
    </row>
    <row r="51" spans="1:10" s="25" customFormat="1">
      <c r="A51" s="22"/>
      <c r="B51" s="26"/>
      <c r="C51" s="23"/>
      <c r="D51" s="37"/>
      <c r="E51" s="23"/>
      <c r="F51" s="23"/>
      <c r="G51" s="37"/>
      <c r="H51" s="24"/>
      <c r="J51" s="172"/>
    </row>
    <row r="52" spans="1:10" s="25" customFormat="1">
      <c r="A52" s="22"/>
      <c r="B52" s="26"/>
      <c r="C52" s="23"/>
      <c r="D52" s="37"/>
      <c r="E52" s="23"/>
      <c r="F52" s="23"/>
      <c r="G52" s="37"/>
      <c r="H52" s="24"/>
      <c r="J52" s="172"/>
    </row>
    <row r="53" spans="1:10" s="25" customFormat="1">
      <c r="A53" s="22"/>
      <c r="B53" s="26"/>
      <c r="C53" s="23"/>
      <c r="D53" s="37"/>
      <c r="E53" s="23"/>
      <c r="F53" s="23"/>
      <c r="G53" s="37"/>
      <c r="H53" s="24"/>
      <c r="J53" s="172"/>
    </row>
    <row r="54" spans="1:10" s="25" customFormat="1">
      <c r="A54" s="22"/>
      <c r="B54" s="26"/>
      <c r="C54" s="23"/>
      <c r="D54" s="37"/>
      <c r="E54" s="23"/>
      <c r="F54" s="23"/>
      <c r="G54" s="37"/>
      <c r="H54" s="24"/>
      <c r="J54" s="172"/>
    </row>
    <row r="55" spans="1:10" s="25" customFormat="1">
      <c r="A55" s="22"/>
      <c r="B55" s="26"/>
      <c r="C55" s="23"/>
      <c r="D55" s="37"/>
      <c r="E55" s="23"/>
      <c r="F55" s="23"/>
      <c r="G55" s="37"/>
      <c r="H55" s="24"/>
      <c r="J55" s="172"/>
    </row>
    <row r="56" spans="1:10" s="25" customFormat="1">
      <c r="A56" s="22"/>
      <c r="B56" s="26"/>
      <c r="C56" s="23"/>
      <c r="D56" s="37"/>
      <c r="E56" s="23"/>
      <c r="F56" s="23"/>
      <c r="G56" s="37"/>
      <c r="H56" s="24"/>
      <c r="J56" s="172"/>
    </row>
    <row r="57" spans="1:10" s="25" customFormat="1">
      <c r="A57" s="22"/>
      <c r="B57" s="26"/>
      <c r="C57" s="23"/>
      <c r="D57" s="37"/>
      <c r="E57" s="23"/>
      <c r="F57" s="23"/>
      <c r="G57" s="37"/>
      <c r="H57" s="24"/>
      <c r="J57" s="172"/>
    </row>
    <row r="58" spans="1:10" s="25" customFormat="1">
      <c r="A58" s="22"/>
      <c r="B58" s="26"/>
      <c r="C58" s="23"/>
      <c r="D58" s="37"/>
      <c r="E58" s="23"/>
      <c r="F58" s="23"/>
      <c r="G58" s="37"/>
      <c r="H58" s="24"/>
      <c r="J58" s="172"/>
    </row>
    <row r="59" spans="1:10" s="25" customFormat="1">
      <c r="A59" s="22"/>
      <c r="B59" s="26"/>
      <c r="C59" s="23"/>
      <c r="D59" s="37"/>
      <c r="E59" s="23"/>
      <c r="F59" s="23"/>
      <c r="G59" s="37"/>
      <c r="H59" s="24"/>
      <c r="J59" s="172"/>
    </row>
    <row r="60" spans="1:10" s="25" customFormat="1">
      <c r="A60" s="22"/>
      <c r="B60" s="26"/>
      <c r="C60" s="23"/>
      <c r="D60" s="37"/>
      <c r="E60" s="23"/>
      <c r="F60" s="23"/>
      <c r="G60" s="37"/>
      <c r="H60" s="24"/>
      <c r="J60" s="172"/>
    </row>
    <row r="61" spans="1:10" s="25" customFormat="1">
      <c r="A61" s="22"/>
      <c r="B61" s="26"/>
      <c r="C61" s="23"/>
      <c r="D61" s="37"/>
      <c r="E61" s="23"/>
      <c r="F61" s="23"/>
      <c r="G61" s="37"/>
      <c r="H61" s="24"/>
      <c r="J61" s="172"/>
    </row>
    <row r="62" spans="1:10">
      <c r="J62" s="172"/>
    </row>
  </sheetData>
  <mergeCells count="3">
    <mergeCell ref="D48:E48"/>
    <mergeCell ref="A1:I1"/>
    <mergeCell ref="D46:G46"/>
  </mergeCells>
  <conditionalFormatting sqref="G50">
    <cfRule type="cellIs" dxfId="4" priority="1" operator="equal">
      <formula>TRUE</formula>
    </cfRule>
  </conditionalFormatting>
  <dataValidations count="2">
    <dataValidation type="list" allowBlank="1" showInputMessage="1" showErrorMessage="1" sqref="E49:E50">
      <formula1>"上,下,波动"</formula1>
    </dataValidation>
    <dataValidation type="list" allowBlank="1" showInputMessage="1" showErrorMessage="1" sqref="B2:B1048576">
      <formula1>#REF!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4"/>
  <sheetViews>
    <sheetView zoomScale="90" zoomScaleNormal="90" workbookViewId="0">
      <pane ySplit="2" topLeftCell="A46" activePane="bottomLeft" state="frozen"/>
      <selection pane="bottomLeft" activeCell="Z61" sqref="Z61"/>
    </sheetView>
  </sheetViews>
  <sheetFormatPr defaultRowHeight="16.8"/>
  <cols>
    <col min="1" max="1" width="4.6640625" style="22" customWidth="1"/>
    <col min="2" max="2" width="6.109375" style="26" customWidth="1"/>
    <col min="3" max="3" width="8.33203125" style="23" customWidth="1"/>
    <col min="4" max="4" width="11.6640625" style="37" bestFit="1" customWidth="1"/>
    <col min="5" max="5" width="9" style="23" customWidth="1"/>
    <col min="6" max="6" width="9" style="23" bestFit="1" customWidth="1"/>
    <col min="7" max="7" width="11.6640625" style="37" bestFit="1" customWidth="1"/>
    <col min="8" max="8" width="8.6640625" style="24" customWidth="1"/>
    <col min="9" max="9" width="6.6640625" style="25" customWidth="1"/>
    <col min="10" max="10" width="5" style="161" customWidth="1"/>
    <col min="11" max="15" width="8.77734375" style="22" customWidth="1"/>
    <col min="16" max="16" width="5.44140625" style="22" bestFit="1" customWidth="1"/>
    <col min="17" max="17" width="5.5546875" style="26" customWidth="1"/>
    <col min="18" max="18" width="9.109375" style="23" customWidth="1"/>
    <col min="19" max="19" width="12.109375" style="37" bestFit="1" customWidth="1"/>
    <col min="20" max="20" width="9" style="23" customWidth="1"/>
    <col min="21" max="21" width="8.88671875" style="23" customWidth="1"/>
    <col min="22" max="22" width="12.109375" style="37" bestFit="1" customWidth="1"/>
    <col min="23" max="23" width="10.33203125" style="24" customWidth="1"/>
    <col min="24" max="24" width="6.6640625" style="25" customWidth="1"/>
    <col min="25" max="25" width="4.44140625" style="161" customWidth="1"/>
    <col min="26" max="26" width="12" style="37" customWidth="1"/>
    <col min="27" max="16384" width="8.88671875" style="22"/>
  </cols>
  <sheetData>
    <row r="1" spans="1:25" ht="29.4">
      <c r="A1" s="349" t="s">
        <v>26</v>
      </c>
      <c r="B1" s="350"/>
      <c r="C1" s="350"/>
      <c r="D1" s="350"/>
      <c r="E1" s="350"/>
      <c r="F1" s="350"/>
      <c r="G1" s="350"/>
      <c r="H1" s="350"/>
      <c r="I1" s="351"/>
      <c r="J1" s="180"/>
      <c r="P1" s="349" t="s">
        <v>23</v>
      </c>
      <c r="Q1" s="350"/>
      <c r="R1" s="350"/>
      <c r="S1" s="350"/>
      <c r="T1" s="350"/>
      <c r="U1" s="350"/>
      <c r="V1" s="350"/>
      <c r="W1" s="350"/>
      <c r="X1" s="351"/>
      <c r="Y1" s="180"/>
    </row>
    <row r="2" spans="1:25" ht="21" thickBot="1">
      <c r="A2" s="44" t="s">
        <v>38</v>
      </c>
      <c r="B2" s="45" t="s">
        <v>28</v>
      </c>
      <c r="C2" s="46" t="s">
        <v>29</v>
      </c>
      <c r="D2" s="47" t="s">
        <v>33</v>
      </c>
      <c r="E2" s="46" t="s">
        <v>37</v>
      </c>
      <c r="F2" s="46" t="s">
        <v>35</v>
      </c>
      <c r="G2" s="47" t="s">
        <v>36</v>
      </c>
      <c r="H2" s="48" t="s">
        <v>34</v>
      </c>
      <c r="I2" s="49" t="s">
        <v>32</v>
      </c>
      <c r="P2" s="44" t="s">
        <v>38</v>
      </c>
      <c r="Q2" s="45" t="s">
        <v>28</v>
      </c>
      <c r="R2" s="46" t="s">
        <v>29</v>
      </c>
      <c r="S2" s="47" t="s">
        <v>33</v>
      </c>
      <c r="T2" s="46" t="s">
        <v>37</v>
      </c>
      <c r="U2" s="46" t="s">
        <v>35</v>
      </c>
      <c r="V2" s="47" t="s">
        <v>36</v>
      </c>
      <c r="W2" s="48" t="s">
        <v>34</v>
      </c>
      <c r="X2" s="49" t="s">
        <v>32</v>
      </c>
    </row>
    <row r="3" spans="1:25">
      <c r="A3" s="155">
        <f>ROW()-2</f>
        <v>1</v>
      </c>
      <c r="B3" s="51" t="s">
        <v>30</v>
      </c>
      <c r="C3" s="57">
        <v>130.72</v>
      </c>
      <c r="D3" s="53">
        <v>42927</v>
      </c>
      <c r="E3" s="57"/>
      <c r="F3" s="57">
        <v>129.798</v>
      </c>
      <c r="G3" s="53">
        <v>42928</v>
      </c>
      <c r="H3" s="54">
        <f>IF(B3="卖",C3-F3,F3-C3)</f>
        <v>-0.92199999999999704</v>
      </c>
      <c r="I3" s="55" t="str">
        <f>IF(H3&gt;=0,"盈","亏")</f>
        <v>亏</v>
      </c>
      <c r="P3" s="248">
        <f>ROW()-2</f>
        <v>1</v>
      </c>
      <c r="Q3" s="51" t="s">
        <v>30</v>
      </c>
      <c r="R3" s="52">
        <v>1.1406799999999999</v>
      </c>
      <c r="S3" s="53">
        <v>42926</v>
      </c>
      <c r="T3" s="77"/>
      <c r="U3" s="52">
        <v>1.13856</v>
      </c>
      <c r="V3" s="53">
        <v>42926</v>
      </c>
      <c r="W3" s="52">
        <f>IF(Q3="卖",R3-U3,U3-R3)</f>
        <v>-2.1199999999998997E-3</v>
      </c>
      <c r="X3" s="249" t="str">
        <f>IF(W3&gt;=0,"盈","亏")</f>
        <v>亏</v>
      </c>
    </row>
    <row r="4" spans="1:25">
      <c r="A4" s="155">
        <f t="shared" ref="A4:A69" si="0">ROW()-2</f>
        <v>2</v>
      </c>
      <c r="B4" s="34" t="s">
        <v>31</v>
      </c>
      <c r="C4" s="35">
        <v>128.67699999999999</v>
      </c>
      <c r="D4" s="58">
        <v>42929</v>
      </c>
      <c r="E4" s="35"/>
      <c r="F4" s="35">
        <v>129.61799999999999</v>
      </c>
      <c r="G4" s="58">
        <v>42934</v>
      </c>
      <c r="H4" s="33">
        <f t="shared" ref="H4:H12" si="1">IF(B4="卖",C4-F4,F4-C4)</f>
        <v>-0.9410000000000025</v>
      </c>
      <c r="I4" s="32" t="str">
        <f>IF(H4&gt;=0,"盈","亏")</f>
        <v>亏</v>
      </c>
      <c r="P4" s="248">
        <f t="shared" ref="P4:P69" si="2">ROW()-2</f>
        <v>2</v>
      </c>
      <c r="Q4" s="34" t="s">
        <v>31</v>
      </c>
      <c r="R4" s="36">
        <v>1.13862</v>
      </c>
      <c r="S4" s="58">
        <v>42926</v>
      </c>
      <c r="T4" s="78"/>
      <c r="U4" s="36">
        <v>1.1471800000000001</v>
      </c>
      <c r="V4" s="58">
        <v>42928</v>
      </c>
      <c r="W4" s="36">
        <f t="shared" ref="W4:W12" si="3">IF(Q4="卖",R4-U4,U4-R4)</f>
        <v>-8.5600000000001231E-3</v>
      </c>
      <c r="X4" s="250" t="str">
        <f>IF(W4&gt;=0,"盈","亏")</f>
        <v>亏</v>
      </c>
    </row>
    <row r="5" spans="1:25">
      <c r="A5" s="155">
        <f t="shared" si="0"/>
        <v>3</v>
      </c>
      <c r="B5" s="38"/>
      <c r="C5" s="39"/>
      <c r="D5" s="40"/>
      <c r="E5" s="39"/>
      <c r="F5" s="39"/>
      <c r="G5" s="40"/>
      <c r="H5" s="41">
        <f t="shared" si="1"/>
        <v>0</v>
      </c>
      <c r="I5" s="42" t="str">
        <f t="shared" ref="I5:I12" si="4">IF(H5&gt;=0,"盈","亏")</f>
        <v>盈</v>
      </c>
      <c r="P5" s="248">
        <f t="shared" si="2"/>
        <v>3</v>
      </c>
      <c r="Q5" s="59" t="s">
        <v>30</v>
      </c>
      <c r="R5" s="65">
        <v>1.15621</v>
      </c>
      <c r="S5" s="61">
        <v>42934</v>
      </c>
      <c r="T5" s="79"/>
      <c r="U5" s="65">
        <v>1.1625099999999999</v>
      </c>
      <c r="V5" s="61">
        <v>42937</v>
      </c>
      <c r="W5" s="66">
        <f t="shared" si="3"/>
        <v>6.2999999999999723E-3</v>
      </c>
      <c r="X5" s="251" t="str">
        <f>IF(W5&gt;=0,"盈","亏")</f>
        <v>盈</v>
      </c>
    </row>
    <row r="6" spans="1:25">
      <c r="A6" s="155">
        <f t="shared" si="0"/>
        <v>4</v>
      </c>
      <c r="B6" s="38"/>
      <c r="C6" s="39"/>
      <c r="D6" s="40"/>
      <c r="E6" s="39"/>
      <c r="F6" s="39"/>
      <c r="G6" s="40"/>
      <c r="H6" s="41">
        <f t="shared" si="1"/>
        <v>0</v>
      </c>
      <c r="I6" s="42" t="str">
        <f t="shared" si="4"/>
        <v>盈</v>
      </c>
      <c r="P6" s="248">
        <f t="shared" si="2"/>
        <v>4</v>
      </c>
      <c r="Q6" s="34" t="s">
        <v>30</v>
      </c>
      <c r="R6" s="36">
        <v>1.1666300000000001</v>
      </c>
      <c r="S6" s="58">
        <v>42937</v>
      </c>
      <c r="T6" s="78">
        <v>5</v>
      </c>
      <c r="U6" s="36">
        <v>1.16384</v>
      </c>
      <c r="V6" s="58">
        <v>42942</v>
      </c>
      <c r="W6" s="36">
        <f t="shared" si="3"/>
        <v>-2.7900000000000702E-3</v>
      </c>
      <c r="X6" s="250" t="str">
        <f t="shared" ref="X6:X12" si="5">IF(W6&gt;=0,"盈","亏")</f>
        <v>亏</v>
      </c>
    </row>
    <row r="7" spans="1:25">
      <c r="A7" s="155">
        <f t="shared" si="0"/>
        <v>5</v>
      </c>
      <c r="B7" s="38"/>
      <c r="C7" s="39"/>
      <c r="D7" s="40"/>
      <c r="E7" s="39"/>
      <c r="F7" s="39"/>
      <c r="G7" s="40"/>
      <c r="H7" s="41">
        <f t="shared" si="1"/>
        <v>0</v>
      </c>
      <c r="I7" s="42" t="str">
        <f t="shared" si="4"/>
        <v>盈</v>
      </c>
      <c r="P7" s="248">
        <f t="shared" si="2"/>
        <v>5</v>
      </c>
      <c r="Q7" s="34" t="s">
        <v>30</v>
      </c>
      <c r="R7" s="36">
        <v>1.16913</v>
      </c>
      <c r="S7" s="58">
        <v>42941</v>
      </c>
      <c r="T7" s="78">
        <v>5</v>
      </c>
      <c r="U7" s="36">
        <v>1.1622600000000001</v>
      </c>
      <c r="V7" s="58">
        <v>42942</v>
      </c>
      <c r="W7" s="52">
        <f t="shared" si="3"/>
        <v>-6.8699999999999317E-3</v>
      </c>
      <c r="X7" s="250" t="str">
        <f t="shared" si="5"/>
        <v>亏</v>
      </c>
    </row>
    <row r="8" spans="1:25">
      <c r="A8" s="155">
        <f t="shared" si="0"/>
        <v>6</v>
      </c>
      <c r="B8" s="38"/>
      <c r="C8" s="39"/>
      <c r="D8" s="40"/>
      <c r="E8" s="39"/>
      <c r="F8" s="39"/>
      <c r="G8" s="40"/>
      <c r="H8" s="41">
        <f t="shared" si="1"/>
        <v>0</v>
      </c>
      <c r="I8" s="42" t="str">
        <f t="shared" si="4"/>
        <v>盈</v>
      </c>
      <c r="P8" s="248">
        <f t="shared" si="2"/>
        <v>6</v>
      </c>
      <c r="Q8" s="75" t="s">
        <v>30</v>
      </c>
      <c r="R8" s="67">
        <v>1.1649799999999999</v>
      </c>
      <c r="S8" s="73">
        <v>42942</v>
      </c>
      <c r="T8" s="80"/>
      <c r="U8" s="31">
        <v>1.1839900000000001</v>
      </c>
      <c r="V8" s="73">
        <v>42951</v>
      </c>
      <c r="W8" s="31">
        <f t="shared" si="3"/>
        <v>1.9010000000000193E-2</v>
      </c>
      <c r="X8" s="251" t="str">
        <f t="shared" si="5"/>
        <v>盈</v>
      </c>
    </row>
    <row r="9" spans="1:25">
      <c r="A9" s="155">
        <f t="shared" si="0"/>
        <v>7</v>
      </c>
      <c r="B9" s="38"/>
      <c r="C9" s="39"/>
      <c r="D9" s="40"/>
      <c r="E9" s="39"/>
      <c r="F9" s="39"/>
      <c r="G9" s="40"/>
      <c r="H9" s="41">
        <f t="shared" si="1"/>
        <v>0</v>
      </c>
      <c r="I9" s="42" t="str">
        <f t="shared" si="4"/>
        <v>盈</v>
      </c>
      <c r="P9" s="248">
        <f t="shared" si="2"/>
        <v>7</v>
      </c>
      <c r="Q9" s="59" t="s">
        <v>30</v>
      </c>
      <c r="R9" s="65">
        <v>1.1686700000000001</v>
      </c>
      <c r="S9" s="61">
        <v>42944</v>
      </c>
      <c r="T9" s="79"/>
      <c r="U9" s="65">
        <v>1.17364</v>
      </c>
      <c r="V9" s="61">
        <v>42944</v>
      </c>
      <c r="W9" s="66">
        <f t="shared" si="3"/>
        <v>4.9699999999999189E-3</v>
      </c>
      <c r="X9" s="251" t="str">
        <f t="shared" si="5"/>
        <v>盈</v>
      </c>
    </row>
    <row r="10" spans="1:25">
      <c r="A10" s="155">
        <f t="shared" si="0"/>
        <v>8</v>
      </c>
      <c r="B10" s="38"/>
      <c r="C10" s="39"/>
      <c r="D10" s="40"/>
      <c r="E10" s="39"/>
      <c r="F10" s="39"/>
      <c r="G10" s="40"/>
      <c r="H10" s="41">
        <f t="shared" si="1"/>
        <v>0</v>
      </c>
      <c r="I10" s="42" t="str">
        <f t="shared" si="4"/>
        <v>盈</v>
      </c>
      <c r="P10" s="248">
        <f t="shared" si="2"/>
        <v>8</v>
      </c>
      <c r="Q10" s="59" t="s">
        <v>30</v>
      </c>
      <c r="R10" s="65">
        <v>1.1731199999999999</v>
      </c>
      <c r="S10" s="61">
        <v>42944</v>
      </c>
      <c r="T10" s="79"/>
      <c r="U10" s="65">
        <v>1.175</v>
      </c>
      <c r="V10" s="61">
        <v>42944</v>
      </c>
      <c r="W10" s="65">
        <f t="shared" si="3"/>
        <v>1.8800000000001038E-3</v>
      </c>
      <c r="X10" s="251" t="str">
        <f t="shared" si="5"/>
        <v>盈</v>
      </c>
    </row>
    <row r="11" spans="1:25">
      <c r="A11" s="155">
        <f t="shared" si="0"/>
        <v>9</v>
      </c>
      <c r="B11" s="38"/>
      <c r="C11" s="39"/>
      <c r="D11" s="40"/>
      <c r="E11" s="39"/>
      <c r="F11" s="39"/>
      <c r="G11" s="40"/>
      <c r="H11" s="41">
        <f t="shared" si="1"/>
        <v>0</v>
      </c>
      <c r="I11" s="42" t="str">
        <f t="shared" si="4"/>
        <v>盈</v>
      </c>
      <c r="P11" s="248">
        <f t="shared" si="2"/>
        <v>9</v>
      </c>
      <c r="Q11" s="59" t="s">
        <v>30</v>
      </c>
      <c r="R11" s="65">
        <v>1.1742300000000001</v>
      </c>
      <c r="S11" s="61">
        <v>42944</v>
      </c>
      <c r="T11" s="79"/>
      <c r="U11" s="65">
        <v>1.1795</v>
      </c>
      <c r="V11" s="61">
        <v>42948</v>
      </c>
      <c r="W11" s="66">
        <f t="shared" si="3"/>
        <v>5.2699999999998859E-3</v>
      </c>
      <c r="X11" s="251" t="str">
        <f t="shared" si="5"/>
        <v>盈</v>
      </c>
    </row>
    <row r="12" spans="1:25">
      <c r="A12" s="155">
        <f t="shared" si="0"/>
        <v>10</v>
      </c>
      <c r="B12" s="38"/>
      <c r="C12" s="39"/>
      <c r="D12" s="40"/>
      <c r="E12" s="39"/>
      <c r="F12" s="39"/>
      <c r="G12" s="40"/>
      <c r="H12" s="41">
        <f t="shared" si="1"/>
        <v>0</v>
      </c>
      <c r="I12" s="42" t="str">
        <f t="shared" si="4"/>
        <v>盈</v>
      </c>
      <c r="P12" s="248">
        <f t="shared" si="2"/>
        <v>10</v>
      </c>
      <c r="Q12" s="59" t="s">
        <v>30</v>
      </c>
      <c r="R12" s="65">
        <v>1.1778</v>
      </c>
      <c r="S12" s="61">
        <v>42947</v>
      </c>
      <c r="T12" s="79"/>
      <c r="U12" s="65">
        <v>1.18241</v>
      </c>
      <c r="V12" s="61">
        <v>42948</v>
      </c>
      <c r="W12" s="65">
        <f t="shared" si="3"/>
        <v>4.610000000000003E-3</v>
      </c>
      <c r="X12" s="251" t="str">
        <f t="shared" si="5"/>
        <v>盈</v>
      </c>
    </row>
    <row r="13" spans="1:25">
      <c r="A13" s="155">
        <f t="shared" si="0"/>
        <v>11</v>
      </c>
      <c r="B13" s="38"/>
      <c r="C13" s="39"/>
      <c r="D13" s="40"/>
      <c r="E13" s="39"/>
      <c r="F13" s="39"/>
      <c r="G13" s="40"/>
      <c r="H13" s="41">
        <f t="shared" ref="H13:H14" si="6">IF(B13="卖",C13-F13,F13-C13)</f>
        <v>0</v>
      </c>
      <c r="I13" s="42" t="str">
        <f t="shared" ref="I13:I14" si="7">IF(H13&gt;=0,"盈","亏")</f>
        <v>盈</v>
      </c>
      <c r="P13" s="248">
        <f t="shared" si="2"/>
        <v>11</v>
      </c>
      <c r="Q13" s="72" t="s">
        <v>31</v>
      </c>
      <c r="R13" s="71">
        <v>1.18072</v>
      </c>
      <c r="S13" s="61">
        <v>42951</v>
      </c>
      <c r="T13" s="81" t="s">
        <v>59</v>
      </c>
      <c r="U13" s="65">
        <v>1.17577</v>
      </c>
      <c r="V13" s="61">
        <v>42951</v>
      </c>
      <c r="W13" s="65">
        <f t="shared" ref="W13:W16" si="8">IF(Q13="卖",R13-U13,U13-R13)</f>
        <v>4.9500000000000099E-3</v>
      </c>
      <c r="X13" s="251" t="str">
        <f t="shared" ref="X13:X16" si="9">IF(W13&gt;=0,"盈","亏")</f>
        <v>盈</v>
      </c>
    </row>
    <row r="14" spans="1:25">
      <c r="A14" s="155">
        <f t="shared" si="0"/>
        <v>12</v>
      </c>
      <c r="B14" s="38"/>
      <c r="C14" s="39"/>
      <c r="D14" s="40"/>
      <c r="E14" s="39"/>
      <c r="F14" s="39"/>
      <c r="G14" s="40"/>
      <c r="H14" s="41">
        <f t="shared" si="6"/>
        <v>0</v>
      </c>
      <c r="I14" s="42" t="str">
        <f t="shared" si="7"/>
        <v>盈</v>
      </c>
      <c r="P14" s="248">
        <f t="shared" si="2"/>
        <v>12</v>
      </c>
      <c r="Q14" s="72" t="s">
        <v>31</v>
      </c>
      <c r="R14" s="71">
        <v>1.1765099999999999</v>
      </c>
      <c r="S14" s="61">
        <v>42951</v>
      </c>
      <c r="T14" s="81" t="s">
        <v>59</v>
      </c>
      <c r="U14" s="65">
        <v>1.175</v>
      </c>
      <c r="V14" s="61">
        <v>42951</v>
      </c>
      <c r="W14" s="65">
        <f t="shared" si="8"/>
        <v>1.5099999999999003E-3</v>
      </c>
      <c r="X14" s="251" t="str">
        <f t="shared" si="9"/>
        <v>盈</v>
      </c>
    </row>
    <row r="15" spans="1:25">
      <c r="A15" s="155">
        <f t="shared" si="0"/>
        <v>13</v>
      </c>
      <c r="B15" s="38"/>
      <c r="C15" s="39"/>
      <c r="D15" s="40"/>
      <c r="E15" s="39"/>
      <c r="F15" s="39"/>
      <c r="G15" s="40"/>
      <c r="H15" s="41">
        <f t="shared" ref="H15:H18" si="10">IF(B15="卖",C15-F15,F15-C15)</f>
        <v>0</v>
      </c>
      <c r="I15" s="42" t="str">
        <f t="shared" ref="I15:I18" si="11">IF(H15&gt;=0,"盈","亏")</f>
        <v>盈</v>
      </c>
      <c r="P15" s="248">
        <f t="shared" si="2"/>
        <v>13</v>
      </c>
      <c r="Q15" s="34" t="s">
        <v>30</v>
      </c>
      <c r="R15" s="36">
        <v>1.1816800000000001</v>
      </c>
      <c r="S15" s="58">
        <v>42957</v>
      </c>
      <c r="T15" s="82" t="s">
        <v>55</v>
      </c>
      <c r="U15" s="36">
        <v>1.1737299999999999</v>
      </c>
      <c r="V15" s="58">
        <v>42957</v>
      </c>
      <c r="W15" s="36">
        <f t="shared" si="8"/>
        <v>-7.9500000000001236E-3</v>
      </c>
      <c r="X15" s="250" t="str">
        <f t="shared" si="9"/>
        <v>亏</v>
      </c>
    </row>
    <row r="16" spans="1:25">
      <c r="A16" s="155">
        <f t="shared" si="0"/>
        <v>14</v>
      </c>
      <c r="B16" s="38"/>
      <c r="C16" s="39"/>
      <c r="D16" s="40"/>
      <c r="E16" s="39"/>
      <c r="F16" s="39"/>
      <c r="G16" s="40"/>
      <c r="H16" s="41">
        <f t="shared" si="10"/>
        <v>0</v>
      </c>
      <c r="I16" s="42" t="str">
        <f t="shared" si="11"/>
        <v>盈</v>
      </c>
      <c r="P16" s="248">
        <f t="shared" si="2"/>
        <v>14</v>
      </c>
      <c r="Q16" s="59" t="s">
        <v>30</v>
      </c>
      <c r="R16" s="65">
        <v>1.1878</v>
      </c>
      <c r="S16" s="61">
        <v>42972</v>
      </c>
      <c r="T16" s="79"/>
      <c r="U16" s="65">
        <v>1.19275</v>
      </c>
      <c r="V16" s="61">
        <v>42972</v>
      </c>
      <c r="W16" s="65">
        <f t="shared" si="8"/>
        <v>4.9500000000000099E-3</v>
      </c>
      <c r="X16" s="251" t="str">
        <f t="shared" si="9"/>
        <v>盈</v>
      </c>
    </row>
    <row r="17" spans="1:25">
      <c r="A17" s="155">
        <f t="shared" si="0"/>
        <v>15</v>
      </c>
      <c r="B17" s="38"/>
      <c r="C17" s="39"/>
      <c r="D17" s="40"/>
      <c r="E17" s="39"/>
      <c r="F17" s="39"/>
      <c r="G17" s="40"/>
      <c r="H17" s="41">
        <f t="shared" si="10"/>
        <v>0</v>
      </c>
      <c r="I17" s="42" t="str">
        <f t="shared" si="11"/>
        <v>盈</v>
      </c>
      <c r="P17" s="248">
        <f t="shared" si="2"/>
        <v>15</v>
      </c>
      <c r="Q17" s="75" t="s">
        <v>30</v>
      </c>
      <c r="R17" s="67">
        <v>1.19533</v>
      </c>
      <c r="S17" s="73">
        <v>42976</v>
      </c>
      <c r="T17" s="80"/>
      <c r="U17" s="31">
        <v>1.2073</v>
      </c>
      <c r="V17" s="73">
        <v>42986</v>
      </c>
      <c r="W17" s="31">
        <f t="shared" ref="W17:W19" si="12">IF(Q17="卖",R17-U17,U17-R17)</f>
        <v>1.1970000000000036E-2</v>
      </c>
      <c r="X17" s="252" t="str">
        <f t="shared" ref="X17:X19" si="13">IF(W17&gt;=0,"盈","亏")</f>
        <v>盈</v>
      </c>
    </row>
    <row r="18" spans="1:25">
      <c r="A18" s="155">
        <f t="shared" si="0"/>
        <v>16</v>
      </c>
      <c r="B18" s="38"/>
      <c r="C18" s="39"/>
      <c r="D18" s="40"/>
      <c r="E18" s="39"/>
      <c r="F18" s="39"/>
      <c r="G18" s="40"/>
      <c r="H18" s="41">
        <f t="shared" si="10"/>
        <v>0</v>
      </c>
      <c r="I18" s="42" t="str">
        <f t="shared" si="11"/>
        <v>盈</v>
      </c>
      <c r="P18" s="248">
        <f t="shared" si="2"/>
        <v>16</v>
      </c>
      <c r="Q18" s="59" t="s">
        <v>30</v>
      </c>
      <c r="R18" s="65">
        <v>1.1924699999999999</v>
      </c>
      <c r="S18" s="61">
        <v>42984</v>
      </c>
      <c r="T18" s="79"/>
      <c r="U18" s="65">
        <v>1.19309</v>
      </c>
      <c r="V18" s="61">
        <v>42984</v>
      </c>
      <c r="W18" s="65">
        <f t="shared" si="12"/>
        <v>6.2000000000006494E-4</v>
      </c>
      <c r="X18" s="251" t="str">
        <f t="shared" si="13"/>
        <v>盈</v>
      </c>
    </row>
    <row r="19" spans="1:25">
      <c r="A19" s="156">
        <f t="shared" si="0"/>
        <v>17</v>
      </c>
      <c r="B19" s="72"/>
      <c r="C19" s="86"/>
      <c r="D19" s="84"/>
      <c r="E19" s="86">
        <v>2</v>
      </c>
      <c r="F19" s="86"/>
      <c r="G19" s="84"/>
      <c r="H19" s="87">
        <f t="shared" ref="H19" si="14">IF(B19="卖",C19-F19,F19-C19)</f>
        <v>0</v>
      </c>
      <c r="I19" s="85" t="str">
        <f t="shared" ref="I19" si="15">IF(H19&gt;=0,"盈","亏")</f>
        <v>盈</v>
      </c>
      <c r="P19" s="253">
        <f t="shared" si="2"/>
        <v>17</v>
      </c>
      <c r="Q19" s="72"/>
      <c r="R19" s="71"/>
      <c r="S19" s="84"/>
      <c r="T19" s="86">
        <v>2</v>
      </c>
      <c r="U19" s="71"/>
      <c r="V19" s="84"/>
      <c r="W19" s="71">
        <f t="shared" si="12"/>
        <v>0</v>
      </c>
      <c r="X19" s="254" t="str">
        <f t="shared" si="13"/>
        <v>盈</v>
      </c>
    </row>
    <row r="20" spans="1:25">
      <c r="A20" s="155">
        <f t="shared" si="0"/>
        <v>18</v>
      </c>
      <c r="B20" s="38"/>
      <c r="C20" s="39"/>
      <c r="D20" s="40"/>
      <c r="E20" s="39"/>
      <c r="F20" s="39"/>
      <c r="G20" s="40"/>
      <c r="H20" s="154">
        <f>IF(B20="卖",C20-F20,F20-C20)*J20</f>
        <v>0</v>
      </c>
      <c r="I20" s="42" t="str">
        <f t="shared" ref="I20:I24" si="16">IF(H20&gt;=0,"盈","亏")</f>
        <v>盈</v>
      </c>
      <c r="J20" s="161" t="s">
        <v>39</v>
      </c>
      <c r="P20" s="248">
        <f t="shared" si="2"/>
        <v>18</v>
      </c>
      <c r="Q20" s="75" t="s">
        <v>31</v>
      </c>
      <c r="R20" s="67">
        <v>1.18669</v>
      </c>
      <c r="S20" s="92">
        <v>42999</v>
      </c>
      <c r="T20" s="93"/>
      <c r="U20" s="91">
        <v>1.1811</v>
      </c>
      <c r="V20" s="92">
        <v>43007</v>
      </c>
      <c r="W20" s="91">
        <f t="shared" ref="W20:W31" si="17">IF(Q20="卖",R20-U20,U20-R20)*Y20</f>
        <v>1.1179999999999968E-2</v>
      </c>
      <c r="X20" s="255" t="str">
        <f t="shared" ref="X20:X24" si="18">IF(W20&gt;=0,"盈","亏")</f>
        <v>盈</v>
      </c>
      <c r="Y20" s="161" t="s">
        <v>40</v>
      </c>
    </row>
    <row r="21" spans="1:25" ht="16.8" customHeight="1">
      <c r="A21" s="155">
        <f t="shared" si="0"/>
        <v>19</v>
      </c>
      <c r="B21" s="38"/>
      <c r="C21" s="39"/>
      <c r="D21" s="40"/>
      <c r="E21" s="39"/>
      <c r="F21" s="39"/>
      <c r="G21" s="40"/>
      <c r="H21" s="154">
        <f t="shared" ref="H21:H33" si="19">IF(B21="卖",C21-F21,F21-C21)*J21</f>
        <v>0</v>
      </c>
      <c r="I21" s="42" t="str">
        <f t="shared" si="16"/>
        <v>盈</v>
      </c>
      <c r="J21" s="161" t="s">
        <v>39</v>
      </c>
      <c r="P21" s="248">
        <f t="shared" si="2"/>
        <v>19</v>
      </c>
      <c r="Q21" s="75" t="s">
        <v>31</v>
      </c>
      <c r="R21" s="67">
        <v>1.1747000000000001</v>
      </c>
      <c r="S21" s="92">
        <v>43005</v>
      </c>
      <c r="T21" s="93"/>
      <c r="U21" s="91">
        <v>1.17265</v>
      </c>
      <c r="V21" s="92">
        <v>43014</v>
      </c>
      <c r="W21" s="91">
        <f t="shared" si="17"/>
        <v>4.1000000000002146E-3</v>
      </c>
      <c r="X21" s="255" t="str">
        <f t="shared" si="18"/>
        <v>盈</v>
      </c>
      <c r="Y21" s="161" t="s">
        <v>40</v>
      </c>
    </row>
    <row r="22" spans="1:25" ht="16.8" customHeight="1">
      <c r="A22" s="155">
        <f t="shared" si="0"/>
        <v>20</v>
      </c>
      <c r="B22" s="38"/>
      <c r="C22" s="39"/>
      <c r="D22" s="40"/>
      <c r="E22" s="39"/>
      <c r="F22" s="39"/>
      <c r="G22" s="40"/>
      <c r="H22" s="154">
        <f t="shared" si="19"/>
        <v>0</v>
      </c>
      <c r="I22" s="42" t="str">
        <f t="shared" si="16"/>
        <v>盈</v>
      </c>
      <c r="J22" s="161" t="s">
        <v>39</v>
      </c>
      <c r="P22" s="248">
        <f t="shared" si="2"/>
        <v>20</v>
      </c>
      <c r="Q22" s="90" t="s">
        <v>31</v>
      </c>
      <c r="R22" s="91">
        <v>1.17424</v>
      </c>
      <c r="S22" s="92">
        <v>43006</v>
      </c>
      <c r="T22" s="93"/>
      <c r="U22" s="91">
        <v>1.173</v>
      </c>
      <c r="V22" s="92">
        <v>43006</v>
      </c>
      <c r="W22" s="91">
        <f t="shared" si="17"/>
        <v>2.4799999999998157E-3</v>
      </c>
      <c r="X22" s="255" t="str">
        <f t="shared" si="18"/>
        <v>盈</v>
      </c>
      <c r="Y22" s="161" t="s">
        <v>40</v>
      </c>
    </row>
    <row r="23" spans="1:25" ht="16.8" customHeight="1">
      <c r="A23" s="155">
        <f t="shared" si="0"/>
        <v>21</v>
      </c>
      <c r="B23" s="38"/>
      <c r="C23" s="39"/>
      <c r="D23" s="40"/>
      <c r="E23" s="39"/>
      <c r="F23" s="39"/>
      <c r="G23" s="40"/>
      <c r="H23" s="154">
        <f t="shared" si="19"/>
        <v>0</v>
      </c>
      <c r="I23" s="42" t="str">
        <f t="shared" si="16"/>
        <v>盈</v>
      </c>
      <c r="J23" s="161" t="s">
        <v>39</v>
      </c>
      <c r="P23" s="248">
        <f t="shared" si="2"/>
        <v>21</v>
      </c>
      <c r="Q23" s="90" t="s">
        <v>31</v>
      </c>
      <c r="R23" s="91">
        <v>1.17753</v>
      </c>
      <c r="S23" s="92">
        <v>43010</v>
      </c>
      <c r="T23" s="93"/>
      <c r="U23" s="91">
        <v>1.17557</v>
      </c>
      <c r="V23" s="92">
        <v>43011</v>
      </c>
      <c r="W23" s="91">
        <f t="shared" si="17"/>
        <v>3.9199999999999235E-3</v>
      </c>
      <c r="X23" s="255" t="str">
        <f t="shared" si="18"/>
        <v>盈</v>
      </c>
      <c r="Y23" s="161" t="s">
        <v>40</v>
      </c>
    </row>
    <row r="24" spans="1:25" ht="16.8" customHeight="1">
      <c r="A24" s="155">
        <f t="shared" si="0"/>
        <v>22</v>
      </c>
      <c r="B24" s="38"/>
      <c r="C24" s="39"/>
      <c r="D24" s="40"/>
      <c r="E24" s="39"/>
      <c r="F24" s="39"/>
      <c r="G24" s="40"/>
      <c r="H24" s="154">
        <f t="shared" si="19"/>
        <v>0</v>
      </c>
      <c r="I24" s="42" t="str">
        <f t="shared" si="16"/>
        <v>盈</v>
      </c>
      <c r="J24" s="161" t="s">
        <v>39</v>
      </c>
      <c r="P24" s="248">
        <f t="shared" si="2"/>
        <v>22</v>
      </c>
      <c r="Q24" s="90" t="s">
        <v>31</v>
      </c>
      <c r="R24" s="91">
        <v>1.175</v>
      </c>
      <c r="S24" s="92">
        <v>43012</v>
      </c>
      <c r="T24" s="93"/>
      <c r="U24" s="91">
        <v>1.1739999999999999</v>
      </c>
      <c r="V24" s="92">
        <v>43013</v>
      </c>
      <c r="W24" s="91">
        <f t="shared" si="17"/>
        <v>2.0000000000002238E-3</v>
      </c>
      <c r="X24" s="255" t="str">
        <f t="shared" si="18"/>
        <v>盈</v>
      </c>
      <c r="Y24" s="161" t="s">
        <v>40</v>
      </c>
    </row>
    <row r="25" spans="1:25" ht="16.8" customHeight="1">
      <c r="A25" s="155">
        <f t="shared" si="0"/>
        <v>23</v>
      </c>
      <c r="B25" s="38"/>
      <c r="C25" s="39"/>
      <c r="D25" s="40"/>
      <c r="E25" s="39"/>
      <c r="F25" s="39"/>
      <c r="G25" s="40"/>
      <c r="H25" s="154">
        <f t="shared" si="19"/>
        <v>0</v>
      </c>
      <c r="I25" s="42" t="str">
        <f t="shared" ref="I25:I28" si="20">IF(H25&gt;=0,"盈","亏")</f>
        <v>盈</v>
      </c>
      <c r="J25" s="161" t="s">
        <v>39</v>
      </c>
      <c r="P25" s="248">
        <f t="shared" si="2"/>
        <v>23</v>
      </c>
      <c r="Q25" s="90" t="s">
        <v>31</v>
      </c>
      <c r="R25" s="91">
        <v>1.17431</v>
      </c>
      <c r="S25" s="92">
        <v>43012</v>
      </c>
      <c r="T25" s="93"/>
      <c r="U25" s="91">
        <v>1.1726300000000001</v>
      </c>
      <c r="V25" s="92">
        <v>43013</v>
      </c>
      <c r="W25" s="91">
        <f t="shared" si="17"/>
        <v>3.3599999999998076E-3</v>
      </c>
      <c r="X25" s="255" t="str">
        <f t="shared" ref="X25:X28" si="21">IF(W25&gt;=0,"盈","亏")</f>
        <v>盈</v>
      </c>
      <c r="Y25" s="161" t="s">
        <v>40</v>
      </c>
    </row>
    <row r="26" spans="1:25" ht="16.8" customHeight="1">
      <c r="A26" s="155">
        <f t="shared" si="0"/>
        <v>24</v>
      </c>
      <c r="B26" s="38"/>
      <c r="C26" s="39"/>
      <c r="D26" s="40"/>
      <c r="E26" s="39"/>
      <c r="F26" s="39"/>
      <c r="G26" s="40"/>
      <c r="H26" s="154">
        <f t="shared" si="19"/>
        <v>0</v>
      </c>
      <c r="I26" s="42" t="str">
        <f t="shared" si="20"/>
        <v>盈</v>
      </c>
      <c r="J26" s="161" t="s">
        <v>39</v>
      </c>
      <c r="P26" s="248">
        <f t="shared" si="2"/>
        <v>24</v>
      </c>
      <c r="Q26" s="75" t="s">
        <v>31</v>
      </c>
      <c r="R26" s="67">
        <v>1.1758900000000001</v>
      </c>
      <c r="S26" s="92">
        <v>43025</v>
      </c>
      <c r="T26" s="93"/>
      <c r="U26" s="91">
        <v>1.1758</v>
      </c>
      <c r="V26" s="92">
        <v>43034</v>
      </c>
      <c r="W26" s="91">
        <f t="shared" si="17"/>
        <v>9.0000000000145519E-5</v>
      </c>
      <c r="X26" s="255" t="str">
        <f t="shared" si="21"/>
        <v>盈</v>
      </c>
      <c r="Y26" s="161" t="s">
        <v>39</v>
      </c>
    </row>
    <row r="27" spans="1:25" ht="16.8" customHeight="1">
      <c r="A27" s="155">
        <f t="shared" si="0"/>
        <v>25</v>
      </c>
      <c r="B27" s="38"/>
      <c r="C27" s="39"/>
      <c r="D27" s="40"/>
      <c r="E27" s="39"/>
      <c r="F27" s="39"/>
      <c r="G27" s="40"/>
      <c r="H27" s="154">
        <f t="shared" si="19"/>
        <v>0</v>
      </c>
      <c r="I27" s="42" t="str">
        <f t="shared" si="20"/>
        <v>盈</v>
      </c>
      <c r="J27" s="161" t="s">
        <v>39</v>
      </c>
      <c r="P27" s="248">
        <f t="shared" si="2"/>
        <v>25</v>
      </c>
      <c r="Q27" s="90" t="s">
        <v>31</v>
      </c>
      <c r="R27" s="91">
        <v>1.17598</v>
      </c>
      <c r="S27" s="92">
        <v>43025</v>
      </c>
      <c r="T27" s="93"/>
      <c r="U27" s="91">
        <v>1.17578</v>
      </c>
      <c r="V27" s="92">
        <v>43025</v>
      </c>
      <c r="W27" s="91">
        <f t="shared" si="17"/>
        <v>1.9999999999997797E-4</v>
      </c>
      <c r="X27" s="255" t="str">
        <f t="shared" si="21"/>
        <v>盈</v>
      </c>
      <c r="Y27" s="161" t="s">
        <v>39</v>
      </c>
    </row>
    <row r="28" spans="1:25" ht="16.8" customHeight="1">
      <c r="A28" s="155">
        <f t="shared" si="0"/>
        <v>26</v>
      </c>
      <c r="B28" s="38"/>
      <c r="C28" s="39"/>
      <c r="D28" s="40"/>
      <c r="E28" s="39"/>
      <c r="F28" s="39"/>
      <c r="G28" s="40"/>
      <c r="H28" s="154">
        <f t="shared" si="19"/>
        <v>0</v>
      </c>
      <c r="I28" s="42" t="str">
        <f t="shared" si="20"/>
        <v>盈</v>
      </c>
      <c r="J28" s="161" t="s">
        <v>39</v>
      </c>
      <c r="P28" s="248">
        <f t="shared" si="2"/>
        <v>26</v>
      </c>
      <c r="Q28" s="90" t="s">
        <v>31</v>
      </c>
      <c r="R28" s="91">
        <v>1.1812400000000001</v>
      </c>
      <c r="S28" s="92">
        <v>43028</v>
      </c>
      <c r="T28" s="93"/>
      <c r="U28" s="91">
        <v>1.18024</v>
      </c>
      <c r="V28" s="92">
        <v>43028</v>
      </c>
      <c r="W28" s="91">
        <f t="shared" si="17"/>
        <v>1.0000000000001119E-3</v>
      </c>
      <c r="X28" s="255" t="str">
        <f t="shared" si="21"/>
        <v>盈</v>
      </c>
      <c r="Y28" s="161" t="s">
        <v>39</v>
      </c>
    </row>
    <row r="29" spans="1:25" ht="16.8" customHeight="1">
      <c r="A29" s="155">
        <f t="shared" si="0"/>
        <v>27</v>
      </c>
      <c r="B29" s="38"/>
      <c r="C29" s="39"/>
      <c r="D29" s="40"/>
      <c r="E29" s="39"/>
      <c r="F29" s="39"/>
      <c r="G29" s="40"/>
      <c r="H29" s="154">
        <f t="shared" si="19"/>
        <v>0</v>
      </c>
      <c r="I29" s="42" t="str">
        <f t="shared" ref="I29:I33" si="22">IF(H29&gt;=0,"盈","亏")</f>
        <v>盈</v>
      </c>
      <c r="J29" s="161" t="s">
        <v>39</v>
      </c>
      <c r="P29" s="248">
        <f t="shared" si="2"/>
        <v>27</v>
      </c>
      <c r="Q29" s="90" t="s">
        <v>31</v>
      </c>
      <c r="R29" s="91">
        <v>1.17561</v>
      </c>
      <c r="S29" s="92">
        <v>43031</v>
      </c>
      <c r="T29" s="93"/>
      <c r="U29" s="91">
        <v>1.17547</v>
      </c>
      <c r="V29" s="92">
        <v>43032</v>
      </c>
      <c r="W29" s="91">
        <f t="shared" si="17"/>
        <v>2.8000000000005798E-4</v>
      </c>
      <c r="X29" s="255" t="str">
        <f t="shared" ref="X29" si="23">IF(W29&gt;=0,"盈","亏")</f>
        <v>盈</v>
      </c>
      <c r="Y29" s="161" t="s">
        <v>40</v>
      </c>
    </row>
    <row r="30" spans="1:25" ht="16.8" customHeight="1">
      <c r="A30" s="155">
        <f t="shared" si="0"/>
        <v>28</v>
      </c>
      <c r="B30" s="38"/>
      <c r="C30" s="39"/>
      <c r="D30" s="40"/>
      <c r="E30" s="39"/>
      <c r="F30" s="39"/>
      <c r="G30" s="40"/>
      <c r="H30" s="154">
        <f t="shared" ref="H30:H31" si="24">IF(B30="卖",C30-F30,F30-C30)*J30</f>
        <v>0</v>
      </c>
      <c r="I30" s="42" t="str">
        <f t="shared" ref="I30:I31" si="25">IF(H30&gt;=0,"盈","亏")</f>
        <v>盈</v>
      </c>
      <c r="J30" s="161" t="s">
        <v>39</v>
      </c>
      <c r="K30" s="25"/>
      <c r="L30" s="25"/>
      <c r="M30" s="25"/>
      <c r="N30" s="25"/>
      <c r="O30" s="25"/>
      <c r="P30" s="248">
        <f t="shared" si="2"/>
        <v>28</v>
      </c>
      <c r="Q30" s="90" t="s">
        <v>31</v>
      </c>
      <c r="R30" s="91">
        <v>1.17597</v>
      </c>
      <c r="S30" s="92">
        <v>43032</v>
      </c>
      <c r="T30" s="93"/>
      <c r="U30" s="91">
        <v>1.17214</v>
      </c>
      <c r="V30" s="92">
        <v>43034</v>
      </c>
      <c r="W30" s="91">
        <f t="shared" si="17"/>
        <v>3.8300000000000001E-3</v>
      </c>
      <c r="X30" s="255" t="str">
        <f t="shared" ref="X30:X31" si="26">IF(W30&gt;=0,"盈","亏")</f>
        <v>盈</v>
      </c>
      <c r="Y30" s="161" t="s">
        <v>39</v>
      </c>
    </row>
    <row r="31" spans="1:25" ht="16.8" customHeight="1">
      <c r="A31" s="155">
        <f t="shared" si="0"/>
        <v>29</v>
      </c>
      <c r="B31" s="38"/>
      <c r="C31" s="39"/>
      <c r="D31" s="40"/>
      <c r="E31" s="39"/>
      <c r="F31" s="39"/>
      <c r="G31" s="40"/>
      <c r="H31" s="154">
        <f t="shared" si="24"/>
        <v>0</v>
      </c>
      <c r="I31" s="42" t="str">
        <f t="shared" si="25"/>
        <v>盈</v>
      </c>
      <c r="J31" s="161" t="s">
        <v>39</v>
      </c>
      <c r="K31" s="25"/>
      <c r="L31" s="25"/>
      <c r="M31" s="25"/>
      <c r="N31" s="25"/>
      <c r="O31" s="25"/>
      <c r="P31" s="256">
        <f t="shared" si="2"/>
        <v>29</v>
      </c>
      <c r="Q31" s="34" t="s">
        <v>31</v>
      </c>
      <c r="R31" s="36">
        <v>1.15872</v>
      </c>
      <c r="S31" s="58">
        <v>43036</v>
      </c>
      <c r="T31" s="78"/>
      <c r="U31" s="36">
        <v>1.1843600000000001</v>
      </c>
      <c r="V31" s="58">
        <v>43063</v>
      </c>
      <c r="W31" s="36">
        <f t="shared" si="17"/>
        <v>-2.5640000000000107E-2</v>
      </c>
      <c r="X31" s="250" t="str">
        <f t="shared" si="26"/>
        <v>亏</v>
      </c>
      <c r="Y31" s="161" t="s">
        <v>39</v>
      </c>
    </row>
    <row r="32" spans="1:25" ht="16.8" customHeight="1">
      <c r="A32" s="155">
        <f t="shared" si="0"/>
        <v>30</v>
      </c>
      <c r="B32" s="38"/>
      <c r="C32" s="39"/>
      <c r="D32" s="40"/>
      <c r="E32" s="39"/>
      <c r="F32" s="39"/>
      <c r="G32" s="40"/>
      <c r="H32" s="154">
        <f t="shared" si="19"/>
        <v>0</v>
      </c>
      <c r="I32" s="42" t="str">
        <f t="shared" si="22"/>
        <v>盈</v>
      </c>
      <c r="J32" s="161" t="s">
        <v>39</v>
      </c>
      <c r="K32" s="25"/>
      <c r="L32" s="25"/>
      <c r="M32" s="25"/>
      <c r="N32" s="25"/>
      <c r="O32" s="25"/>
      <c r="P32" s="248">
        <f t="shared" si="2"/>
        <v>30</v>
      </c>
      <c r="Q32" s="38"/>
      <c r="R32" s="50"/>
      <c r="S32" s="40"/>
      <c r="T32" s="83"/>
      <c r="U32" s="50"/>
      <c r="V32" s="40"/>
      <c r="W32" s="50"/>
      <c r="X32" s="257"/>
      <c r="Y32" s="161" t="s">
        <v>39</v>
      </c>
    </row>
    <row r="33" spans="1:31" ht="16.8" customHeight="1">
      <c r="A33" s="155">
        <f t="shared" si="0"/>
        <v>31</v>
      </c>
      <c r="B33" s="38"/>
      <c r="C33" s="39"/>
      <c r="D33" s="40"/>
      <c r="E33" s="39"/>
      <c r="F33" s="39"/>
      <c r="G33" s="40"/>
      <c r="H33" s="154">
        <f t="shared" si="19"/>
        <v>0</v>
      </c>
      <c r="I33" s="42" t="str">
        <f t="shared" si="22"/>
        <v>盈</v>
      </c>
      <c r="J33" s="161" t="s">
        <v>39</v>
      </c>
      <c r="K33" s="25"/>
      <c r="L33" s="25"/>
      <c r="M33" s="25"/>
      <c r="N33" s="25"/>
      <c r="O33" s="25"/>
      <c r="P33" s="256">
        <f t="shared" si="2"/>
        <v>31</v>
      </c>
      <c r="Q33" s="34" t="s">
        <v>31</v>
      </c>
      <c r="R33" s="36">
        <v>1.1679999999999999</v>
      </c>
      <c r="S33" s="58">
        <v>43036</v>
      </c>
      <c r="T33" s="81" t="s">
        <v>119</v>
      </c>
      <c r="U33" s="36">
        <v>1.16845</v>
      </c>
      <c r="V33" s="58">
        <v>43042</v>
      </c>
      <c r="W33" s="36">
        <f t="shared" ref="W33:W52" si="27">IF(Q33="卖",R33-U33,U33-R33)*Y33</f>
        <v>-4.5000000000006146E-4</v>
      </c>
      <c r="X33" s="250" t="str">
        <f t="shared" ref="X33" si="28">IF(W33&gt;=0,"盈","亏")</f>
        <v>亏</v>
      </c>
      <c r="Y33" s="161" t="s">
        <v>39</v>
      </c>
    </row>
    <row r="34" spans="1:31" ht="16.8" customHeight="1">
      <c r="A34" s="159">
        <f t="shared" si="0"/>
        <v>32</v>
      </c>
      <c r="B34" s="34" t="s">
        <v>31</v>
      </c>
      <c r="C34" s="35">
        <v>131.619</v>
      </c>
      <c r="D34" s="58">
        <v>43047</v>
      </c>
      <c r="E34" s="35"/>
      <c r="F34" s="35">
        <v>132.36799999999999</v>
      </c>
      <c r="G34" s="58">
        <v>43069</v>
      </c>
      <c r="H34" s="197">
        <f t="shared" ref="H34:H38" si="29">IF(B34="卖",C34-F34,F34-C34)*J34</f>
        <v>-0.74899999999999523</v>
      </c>
      <c r="I34" s="32" t="str">
        <f t="shared" ref="I34:I38" si="30">IF(H34&gt;=0,"盈","亏")</f>
        <v>亏</v>
      </c>
      <c r="J34" s="161" t="s">
        <v>39</v>
      </c>
      <c r="K34" s="25"/>
      <c r="L34" s="25"/>
      <c r="M34" s="25"/>
      <c r="N34" s="25"/>
      <c r="O34" s="25"/>
      <c r="P34" s="256">
        <f t="shared" si="2"/>
        <v>32</v>
      </c>
      <c r="Q34" s="34" t="s">
        <v>31</v>
      </c>
      <c r="R34" s="36">
        <v>1.1605000000000001</v>
      </c>
      <c r="S34" s="58">
        <v>43038</v>
      </c>
      <c r="T34" s="78"/>
      <c r="U34" s="36">
        <v>1.1736800000000001</v>
      </c>
      <c r="V34" s="58">
        <v>43053</v>
      </c>
      <c r="W34" s="36">
        <f t="shared" si="27"/>
        <v>-1.317999999999997E-2</v>
      </c>
      <c r="X34" s="250" t="str">
        <f t="shared" ref="X34:X38" si="31">IF(W34&gt;=0,"盈","亏")</f>
        <v>亏</v>
      </c>
      <c r="Y34" s="161" t="s">
        <v>39</v>
      </c>
      <c r="Z34" s="200">
        <v>43053</v>
      </c>
      <c r="AA34" s="198" t="s">
        <v>122</v>
      </c>
      <c r="AB34" s="198"/>
      <c r="AC34" s="198"/>
      <c r="AD34" s="198"/>
      <c r="AE34" s="198"/>
    </row>
    <row r="35" spans="1:31" ht="16.8" customHeight="1">
      <c r="A35" s="155">
        <f t="shared" si="0"/>
        <v>33</v>
      </c>
      <c r="B35" s="38"/>
      <c r="C35" s="39"/>
      <c r="D35" s="40"/>
      <c r="E35" s="39"/>
      <c r="F35" s="39"/>
      <c r="G35" s="40"/>
      <c r="H35" s="154">
        <f t="shared" si="29"/>
        <v>0</v>
      </c>
      <c r="I35" s="42" t="str">
        <f t="shared" si="30"/>
        <v>盈</v>
      </c>
      <c r="J35" s="161" t="s">
        <v>39</v>
      </c>
      <c r="K35" s="25"/>
      <c r="L35" s="25"/>
      <c r="M35" s="25"/>
      <c r="N35" s="25"/>
      <c r="O35" s="25"/>
      <c r="P35" s="248">
        <f t="shared" si="2"/>
        <v>33</v>
      </c>
      <c r="Q35" s="38"/>
      <c r="R35" s="50"/>
      <c r="S35" s="40"/>
      <c r="T35" s="83"/>
      <c r="U35" s="50"/>
      <c r="V35" s="40"/>
      <c r="W35" s="50">
        <f t="shared" si="27"/>
        <v>0</v>
      </c>
      <c r="X35" s="257" t="str">
        <f t="shared" si="31"/>
        <v>盈</v>
      </c>
      <c r="Y35" s="161" t="s">
        <v>39</v>
      </c>
      <c r="AA35" s="198" t="s">
        <v>123</v>
      </c>
      <c r="AB35" s="198"/>
      <c r="AC35" s="198"/>
      <c r="AD35" s="198"/>
      <c r="AE35" s="198"/>
    </row>
    <row r="36" spans="1:31" ht="16.8" customHeight="1">
      <c r="A36" s="203">
        <f t="shared" si="0"/>
        <v>34</v>
      </c>
      <c r="B36" s="90" t="s">
        <v>31</v>
      </c>
      <c r="C36" s="95">
        <v>133.18799999999999</v>
      </c>
      <c r="D36" s="92">
        <v>43054</v>
      </c>
      <c r="E36" s="95"/>
      <c r="F36" s="95">
        <v>133</v>
      </c>
      <c r="G36" s="92">
        <v>43055</v>
      </c>
      <c r="H36" s="196">
        <f t="shared" si="29"/>
        <v>0.18799999999998818</v>
      </c>
      <c r="I36" s="94" t="str">
        <f t="shared" si="30"/>
        <v>盈</v>
      </c>
      <c r="J36" s="161" t="s">
        <v>39</v>
      </c>
      <c r="K36" s="25"/>
      <c r="L36" s="25"/>
      <c r="M36" s="25"/>
      <c r="N36" s="25"/>
      <c r="O36" s="25"/>
      <c r="P36" s="256">
        <f t="shared" si="2"/>
        <v>34</v>
      </c>
      <c r="Q36" s="34" t="s">
        <v>31</v>
      </c>
      <c r="R36" s="36">
        <v>1.16018</v>
      </c>
      <c r="S36" s="58">
        <v>43042</v>
      </c>
      <c r="T36" s="78"/>
      <c r="U36" s="36">
        <v>1.1736500000000001</v>
      </c>
      <c r="V36" s="58">
        <v>43053</v>
      </c>
      <c r="W36" s="36">
        <f t="shared" si="27"/>
        <v>-1.3470000000000093E-2</v>
      </c>
      <c r="X36" s="250" t="str">
        <f t="shared" si="31"/>
        <v>亏</v>
      </c>
      <c r="Y36" s="161" t="s">
        <v>39</v>
      </c>
      <c r="AA36" s="198" t="s">
        <v>124</v>
      </c>
      <c r="AB36" s="198"/>
      <c r="AC36" s="198"/>
      <c r="AD36" s="198"/>
      <c r="AE36" s="198"/>
    </row>
    <row r="37" spans="1:31" ht="16.8" customHeight="1">
      <c r="A37" s="203">
        <f t="shared" si="0"/>
        <v>35</v>
      </c>
      <c r="B37" s="90" t="s">
        <v>31</v>
      </c>
      <c r="C37" s="95">
        <v>132.78800000000001</v>
      </c>
      <c r="D37" s="92">
        <v>43056</v>
      </c>
      <c r="E37" s="95"/>
      <c r="F37" s="95">
        <v>131.71299999999999</v>
      </c>
      <c r="G37" s="92">
        <v>43059</v>
      </c>
      <c r="H37" s="196">
        <f t="shared" si="29"/>
        <v>1.0750000000000171</v>
      </c>
      <c r="I37" s="94" t="str">
        <f t="shared" si="30"/>
        <v>盈</v>
      </c>
      <c r="J37" s="161" t="s">
        <v>39</v>
      </c>
      <c r="K37" s="25"/>
      <c r="L37" s="25"/>
      <c r="M37" s="25"/>
      <c r="N37" s="25"/>
      <c r="O37" s="25"/>
      <c r="P37" s="248">
        <f t="shared" si="2"/>
        <v>35</v>
      </c>
      <c r="Q37" s="90" t="s">
        <v>31</v>
      </c>
      <c r="R37" s="91">
        <v>1.1603399999999999</v>
      </c>
      <c r="S37" s="92">
        <v>43046</v>
      </c>
      <c r="T37" s="93"/>
      <c r="U37" s="91">
        <v>1.159</v>
      </c>
      <c r="V37" s="92">
        <v>43046</v>
      </c>
      <c r="W37" s="91">
        <f t="shared" si="27"/>
        <v>1.3399999999998968E-3</v>
      </c>
      <c r="X37" s="255" t="str">
        <f t="shared" si="31"/>
        <v>盈</v>
      </c>
      <c r="Y37" s="161" t="s">
        <v>39</v>
      </c>
      <c r="AA37" s="198" t="s">
        <v>125</v>
      </c>
      <c r="AB37" s="198"/>
      <c r="AC37" s="198"/>
      <c r="AD37" s="198"/>
    </row>
    <row r="38" spans="1:31" ht="16.8" customHeight="1">
      <c r="A38" s="159">
        <f t="shared" si="0"/>
        <v>36</v>
      </c>
      <c r="B38" s="34" t="s">
        <v>31</v>
      </c>
      <c r="C38" s="35">
        <v>131.43600000000001</v>
      </c>
      <c r="D38" s="58">
        <v>43059</v>
      </c>
      <c r="E38" s="35"/>
      <c r="F38" s="35">
        <v>132.36799999999999</v>
      </c>
      <c r="G38" s="58">
        <v>43069</v>
      </c>
      <c r="H38" s="197">
        <f t="shared" si="29"/>
        <v>-0.93199999999998795</v>
      </c>
      <c r="I38" s="32" t="str">
        <f t="shared" si="30"/>
        <v>亏</v>
      </c>
      <c r="J38" s="161" t="s">
        <v>39</v>
      </c>
      <c r="K38" s="25"/>
      <c r="L38" s="25"/>
      <c r="M38" s="25"/>
      <c r="N38" s="25"/>
      <c r="O38" s="25"/>
      <c r="P38" s="256">
        <f t="shared" si="2"/>
        <v>36</v>
      </c>
      <c r="Q38" s="34" t="s">
        <v>31</v>
      </c>
      <c r="R38" s="36">
        <v>1.15937</v>
      </c>
      <c r="S38" s="58">
        <v>43047</v>
      </c>
      <c r="T38" s="78"/>
      <c r="U38" s="36">
        <v>1.1838299999999999</v>
      </c>
      <c r="V38" s="58">
        <v>43054</v>
      </c>
      <c r="W38" s="36">
        <f t="shared" si="27"/>
        <v>-2.4459999999999926E-2</v>
      </c>
      <c r="X38" s="250" t="str">
        <f t="shared" si="31"/>
        <v>亏</v>
      </c>
      <c r="Y38" s="161" t="s">
        <v>39</v>
      </c>
    </row>
    <row r="39" spans="1:31" ht="16.8" customHeight="1">
      <c r="A39" s="215">
        <f t="shared" si="0"/>
        <v>37</v>
      </c>
      <c r="B39" s="27" t="s">
        <v>31</v>
      </c>
      <c r="C39" s="28">
        <v>132.46199999999999</v>
      </c>
      <c r="D39" s="73">
        <v>43077</v>
      </c>
      <c r="E39" s="28"/>
      <c r="F39" s="28">
        <v>132.36500000000001</v>
      </c>
      <c r="G39" s="73">
        <v>43086</v>
      </c>
      <c r="H39" s="216">
        <f t="shared" ref="H39" si="32">IF(B39="卖",C39-F39,F39-C39)*J39</f>
        <v>9.6999999999979991E-2</v>
      </c>
      <c r="I39" s="30" t="str">
        <f t="shared" ref="I39" si="33">IF(H39&gt;=0,"盈","亏")</f>
        <v>盈</v>
      </c>
      <c r="J39" s="161" t="s">
        <v>39</v>
      </c>
      <c r="K39" s="25"/>
      <c r="L39" s="25"/>
      <c r="M39" s="25"/>
      <c r="N39" s="25"/>
      <c r="O39" s="25"/>
      <c r="P39" s="258">
        <f t="shared" si="2"/>
        <v>37</v>
      </c>
      <c r="Q39" s="27" t="s">
        <v>31</v>
      </c>
      <c r="R39" s="31">
        <v>1.17797</v>
      </c>
      <c r="S39" s="73">
        <v>43077</v>
      </c>
      <c r="T39" s="80"/>
      <c r="U39" s="31">
        <v>1.177</v>
      </c>
      <c r="V39" s="73">
        <v>43076</v>
      </c>
      <c r="W39" s="31">
        <f t="shared" si="27"/>
        <v>9.6999999999991537E-4</v>
      </c>
      <c r="X39" s="252" t="str">
        <f t="shared" ref="X39" si="34">IF(W39&gt;=0,"盈","亏")</f>
        <v>盈</v>
      </c>
      <c r="Y39" s="161" t="s">
        <v>39</v>
      </c>
    </row>
    <row r="40" spans="1:31" ht="16.8" customHeight="1">
      <c r="A40" s="155">
        <f t="shared" si="0"/>
        <v>38</v>
      </c>
      <c r="B40" s="38"/>
      <c r="C40" s="39"/>
      <c r="D40" s="40"/>
      <c r="E40" s="39"/>
      <c r="F40" s="39"/>
      <c r="G40" s="40"/>
      <c r="H40" s="154">
        <f t="shared" ref="H40:H43" si="35">IF(B40="卖",C40-F40,F40-C40)*J40</f>
        <v>0</v>
      </c>
      <c r="I40" s="42" t="str">
        <f t="shared" ref="I40:I43" si="36">IF(H40&gt;=0,"盈","亏")</f>
        <v>盈</v>
      </c>
      <c r="J40" s="161" t="s">
        <v>39</v>
      </c>
      <c r="K40" s="25"/>
      <c r="L40" s="25"/>
      <c r="M40" s="25"/>
      <c r="N40" s="25"/>
      <c r="O40" s="25"/>
      <c r="P40" s="258">
        <f t="shared" si="2"/>
        <v>38</v>
      </c>
      <c r="Q40" s="27" t="s">
        <v>31</v>
      </c>
      <c r="R40" s="31">
        <v>1.17893</v>
      </c>
      <c r="S40" s="73">
        <v>43077</v>
      </c>
      <c r="T40" s="80"/>
      <c r="U40" s="31">
        <v>1.177</v>
      </c>
      <c r="V40" s="73">
        <v>43076</v>
      </c>
      <c r="W40" s="31">
        <f t="shared" si="27"/>
        <v>1.9299999999999873E-3</v>
      </c>
      <c r="X40" s="252" t="str">
        <f t="shared" ref="X40:X43" si="37">IF(W40&gt;=0,"盈","亏")</f>
        <v>盈</v>
      </c>
      <c r="Y40" s="161" t="s">
        <v>39</v>
      </c>
    </row>
    <row r="41" spans="1:31" ht="16.8" customHeight="1">
      <c r="A41" s="155">
        <f t="shared" si="0"/>
        <v>39</v>
      </c>
      <c r="B41" s="38"/>
      <c r="C41" s="39"/>
      <c r="D41" s="40"/>
      <c r="E41" s="39"/>
      <c r="F41" s="39"/>
      <c r="G41" s="40"/>
      <c r="H41" s="154">
        <f t="shared" si="35"/>
        <v>0</v>
      </c>
      <c r="I41" s="42" t="str">
        <f t="shared" si="36"/>
        <v>盈</v>
      </c>
      <c r="J41" s="161" t="s">
        <v>39</v>
      </c>
      <c r="K41" s="25"/>
      <c r="L41" s="25"/>
      <c r="M41" s="25"/>
      <c r="N41" s="25"/>
      <c r="O41" s="25"/>
      <c r="P41" s="258">
        <f t="shared" si="2"/>
        <v>39</v>
      </c>
      <c r="Q41" s="90" t="s">
        <v>31</v>
      </c>
      <c r="R41" s="91">
        <v>1.17367</v>
      </c>
      <c r="S41" s="92">
        <v>43082</v>
      </c>
      <c r="T41" s="93"/>
      <c r="U41" s="91"/>
      <c r="V41" s="92"/>
      <c r="W41" s="91">
        <f t="shared" si="27"/>
        <v>1.17367</v>
      </c>
      <c r="X41" s="255" t="str">
        <f t="shared" si="37"/>
        <v>盈</v>
      </c>
      <c r="Y41" s="161" t="s">
        <v>39</v>
      </c>
    </row>
    <row r="42" spans="1:31" ht="16.8" customHeight="1">
      <c r="A42" s="155">
        <f t="shared" si="0"/>
        <v>40</v>
      </c>
      <c r="B42" s="38"/>
      <c r="C42" s="39"/>
      <c r="D42" s="40"/>
      <c r="E42" s="39"/>
      <c r="F42" s="39"/>
      <c r="G42" s="40"/>
      <c r="H42" s="154">
        <f t="shared" si="35"/>
        <v>0</v>
      </c>
      <c r="I42" s="42" t="str">
        <f t="shared" si="36"/>
        <v>盈</v>
      </c>
      <c r="J42" s="161" t="s">
        <v>39</v>
      </c>
      <c r="K42" s="25"/>
      <c r="L42" s="25"/>
      <c r="M42" s="25"/>
      <c r="N42" s="25"/>
      <c r="O42" s="25"/>
      <c r="P42" s="248">
        <f t="shared" si="2"/>
        <v>40</v>
      </c>
      <c r="Q42" s="38"/>
      <c r="R42" s="50"/>
      <c r="S42" s="40"/>
      <c r="T42" s="83"/>
      <c r="U42" s="50"/>
      <c r="V42" s="40"/>
      <c r="W42" s="50">
        <f t="shared" si="27"/>
        <v>0</v>
      </c>
      <c r="X42" s="257" t="str">
        <f t="shared" si="37"/>
        <v>盈</v>
      </c>
      <c r="Y42" s="161" t="s">
        <v>39</v>
      </c>
    </row>
    <row r="43" spans="1:31" ht="16.8" customHeight="1">
      <c r="A43" s="155">
        <f t="shared" si="0"/>
        <v>41</v>
      </c>
      <c r="B43" s="38"/>
      <c r="C43" s="39"/>
      <c r="D43" s="40"/>
      <c r="E43" s="39"/>
      <c r="F43" s="39"/>
      <c r="G43" s="40"/>
      <c r="H43" s="154">
        <f t="shared" si="35"/>
        <v>0</v>
      </c>
      <c r="I43" s="42" t="str">
        <f t="shared" si="36"/>
        <v>盈</v>
      </c>
      <c r="J43" s="161" t="s">
        <v>39</v>
      </c>
      <c r="K43" s="25"/>
      <c r="L43" s="25"/>
      <c r="M43" s="25"/>
      <c r="N43" s="25"/>
      <c r="O43" s="25"/>
      <c r="P43" s="248">
        <f t="shared" si="2"/>
        <v>41</v>
      </c>
      <c r="Q43" s="38"/>
      <c r="R43" s="50"/>
      <c r="S43" s="40"/>
      <c r="T43" s="83"/>
      <c r="U43" s="50"/>
      <c r="V43" s="40"/>
      <c r="W43" s="50">
        <f t="shared" si="27"/>
        <v>0</v>
      </c>
      <c r="X43" s="257" t="str">
        <f t="shared" si="37"/>
        <v>盈</v>
      </c>
      <c r="Y43" s="161" t="s">
        <v>39</v>
      </c>
    </row>
    <row r="44" spans="1:31" ht="16.8" customHeight="1">
      <c r="A44" s="155">
        <f t="shared" si="0"/>
        <v>42</v>
      </c>
      <c r="B44" s="38"/>
      <c r="C44" s="39"/>
      <c r="D44" s="40"/>
      <c r="E44" s="39"/>
      <c r="F44" s="39"/>
      <c r="G44" s="40"/>
      <c r="H44" s="154">
        <f t="shared" ref="H44:H47" si="38">IF(B44="卖",C44-F44,F44-C44)*J44</f>
        <v>0</v>
      </c>
      <c r="I44" s="42" t="str">
        <f t="shared" ref="I44:I47" si="39">IF(H44&gt;=0,"盈","亏")</f>
        <v>盈</v>
      </c>
      <c r="J44" s="161" t="s">
        <v>39</v>
      </c>
      <c r="K44" s="25"/>
      <c r="L44" s="25"/>
      <c r="M44" s="25"/>
      <c r="N44" s="25"/>
      <c r="O44" s="25"/>
      <c r="P44" s="248">
        <f t="shared" si="2"/>
        <v>42</v>
      </c>
      <c r="Q44" s="38"/>
      <c r="R44" s="50"/>
      <c r="S44" s="40"/>
      <c r="T44" s="83"/>
      <c r="U44" s="50"/>
      <c r="V44" s="40"/>
      <c r="W44" s="50">
        <f t="shared" si="27"/>
        <v>0</v>
      </c>
      <c r="X44" s="257" t="str">
        <f t="shared" ref="X44:X47" si="40">IF(W44&gt;=0,"盈","亏")</f>
        <v>盈</v>
      </c>
      <c r="Y44" s="161" t="s">
        <v>39</v>
      </c>
    </row>
    <row r="45" spans="1:31" ht="16.8" customHeight="1">
      <c r="A45" s="203">
        <f t="shared" si="0"/>
        <v>43</v>
      </c>
      <c r="B45" s="90" t="s">
        <v>31</v>
      </c>
      <c r="C45" s="95">
        <v>130.36199999999999</v>
      </c>
      <c r="D45" s="92">
        <v>43223</v>
      </c>
      <c r="E45" s="95"/>
      <c r="F45" s="95">
        <v>126.285</v>
      </c>
      <c r="G45" s="92">
        <v>43250</v>
      </c>
      <c r="H45" s="196">
        <f t="shared" si="38"/>
        <v>4.0769999999999982</v>
      </c>
      <c r="I45" s="94" t="str">
        <f t="shared" si="39"/>
        <v>盈</v>
      </c>
      <c r="J45" s="161" t="s">
        <v>39</v>
      </c>
      <c r="K45" s="25"/>
      <c r="L45" s="25"/>
      <c r="M45" s="25"/>
      <c r="N45" s="25"/>
      <c r="O45" s="25"/>
      <c r="P45" s="258">
        <f t="shared" si="2"/>
        <v>43</v>
      </c>
      <c r="Q45" s="90" t="s">
        <v>31</v>
      </c>
      <c r="R45" s="91">
        <v>1.20814</v>
      </c>
      <c r="S45" s="92">
        <v>43220</v>
      </c>
      <c r="T45" s="93"/>
      <c r="U45" s="91">
        <v>1.19316</v>
      </c>
      <c r="V45" s="92">
        <v>43230</v>
      </c>
      <c r="W45" s="91">
        <f t="shared" si="27"/>
        <v>1.4979999999999993E-2</v>
      </c>
      <c r="X45" s="255" t="str">
        <f t="shared" si="40"/>
        <v>盈</v>
      </c>
      <c r="Y45" s="161" t="s">
        <v>39</v>
      </c>
    </row>
    <row r="46" spans="1:31" ht="16.8" customHeight="1">
      <c r="A46" s="203">
        <f t="shared" si="0"/>
        <v>44</v>
      </c>
      <c r="B46" s="90" t="s">
        <v>31</v>
      </c>
      <c r="C46" s="95">
        <v>128.09700000000001</v>
      </c>
      <c r="D46" s="92">
        <v>43244</v>
      </c>
      <c r="E46" s="95"/>
      <c r="F46" s="95">
        <v>127.286</v>
      </c>
      <c r="G46" s="92">
        <v>43245</v>
      </c>
      <c r="H46" s="196">
        <f t="shared" si="38"/>
        <v>0.81100000000000705</v>
      </c>
      <c r="I46" s="94" t="str">
        <f t="shared" si="39"/>
        <v>盈</v>
      </c>
      <c r="J46" s="161" t="s">
        <v>39</v>
      </c>
      <c r="K46" s="25"/>
      <c r="L46" s="25"/>
      <c r="M46" s="25"/>
      <c r="N46" s="25"/>
      <c r="O46" s="25"/>
      <c r="P46" s="258">
        <f t="shared" si="2"/>
        <v>44</v>
      </c>
      <c r="Q46" s="90" t="s">
        <v>31</v>
      </c>
      <c r="R46" s="91">
        <v>1.19058</v>
      </c>
      <c r="S46" s="92">
        <v>43227</v>
      </c>
      <c r="T46" s="93"/>
      <c r="U46" s="91">
        <v>1.18788</v>
      </c>
      <c r="V46" s="92">
        <v>43229</v>
      </c>
      <c r="W46" s="91">
        <f t="shared" si="27"/>
        <v>2.6999999999999247E-3</v>
      </c>
      <c r="X46" s="255" t="str">
        <f t="shared" si="40"/>
        <v>盈</v>
      </c>
      <c r="Y46" s="161" t="s">
        <v>39</v>
      </c>
    </row>
    <row r="47" spans="1:31" ht="16.8" customHeight="1">
      <c r="A47" s="155">
        <f t="shared" si="0"/>
        <v>45</v>
      </c>
      <c r="B47" s="38"/>
      <c r="C47" s="39"/>
      <c r="D47" s="40"/>
      <c r="E47" s="39"/>
      <c r="F47" s="39"/>
      <c r="G47" s="40"/>
      <c r="H47" s="154">
        <f t="shared" si="38"/>
        <v>0</v>
      </c>
      <c r="I47" s="42" t="str">
        <f t="shared" si="39"/>
        <v>盈</v>
      </c>
      <c r="J47" s="161" t="s">
        <v>39</v>
      </c>
      <c r="K47" s="25"/>
      <c r="L47" s="25"/>
      <c r="M47" s="25"/>
      <c r="N47" s="25"/>
      <c r="O47" s="25"/>
      <c r="P47" s="258">
        <f t="shared" si="2"/>
        <v>45</v>
      </c>
      <c r="Q47" s="90" t="s">
        <v>31</v>
      </c>
      <c r="R47" s="91">
        <v>1.19167</v>
      </c>
      <c r="S47" s="92">
        <v>43235</v>
      </c>
      <c r="T47" s="93"/>
      <c r="U47" s="71">
        <v>1.1821699999999999</v>
      </c>
      <c r="V47" s="84">
        <v>43238</v>
      </c>
      <c r="W47" s="91">
        <f t="shared" si="27"/>
        <v>9.5000000000000639E-3</v>
      </c>
      <c r="X47" s="255" t="str">
        <f t="shared" si="40"/>
        <v>盈</v>
      </c>
      <c r="Y47" s="161" t="s">
        <v>39</v>
      </c>
    </row>
    <row r="48" spans="1:31" ht="16.8" customHeight="1">
      <c r="A48" s="155">
        <f t="shared" si="0"/>
        <v>46</v>
      </c>
      <c r="B48" s="38"/>
      <c r="C48" s="39"/>
      <c r="D48" s="40"/>
      <c r="E48" s="39"/>
      <c r="F48" s="39"/>
      <c r="G48" s="40"/>
      <c r="H48" s="154">
        <f t="shared" ref="H48:H52" si="41">IF(B48="卖",C48-F48,F48-C48)*J48</f>
        <v>0</v>
      </c>
      <c r="I48" s="42" t="str">
        <f t="shared" ref="I48:I52" si="42">IF(H48&gt;=0,"盈","亏")</f>
        <v>盈</v>
      </c>
      <c r="J48" s="161" t="s">
        <v>39</v>
      </c>
      <c r="K48" s="25"/>
      <c r="L48" s="25"/>
      <c r="M48" s="25"/>
      <c r="N48" s="25"/>
      <c r="O48" s="25"/>
      <c r="P48" s="258">
        <f t="shared" si="2"/>
        <v>46</v>
      </c>
      <c r="Q48" s="90" t="s">
        <v>31</v>
      </c>
      <c r="R48" s="91">
        <v>1.17743</v>
      </c>
      <c r="S48" s="92">
        <v>43238</v>
      </c>
      <c r="T48" s="93"/>
      <c r="U48" s="91">
        <v>1.1735</v>
      </c>
      <c r="V48" s="92">
        <v>43241</v>
      </c>
      <c r="W48" s="91">
        <f t="shared" si="27"/>
        <v>3.9299999999999891E-3</v>
      </c>
      <c r="X48" s="255" t="str">
        <f t="shared" ref="X48:X52" si="43">IF(W48&gt;=0,"盈","亏")</f>
        <v>盈</v>
      </c>
      <c r="Y48" s="161" t="s">
        <v>39</v>
      </c>
    </row>
    <row r="49" spans="1:26" ht="16.8" customHeight="1">
      <c r="A49" s="155">
        <f t="shared" si="0"/>
        <v>47</v>
      </c>
      <c r="B49" s="38"/>
      <c r="C49" s="39"/>
      <c r="D49" s="40"/>
      <c r="E49" s="39"/>
      <c r="F49" s="39"/>
      <c r="G49" s="40"/>
      <c r="H49" s="154">
        <f t="shared" si="41"/>
        <v>0</v>
      </c>
      <c r="I49" s="42" t="str">
        <f t="shared" si="42"/>
        <v>盈</v>
      </c>
      <c r="J49" s="161" t="s">
        <v>39</v>
      </c>
      <c r="K49" s="25"/>
      <c r="L49" s="25"/>
      <c r="M49" s="25"/>
      <c r="N49" s="25"/>
      <c r="O49" s="25"/>
      <c r="P49" s="258">
        <f t="shared" si="2"/>
        <v>47</v>
      </c>
      <c r="Q49" s="90" t="s">
        <v>31</v>
      </c>
      <c r="R49" s="91">
        <v>1.1732800000000001</v>
      </c>
      <c r="S49" s="92">
        <v>43241</v>
      </c>
      <c r="T49" s="93"/>
      <c r="U49" s="91">
        <v>1.1609700000000001</v>
      </c>
      <c r="V49" s="92">
        <v>43250</v>
      </c>
      <c r="W49" s="91">
        <f t="shared" si="27"/>
        <v>1.2310000000000043E-2</v>
      </c>
      <c r="X49" s="255" t="str">
        <f t="shared" si="43"/>
        <v>盈</v>
      </c>
      <c r="Y49" s="161" t="s">
        <v>39</v>
      </c>
    </row>
    <row r="50" spans="1:26" ht="16.8" customHeight="1">
      <c r="A50" s="155">
        <f t="shared" si="0"/>
        <v>48</v>
      </c>
      <c r="B50" s="38"/>
      <c r="C50" s="39"/>
      <c r="D50" s="40"/>
      <c r="E50" s="39"/>
      <c r="F50" s="39"/>
      <c r="G50" s="40"/>
      <c r="H50" s="154">
        <f t="shared" si="41"/>
        <v>0</v>
      </c>
      <c r="I50" s="42" t="str">
        <f t="shared" si="42"/>
        <v>盈</v>
      </c>
      <c r="J50" s="161" t="s">
        <v>39</v>
      </c>
      <c r="K50" s="25"/>
      <c r="L50" s="25"/>
      <c r="M50" s="25"/>
      <c r="N50" s="25"/>
      <c r="O50" s="25"/>
      <c r="P50" s="256">
        <f t="shared" si="2"/>
        <v>48</v>
      </c>
      <c r="Q50" s="34" t="s">
        <v>31</v>
      </c>
      <c r="R50" s="36">
        <v>1.17316</v>
      </c>
      <c r="S50" s="58">
        <v>43241</v>
      </c>
      <c r="T50" s="81" t="s">
        <v>150</v>
      </c>
      <c r="U50" s="36">
        <v>1.18252</v>
      </c>
      <c r="V50" s="58">
        <v>43242</v>
      </c>
      <c r="W50" s="36">
        <f t="shared" si="27"/>
        <v>-9.360000000000035E-3</v>
      </c>
      <c r="X50" s="250" t="str">
        <f t="shared" si="43"/>
        <v>亏</v>
      </c>
      <c r="Y50" s="161" t="s">
        <v>39</v>
      </c>
      <c r="Z50" s="37" t="s">
        <v>151</v>
      </c>
    </row>
    <row r="51" spans="1:26" ht="16.8" customHeight="1">
      <c r="A51" s="203">
        <f t="shared" si="0"/>
        <v>49</v>
      </c>
      <c r="B51" s="90" t="s">
        <v>31</v>
      </c>
      <c r="C51" s="95">
        <v>128.43199999999999</v>
      </c>
      <c r="D51" s="92">
        <v>43259</v>
      </c>
      <c r="E51" s="95"/>
      <c r="F51" s="95">
        <v>127.747</v>
      </c>
      <c r="G51" s="92">
        <v>43278</v>
      </c>
      <c r="H51" s="196">
        <f t="shared" si="41"/>
        <v>0.68499999999998806</v>
      </c>
      <c r="I51" s="94" t="str">
        <f t="shared" si="42"/>
        <v>盈</v>
      </c>
      <c r="J51" s="161" t="s">
        <v>39</v>
      </c>
      <c r="K51" s="25"/>
      <c r="L51" s="25"/>
      <c r="M51" s="25"/>
      <c r="N51" s="25"/>
      <c r="O51" s="25"/>
      <c r="P51" s="248">
        <f t="shared" si="2"/>
        <v>49</v>
      </c>
      <c r="Q51" s="38"/>
      <c r="R51" s="50"/>
      <c r="S51" s="40"/>
      <c r="T51" s="83"/>
      <c r="U51" s="50"/>
      <c r="V51" s="40"/>
      <c r="W51" s="50">
        <f t="shared" si="27"/>
        <v>0</v>
      </c>
      <c r="X51" s="257" t="str">
        <f t="shared" si="43"/>
        <v>盈</v>
      </c>
      <c r="Y51" s="161" t="s">
        <v>39</v>
      </c>
    </row>
    <row r="52" spans="1:26" ht="16.8" customHeight="1">
      <c r="A52" s="155">
        <f t="shared" si="0"/>
        <v>50</v>
      </c>
      <c r="B52" s="38"/>
      <c r="C52" s="39"/>
      <c r="D52" s="40"/>
      <c r="E52" s="39"/>
      <c r="F52" s="39"/>
      <c r="G52" s="40"/>
      <c r="H52" s="154">
        <f t="shared" si="41"/>
        <v>0</v>
      </c>
      <c r="I52" s="42" t="str">
        <f t="shared" si="42"/>
        <v>盈</v>
      </c>
      <c r="J52" s="161" t="s">
        <v>39</v>
      </c>
      <c r="K52" s="25"/>
      <c r="L52" s="25"/>
      <c r="M52" s="25"/>
      <c r="N52" s="25"/>
      <c r="O52" s="25"/>
      <c r="P52" s="248">
        <f t="shared" si="2"/>
        <v>50</v>
      </c>
      <c r="Q52" s="38"/>
      <c r="R52" s="50"/>
      <c r="S52" s="40"/>
      <c r="T52" s="83"/>
      <c r="U52" s="50"/>
      <c r="V52" s="40"/>
      <c r="W52" s="50">
        <f t="shared" si="27"/>
        <v>0</v>
      </c>
      <c r="X52" s="257" t="str">
        <f t="shared" si="43"/>
        <v>盈</v>
      </c>
      <c r="Y52" s="161" t="s">
        <v>39</v>
      </c>
    </row>
    <row r="53" spans="1:26" ht="16.8" customHeight="1">
      <c r="A53" s="155">
        <f t="shared" si="0"/>
        <v>51</v>
      </c>
      <c r="B53" s="38"/>
      <c r="C53" s="39"/>
      <c r="D53" s="40"/>
      <c r="E53" s="39"/>
      <c r="F53" s="39"/>
      <c r="G53" s="40"/>
      <c r="H53" s="154">
        <f t="shared" ref="H53:H54" si="44">IF(B53="卖",C53-F53,F53-C53)*J53</f>
        <v>0</v>
      </c>
      <c r="I53" s="42" t="str">
        <f t="shared" ref="I53:I54" si="45">IF(H53&gt;=0,"盈","亏")</f>
        <v>盈</v>
      </c>
      <c r="J53" s="161" t="s">
        <v>39</v>
      </c>
      <c r="P53" s="259">
        <f t="shared" si="2"/>
        <v>51</v>
      </c>
      <c r="Q53" s="75" t="s">
        <v>30</v>
      </c>
      <c r="R53" s="67">
        <v>1.1650100000000001</v>
      </c>
      <c r="S53" s="237">
        <v>43308</v>
      </c>
      <c r="T53" s="238" t="s">
        <v>161</v>
      </c>
      <c r="U53" s="67">
        <v>1.16997</v>
      </c>
      <c r="V53" s="237">
        <v>43311</v>
      </c>
      <c r="W53" s="67">
        <f t="shared" ref="W53:W54" si="46">IF(Q53="卖",R53-U53,U53-R53)*Y53</f>
        <v>4.9599999999998534E-3</v>
      </c>
      <c r="X53" s="260" t="str">
        <f t="shared" ref="X53:X54" si="47">IF(W53&gt;=0,"盈","亏")</f>
        <v>盈</v>
      </c>
      <c r="Y53" s="161" t="s">
        <v>39</v>
      </c>
    </row>
    <row r="54" spans="1:26" ht="16.8" customHeight="1">
      <c r="A54" s="203">
        <f t="shared" si="0"/>
        <v>52</v>
      </c>
      <c r="B54" s="90" t="s">
        <v>31</v>
      </c>
      <c r="C54" s="95">
        <v>129.071</v>
      </c>
      <c r="D54" s="92">
        <v>43320</v>
      </c>
      <c r="E54" s="95"/>
      <c r="F54" s="95">
        <v>128.57400000000001</v>
      </c>
      <c r="G54" s="92">
        <v>43320</v>
      </c>
      <c r="H54" s="196">
        <f t="shared" si="44"/>
        <v>0.49699999999998568</v>
      </c>
      <c r="I54" s="94" t="str">
        <f t="shared" si="45"/>
        <v>盈</v>
      </c>
      <c r="J54" s="161" t="s">
        <v>39</v>
      </c>
      <c r="P54" s="256">
        <f t="shared" si="2"/>
        <v>52</v>
      </c>
      <c r="Q54" s="34" t="s">
        <v>30</v>
      </c>
      <c r="R54" s="36">
        <v>1.16168</v>
      </c>
      <c r="S54" s="58">
        <v>43315</v>
      </c>
      <c r="T54" s="78"/>
      <c r="U54" s="36">
        <v>1.14375</v>
      </c>
      <c r="V54" s="58">
        <v>43322</v>
      </c>
      <c r="W54" s="36">
        <f t="shared" si="46"/>
        <v>-1.7930000000000001E-2</v>
      </c>
      <c r="X54" s="250" t="str">
        <f t="shared" si="47"/>
        <v>亏</v>
      </c>
      <c r="Y54" s="161" t="s">
        <v>39</v>
      </c>
    </row>
    <row r="55" spans="1:26" ht="16.8" customHeight="1">
      <c r="A55" s="203">
        <f t="shared" si="0"/>
        <v>53</v>
      </c>
      <c r="B55" s="90" t="s">
        <v>31</v>
      </c>
      <c r="C55" s="239">
        <v>128.33099999999999</v>
      </c>
      <c r="D55" s="92">
        <v>43322</v>
      </c>
      <c r="E55" s="95"/>
      <c r="F55" s="95">
        <v>125.809</v>
      </c>
      <c r="G55" s="92">
        <v>43325</v>
      </c>
      <c r="H55" s="196">
        <f t="shared" ref="H55:H56" si="48">IF(B55="卖",C55-F55,F55-C55)*J55</f>
        <v>2.5219999999999914</v>
      </c>
      <c r="I55" s="94" t="str">
        <f t="shared" ref="I55:I56" si="49">IF(H55&gt;=0,"盈","亏")</f>
        <v>盈</v>
      </c>
      <c r="J55" s="161" t="s">
        <v>39</v>
      </c>
      <c r="P55" s="256">
        <f t="shared" si="2"/>
        <v>53</v>
      </c>
      <c r="Q55" s="34" t="s">
        <v>31</v>
      </c>
      <c r="R55" s="36">
        <v>1.1354</v>
      </c>
      <c r="S55" s="58">
        <v>43327</v>
      </c>
      <c r="T55" s="78"/>
      <c r="U55" s="36">
        <v>1.1589</v>
      </c>
      <c r="V55" s="58">
        <v>43336</v>
      </c>
      <c r="W55" s="36">
        <f t="shared" ref="W55:W56" si="50">IF(Q55="卖",R55-U55,U55-R55)*Y55</f>
        <v>-2.3500000000000076E-2</v>
      </c>
      <c r="X55" s="250" t="str">
        <f t="shared" ref="X55:X56" si="51">IF(W55&gt;=0,"盈","亏")</f>
        <v>亏</v>
      </c>
      <c r="Y55" s="161" t="s">
        <v>39</v>
      </c>
    </row>
    <row r="56" spans="1:26" ht="16.8" customHeight="1">
      <c r="A56" s="203">
        <f t="shared" si="0"/>
        <v>54</v>
      </c>
      <c r="B56" s="90" t="s">
        <v>31</v>
      </c>
      <c r="C56" s="95">
        <v>126.14400000000001</v>
      </c>
      <c r="D56" s="92">
        <v>43327</v>
      </c>
      <c r="E56" s="95"/>
      <c r="F56" s="95">
        <v>125.652</v>
      </c>
      <c r="G56" s="92">
        <v>43327</v>
      </c>
      <c r="H56" s="196">
        <f t="shared" si="48"/>
        <v>0.49200000000000443</v>
      </c>
      <c r="I56" s="94" t="str">
        <f t="shared" si="49"/>
        <v>盈</v>
      </c>
      <c r="J56" s="161" t="s">
        <v>39</v>
      </c>
      <c r="P56" s="248">
        <f t="shared" si="2"/>
        <v>54</v>
      </c>
      <c r="Q56" s="38"/>
      <c r="R56" s="50"/>
      <c r="S56" s="40"/>
      <c r="T56" s="83"/>
      <c r="U56" s="50"/>
      <c r="V56" s="40"/>
      <c r="W56" s="50">
        <f t="shared" si="50"/>
        <v>0</v>
      </c>
      <c r="X56" s="257" t="str">
        <f t="shared" si="51"/>
        <v>盈</v>
      </c>
      <c r="Y56" s="161" t="s">
        <v>39</v>
      </c>
    </row>
    <row r="57" spans="1:26" ht="16.8" customHeight="1">
      <c r="A57" s="203">
        <f t="shared" si="0"/>
        <v>55</v>
      </c>
      <c r="B57" s="90" t="s">
        <v>31</v>
      </c>
      <c r="C57" s="239">
        <v>125.605</v>
      </c>
      <c r="D57" s="92">
        <v>43327</v>
      </c>
      <c r="E57" s="95"/>
      <c r="F57" s="95">
        <v>125.101</v>
      </c>
      <c r="G57" s="92">
        <v>43328</v>
      </c>
      <c r="H57" s="196">
        <f t="shared" ref="H57:H67" si="52">IF(B57="卖",C57-F57,F57-C57)*J57</f>
        <v>0.50400000000000489</v>
      </c>
      <c r="I57" s="94" t="str">
        <f t="shared" ref="I57:I67" si="53">IF(H57&gt;=0,"盈","亏")</f>
        <v>盈</v>
      </c>
      <c r="J57" s="161" t="s">
        <v>39</v>
      </c>
      <c r="P57" s="248">
        <f t="shared" si="2"/>
        <v>55</v>
      </c>
      <c r="Q57" s="38"/>
      <c r="R57" s="50"/>
      <c r="S57" s="40"/>
      <c r="T57" s="83"/>
      <c r="U57" s="50"/>
      <c r="V57" s="40"/>
      <c r="W57" s="50">
        <f t="shared" ref="W57:W67" si="54">IF(Q57="卖",R57-U57,U57-R57)*Y57</f>
        <v>0</v>
      </c>
      <c r="X57" s="257" t="str">
        <f t="shared" ref="X57:X67" si="55">IF(W57&gt;=0,"盈","亏")</f>
        <v>盈</v>
      </c>
      <c r="Y57" s="161" t="s">
        <v>39</v>
      </c>
    </row>
    <row r="58" spans="1:26" ht="16.8" customHeight="1">
      <c r="A58" s="155">
        <f t="shared" si="0"/>
        <v>56</v>
      </c>
      <c r="B58" s="38"/>
      <c r="C58" s="39"/>
      <c r="D58" s="40"/>
      <c r="E58" s="39"/>
      <c r="F58" s="39"/>
      <c r="G58" s="40"/>
      <c r="H58" s="154">
        <f t="shared" si="52"/>
        <v>0</v>
      </c>
      <c r="I58" s="42" t="str">
        <f t="shared" si="53"/>
        <v>盈</v>
      </c>
      <c r="J58" s="161" t="s">
        <v>39</v>
      </c>
      <c r="P58" s="248">
        <f t="shared" si="2"/>
        <v>56</v>
      </c>
      <c r="Q58" s="38"/>
      <c r="R58" s="50"/>
      <c r="S58" s="40"/>
      <c r="T58" s="83"/>
      <c r="U58" s="50"/>
      <c r="V58" s="40"/>
      <c r="W58" s="50">
        <f t="shared" si="54"/>
        <v>0</v>
      </c>
      <c r="X58" s="257" t="str">
        <f t="shared" si="55"/>
        <v>盈</v>
      </c>
      <c r="Y58" s="161" t="s">
        <v>39</v>
      </c>
    </row>
    <row r="59" spans="1:26" ht="16.8" customHeight="1">
      <c r="A59" s="155">
        <f t="shared" si="0"/>
        <v>57</v>
      </c>
      <c r="B59" s="38"/>
      <c r="D59" s="40"/>
      <c r="E59" s="39"/>
      <c r="F59" s="39"/>
      <c r="G59" s="40"/>
      <c r="H59" s="154">
        <f t="shared" si="52"/>
        <v>0</v>
      </c>
      <c r="I59" s="42" t="str">
        <f t="shared" si="53"/>
        <v>盈</v>
      </c>
      <c r="J59" s="161" t="s">
        <v>39</v>
      </c>
      <c r="P59" s="248">
        <f t="shared" si="2"/>
        <v>57</v>
      </c>
      <c r="Q59" s="38"/>
      <c r="R59" s="50"/>
      <c r="S59" s="40"/>
      <c r="T59" s="83"/>
      <c r="U59" s="50"/>
      <c r="V59" s="40"/>
      <c r="W59" s="50">
        <f t="shared" si="54"/>
        <v>0</v>
      </c>
      <c r="X59" s="257" t="str">
        <f t="shared" si="55"/>
        <v>盈</v>
      </c>
      <c r="Y59" s="161" t="s">
        <v>39</v>
      </c>
    </row>
    <row r="60" spans="1:26" ht="16.8" customHeight="1">
      <c r="A60" s="155">
        <f t="shared" si="0"/>
        <v>58</v>
      </c>
      <c r="B60" s="38"/>
      <c r="C60" s="39"/>
      <c r="D60" s="40"/>
      <c r="E60" s="39"/>
      <c r="F60" s="39"/>
      <c r="G60" s="40"/>
      <c r="H60" s="154">
        <f t="shared" si="52"/>
        <v>0</v>
      </c>
      <c r="I60" s="42" t="str">
        <f t="shared" si="53"/>
        <v>盈</v>
      </c>
      <c r="J60" s="161" t="s">
        <v>39</v>
      </c>
      <c r="P60" s="248">
        <f t="shared" si="2"/>
        <v>58</v>
      </c>
      <c r="Q60" s="38"/>
      <c r="R60" s="50"/>
      <c r="S60" s="40"/>
      <c r="T60" s="83"/>
      <c r="U60" s="50"/>
      <c r="V60" s="40"/>
      <c r="W60" s="50">
        <f t="shared" si="54"/>
        <v>0</v>
      </c>
      <c r="X60" s="257" t="str">
        <f t="shared" si="55"/>
        <v>盈</v>
      </c>
      <c r="Y60" s="161" t="s">
        <v>39</v>
      </c>
    </row>
    <row r="61" spans="1:26" ht="16.8" customHeight="1">
      <c r="A61" s="155">
        <f t="shared" si="0"/>
        <v>59</v>
      </c>
      <c r="B61" s="38"/>
      <c r="C61" s="39"/>
      <c r="D61" s="40"/>
      <c r="E61" s="39"/>
      <c r="F61" s="39"/>
      <c r="G61" s="40"/>
      <c r="H61" s="154">
        <f t="shared" ref="H61:H63" si="56">IF(B61="卖",C61-F61,F61-C61)*J61</f>
        <v>0</v>
      </c>
      <c r="I61" s="42" t="str">
        <f t="shared" ref="I61:I63" si="57">IF(H61&gt;=0,"盈","亏")</f>
        <v>盈</v>
      </c>
      <c r="J61" s="161" t="s">
        <v>39</v>
      </c>
      <c r="P61" s="248">
        <f t="shared" si="2"/>
        <v>59</v>
      </c>
      <c r="Q61" s="38"/>
      <c r="R61" s="50"/>
      <c r="S61" s="40"/>
      <c r="T61" s="83"/>
      <c r="U61" s="50"/>
      <c r="V61" s="40"/>
      <c r="W61" s="50">
        <f t="shared" ref="W61:W63" si="58">IF(Q61="卖",R61-U61,U61-R61)*Y61</f>
        <v>0</v>
      </c>
      <c r="X61" s="257" t="str">
        <f t="shared" ref="X61:X63" si="59">IF(W61&gt;=0,"盈","亏")</f>
        <v>盈</v>
      </c>
      <c r="Y61" s="161" t="s">
        <v>39</v>
      </c>
    </row>
    <row r="62" spans="1:26" ht="16.8" customHeight="1">
      <c r="A62" s="155">
        <f t="shared" si="0"/>
        <v>60</v>
      </c>
      <c r="B62" s="38"/>
      <c r="D62" s="40"/>
      <c r="E62" s="39"/>
      <c r="F62" s="39"/>
      <c r="G62" s="40"/>
      <c r="H62" s="154">
        <f t="shared" si="56"/>
        <v>0</v>
      </c>
      <c r="I62" s="42" t="str">
        <f t="shared" si="57"/>
        <v>盈</v>
      </c>
      <c r="J62" s="161" t="s">
        <v>39</v>
      </c>
      <c r="P62" s="248">
        <f t="shared" si="2"/>
        <v>60</v>
      </c>
      <c r="Q62" s="38"/>
      <c r="R62" s="50"/>
      <c r="S62" s="40"/>
      <c r="T62" s="83"/>
      <c r="U62" s="50"/>
      <c r="V62" s="40"/>
      <c r="W62" s="50">
        <f t="shared" si="58"/>
        <v>0</v>
      </c>
      <c r="X62" s="257" t="str">
        <f t="shared" si="59"/>
        <v>盈</v>
      </c>
      <c r="Y62" s="161" t="s">
        <v>39</v>
      </c>
    </row>
    <row r="63" spans="1:26" ht="16.8" customHeight="1">
      <c r="A63" s="155">
        <f t="shared" si="0"/>
        <v>61</v>
      </c>
      <c r="B63" s="38"/>
      <c r="C63" s="39"/>
      <c r="D63" s="40"/>
      <c r="E63" s="39"/>
      <c r="F63" s="39"/>
      <c r="G63" s="40"/>
      <c r="H63" s="154">
        <f t="shared" si="56"/>
        <v>0</v>
      </c>
      <c r="I63" s="42" t="str">
        <f t="shared" si="57"/>
        <v>盈</v>
      </c>
      <c r="J63" s="161" t="s">
        <v>39</v>
      </c>
      <c r="P63" s="248">
        <f t="shared" si="2"/>
        <v>61</v>
      </c>
      <c r="Q63" s="38"/>
      <c r="R63" s="50"/>
      <c r="S63" s="40"/>
      <c r="T63" s="83"/>
      <c r="U63" s="50"/>
      <c r="V63" s="40"/>
      <c r="W63" s="50">
        <f t="shared" si="58"/>
        <v>0</v>
      </c>
      <c r="X63" s="257" t="str">
        <f t="shared" si="59"/>
        <v>盈</v>
      </c>
      <c r="Y63" s="161" t="s">
        <v>39</v>
      </c>
    </row>
    <row r="64" spans="1:26" ht="16.8" customHeight="1">
      <c r="A64" s="155">
        <f t="shared" si="0"/>
        <v>62</v>
      </c>
      <c r="B64" s="38"/>
      <c r="C64" s="39"/>
      <c r="D64" s="40"/>
      <c r="E64" s="39"/>
      <c r="F64" s="39"/>
      <c r="G64" s="40"/>
      <c r="H64" s="154">
        <f t="shared" ref="H64:H66" si="60">IF(B64="卖",C64-F64,F64-C64)*J64</f>
        <v>0</v>
      </c>
      <c r="I64" s="42" t="str">
        <f t="shared" ref="I64:I66" si="61">IF(H64&gt;=0,"盈","亏")</f>
        <v>盈</v>
      </c>
      <c r="J64" s="161" t="s">
        <v>39</v>
      </c>
      <c r="P64" s="248">
        <f t="shared" si="2"/>
        <v>62</v>
      </c>
      <c r="Q64" s="38"/>
      <c r="R64" s="50"/>
      <c r="S64" s="40"/>
      <c r="T64" s="83"/>
      <c r="U64" s="50"/>
      <c r="V64" s="40"/>
      <c r="W64" s="50">
        <f t="shared" ref="W64:W66" si="62">IF(Q64="卖",R64-U64,U64-R64)*Y64</f>
        <v>0</v>
      </c>
      <c r="X64" s="257" t="str">
        <f t="shared" ref="X64:X66" si="63">IF(W64&gt;=0,"盈","亏")</f>
        <v>盈</v>
      </c>
      <c r="Y64" s="161" t="s">
        <v>39</v>
      </c>
    </row>
    <row r="65" spans="1:26" ht="16.8" customHeight="1">
      <c r="A65" s="155">
        <f t="shared" si="0"/>
        <v>63</v>
      </c>
      <c r="B65" s="38"/>
      <c r="D65" s="40"/>
      <c r="E65" s="39"/>
      <c r="F65" s="39"/>
      <c r="G65" s="40"/>
      <c r="H65" s="154">
        <f t="shared" si="60"/>
        <v>0</v>
      </c>
      <c r="I65" s="42" t="str">
        <f t="shared" si="61"/>
        <v>盈</v>
      </c>
      <c r="J65" s="161" t="s">
        <v>39</v>
      </c>
      <c r="P65" s="248">
        <f t="shared" si="2"/>
        <v>63</v>
      </c>
      <c r="Q65" s="38"/>
      <c r="R65" s="50"/>
      <c r="S65" s="40"/>
      <c r="T65" s="83"/>
      <c r="U65" s="50"/>
      <c r="V65" s="40"/>
      <c r="W65" s="50">
        <f t="shared" si="62"/>
        <v>0</v>
      </c>
      <c r="X65" s="257" t="str">
        <f t="shared" si="63"/>
        <v>盈</v>
      </c>
      <c r="Y65" s="161" t="s">
        <v>39</v>
      </c>
    </row>
    <row r="66" spans="1:26" ht="16.8" customHeight="1">
      <c r="A66" s="155">
        <f t="shared" si="0"/>
        <v>64</v>
      </c>
      <c r="B66" s="38"/>
      <c r="C66" s="39"/>
      <c r="D66" s="40"/>
      <c r="E66" s="39"/>
      <c r="F66" s="39"/>
      <c r="G66" s="40"/>
      <c r="H66" s="154">
        <f t="shared" si="60"/>
        <v>0</v>
      </c>
      <c r="I66" s="42" t="str">
        <f t="shared" si="61"/>
        <v>盈</v>
      </c>
      <c r="J66" s="161" t="s">
        <v>39</v>
      </c>
      <c r="P66" s="248">
        <f t="shared" si="2"/>
        <v>64</v>
      </c>
      <c r="Q66" s="38"/>
      <c r="R66" s="50"/>
      <c r="S66" s="40"/>
      <c r="T66" s="83"/>
      <c r="U66" s="50"/>
      <c r="V66" s="40"/>
      <c r="W66" s="50">
        <f t="shared" si="62"/>
        <v>0</v>
      </c>
      <c r="X66" s="257" t="str">
        <f t="shared" si="63"/>
        <v>盈</v>
      </c>
      <c r="Y66" s="161" t="s">
        <v>39</v>
      </c>
    </row>
    <row r="67" spans="1:26" ht="16.8" customHeight="1">
      <c r="A67" s="155">
        <f t="shared" si="0"/>
        <v>65</v>
      </c>
      <c r="B67" s="38"/>
      <c r="C67" s="39"/>
      <c r="D67" s="40"/>
      <c r="E67" s="39"/>
      <c r="F67" s="39"/>
      <c r="G67" s="40"/>
      <c r="H67" s="154">
        <f t="shared" si="52"/>
        <v>0</v>
      </c>
      <c r="I67" s="42" t="str">
        <f t="shared" si="53"/>
        <v>盈</v>
      </c>
      <c r="J67" s="161" t="s">
        <v>39</v>
      </c>
      <c r="P67" s="248">
        <f t="shared" si="2"/>
        <v>65</v>
      </c>
      <c r="Q67" s="38"/>
      <c r="R67" s="50"/>
      <c r="S67" s="40"/>
      <c r="T67" s="83"/>
      <c r="U67" s="50"/>
      <c r="V67" s="40"/>
      <c r="W67" s="50">
        <f t="shared" si="54"/>
        <v>0</v>
      </c>
      <c r="X67" s="257" t="str">
        <f t="shared" si="55"/>
        <v>盈</v>
      </c>
      <c r="Y67" s="161" t="s">
        <v>39</v>
      </c>
    </row>
    <row r="68" spans="1:26" ht="16.8" customHeight="1">
      <c r="A68" s="155">
        <f t="shared" si="0"/>
        <v>66</v>
      </c>
      <c r="B68" s="38"/>
      <c r="D68" s="40"/>
      <c r="E68" s="39"/>
      <c r="F68" s="39"/>
      <c r="G68" s="40"/>
      <c r="H68" s="154">
        <f t="shared" ref="H68:H69" si="64">IF(B68="卖",C68-F68,F68-C68)*J68</f>
        <v>0</v>
      </c>
      <c r="I68" s="42" t="str">
        <f t="shared" ref="I68:I69" si="65">IF(H68&gt;=0,"盈","亏")</f>
        <v>盈</v>
      </c>
      <c r="J68" s="161" t="s">
        <v>39</v>
      </c>
      <c r="P68" s="248">
        <f t="shared" si="2"/>
        <v>66</v>
      </c>
      <c r="Q68" s="38"/>
      <c r="R68" s="50"/>
      <c r="S68" s="40"/>
      <c r="T68" s="83"/>
      <c r="U68" s="50"/>
      <c r="V68" s="40"/>
      <c r="W68" s="50">
        <f t="shared" ref="W68:W69" si="66">IF(Q68="卖",R68-U68,U68-R68)*Y68</f>
        <v>0</v>
      </c>
      <c r="X68" s="257" t="str">
        <f t="shared" ref="X68:X69" si="67">IF(W68&gt;=0,"盈","亏")</f>
        <v>盈</v>
      </c>
      <c r="Y68" s="161" t="s">
        <v>39</v>
      </c>
    </row>
    <row r="69" spans="1:26" ht="16.8" customHeight="1" thickBot="1">
      <c r="A69" s="155">
        <f t="shared" si="0"/>
        <v>67</v>
      </c>
      <c r="B69" s="38"/>
      <c r="C69" s="39"/>
      <c r="D69" s="40"/>
      <c r="E69" s="39"/>
      <c r="F69" s="39"/>
      <c r="G69" s="40"/>
      <c r="H69" s="154">
        <f t="shared" si="64"/>
        <v>0</v>
      </c>
      <c r="I69" s="42" t="str">
        <f t="shared" si="65"/>
        <v>盈</v>
      </c>
      <c r="J69" s="161" t="s">
        <v>39</v>
      </c>
      <c r="P69" s="261">
        <f t="shared" si="2"/>
        <v>67</v>
      </c>
      <c r="Q69" s="262"/>
      <c r="R69" s="263"/>
      <c r="S69" s="264"/>
      <c r="T69" s="265"/>
      <c r="U69" s="263"/>
      <c r="V69" s="264"/>
      <c r="W69" s="263">
        <f t="shared" si="66"/>
        <v>0</v>
      </c>
      <c r="X69" s="266" t="str">
        <f t="shared" si="67"/>
        <v>盈</v>
      </c>
      <c r="Y69" s="161" t="s">
        <v>39</v>
      </c>
    </row>
    <row r="70" spans="1:26">
      <c r="D70" s="22"/>
      <c r="E70" s="22"/>
      <c r="S70" s="56"/>
    </row>
    <row r="71" spans="1:26" ht="39.6">
      <c r="D71" s="352" t="str">
        <f>E74</f>
        <v>波动</v>
      </c>
      <c r="E71" s="352"/>
      <c r="F71" s="352"/>
      <c r="G71" s="352"/>
      <c r="S71" s="352" t="str">
        <f>T74</f>
        <v>波动</v>
      </c>
      <c r="T71" s="352"/>
      <c r="U71" s="352"/>
      <c r="V71" s="352"/>
    </row>
    <row r="72" spans="1:26" ht="17.399999999999999" thickBot="1"/>
    <row r="73" spans="1:26" s="25" customFormat="1" ht="24.6">
      <c r="A73" s="22"/>
      <c r="B73" s="26"/>
      <c r="C73" s="23"/>
      <c r="D73" s="347" t="s">
        <v>130</v>
      </c>
      <c r="E73" s="348"/>
      <c r="F73" s="205"/>
      <c r="G73" s="206"/>
      <c r="H73" s="24"/>
      <c r="J73" s="162"/>
      <c r="K73" s="22"/>
      <c r="L73" s="22"/>
      <c r="M73" s="22"/>
      <c r="N73" s="22"/>
      <c r="O73" s="22"/>
      <c r="P73" s="22"/>
      <c r="Q73" s="26"/>
      <c r="R73" s="23"/>
      <c r="S73" s="347" t="s">
        <v>130</v>
      </c>
      <c r="T73" s="348"/>
      <c r="U73" s="205"/>
      <c r="V73" s="206"/>
      <c r="W73" s="24"/>
      <c r="Y73" s="162"/>
      <c r="Z73" s="199"/>
    </row>
    <row r="74" spans="1:26" s="25" customFormat="1" ht="24.6">
      <c r="A74" s="22"/>
      <c r="B74" s="26"/>
      <c r="C74" s="23"/>
      <c r="D74" s="207" t="s">
        <v>129</v>
      </c>
      <c r="E74" s="208" t="s">
        <v>79</v>
      </c>
      <c r="F74" s="205"/>
      <c r="G74" s="206"/>
      <c r="H74" s="24"/>
      <c r="J74" s="162"/>
      <c r="K74" s="22"/>
      <c r="L74" s="22"/>
      <c r="M74" s="22"/>
      <c r="N74" s="22"/>
      <c r="O74" s="22"/>
      <c r="P74" s="22"/>
      <c r="Q74" s="26"/>
      <c r="R74" s="23"/>
      <c r="S74" s="207" t="s">
        <v>129</v>
      </c>
      <c r="T74" s="208" t="s">
        <v>79</v>
      </c>
      <c r="U74" s="205"/>
      <c r="V74" s="206"/>
      <c r="W74" s="24"/>
      <c r="Y74" s="162"/>
      <c r="Z74" s="199"/>
    </row>
    <row r="75" spans="1:26" s="25" customFormat="1" ht="25.2" thickBot="1">
      <c r="A75" s="22"/>
      <c r="B75" s="26"/>
      <c r="C75" s="23"/>
      <c r="D75" s="209" t="s">
        <v>128</v>
      </c>
      <c r="E75" s="210"/>
      <c r="F75" s="205"/>
      <c r="G75" s="204" t="b">
        <f>E74=E75</f>
        <v>0</v>
      </c>
      <c r="H75" s="24"/>
      <c r="J75" s="162"/>
      <c r="K75" s="22"/>
      <c r="L75" s="22"/>
      <c r="M75" s="22"/>
      <c r="N75" s="22"/>
      <c r="O75" s="22"/>
      <c r="P75" s="22"/>
      <c r="Q75" s="26"/>
      <c r="R75" s="23"/>
      <c r="S75" s="209" t="s">
        <v>128</v>
      </c>
      <c r="T75" s="210"/>
      <c r="U75" s="205"/>
      <c r="V75" s="204" t="b">
        <f>T74=T75</f>
        <v>0</v>
      </c>
      <c r="W75" s="24"/>
      <c r="Y75" s="162"/>
      <c r="Z75" s="199"/>
    </row>
    <row r="76" spans="1:26" s="25" customFormat="1">
      <c r="A76" s="22"/>
      <c r="B76" s="26"/>
      <c r="C76" s="23"/>
      <c r="F76" s="23"/>
      <c r="G76" s="37"/>
      <c r="H76" s="24"/>
      <c r="J76" s="162"/>
      <c r="K76" s="22"/>
      <c r="L76" s="22"/>
      <c r="M76" s="22"/>
      <c r="N76" s="22"/>
      <c r="O76" s="22"/>
      <c r="P76" s="22"/>
      <c r="Q76" s="26"/>
      <c r="R76" s="23"/>
      <c r="S76" s="56"/>
      <c r="T76" s="23"/>
      <c r="U76" s="23"/>
      <c r="V76" s="37"/>
      <c r="W76" s="24"/>
      <c r="Y76" s="162"/>
      <c r="Z76" s="199"/>
    </row>
    <row r="77" spans="1:26" s="25" customFormat="1">
      <c r="A77" s="22"/>
      <c r="B77" s="26"/>
      <c r="C77" s="23"/>
      <c r="F77" s="23"/>
      <c r="G77" s="37"/>
      <c r="H77" s="24"/>
      <c r="J77" s="162"/>
      <c r="K77" s="22"/>
      <c r="L77" s="22"/>
      <c r="M77" s="22"/>
      <c r="N77" s="22"/>
      <c r="O77" s="22"/>
      <c r="P77" s="22"/>
      <c r="Q77" s="26"/>
      <c r="R77" s="23"/>
      <c r="S77" s="56"/>
      <c r="T77" s="23"/>
      <c r="U77" s="23"/>
      <c r="V77" s="37"/>
      <c r="W77" s="24"/>
      <c r="Y77" s="162"/>
      <c r="Z77" s="199"/>
    </row>
    <row r="78" spans="1:26" s="25" customFormat="1">
      <c r="A78" s="22"/>
      <c r="B78" s="26"/>
      <c r="C78" s="23"/>
      <c r="F78" s="23"/>
      <c r="G78" s="37"/>
      <c r="H78" s="24"/>
      <c r="J78" s="162"/>
      <c r="K78" s="22"/>
      <c r="L78" s="22"/>
      <c r="M78" s="22"/>
      <c r="N78" s="22"/>
      <c r="O78" s="22"/>
      <c r="P78" s="22"/>
      <c r="Q78" s="26"/>
      <c r="R78" s="23"/>
      <c r="S78" s="56"/>
      <c r="T78" s="23"/>
      <c r="U78" s="23"/>
      <c r="V78" s="37"/>
      <c r="W78" s="24"/>
      <c r="Y78" s="162"/>
      <c r="Z78" s="199"/>
    </row>
    <row r="79" spans="1:26" s="25" customFormat="1">
      <c r="A79" s="22"/>
      <c r="B79" s="26"/>
      <c r="C79" s="23"/>
      <c r="F79" s="23"/>
      <c r="G79" s="37"/>
      <c r="H79" s="24"/>
      <c r="J79" s="162"/>
      <c r="K79" s="22"/>
      <c r="L79" s="22"/>
      <c r="M79" s="22"/>
      <c r="N79" s="22"/>
      <c r="O79" s="22"/>
      <c r="P79" s="22"/>
      <c r="Q79" s="26"/>
      <c r="R79" s="23"/>
      <c r="S79" s="56"/>
      <c r="T79" s="23"/>
      <c r="U79" s="23"/>
      <c r="V79" s="37"/>
      <c r="W79" s="24"/>
      <c r="Y79" s="162"/>
      <c r="Z79" s="199"/>
    </row>
    <row r="80" spans="1:26" s="25" customFormat="1">
      <c r="A80" s="22"/>
      <c r="B80" s="26"/>
      <c r="C80" s="23"/>
      <c r="F80" s="23"/>
      <c r="G80" s="37"/>
      <c r="H80" s="24"/>
      <c r="J80" s="162"/>
      <c r="K80" s="22"/>
      <c r="L80" s="22"/>
      <c r="M80" s="22"/>
      <c r="N80" s="22"/>
      <c r="O80" s="22"/>
      <c r="P80" s="22"/>
      <c r="Q80" s="26"/>
      <c r="R80" s="23"/>
      <c r="S80" s="56"/>
      <c r="T80" s="23"/>
      <c r="U80" s="23"/>
      <c r="V80" s="37"/>
      <c r="W80" s="24"/>
      <c r="Y80" s="162"/>
      <c r="Z80" s="199"/>
    </row>
    <row r="81" spans="1:26" s="25" customFormat="1">
      <c r="A81" s="22"/>
      <c r="B81" s="26"/>
      <c r="C81" s="23"/>
      <c r="F81" s="23"/>
      <c r="G81" s="37"/>
      <c r="H81" s="24"/>
      <c r="J81" s="162"/>
      <c r="K81" s="22"/>
      <c r="L81" s="22"/>
      <c r="M81" s="22"/>
      <c r="N81" s="22"/>
      <c r="O81" s="22"/>
      <c r="P81" s="22"/>
      <c r="Q81" s="26"/>
      <c r="R81" s="23"/>
      <c r="S81" s="56"/>
      <c r="T81" s="23"/>
      <c r="U81" s="23"/>
      <c r="V81" s="37"/>
      <c r="W81" s="24"/>
      <c r="Y81" s="162"/>
      <c r="Z81" s="199"/>
    </row>
    <row r="82" spans="1:26" s="25" customFormat="1">
      <c r="A82" s="22"/>
      <c r="B82" s="26"/>
      <c r="C82" s="23"/>
      <c r="F82" s="23"/>
      <c r="G82" s="37"/>
      <c r="H82" s="24"/>
      <c r="J82" s="162"/>
      <c r="K82" s="22"/>
      <c r="L82" s="22"/>
      <c r="M82" s="22"/>
      <c r="N82" s="22"/>
      <c r="O82" s="22"/>
      <c r="P82" s="22"/>
      <c r="Q82" s="26"/>
      <c r="R82" s="23"/>
      <c r="S82" s="56"/>
      <c r="T82" s="23"/>
      <c r="U82" s="23"/>
      <c r="V82" s="37"/>
      <c r="W82" s="24"/>
      <c r="Y82" s="162"/>
      <c r="Z82" s="199"/>
    </row>
    <row r="83" spans="1:26" s="25" customFormat="1">
      <c r="A83" s="22"/>
      <c r="B83" s="26"/>
      <c r="C83" s="23"/>
      <c r="F83" s="23"/>
      <c r="G83" s="37"/>
      <c r="H83" s="24"/>
      <c r="J83" s="162"/>
      <c r="K83" s="22"/>
      <c r="L83" s="22"/>
      <c r="M83" s="22"/>
      <c r="N83" s="22"/>
      <c r="O83" s="22"/>
      <c r="P83" s="22"/>
      <c r="Q83" s="26"/>
      <c r="R83" s="23"/>
      <c r="S83" s="56"/>
      <c r="T83" s="23"/>
      <c r="U83" s="23"/>
      <c r="V83" s="37"/>
      <c r="W83" s="24"/>
      <c r="Y83" s="162"/>
      <c r="Z83" s="199"/>
    </row>
    <row r="84" spans="1:26" s="25" customFormat="1">
      <c r="A84" s="22"/>
      <c r="B84" s="26"/>
      <c r="C84" s="23"/>
      <c r="D84" s="37"/>
      <c r="E84" s="23"/>
      <c r="F84" s="23"/>
      <c r="G84" s="37"/>
      <c r="H84" s="24"/>
      <c r="J84" s="162"/>
      <c r="K84" s="22"/>
      <c r="L84" s="22"/>
      <c r="M84" s="22"/>
      <c r="N84" s="22"/>
      <c r="O84" s="22"/>
      <c r="P84" s="22"/>
      <c r="Q84" s="26"/>
      <c r="R84" s="23"/>
      <c r="S84" s="56"/>
      <c r="T84" s="23"/>
      <c r="U84" s="23"/>
      <c r="V84" s="37"/>
      <c r="W84" s="24"/>
      <c r="Y84" s="162"/>
      <c r="Z84" s="199"/>
    </row>
    <row r="85" spans="1:26" s="25" customFormat="1">
      <c r="A85" s="22"/>
      <c r="B85" s="26"/>
      <c r="C85" s="23"/>
      <c r="D85" s="37"/>
      <c r="E85" s="23"/>
      <c r="F85" s="23"/>
      <c r="G85" s="37"/>
      <c r="H85" s="24"/>
      <c r="J85" s="162"/>
      <c r="K85" s="22"/>
      <c r="L85" s="22"/>
      <c r="M85" s="22"/>
      <c r="N85" s="22"/>
      <c r="O85" s="22"/>
      <c r="P85" s="22"/>
      <c r="Q85" s="26"/>
      <c r="R85" s="23"/>
      <c r="S85" s="37"/>
      <c r="T85" s="23"/>
      <c r="U85" s="23"/>
      <c r="V85" s="37"/>
      <c r="W85" s="24"/>
      <c r="Y85" s="162"/>
      <c r="Z85" s="199"/>
    </row>
    <row r="86" spans="1:26" s="25" customFormat="1">
      <c r="A86" s="22"/>
      <c r="B86" s="26"/>
      <c r="C86" s="23"/>
      <c r="D86" s="37"/>
      <c r="E86" s="23"/>
      <c r="F86" s="23"/>
      <c r="G86" s="37"/>
      <c r="H86" s="24"/>
      <c r="J86" s="162"/>
      <c r="K86" s="22"/>
      <c r="L86" s="22"/>
      <c r="M86" s="22"/>
      <c r="N86" s="22"/>
      <c r="O86" s="22"/>
      <c r="P86" s="22"/>
      <c r="Q86" s="26"/>
      <c r="R86" s="23"/>
      <c r="S86" s="37"/>
      <c r="T86" s="23"/>
      <c r="U86" s="23"/>
      <c r="V86" s="37"/>
      <c r="W86" s="24"/>
      <c r="Y86" s="162"/>
      <c r="Z86" s="199"/>
    </row>
    <row r="87" spans="1:26" s="25" customFormat="1">
      <c r="A87" s="22"/>
      <c r="B87" s="26"/>
      <c r="C87" s="23"/>
      <c r="D87" s="37"/>
      <c r="E87" s="23"/>
      <c r="F87" s="23"/>
      <c r="G87" s="37"/>
      <c r="H87" s="24"/>
      <c r="J87" s="162"/>
      <c r="K87" s="22"/>
      <c r="L87" s="22"/>
      <c r="M87" s="22"/>
      <c r="N87" s="22"/>
      <c r="O87" s="22"/>
      <c r="P87" s="22"/>
      <c r="Q87" s="26"/>
      <c r="R87" s="23"/>
      <c r="S87" s="37"/>
      <c r="T87" s="23"/>
      <c r="U87" s="23"/>
      <c r="V87" s="37"/>
      <c r="W87" s="24"/>
      <c r="Y87" s="162"/>
      <c r="Z87" s="199"/>
    </row>
    <row r="88" spans="1:26" s="25" customFormat="1">
      <c r="A88" s="22"/>
      <c r="B88" s="26"/>
      <c r="C88" s="23"/>
      <c r="D88" s="37"/>
      <c r="E88" s="23"/>
      <c r="F88" s="23"/>
      <c r="G88" s="37"/>
      <c r="H88" s="24"/>
      <c r="J88" s="162"/>
      <c r="K88" s="22"/>
      <c r="L88" s="22"/>
      <c r="M88" s="22"/>
      <c r="N88" s="22"/>
      <c r="O88" s="22"/>
      <c r="P88" s="22"/>
      <c r="Q88" s="26"/>
      <c r="R88" s="23"/>
      <c r="S88" s="37"/>
      <c r="T88" s="23"/>
      <c r="U88" s="23"/>
      <c r="V88" s="37"/>
      <c r="W88" s="24"/>
      <c r="Y88" s="162"/>
      <c r="Z88" s="199"/>
    </row>
    <row r="89" spans="1:26" s="25" customFormat="1">
      <c r="A89" s="22"/>
      <c r="B89" s="26"/>
      <c r="C89" s="23"/>
      <c r="D89" s="37"/>
      <c r="E89" s="23"/>
      <c r="F89" s="23"/>
      <c r="G89" s="37"/>
      <c r="H89" s="24"/>
      <c r="J89" s="162"/>
      <c r="K89" s="22"/>
      <c r="L89" s="22"/>
      <c r="M89" s="22"/>
      <c r="N89" s="22"/>
      <c r="O89" s="22"/>
      <c r="P89" s="22"/>
      <c r="Q89" s="26"/>
      <c r="R89" s="23"/>
      <c r="S89" s="37"/>
      <c r="T89" s="23"/>
      <c r="U89" s="23"/>
      <c r="V89" s="37"/>
      <c r="W89" s="24"/>
      <c r="Y89" s="162"/>
      <c r="Z89" s="199"/>
    </row>
    <row r="90" spans="1:26" s="25" customFormat="1">
      <c r="A90" s="22"/>
      <c r="B90" s="26"/>
      <c r="C90" s="23"/>
      <c r="D90" s="37"/>
      <c r="E90" s="23"/>
      <c r="F90" s="23"/>
      <c r="G90" s="37"/>
      <c r="H90" s="24"/>
      <c r="J90" s="162"/>
      <c r="K90" s="22"/>
      <c r="L90" s="22"/>
      <c r="M90" s="22"/>
      <c r="N90" s="22"/>
      <c r="O90" s="22"/>
      <c r="P90" s="22"/>
      <c r="Q90" s="26"/>
      <c r="R90" s="23"/>
      <c r="S90" s="37"/>
      <c r="T90" s="23"/>
      <c r="U90" s="23"/>
      <c r="V90" s="37"/>
      <c r="W90" s="24"/>
      <c r="Y90" s="162"/>
      <c r="Z90" s="199"/>
    </row>
    <row r="91" spans="1:26" s="25" customFormat="1">
      <c r="A91" s="22"/>
      <c r="B91" s="26"/>
      <c r="C91" s="23"/>
      <c r="D91" s="37"/>
      <c r="E91" s="23"/>
      <c r="F91" s="23"/>
      <c r="G91" s="37"/>
      <c r="H91" s="24"/>
      <c r="J91" s="162"/>
      <c r="K91" s="22"/>
      <c r="L91" s="22"/>
      <c r="M91" s="22"/>
      <c r="N91" s="22"/>
      <c r="O91" s="22"/>
      <c r="P91" s="22"/>
      <c r="Q91" s="26"/>
      <c r="R91" s="23"/>
      <c r="S91" s="37"/>
      <c r="T91" s="23"/>
      <c r="U91" s="23"/>
      <c r="V91" s="37"/>
      <c r="W91" s="24"/>
      <c r="Y91" s="162"/>
      <c r="Z91" s="199"/>
    </row>
    <row r="92" spans="1:26" s="25" customFormat="1">
      <c r="A92" s="22"/>
      <c r="B92" s="26"/>
      <c r="C92" s="23"/>
      <c r="D92" s="37"/>
      <c r="E92" s="23"/>
      <c r="F92" s="23"/>
      <c r="G92" s="37"/>
      <c r="H92" s="24"/>
      <c r="J92" s="162"/>
      <c r="K92" s="22"/>
      <c r="L92" s="22"/>
      <c r="M92" s="22"/>
      <c r="N92" s="22"/>
      <c r="O92" s="22"/>
      <c r="P92" s="22"/>
      <c r="Q92" s="26"/>
      <c r="R92" s="23"/>
      <c r="S92" s="37"/>
      <c r="T92" s="23"/>
      <c r="U92" s="23"/>
      <c r="V92" s="37"/>
      <c r="W92" s="24"/>
      <c r="Y92" s="162"/>
      <c r="Z92" s="199"/>
    </row>
    <row r="93" spans="1:26" s="25" customFormat="1">
      <c r="A93" s="22"/>
      <c r="B93" s="26"/>
      <c r="C93" s="23"/>
      <c r="D93" s="37"/>
      <c r="E93" s="23"/>
      <c r="F93" s="23"/>
      <c r="G93" s="37"/>
      <c r="H93" s="24"/>
      <c r="J93" s="162"/>
      <c r="K93" s="22"/>
      <c r="L93" s="22"/>
      <c r="M93" s="22"/>
      <c r="N93" s="22"/>
      <c r="O93" s="22"/>
      <c r="P93" s="22"/>
      <c r="Q93" s="26"/>
      <c r="R93" s="23"/>
      <c r="S93" s="37"/>
      <c r="T93" s="23"/>
      <c r="U93" s="23"/>
      <c r="V93" s="37"/>
      <c r="W93" s="24"/>
      <c r="Y93" s="162"/>
      <c r="Z93" s="199"/>
    </row>
    <row r="94" spans="1:26" s="25" customFormat="1">
      <c r="A94" s="22"/>
      <c r="B94" s="26"/>
      <c r="C94" s="23"/>
      <c r="D94" s="37"/>
      <c r="E94" s="23"/>
      <c r="F94" s="23"/>
      <c r="G94" s="37"/>
      <c r="H94" s="24"/>
      <c r="J94" s="162"/>
      <c r="K94" s="22"/>
      <c r="L94" s="22"/>
      <c r="M94" s="22"/>
      <c r="N94" s="22"/>
      <c r="O94" s="22"/>
      <c r="P94" s="22"/>
      <c r="Q94" s="26"/>
      <c r="R94" s="23"/>
      <c r="S94" s="37"/>
      <c r="T94" s="23"/>
      <c r="U94" s="23"/>
      <c r="V94" s="37"/>
      <c r="W94" s="24"/>
      <c r="Y94" s="162"/>
      <c r="Z94" s="199"/>
    </row>
  </sheetData>
  <mergeCells count="6">
    <mergeCell ref="D71:G71"/>
    <mergeCell ref="D73:E73"/>
    <mergeCell ref="S71:V71"/>
    <mergeCell ref="S73:T73"/>
    <mergeCell ref="A1:I1"/>
    <mergeCell ref="P1:X1"/>
  </mergeCells>
  <conditionalFormatting sqref="G75">
    <cfRule type="cellIs" dxfId="3" priority="2" operator="equal">
      <formula>TRUE</formula>
    </cfRule>
  </conditionalFormatting>
  <conditionalFormatting sqref="V75">
    <cfRule type="cellIs" dxfId="2" priority="1" operator="equal">
      <formula>TRUE</formula>
    </cfRule>
  </conditionalFormatting>
  <dataValidations count="2">
    <dataValidation type="list" allowBlank="1" showInputMessage="1" showErrorMessage="1" sqref="E74:E75 T74:T75">
      <formula1>"上,下,波动"</formula1>
    </dataValidation>
    <dataValidation type="list" allowBlank="1" showInputMessage="1" showErrorMessage="1" sqref="B2:B1048576 Q2:Q1048576">
      <formula1>#REF!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A74"/>
  <sheetViews>
    <sheetView zoomScale="90" zoomScaleNormal="90" workbookViewId="0">
      <pane ySplit="2" topLeftCell="A30" activePane="bottomLeft" state="frozen"/>
      <selection pane="bottomLeft" activeCell="O47" sqref="O47"/>
    </sheetView>
  </sheetViews>
  <sheetFormatPr defaultRowHeight="16.8"/>
  <cols>
    <col min="1" max="1" width="5.44140625" style="22" bestFit="1" customWidth="1"/>
    <col min="2" max="2" width="5.5546875" style="26" customWidth="1"/>
    <col min="3" max="3" width="8.33203125" style="23" customWidth="1"/>
    <col min="4" max="4" width="12.6640625" style="37" customWidth="1"/>
    <col min="5" max="5" width="9" style="23" customWidth="1"/>
    <col min="6" max="6" width="8.88671875" style="23" customWidth="1"/>
    <col min="7" max="7" width="11.6640625" style="37" bestFit="1" customWidth="1"/>
    <col min="8" max="8" width="10" style="24" customWidth="1"/>
    <col min="9" max="9" width="6.6640625" style="25" customWidth="1"/>
    <col min="10" max="10" width="4.44140625" style="161" customWidth="1"/>
    <col min="11" max="15" width="8.77734375" style="22" customWidth="1"/>
    <col min="16" max="16" width="5.44140625" style="22" bestFit="1" customWidth="1"/>
    <col min="17" max="17" width="5.5546875" style="26" customWidth="1"/>
    <col min="18" max="18" width="9" style="23" bestFit="1" customWidth="1"/>
    <col min="19" max="19" width="12.109375" style="37" bestFit="1" customWidth="1"/>
    <col min="20" max="20" width="9" style="23" customWidth="1"/>
    <col min="21" max="21" width="9.109375" style="23" bestFit="1" customWidth="1"/>
    <col min="22" max="22" width="12.88671875" style="37" customWidth="1"/>
    <col min="23" max="23" width="9.109375" style="24" bestFit="1" customWidth="1"/>
    <col min="24" max="24" width="6.6640625" style="25" customWidth="1"/>
    <col min="25" max="25" width="5.44140625" style="161" customWidth="1"/>
    <col min="26" max="16384" width="8.88671875" style="22"/>
  </cols>
  <sheetData>
    <row r="1" spans="1:25" ht="29.4">
      <c r="A1" s="349" t="s">
        <v>27</v>
      </c>
      <c r="B1" s="350"/>
      <c r="C1" s="350"/>
      <c r="D1" s="350"/>
      <c r="E1" s="350"/>
      <c r="F1" s="350"/>
      <c r="G1" s="350"/>
      <c r="H1" s="350"/>
      <c r="I1" s="351"/>
      <c r="J1" s="180"/>
      <c r="P1" s="349" t="s">
        <v>41</v>
      </c>
      <c r="Q1" s="350"/>
      <c r="R1" s="350"/>
      <c r="S1" s="350"/>
      <c r="T1" s="350"/>
      <c r="U1" s="350"/>
      <c r="V1" s="350"/>
      <c r="W1" s="350"/>
      <c r="X1" s="351"/>
      <c r="Y1" s="180"/>
    </row>
    <row r="2" spans="1:25" ht="21" thickBot="1">
      <c r="A2" s="44" t="s">
        <v>38</v>
      </c>
      <c r="B2" s="45" t="s">
        <v>28</v>
      </c>
      <c r="C2" s="46" t="s">
        <v>29</v>
      </c>
      <c r="D2" s="47" t="s">
        <v>33</v>
      </c>
      <c r="E2" s="46" t="s">
        <v>37</v>
      </c>
      <c r="F2" s="46" t="s">
        <v>35</v>
      </c>
      <c r="G2" s="47" t="s">
        <v>36</v>
      </c>
      <c r="H2" s="48" t="s">
        <v>34</v>
      </c>
      <c r="I2" s="49" t="s">
        <v>32</v>
      </c>
      <c r="P2" s="44" t="s">
        <v>38</v>
      </c>
      <c r="Q2" s="45" t="s">
        <v>28</v>
      </c>
      <c r="R2" s="46" t="s">
        <v>29</v>
      </c>
      <c r="S2" s="47" t="s">
        <v>33</v>
      </c>
      <c r="T2" s="46" t="s">
        <v>37</v>
      </c>
      <c r="U2" s="46" t="s">
        <v>35</v>
      </c>
      <c r="V2" s="47" t="s">
        <v>36</v>
      </c>
      <c r="W2" s="48" t="s">
        <v>34</v>
      </c>
      <c r="X2" s="49" t="s">
        <v>32</v>
      </c>
    </row>
    <row r="3" spans="1:25">
      <c r="A3" s="248">
        <f>ROW()-2</f>
        <v>1</v>
      </c>
      <c r="B3" s="51" t="s">
        <v>30</v>
      </c>
      <c r="C3" s="52">
        <v>0.79339000000000004</v>
      </c>
      <c r="D3" s="53">
        <v>42935</v>
      </c>
      <c r="E3" s="57">
        <v>5</v>
      </c>
      <c r="F3" s="52">
        <v>0.79303999999999997</v>
      </c>
      <c r="G3" s="53">
        <v>42942</v>
      </c>
      <c r="H3" s="54">
        <f>IF(B3="卖",C3-F3,F3-C3)</f>
        <v>-3.5000000000007248E-4</v>
      </c>
      <c r="I3" s="249" t="str">
        <f>IF(H3&gt;=0,"盈","亏")</f>
        <v>亏</v>
      </c>
      <c r="P3" s="248">
        <f>ROW()-2</f>
        <v>1</v>
      </c>
      <c r="Q3" s="63" t="s">
        <v>31</v>
      </c>
      <c r="R3" s="66">
        <v>0.94947000000000004</v>
      </c>
      <c r="S3" s="64">
        <v>42937</v>
      </c>
      <c r="T3" s="66"/>
      <c r="U3" s="66">
        <v>0.94830999999999999</v>
      </c>
      <c r="V3" s="64">
        <v>42941</v>
      </c>
      <c r="W3" s="66">
        <f>IF(Q3="卖",R3-U3,U3-R3)</f>
        <v>1.1600000000000499E-3</v>
      </c>
      <c r="X3" s="267" t="str">
        <f>IF(W3&gt;=0,"盈","亏")</f>
        <v>盈</v>
      </c>
    </row>
    <row r="4" spans="1:25">
      <c r="A4" s="248">
        <f t="shared" ref="A4:A43" si="0">ROW()-2</f>
        <v>2</v>
      </c>
      <c r="B4" s="59" t="s">
        <v>30</v>
      </c>
      <c r="C4" s="65">
        <v>0.79201999999999995</v>
      </c>
      <c r="D4" s="61">
        <v>42936</v>
      </c>
      <c r="E4" s="60"/>
      <c r="F4" s="65">
        <v>0.79429000000000005</v>
      </c>
      <c r="G4" s="61">
        <v>42937</v>
      </c>
      <c r="H4" s="62">
        <f t="shared" ref="H4:H16" si="1">IF(B4="卖",C4-F4,F4-C4)</f>
        <v>2.2700000000001053E-3</v>
      </c>
      <c r="I4" s="251" t="str">
        <f>IF(H4&gt;=0,"盈","亏")</f>
        <v>盈</v>
      </c>
      <c r="P4" s="248">
        <f t="shared" ref="P4:P43" si="2">ROW()-2</f>
        <v>2</v>
      </c>
      <c r="Q4" s="38"/>
      <c r="R4" s="50"/>
      <c r="S4" s="40"/>
      <c r="T4" s="50"/>
      <c r="U4" s="50"/>
      <c r="V4" s="40"/>
      <c r="W4" s="50">
        <f t="shared" ref="W4:W19" si="3">IF(Q4="卖",R4-U4,U4-R4)</f>
        <v>0</v>
      </c>
      <c r="X4" s="267" t="str">
        <f t="shared" ref="X4:X32" si="4">IF(W4&gt;=0,"盈","亏")</f>
        <v>盈</v>
      </c>
    </row>
    <row r="5" spans="1:25">
      <c r="A5" s="248">
        <f t="shared" si="0"/>
        <v>3</v>
      </c>
      <c r="B5" s="59" t="s">
        <v>30</v>
      </c>
      <c r="C5" s="65">
        <v>0.79156000000000004</v>
      </c>
      <c r="D5" s="61">
        <v>42937</v>
      </c>
      <c r="E5" s="60">
        <v>10</v>
      </c>
      <c r="F5" s="65">
        <v>0.79220000000000002</v>
      </c>
      <c r="G5" s="61">
        <v>42941</v>
      </c>
      <c r="H5" s="62">
        <f t="shared" si="1"/>
        <v>6.3999999999997392E-4</v>
      </c>
      <c r="I5" s="271" t="str">
        <f t="shared" ref="I5:I37" si="5">IF(H5&gt;=0,"盈","亏")</f>
        <v>盈</v>
      </c>
      <c r="P5" s="248">
        <f t="shared" si="2"/>
        <v>3</v>
      </c>
      <c r="Q5" s="38"/>
      <c r="R5" s="50"/>
      <c r="S5" s="40"/>
      <c r="T5" s="50"/>
      <c r="U5" s="50"/>
      <c r="V5" s="40"/>
      <c r="W5" s="50">
        <f t="shared" si="3"/>
        <v>0</v>
      </c>
      <c r="X5" s="267" t="str">
        <f t="shared" si="4"/>
        <v>盈</v>
      </c>
    </row>
    <row r="6" spans="1:25">
      <c r="A6" s="248">
        <f t="shared" si="0"/>
        <v>4</v>
      </c>
      <c r="B6" s="59" t="s">
        <v>30</v>
      </c>
      <c r="C6" s="65">
        <v>0.78856000000000004</v>
      </c>
      <c r="D6" s="61">
        <v>42937</v>
      </c>
      <c r="E6" s="60">
        <v>5</v>
      </c>
      <c r="F6" s="65">
        <v>0.79215999999999998</v>
      </c>
      <c r="G6" s="61">
        <v>42941</v>
      </c>
      <c r="H6" s="62">
        <f t="shared" si="1"/>
        <v>3.5999999999999366E-3</v>
      </c>
      <c r="I6" s="251" t="str">
        <f t="shared" si="5"/>
        <v>盈</v>
      </c>
      <c r="P6" s="248">
        <f t="shared" si="2"/>
        <v>4</v>
      </c>
      <c r="Q6" s="38"/>
      <c r="R6" s="50"/>
      <c r="S6" s="40"/>
      <c r="T6" s="50"/>
      <c r="U6" s="50"/>
      <c r="V6" s="40"/>
      <c r="W6" s="50">
        <f t="shared" si="3"/>
        <v>0</v>
      </c>
      <c r="X6" s="267" t="str">
        <f t="shared" si="4"/>
        <v>盈</v>
      </c>
    </row>
    <row r="7" spans="1:25">
      <c r="A7" s="248">
        <f t="shared" si="0"/>
        <v>5</v>
      </c>
      <c r="B7" s="59" t="s">
        <v>30</v>
      </c>
      <c r="C7" s="65">
        <v>0.80052000000000001</v>
      </c>
      <c r="D7" s="61">
        <v>42943</v>
      </c>
      <c r="E7" s="60"/>
      <c r="F7" s="65">
        <v>0.80118</v>
      </c>
      <c r="G7" s="61">
        <v>42943</v>
      </c>
      <c r="H7" s="62">
        <f t="shared" si="1"/>
        <v>6.5999999999999392E-4</v>
      </c>
      <c r="I7" s="271" t="str">
        <f t="shared" si="5"/>
        <v>盈</v>
      </c>
      <c r="P7" s="248">
        <f t="shared" si="2"/>
        <v>5</v>
      </c>
      <c r="Q7" s="38"/>
      <c r="R7" s="50"/>
      <c r="S7" s="40"/>
      <c r="T7" s="50"/>
      <c r="U7" s="50"/>
      <c r="V7" s="40"/>
      <c r="W7" s="50">
        <f t="shared" si="3"/>
        <v>0</v>
      </c>
      <c r="X7" s="267" t="str">
        <f t="shared" si="4"/>
        <v>盈</v>
      </c>
    </row>
    <row r="8" spans="1:25">
      <c r="A8" s="248">
        <f t="shared" si="0"/>
        <v>6</v>
      </c>
      <c r="B8" s="38"/>
      <c r="C8" s="50"/>
      <c r="D8" s="40"/>
      <c r="E8" s="39"/>
      <c r="F8" s="50"/>
      <c r="G8" s="40"/>
      <c r="H8" s="41"/>
      <c r="I8" s="257"/>
      <c r="P8" s="248">
        <f t="shared" si="2"/>
        <v>6</v>
      </c>
      <c r="Q8" s="38"/>
      <c r="R8" s="50"/>
      <c r="S8" s="40"/>
      <c r="T8" s="50"/>
      <c r="U8" s="50"/>
      <c r="V8" s="40"/>
      <c r="W8" s="50">
        <f t="shared" si="3"/>
        <v>0</v>
      </c>
      <c r="X8" s="267" t="str">
        <f t="shared" si="4"/>
        <v>盈</v>
      </c>
    </row>
    <row r="9" spans="1:25">
      <c r="A9" s="248">
        <f t="shared" si="0"/>
        <v>7</v>
      </c>
      <c r="B9" s="34" t="s">
        <v>31</v>
      </c>
      <c r="C9" s="36">
        <v>0.78720000000000001</v>
      </c>
      <c r="D9" s="58">
        <v>42957</v>
      </c>
      <c r="E9" s="35" t="s">
        <v>57</v>
      </c>
      <c r="F9" s="36">
        <v>0.79078999999999999</v>
      </c>
      <c r="G9" s="58">
        <v>42959</v>
      </c>
      <c r="H9" s="33">
        <f t="shared" ref="H9" si="6">IF(B9="卖",C9-F9,F9-C9)</f>
        <v>-3.5899999999999821E-3</v>
      </c>
      <c r="I9" s="250" t="str">
        <f t="shared" ref="I9" si="7">IF(H9&gt;=0,"盈","亏")</f>
        <v>亏</v>
      </c>
      <c r="P9" s="248">
        <f t="shared" si="2"/>
        <v>7</v>
      </c>
      <c r="Q9" s="38"/>
      <c r="R9" s="50"/>
      <c r="S9" s="40"/>
      <c r="T9" s="50"/>
      <c r="U9" s="50"/>
      <c r="V9" s="40"/>
      <c r="W9" s="50">
        <f t="shared" si="3"/>
        <v>0</v>
      </c>
      <c r="X9" s="267" t="str">
        <f t="shared" si="4"/>
        <v>盈</v>
      </c>
    </row>
    <row r="10" spans="1:25">
      <c r="A10" s="248">
        <f t="shared" si="0"/>
        <v>8</v>
      </c>
      <c r="B10" s="75" t="s">
        <v>30</v>
      </c>
      <c r="C10" s="67">
        <v>0.79481999999999997</v>
      </c>
      <c r="D10" s="73">
        <v>42976</v>
      </c>
      <c r="E10" s="28"/>
      <c r="F10" s="31">
        <v>0.8</v>
      </c>
      <c r="G10" s="73">
        <v>42999</v>
      </c>
      <c r="H10" s="29">
        <f t="shared" si="1"/>
        <v>5.1800000000000734E-3</v>
      </c>
      <c r="I10" s="252" t="str">
        <f t="shared" si="5"/>
        <v>盈</v>
      </c>
      <c r="P10" s="248">
        <f t="shared" si="2"/>
        <v>8</v>
      </c>
      <c r="Q10" s="38"/>
      <c r="R10" s="50"/>
      <c r="S10" s="40"/>
      <c r="T10" s="50"/>
      <c r="U10" s="50"/>
      <c r="V10" s="40"/>
      <c r="W10" s="50">
        <f t="shared" si="3"/>
        <v>0</v>
      </c>
      <c r="X10" s="267" t="str">
        <f t="shared" si="4"/>
        <v>盈</v>
      </c>
    </row>
    <row r="11" spans="1:25">
      <c r="A11" s="248">
        <f t="shared" si="0"/>
        <v>9</v>
      </c>
      <c r="B11" s="27" t="s">
        <v>30</v>
      </c>
      <c r="C11" s="31">
        <v>0.79810000000000003</v>
      </c>
      <c r="D11" s="73">
        <v>42976</v>
      </c>
      <c r="E11" s="28"/>
      <c r="F11" s="31">
        <v>0.80559000000000003</v>
      </c>
      <c r="G11" s="73">
        <v>42986</v>
      </c>
      <c r="H11" s="29">
        <f t="shared" si="1"/>
        <v>7.4899999999999967E-3</v>
      </c>
      <c r="I11" s="272" t="str">
        <f t="shared" si="5"/>
        <v>盈</v>
      </c>
      <c r="P11" s="248">
        <f t="shared" si="2"/>
        <v>9</v>
      </c>
      <c r="Q11" s="38"/>
      <c r="R11" s="50"/>
      <c r="S11" s="40"/>
      <c r="T11" s="50"/>
      <c r="U11" s="50"/>
      <c r="V11" s="40"/>
      <c r="W11" s="50">
        <f t="shared" si="3"/>
        <v>0</v>
      </c>
      <c r="X11" s="267" t="str">
        <f t="shared" si="4"/>
        <v>盈</v>
      </c>
    </row>
    <row r="12" spans="1:25">
      <c r="A12" s="248">
        <f t="shared" si="0"/>
        <v>10</v>
      </c>
      <c r="B12" s="27" t="s">
        <v>30</v>
      </c>
      <c r="C12" s="31">
        <v>0.79642999999999997</v>
      </c>
      <c r="D12" s="73">
        <v>42983</v>
      </c>
      <c r="E12" s="28"/>
      <c r="F12" s="31">
        <v>0.79900000000000004</v>
      </c>
      <c r="G12" s="73">
        <v>42983</v>
      </c>
      <c r="H12" s="29">
        <f t="shared" si="1"/>
        <v>2.5700000000000722E-3</v>
      </c>
      <c r="I12" s="272" t="str">
        <f t="shared" si="5"/>
        <v>盈</v>
      </c>
      <c r="P12" s="248">
        <f t="shared" si="2"/>
        <v>10</v>
      </c>
      <c r="Q12" s="38"/>
      <c r="R12" s="50"/>
      <c r="S12" s="40"/>
      <c r="T12" s="50"/>
      <c r="U12" s="50"/>
      <c r="V12" s="40"/>
      <c r="W12" s="50">
        <f t="shared" si="3"/>
        <v>0</v>
      </c>
      <c r="X12" s="267" t="str">
        <f t="shared" si="4"/>
        <v>盈</v>
      </c>
    </row>
    <row r="13" spans="1:25">
      <c r="A13" s="248">
        <f t="shared" si="0"/>
        <v>11</v>
      </c>
      <c r="B13" s="34" t="s">
        <v>30</v>
      </c>
      <c r="C13" s="36">
        <v>0.80415999999999999</v>
      </c>
      <c r="D13" s="58">
        <v>42991</v>
      </c>
      <c r="E13" s="76" t="s">
        <v>56</v>
      </c>
      <c r="F13" s="36">
        <v>0.80074999999999996</v>
      </c>
      <c r="G13" s="58">
        <v>42991</v>
      </c>
      <c r="H13" s="33">
        <f t="shared" si="1"/>
        <v>-3.4100000000000241E-3</v>
      </c>
      <c r="I13" s="250" t="str">
        <f t="shared" si="5"/>
        <v>亏</v>
      </c>
      <c r="P13" s="248">
        <f t="shared" si="2"/>
        <v>11</v>
      </c>
      <c r="Q13" s="38"/>
      <c r="R13" s="50"/>
      <c r="S13" s="40"/>
      <c r="T13" s="50"/>
      <c r="U13" s="50"/>
      <c r="V13" s="40"/>
      <c r="W13" s="50">
        <f t="shared" si="3"/>
        <v>0</v>
      </c>
      <c r="X13" s="267" t="str">
        <f t="shared" si="4"/>
        <v>盈</v>
      </c>
    </row>
    <row r="14" spans="1:25">
      <c r="A14" s="248">
        <f t="shared" si="0"/>
        <v>12</v>
      </c>
      <c r="B14" s="34" t="s">
        <v>30</v>
      </c>
      <c r="C14" s="36">
        <v>0.80164999999999997</v>
      </c>
      <c r="D14" s="58">
        <v>42996</v>
      </c>
      <c r="E14" s="76" t="s">
        <v>56</v>
      </c>
      <c r="F14" s="36">
        <v>0.79544000000000004</v>
      </c>
      <c r="G14" s="58">
        <v>42997</v>
      </c>
      <c r="H14" s="33">
        <f t="shared" si="1"/>
        <v>-6.2099999999999378E-3</v>
      </c>
      <c r="I14" s="250" t="str">
        <f t="shared" si="5"/>
        <v>亏</v>
      </c>
      <c r="P14" s="248">
        <f t="shared" si="2"/>
        <v>12</v>
      </c>
      <c r="Q14" s="38"/>
      <c r="R14" s="50"/>
      <c r="S14" s="40"/>
      <c r="T14" s="50"/>
      <c r="U14" s="50"/>
      <c r="V14" s="40"/>
      <c r="W14" s="50">
        <f t="shared" si="3"/>
        <v>0</v>
      </c>
      <c r="X14" s="267" t="str">
        <f t="shared" si="4"/>
        <v>盈</v>
      </c>
    </row>
    <row r="15" spans="1:25">
      <c r="A15" s="248">
        <f t="shared" si="0"/>
        <v>13</v>
      </c>
      <c r="B15" s="34" t="s">
        <v>30</v>
      </c>
      <c r="C15" s="36">
        <v>0.80693000000000004</v>
      </c>
      <c r="D15" s="58">
        <v>42998</v>
      </c>
      <c r="E15" s="76" t="s">
        <v>58</v>
      </c>
      <c r="F15" s="36">
        <v>0.79235999999999995</v>
      </c>
      <c r="G15" s="58">
        <v>42999</v>
      </c>
      <c r="H15" s="33">
        <f t="shared" si="1"/>
        <v>-1.4570000000000083E-2</v>
      </c>
      <c r="I15" s="250" t="str">
        <f t="shared" si="5"/>
        <v>亏</v>
      </c>
      <c r="P15" s="248">
        <f t="shared" si="2"/>
        <v>13</v>
      </c>
      <c r="Q15" s="38"/>
      <c r="R15" s="50"/>
      <c r="S15" s="40"/>
      <c r="T15" s="50"/>
      <c r="U15" s="50"/>
      <c r="V15" s="40"/>
      <c r="W15" s="50">
        <f t="shared" si="3"/>
        <v>0</v>
      </c>
      <c r="X15" s="267" t="str">
        <f t="shared" si="4"/>
        <v>盈</v>
      </c>
    </row>
    <row r="16" spans="1:25">
      <c r="A16" s="248">
        <f t="shared" si="0"/>
        <v>14</v>
      </c>
      <c r="B16" s="38"/>
      <c r="C16" s="50"/>
      <c r="D16" s="40"/>
      <c r="E16" s="39"/>
      <c r="F16" s="50"/>
      <c r="G16" s="40"/>
      <c r="H16" s="154">
        <f t="shared" si="1"/>
        <v>0</v>
      </c>
      <c r="I16" s="257" t="str">
        <f t="shared" si="5"/>
        <v>盈</v>
      </c>
      <c r="P16" s="248">
        <f t="shared" si="2"/>
        <v>14</v>
      </c>
      <c r="Q16" s="38"/>
      <c r="R16" s="50"/>
      <c r="S16" s="40"/>
      <c r="T16" s="50"/>
      <c r="U16" s="50"/>
      <c r="V16" s="40"/>
      <c r="W16" s="50">
        <f t="shared" si="3"/>
        <v>0</v>
      </c>
      <c r="X16" s="267" t="str">
        <f t="shared" si="4"/>
        <v>盈</v>
      </c>
    </row>
    <row r="17" spans="1:25">
      <c r="A17" s="248">
        <f t="shared" si="0"/>
        <v>15</v>
      </c>
      <c r="B17" s="38"/>
      <c r="C17" s="50"/>
      <c r="D17" s="40"/>
      <c r="E17" s="39"/>
      <c r="F17" s="50"/>
      <c r="G17" s="40"/>
      <c r="H17" s="154">
        <f>IF(B17="卖",C17-F17,F17-C17)*J17</f>
        <v>0</v>
      </c>
      <c r="I17" s="257" t="str">
        <f t="shared" si="5"/>
        <v>盈</v>
      </c>
      <c r="P17" s="248">
        <f t="shared" si="2"/>
        <v>15</v>
      </c>
      <c r="Q17" s="38"/>
      <c r="R17" s="50"/>
      <c r="S17" s="40"/>
      <c r="T17" s="50"/>
      <c r="U17" s="50"/>
      <c r="V17" s="40"/>
      <c r="W17" s="50">
        <f t="shared" si="3"/>
        <v>0</v>
      </c>
      <c r="X17" s="267" t="str">
        <f t="shared" si="4"/>
        <v>盈</v>
      </c>
      <c r="Y17" s="161" t="s">
        <v>40</v>
      </c>
    </row>
    <row r="18" spans="1:25">
      <c r="A18" s="248">
        <f t="shared" si="0"/>
        <v>16</v>
      </c>
      <c r="B18" s="38"/>
      <c r="C18" s="50"/>
      <c r="D18" s="40"/>
      <c r="E18" s="39"/>
      <c r="F18" s="50"/>
      <c r="G18" s="40"/>
      <c r="H18" s="154">
        <f t="shared" ref="H18:H37" si="8">IF(B18="卖",C18-F18,F18-C18)*J18</f>
        <v>0</v>
      </c>
      <c r="I18" s="257" t="str">
        <f t="shared" si="5"/>
        <v>盈</v>
      </c>
      <c r="P18" s="248">
        <f t="shared" si="2"/>
        <v>16</v>
      </c>
      <c r="Q18" s="38"/>
      <c r="R18" s="50"/>
      <c r="S18" s="40"/>
      <c r="T18" s="50"/>
      <c r="U18" s="50"/>
      <c r="V18" s="40"/>
      <c r="W18" s="50">
        <f t="shared" si="3"/>
        <v>0</v>
      </c>
      <c r="X18" s="267" t="str">
        <f t="shared" si="4"/>
        <v>盈</v>
      </c>
      <c r="Y18" s="161" t="s">
        <v>40</v>
      </c>
    </row>
    <row r="19" spans="1:25">
      <c r="A19" s="253">
        <f t="shared" si="0"/>
        <v>17</v>
      </c>
      <c r="B19" s="72"/>
      <c r="C19" s="71"/>
      <c r="D19" s="84"/>
      <c r="E19" s="86">
        <v>2</v>
      </c>
      <c r="F19" s="71"/>
      <c r="G19" s="84"/>
      <c r="H19" s="87">
        <f t="shared" ref="H19" si="9">IF(B19="卖",C19-F19,F19-C19)</f>
        <v>0</v>
      </c>
      <c r="I19" s="254" t="str">
        <f t="shared" si="5"/>
        <v>盈</v>
      </c>
      <c r="J19" s="161" t="s">
        <v>39</v>
      </c>
      <c r="P19" s="253">
        <f t="shared" si="2"/>
        <v>17</v>
      </c>
      <c r="Q19" s="72"/>
      <c r="R19" s="71"/>
      <c r="S19" s="84"/>
      <c r="T19" s="71">
        <v>2</v>
      </c>
      <c r="U19" s="71"/>
      <c r="V19" s="84"/>
      <c r="W19" s="71">
        <f t="shared" si="3"/>
        <v>0</v>
      </c>
      <c r="X19" s="268" t="str">
        <f t="shared" si="4"/>
        <v>盈</v>
      </c>
      <c r="Y19" s="161" t="s">
        <v>40</v>
      </c>
    </row>
    <row r="20" spans="1:25">
      <c r="A20" s="248">
        <f t="shared" si="0"/>
        <v>18</v>
      </c>
      <c r="B20" s="90" t="s">
        <v>31</v>
      </c>
      <c r="C20" s="91">
        <v>0.77766000000000002</v>
      </c>
      <c r="D20" s="92">
        <v>43032</v>
      </c>
      <c r="E20" s="95"/>
      <c r="F20" s="91">
        <v>0.77254999999999996</v>
      </c>
      <c r="G20" s="92">
        <v>43033</v>
      </c>
      <c r="H20" s="196">
        <f t="shared" si="8"/>
        <v>1.0220000000000118E-2</v>
      </c>
      <c r="I20" s="255" t="str">
        <f t="shared" si="5"/>
        <v>盈</v>
      </c>
      <c r="J20" s="161" t="s">
        <v>40</v>
      </c>
      <c r="P20" s="248">
        <f t="shared" si="2"/>
        <v>18</v>
      </c>
      <c r="Q20" s="75" t="s">
        <v>30</v>
      </c>
      <c r="R20" s="67">
        <v>0.97824999999999995</v>
      </c>
      <c r="S20" s="92">
        <v>43014</v>
      </c>
      <c r="T20" s="91"/>
      <c r="U20" s="91">
        <v>0.97907</v>
      </c>
      <c r="V20" s="92">
        <v>43014</v>
      </c>
      <c r="W20" s="91">
        <f t="shared" ref="W20:W30" si="10">IF(Q20="卖",R20-U20,U20-R20)*Y17</f>
        <v>1.6400000000000858E-3</v>
      </c>
      <c r="X20" s="269" t="str">
        <f t="shared" si="4"/>
        <v>盈</v>
      </c>
      <c r="Y20" s="161" t="s">
        <v>39</v>
      </c>
    </row>
    <row r="21" spans="1:25" ht="16.8" customHeight="1">
      <c r="A21" s="248">
        <f t="shared" si="0"/>
        <v>19</v>
      </c>
      <c r="B21" s="34" t="s">
        <v>31</v>
      </c>
      <c r="C21" s="36">
        <v>0.76985000000000003</v>
      </c>
      <c r="D21" s="58">
        <v>43033</v>
      </c>
      <c r="E21" s="35"/>
      <c r="F21" s="36">
        <v>0.77088000000000001</v>
      </c>
      <c r="G21" s="58">
        <v>43034</v>
      </c>
      <c r="H21" s="197">
        <f t="shared" si="8"/>
        <v>-1.0299999999999754E-3</v>
      </c>
      <c r="I21" s="250" t="str">
        <f t="shared" si="5"/>
        <v>亏</v>
      </c>
      <c r="J21" s="161" t="s">
        <v>39</v>
      </c>
      <c r="P21" s="248">
        <f t="shared" si="2"/>
        <v>19</v>
      </c>
      <c r="Q21" s="75" t="s">
        <v>30</v>
      </c>
      <c r="R21" s="36">
        <v>0.98046999999999995</v>
      </c>
      <c r="S21" s="58">
        <v>43017</v>
      </c>
      <c r="T21" s="36"/>
      <c r="U21" s="36">
        <v>0.97411999999999999</v>
      </c>
      <c r="V21" s="58">
        <v>43019</v>
      </c>
      <c r="W21" s="36">
        <f t="shared" si="10"/>
        <v>-1.2699999999999934E-2</v>
      </c>
      <c r="X21" s="249" t="str">
        <f t="shared" si="4"/>
        <v>亏</v>
      </c>
      <c r="Y21" s="161" t="s">
        <v>39</v>
      </c>
    </row>
    <row r="22" spans="1:25" ht="16.8" customHeight="1">
      <c r="A22" s="248">
        <f t="shared" si="0"/>
        <v>20</v>
      </c>
      <c r="B22" s="90" t="s">
        <v>31</v>
      </c>
      <c r="C22" s="91">
        <v>0.76976</v>
      </c>
      <c r="D22" s="92">
        <v>43034</v>
      </c>
      <c r="E22" s="95"/>
      <c r="F22" s="91">
        <v>0.76624000000000003</v>
      </c>
      <c r="G22" s="92">
        <v>43036</v>
      </c>
      <c r="H22" s="196">
        <f t="shared" si="8"/>
        <v>7.0399999999999352E-3</v>
      </c>
      <c r="I22" s="255" t="str">
        <f t="shared" si="5"/>
        <v>盈</v>
      </c>
      <c r="J22" s="161" t="s">
        <v>40</v>
      </c>
      <c r="P22" s="248">
        <f t="shared" si="2"/>
        <v>20</v>
      </c>
      <c r="Q22" s="90" t="s">
        <v>30</v>
      </c>
      <c r="R22" s="91">
        <v>0.97482000000000002</v>
      </c>
      <c r="S22" s="92">
        <v>43020</v>
      </c>
      <c r="T22" s="91"/>
      <c r="U22" s="91">
        <v>0.97497999999999996</v>
      </c>
      <c r="V22" s="92">
        <v>43020</v>
      </c>
      <c r="W22" s="91">
        <f t="shared" si="10"/>
        <v>3.1999999999987594E-4</v>
      </c>
      <c r="X22" s="269" t="str">
        <f t="shared" si="4"/>
        <v>盈</v>
      </c>
      <c r="Y22" s="161" t="s">
        <v>39</v>
      </c>
    </row>
    <row r="23" spans="1:25" ht="16.8" customHeight="1">
      <c r="A23" s="248">
        <f t="shared" si="0"/>
        <v>21</v>
      </c>
      <c r="B23" s="38"/>
      <c r="C23" s="50"/>
      <c r="D23" s="40"/>
      <c r="E23" s="39"/>
      <c r="F23" s="50"/>
      <c r="G23" s="40"/>
      <c r="H23" s="154">
        <f t="shared" si="8"/>
        <v>0</v>
      </c>
      <c r="I23" s="257" t="str">
        <f t="shared" si="5"/>
        <v>盈</v>
      </c>
      <c r="J23" s="161" t="s">
        <v>39</v>
      </c>
      <c r="P23" s="248">
        <f t="shared" si="2"/>
        <v>21</v>
      </c>
      <c r="Q23" s="38"/>
      <c r="R23" s="50"/>
      <c r="S23" s="40"/>
      <c r="T23" s="50"/>
      <c r="U23" s="50"/>
      <c r="V23" s="40"/>
      <c r="W23" s="50">
        <f t="shared" si="10"/>
        <v>0</v>
      </c>
      <c r="X23" s="267" t="str">
        <f t="shared" si="4"/>
        <v>盈</v>
      </c>
      <c r="Y23" s="161" t="s">
        <v>39</v>
      </c>
    </row>
    <row r="24" spans="1:25" ht="16.8" customHeight="1">
      <c r="A24" s="248">
        <f t="shared" si="0"/>
        <v>22</v>
      </c>
      <c r="B24" s="38"/>
      <c r="C24" s="50"/>
      <c r="D24" s="40"/>
      <c r="E24" s="39"/>
      <c r="F24" s="50"/>
      <c r="G24" s="40"/>
      <c r="H24" s="211">
        <f t="shared" si="8"/>
        <v>0</v>
      </c>
      <c r="I24" s="257" t="str">
        <f t="shared" si="5"/>
        <v>盈</v>
      </c>
      <c r="J24" s="161" t="s">
        <v>39</v>
      </c>
      <c r="P24" s="248">
        <f t="shared" si="2"/>
        <v>22</v>
      </c>
      <c r="Q24" s="90" t="s">
        <v>30</v>
      </c>
      <c r="R24" s="91">
        <v>0.98631000000000002</v>
      </c>
      <c r="S24" s="92">
        <v>43031</v>
      </c>
      <c r="T24" s="91"/>
      <c r="U24" s="91">
        <v>0.99</v>
      </c>
      <c r="V24" s="92">
        <v>43033</v>
      </c>
      <c r="W24" s="91">
        <f t="shared" si="10"/>
        <v>3.6899999999999711E-3</v>
      </c>
      <c r="X24" s="269" t="str">
        <f t="shared" si="4"/>
        <v>盈</v>
      </c>
      <c r="Y24" s="161" t="s">
        <v>40</v>
      </c>
    </row>
    <row r="25" spans="1:25" ht="16.8" customHeight="1">
      <c r="A25" s="248">
        <f t="shared" si="0"/>
        <v>23</v>
      </c>
      <c r="B25" s="38"/>
      <c r="C25" s="50"/>
      <c r="D25" s="40"/>
      <c r="E25" s="39"/>
      <c r="F25" s="50"/>
      <c r="G25" s="40"/>
      <c r="H25" s="211">
        <f t="shared" si="8"/>
        <v>0</v>
      </c>
      <c r="I25" s="257" t="str">
        <f t="shared" si="5"/>
        <v>盈</v>
      </c>
      <c r="J25" s="161" t="s">
        <v>39</v>
      </c>
      <c r="P25" s="248">
        <f t="shared" si="2"/>
        <v>23</v>
      </c>
      <c r="Q25" s="90" t="s">
        <v>30</v>
      </c>
      <c r="R25" s="91">
        <v>0.98951999999999996</v>
      </c>
      <c r="S25" s="92">
        <v>43034</v>
      </c>
      <c r="T25" s="91"/>
      <c r="U25" s="91">
        <v>0.99487999999999999</v>
      </c>
      <c r="V25" s="92">
        <v>43034</v>
      </c>
      <c r="W25" s="91">
        <f t="shared" si="10"/>
        <v>5.3600000000000314E-3</v>
      </c>
      <c r="X25" s="269" t="str">
        <f t="shared" si="4"/>
        <v>盈</v>
      </c>
      <c r="Y25" s="161" t="s">
        <v>39</v>
      </c>
    </row>
    <row r="26" spans="1:25" ht="16.8" customHeight="1">
      <c r="A26" s="248">
        <f t="shared" si="0"/>
        <v>24</v>
      </c>
      <c r="B26" s="38"/>
      <c r="C26" s="50"/>
      <c r="D26" s="40"/>
      <c r="E26" s="39"/>
      <c r="F26" s="50"/>
      <c r="G26" s="40"/>
      <c r="H26" s="211">
        <f t="shared" si="8"/>
        <v>0</v>
      </c>
      <c r="I26" s="257" t="str">
        <f t="shared" si="5"/>
        <v>盈</v>
      </c>
      <c r="J26" s="161" t="s">
        <v>39</v>
      </c>
      <c r="P26" s="248">
        <f t="shared" si="2"/>
        <v>24</v>
      </c>
      <c r="Q26" s="90" t="s">
        <v>30</v>
      </c>
      <c r="R26" s="91">
        <v>0.99302999999999997</v>
      </c>
      <c r="S26" s="92">
        <v>43034</v>
      </c>
      <c r="T26" s="91"/>
      <c r="U26" s="91">
        <v>0.99804000000000004</v>
      </c>
      <c r="V26" s="92">
        <v>43036</v>
      </c>
      <c r="W26" s="91">
        <f t="shared" si="10"/>
        <v>5.01000000000007E-3</v>
      </c>
      <c r="X26" s="269" t="str">
        <f t="shared" si="4"/>
        <v>盈</v>
      </c>
      <c r="Y26" s="161" t="s">
        <v>39</v>
      </c>
    </row>
    <row r="27" spans="1:25" ht="16.8" customHeight="1">
      <c r="A27" s="248">
        <f t="shared" si="0"/>
        <v>25</v>
      </c>
      <c r="B27" s="38"/>
      <c r="C27" s="50"/>
      <c r="D27" s="40"/>
      <c r="E27" s="39"/>
      <c r="F27" s="50"/>
      <c r="G27" s="40"/>
      <c r="H27" s="211">
        <f t="shared" si="8"/>
        <v>0</v>
      </c>
      <c r="I27" s="257" t="str">
        <f t="shared" si="5"/>
        <v>盈</v>
      </c>
      <c r="J27" s="161" t="s">
        <v>39</v>
      </c>
      <c r="P27" s="248">
        <f t="shared" si="2"/>
        <v>25</v>
      </c>
      <c r="Q27" s="38"/>
      <c r="R27" s="50"/>
      <c r="S27" s="40"/>
      <c r="T27" s="50"/>
      <c r="U27" s="50"/>
      <c r="V27" s="40"/>
      <c r="W27" s="50">
        <f t="shared" si="10"/>
        <v>0</v>
      </c>
      <c r="X27" s="267" t="str">
        <f t="shared" si="4"/>
        <v>盈</v>
      </c>
      <c r="Y27" s="161" t="s">
        <v>39</v>
      </c>
    </row>
    <row r="28" spans="1:25" ht="16.8" customHeight="1">
      <c r="A28" s="248">
        <f t="shared" si="0"/>
        <v>26</v>
      </c>
      <c r="B28" s="38"/>
      <c r="C28" s="50"/>
      <c r="D28" s="40"/>
      <c r="E28" s="39"/>
      <c r="F28" s="50"/>
      <c r="G28" s="40"/>
      <c r="H28" s="211">
        <f t="shared" si="8"/>
        <v>0</v>
      </c>
      <c r="I28" s="257" t="str">
        <f t="shared" si="5"/>
        <v>盈</v>
      </c>
      <c r="J28" s="161" t="s">
        <v>39</v>
      </c>
      <c r="P28" s="248">
        <f t="shared" si="2"/>
        <v>26</v>
      </c>
      <c r="Q28" s="75" t="s">
        <v>30</v>
      </c>
      <c r="R28" s="67">
        <v>0.99365000000000003</v>
      </c>
      <c r="S28" s="92">
        <v>43034</v>
      </c>
      <c r="T28" s="91"/>
      <c r="U28" s="91">
        <v>0.99794000000000005</v>
      </c>
      <c r="V28" s="92">
        <v>43035</v>
      </c>
      <c r="W28" s="91">
        <f t="shared" si="10"/>
        <v>4.290000000000016E-3</v>
      </c>
      <c r="X28" s="269" t="str">
        <f t="shared" si="4"/>
        <v>盈</v>
      </c>
      <c r="Y28" s="161" t="s">
        <v>39</v>
      </c>
    </row>
    <row r="29" spans="1:25" ht="16.8" customHeight="1">
      <c r="A29" s="248">
        <f t="shared" si="0"/>
        <v>27</v>
      </c>
      <c r="B29" s="38"/>
      <c r="C29" s="50"/>
      <c r="D29" s="40"/>
      <c r="E29" s="39"/>
      <c r="F29" s="50"/>
      <c r="G29" s="40"/>
      <c r="H29" s="211">
        <f t="shared" si="8"/>
        <v>0</v>
      </c>
      <c r="I29" s="257" t="str">
        <f t="shared" si="5"/>
        <v>盈</v>
      </c>
      <c r="J29" s="161" t="s">
        <v>39</v>
      </c>
      <c r="P29" s="248">
        <f t="shared" si="2"/>
        <v>27</v>
      </c>
      <c r="Q29" s="75" t="s">
        <v>30</v>
      </c>
      <c r="R29" s="67">
        <v>0.99365000000000003</v>
      </c>
      <c r="S29" s="92">
        <v>43034</v>
      </c>
      <c r="T29" s="91"/>
      <c r="U29" s="91">
        <v>0.99824999999999997</v>
      </c>
      <c r="V29" s="92">
        <v>43042</v>
      </c>
      <c r="W29" s="91">
        <f t="shared" si="10"/>
        <v>4.5999999999999375E-3</v>
      </c>
      <c r="X29" s="269" t="str">
        <f t="shared" si="4"/>
        <v>盈</v>
      </c>
      <c r="Y29" s="161" t="s">
        <v>39</v>
      </c>
    </row>
    <row r="30" spans="1:25" ht="16.8" customHeight="1">
      <c r="A30" s="248">
        <f t="shared" si="0"/>
        <v>28</v>
      </c>
      <c r="B30" s="38"/>
      <c r="C30" s="50"/>
      <c r="D30" s="40"/>
      <c r="E30" s="39"/>
      <c r="F30" s="50"/>
      <c r="G30" s="40"/>
      <c r="H30" s="211">
        <f t="shared" si="8"/>
        <v>0</v>
      </c>
      <c r="I30" s="257" t="str">
        <f t="shared" si="5"/>
        <v>盈</v>
      </c>
      <c r="J30" s="161" t="s">
        <v>39</v>
      </c>
      <c r="K30" s="25"/>
      <c r="L30" s="25"/>
      <c r="M30" s="25"/>
      <c r="N30" s="25"/>
      <c r="O30" s="25"/>
      <c r="P30" s="248">
        <f t="shared" si="2"/>
        <v>28</v>
      </c>
      <c r="Q30" s="38"/>
      <c r="R30" s="50"/>
      <c r="S30" s="40"/>
      <c r="T30" s="50"/>
      <c r="U30" s="50"/>
      <c r="V30" s="40"/>
      <c r="W30" s="50">
        <f t="shared" si="10"/>
        <v>0</v>
      </c>
      <c r="X30" s="267" t="str">
        <f t="shared" si="4"/>
        <v>盈</v>
      </c>
      <c r="Y30" s="161" t="s">
        <v>39</v>
      </c>
    </row>
    <row r="31" spans="1:25" ht="16.8" customHeight="1">
      <c r="A31" s="248">
        <f t="shared" si="0"/>
        <v>29</v>
      </c>
      <c r="B31" s="34" t="s">
        <v>31</v>
      </c>
      <c r="C31" s="36">
        <v>0.76626000000000005</v>
      </c>
      <c r="D31" s="58">
        <v>43042</v>
      </c>
      <c r="E31" s="86" t="s">
        <v>120</v>
      </c>
      <c r="F31" s="36">
        <v>0.76910999999999996</v>
      </c>
      <c r="G31" s="58">
        <v>43042</v>
      </c>
      <c r="H31" s="212">
        <f t="shared" si="8"/>
        <v>-2.8499999999999082E-3</v>
      </c>
      <c r="I31" s="250" t="str">
        <f t="shared" si="5"/>
        <v>亏</v>
      </c>
      <c r="J31" s="161" t="s">
        <v>39</v>
      </c>
      <c r="K31" s="25"/>
      <c r="L31" s="25"/>
      <c r="M31" s="25"/>
      <c r="N31" s="25"/>
      <c r="O31" s="25"/>
      <c r="P31" s="248">
        <f t="shared" si="2"/>
        <v>29</v>
      </c>
      <c r="Q31" s="34" t="s">
        <v>31</v>
      </c>
      <c r="R31" s="36">
        <v>0.97919999999999996</v>
      </c>
      <c r="S31" s="58">
        <v>43064</v>
      </c>
      <c r="T31" s="36"/>
      <c r="U31" s="36">
        <v>0.98621999999999999</v>
      </c>
      <c r="V31" s="58">
        <v>43069</v>
      </c>
      <c r="W31" s="36">
        <f>IF(Q31="卖",R31-U31,U31-R31)*Y29</f>
        <v>-7.0200000000000262E-3</v>
      </c>
      <c r="X31" s="249" t="str">
        <f t="shared" si="4"/>
        <v>亏</v>
      </c>
      <c r="Y31" s="161" t="s">
        <v>39</v>
      </c>
    </row>
    <row r="32" spans="1:25" ht="16.8" customHeight="1">
      <c r="A32" s="248">
        <f t="shared" si="0"/>
        <v>30</v>
      </c>
      <c r="B32" s="34" t="s">
        <v>31</v>
      </c>
      <c r="C32" s="36">
        <v>0.75497000000000003</v>
      </c>
      <c r="D32" s="58">
        <v>43059</v>
      </c>
      <c r="E32" s="86" t="s">
        <v>153</v>
      </c>
      <c r="F32" s="36">
        <v>0.76236999999999999</v>
      </c>
      <c r="G32" s="58">
        <v>43064</v>
      </c>
      <c r="H32" s="212">
        <f t="shared" si="8"/>
        <v>-7.3999999999999622E-3</v>
      </c>
      <c r="I32" s="250" t="str">
        <f t="shared" si="5"/>
        <v>亏</v>
      </c>
      <c r="J32" s="161" t="s">
        <v>39</v>
      </c>
      <c r="K32" s="25"/>
      <c r="L32" s="25"/>
      <c r="M32" s="25"/>
      <c r="N32" s="25"/>
      <c r="O32" s="25"/>
      <c r="P32" s="248">
        <f t="shared" si="2"/>
        <v>30</v>
      </c>
      <c r="Q32" s="38"/>
      <c r="R32" s="50"/>
      <c r="S32" s="40"/>
      <c r="T32" s="50"/>
      <c r="U32" s="50"/>
      <c r="V32" s="40"/>
      <c r="W32" s="50">
        <f>IF(Q32="卖",R32-U32,U32-R32)*Y30</f>
        <v>0</v>
      </c>
      <c r="X32" s="267" t="str">
        <f t="shared" si="4"/>
        <v>盈</v>
      </c>
      <c r="Y32" s="161" t="s">
        <v>39</v>
      </c>
    </row>
    <row r="33" spans="1:27">
      <c r="A33" s="248">
        <f t="shared" si="0"/>
        <v>31</v>
      </c>
      <c r="B33" s="38"/>
      <c r="C33" s="50"/>
      <c r="D33" s="40"/>
      <c r="E33" s="39"/>
      <c r="F33" s="50"/>
      <c r="G33" s="40"/>
      <c r="H33" s="211">
        <f t="shared" si="8"/>
        <v>0</v>
      </c>
      <c r="I33" s="257" t="str">
        <f t="shared" si="5"/>
        <v>盈</v>
      </c>
      <c r="J33" s="161" t="s">
        <v>39</v>
      </c>
      <c r="K33" s="25"/>
      <c r="L33" s="25"/>
      <c r="M33" s="25"/>
      <c r="N33" s="25"/>
      <c r="O33" s="25"/>
      <c r="P33" s="248">
        <f t="shared" si="2"/>
        <v>31</v>
      </c>
      <c r="Q33" s="38"/>
      <c r="R33" s="50"/>
      <c r="S33" s="40"/>
      <c r="T33" s="50"/>
      <c r="U33" s="50"/>
      <c r="V33" s="40"/>
      <c r="W33" s="50">
        <f t="shared" ref="W33:W37" si="11">IF(Q33="卖",R33-U33,U33-R33)*Y31</f>
        <v>0</v>
      </c>
      <c r="X33" s="267" t="str">
        <f t="shared" ref="X33:X37" si="12">IF(W33&gt;=0,"盈","亏")</f>
        <v>盈</v>
      </c>
      <c r="Y33" s="161" t="s">
        <v>39</v>
      </c>
    </row>
    <row r="34" spans="1:27">
      <c r="A34" s="248">
        <f t="shared" si="0"/>
        <v>32</v>
      </c>
      <c r="B34" s="38"/>
      <c r="C34" s="50"/>
      <c r="D34" s="40"/>
      <c r="E34" s="39"/>
      <c r="F34" s="50"/>
      <c r="G34" s="40"/>
      <c r="H34" s="211">
        <f t="shared" si="8"/>
        <v>0</v>
      </c>
      <c r="I34" s="257" t="str">
        <f t="shared" si="5"/>
        <v>盈</v>
      </c>
      <c r="J34" s="161" t="s">
        <v>39</v>
      </c>
      <c r="K34" s="25"/>
      <c r="L34" s="25"/>
      <c r="M34" s="25"/>
      <c r="N34" s="25"/>
      <c r="O34" s="25"/>
      <c r="P34" s="248">
        <f t="shared" si="2"/>
        <v>32</v>
      </c>
      <c r="Q34" s="38" t="s">
        <v>31</v>
      </c>
      <c r="R34" s="50">
        <v>0.97763</v>
      </c>
      <c r="S34" s="40">
        <v>43340</v>
      </c>
      <c r="T34" s="50"/>
      <c r="U34" s="50"/>
      <c r="V34" s="40"/>
      <c r="W34" s="50">
        <f t="shared" si="11"/>
        <v>0.97763</v>
      </c>
      <c r="X34" s="267" t="str">
        <f t="shared" si="12"/>
        <v>盈</v>
      </c>
      <c r="Y34" s="161" t="s">
        <v>39</v>
      </c>
      <c r="Z34" s="318" t="s">
        <v>190</v>
      </c>
    </row>
    <row r="35" spans="1:27" s="25" customFormat="1">
      <c r="A35" s="248">
        <f t="shared" si="0"/>
        <v>33</v>
      </c>
      <c r="B35" s="38"/>
      <c r="C35" s="50"/>
      <c r="D35" s="40"/>
      <c r="E35" s="39"/>
      <c r="F35" s="50"/>
      <c r="G35" s="40"/>
      <c r="H35" s="211">
        <f t="shared" si="8"/>
        <v>0</v>
      </c>
      <c r="I35" s="257" t="str">
        <f t="shared" si="5"/>
        <v>盈</v>
      </c>
      <c r="J35" s="161" t="s">
        <v>39</v>
      </c>
      <c r="P35" s="248">
        <f t="shared" si="2"/>
        <v>33</v>
      </c>
      <c r="Q35" s="38"/>
      <c r="R35" s="50"/>
      <c r="S35" s="40"/>
      <c r="T35" s="50"/>
      <c r="U35" s="50"/>
      <c r="V35" s="40"/>
      <c r="W35" s="50">
        <f t="shared" si="11"/>
        <v>0</v>
      </c>
      <c r="X35" s="267" t="str">
        <f t="shared" si="12"/>
        <v>盈</v>
      </c>
      <c r="Y35" s="161" t="s">
        <v>39</v>
      </c>
      <c r="Z35" s="319" t="s">
        <v>193</v>
      </c>
    </row>
    <row r="36" spans="1:27" s="25" customFormat="1">
      <c r="A36" s="248">
        <f t="shared" si="0"/>
        <v>34</v>
      </c>
      <c r="B36" s="38"/>
      <c r="C36" s="50"/>
      <c r="D36" s="40"/>
      <c r="E36" s="39"/>
      <c r="F36" s="50"/>
      <c r="G36" s="40"/>
      <c r="H36" s="211">
        <f t="shared" si="8"/>
        <v>0</v>
      </c>
      <c r="I36" s="257" t="str">
        <f t="shared" si="5"/>
        <v>盈</v>
      </c>
      <c r="J36" s="161" t="s">
        <v>39</v>
      </c>
      <c r="P36" s="248">
        <f t="shared" si="2"/>
        <v>34</v>
      </c>
      <c r="Q36" s="38"/>
      <c r="R36" s="50"/>
      <c r="S36" s="40"/>
      <c r="T36" s="50"/>
      <c r="U36" s="50"/>
      <c r="V36" s="40"/>
      <c r="W36" s="50">
        <f t="shared" si="11"/>
        <v>0</v>
      </c>
      <c r="X36" s="267" t="str">
        <f t="shared" si="12"/>
        <v>盈</v>
      </c>
      <c r="Y36" s="161" t="s">
        <v>39</v>
      </c>
      <c r="Z36" s="319" t="s">
        <v>191</v>
      </c>
    </row>
    <row r="37" spans="1:27" s="25" customFormat="1">
      <c r="A37" s="248">
        <f t="shared" si="0"/>
        <v>35</v>
      </c>
      <c r="B37" s="38"/>
      <c r="C37" s="50"/>
      <c r="D37" s="40"/>
      <c r="E37" s="39"/>
      <c r="F37" s="50"/>
      <c r="G37" s="40"/>
      <c r="H37" s="211">
        <f t="shared" si="8"/>
        <v>0</v>
      </c>
      <c r="I37" s="257" t="str">
        <f t="shared" si="5"/>
        <v>盈</v>
      </c>
      <c r="J37" s="161" t="s">
        <v>39</v>
      </c>
      <c r="P37" s="248">
        <f t="shared" si="2"/>
        <v>35</v>
      </c>
      <c r="Q37" s="38"/>
      <c r="R37" s="50"/>
      <c r="S37" s="40"/>
      <c r="T37" s="50"/>
      <c r="U37" s="50"/>
      <c r="V37" s="40"/>
      <c r="W37" s="50">
        <f t="shared" si="11"/>
        <v>0</v>
      </c>
      <c r="X37" s="267" t="str">
        <f t="shared" si="12"/>
        <v>盈</v>
      </c>
      <c r="Y37" s="161" t="s">
        <v>39</v>
      </c>
      <c r="Z37" s="315"/>
    </row>
    <row r="38" spans="1:27" s="25" customFormat="1">
      <c r="A38" s="248">
        <f t="shared" si="0"/>
        <v>36</v>
      </c>
      <c r="B38" s="38"/>
      <c r="C38" s="50"/>
      <c r="D38" s="40"/>
      <c r="E38" s="39"/>
      <c r="F38" s="50"/>
      <c r="G38" s="40"/>
      <c r="H38" s="211">
        <f t="shared" ref="H38:H43" si="13">IF(B38="卖",C38-F38,F38-C38)*J38</f>
        <v>0</v>
      </c>
      <c r="I38" s="257" t="str">
        <f t="shared" ref="I38:I43" si="14">IF(H38&gt;=0,"盈","亏")</f>
        <v>盈</v>
      </c>
      <c r="J38" s="161" t="s">
        <v>39</v>
      </c>
      <c r="P38" s="248">
        <f t="shared" si="2"/>
        <v>36</v>
      </c>
      <c r="Q38" s="38"/>
      <c r="R38" s="50"/>
      <c r="S38" s="40"/>
      <c r="T38" s="50"/>
      <c r="U38" s="50"/>
      <c r="V38" s="40"/>
      <c r="W38" s="50">
        <f t="shared" ref="W38:W43" si="15">IF(Q38="卖",R38-U38,U38-R38)*Y36</f>
        <v>0</v>
      </c>
      <c r="X38" s="267" t="str">
        <f t="shared" ref="X38:X43" si="16">IF(W38&gt;=0,"盈","亏")</f>
        <v>盈</v>
      </c>
      <c r="Y38" s="161" t="s">
        <v>39</v>
      </c>
    </row>
    <row r="39" spans="1:27" s="25" customFormat="1">
      <c r="A39" s="248">
        <f t="shared" si="0"/>
        <v>37</v>
      </c>
      <c r="B39" s="38"/>
      <c r="C39" s="50"/>
      <c r="D39" s="40"/>
      <c r="E39" s="39"/>
      <c r="F39" s="50"/>
      <c r="G39" s="40"/>
      <c r="H39" s="211">
        <f t="shared" si="13"/>
        <v>0</v>
      </c>
      <c r="I39" s="257" t="str">
        <f t="shared" si="14"/>
        <v>盈</v>
      </c>
      <c r="J39" s="161" t="s">
        <v>39</v>
      </c>
      <c r="P39" s="248">
        <f t="shared" si="2"/>
        <v>37</v>
      </c>
      <c r="Q39" s="38"/>
      <c r="R39" s="50"/>
      <c r="S39" s="40"/>
      <c r="T39" s="50"/>
      <c r="U39" s="50"/>
      <c r="V39" s="40"/>
      <c r="W39" s="50">
        <f t="shared" si="15"/>
        <v>0</v>
      </c>
      <c r="X39" s="267" t="str">
        <f t="shared" si="16"/>
        <v>盈</v>
      </c>
      <c r="Y39" s="161" t="s">
        <v>39</v>
      </c>
    </row>
    <row r="40" spans="1:27" s="25" customFormat="1">
      <c r="A40" s="248">
        <f t="shared" si="0"/>
        <v>38</v>
      </c>
      <c r="B40" s="38"/>
      <c r="C40" s="50"/>
      <c r="D40" s="40"/>
      <c r="E40" s="39"/>
      <c r="F40" s="50"/>
      <c r="G40" s="40"/>
      <c r="H40" s="211">
        <f t="shared" si="13"/>
        <v>0</v>
      </c>
      <c r="I40" s="257" t="str">
        <f t="shared" si="14"/>
        <v>盈</v>
      </c>
      <c r="J40" s="161" t="s">
        <v>39</v>
      </c>
      <c r="P40" s="248">
        <f t="shared" si="2"/>
        <v>38</v>
      </c>
      <c r="Q40" s="38"/>
      <c r="R40" s="50"/>
      <c r="S40" s="40"/>
      <c r="T40" s="50"/>
      <c r="U40" s="50"/>
      <c r="V40" s="40"/>
      <c r="W40" s="50">
        <f t="shared" si="15"/>
        <v>0</v>
      </c>
      <c r="X40" s="267" t="str">
        <f t="shared" si="16"/>
        <v>盈</v>
      </c>
      <c r="Y40" s="161" t="s">
        <v>39</v>
      </c>
    </row>
    <row r="41" spans="1:27" s="25" customFormat="1">
      <c r="A41" s="248">
        <f t="shared" si="0"/>
        <v>39</v>
      </c>
      <c r="B41" s="38"/>
      <c r="C41" s="50"/>
      <c r="D41" s="40"/>
      <c r="E41" s="39"/>
      <c r="F41" s="50"/>
      <c r="G41" s="40"/>
      <c r="H41" s="211">
        <f t="shared" si="13"/>
        <v>0</v>
      </c>
      <c r="I41" s="257" t="str">
        <f t="shared" si="14"/>
        <v>盈</v>
      </c>
      <c r="J41" s="161" t="s">
        <v>39</v>
      </c>
      <c r="P41" s="248">
        <f t="shared" si="2"/>
        <v>39</v>
      </c>
      <c r="Q41" s="38"/>
      <c r="R41" s="50"/>
      <c r="S41" s="40"/>
      <c r="T41" s="50"/>
      <c r="U41" s="50"/>
      <c r="V41" s="40"/>
      <c r="W41" s="50">
        <f t="shared" si="15"/>
        <v>0</v>
      </c>
      <c r="X41" s="267" t="str">
        <f t="shared" si="16"/>
        <v>盈</v>
      </c>
      <c r="Y41" s="161" t="s">
        <v>39</v>
      </c>
      <c r="AA41" s="316"/>
    </row>
    <row r="42" spans="1:27" s="25" customFormat="1">
      <c r="A42" s="248">
        <f t="shared" si="0"/>
        <v>40</v>
      </c>
      <c r="B42" s="38"/>
      <c r="C42" s="50"/>
      <c r="D42" s="40"/>
      <c r="E42" s="39"/>
      <c r="F42" s="50"/>
      <c r="G42" s="40"/>
      <c r="H42" s="211">
        <f t="shared" si="13"/>
        <v>0</v>
      </c>
      <c r="I42" s="257" t="str">
        <f t="shared" si="14"/>
        <v>盈</v>
      </c>
      <c r="J42" s="161" t="s">
        <v>39</v>
      </c>
      <c r="P42" s="248">
        <f t="shared" si="2"/>
        <v>40</v>
      </c>
      <c r="Q42" s="38"/>
      <c r="R42" s="50"/>
      <c r="S42" s="40"/>
      <c r="T42" s="50"/>
      <c r="U42" s="50"/>
      <c r="V42" s="40"/>
      <c r="W42" s="50">
        <f t="shared" si="15"/>
        <v>0</v>
      </c>
      <c r="X42" s="267" t="str">
        <f t="shared" si="16"/>
        <v>盈</v>
      </c>
      <c r="Y42" s="161" t="s">
        <v>39</v>
      </c>
      <c r="AA42" s="317"/>
    </row>
    <row r="43" spans="1:27" s="25" customFormat="1" ht="17.399999999999999" thickBot="1">
      <c r="A43" s="261">
        <f t="shared" si="0"/>
        <v>41</v>
      </c>
      <c r="B43" s="262"/>
      <c r="C43" s="263"/>
      <c r="D43" s="264"/>
      <c r="E43" s="273"/>
      <c r="F43" s="263"/>
      <c r="G43" s="264"/>
      <c r="H43" s="274">
        <f t="shared" si="13"/>
        <v>0</v>
      </c>
      <c r="I43" s="266" t="str">
        <f t="shared" si="14"/>
        <v>盈</v>
      </c>
      <c r="J43" s="161" t="s">
        <v>39</v>
      </c>
      <c r="P43" s="261">
        <f t="shared" si="2"/>
        <v>41</v>
      </c>
      <c r="Q43" s="262"/>
      <c r="R43" s="263"/>
      <c r="S43" s="264"/>
      <c r="T43" s="263"/>
      <c r="U43" s="263"/>
      <c r="V43" s="264"/>
      <c r="W43" s="263">
        <f t="shared" si="15"/>
        <v>0</v>
      </c>
      <c r="X43" s="270" t="str">
        <f t="shared" si="16"/>
        <v>盈</v>
      </c>
      <c r="Y43" s="161" t="s">
        <v>39</v>
      </c>
      <c r="AA43" s="317"/>
    </row>
    <row r="44" spans="1:27" s="25" customFormat="1">
      <c r="A44" s="22"/>
      <c r="B44" s="26"/>
      <c r="C44" s="23"/>
      <c r="D44" s="37"/>
      <c r="E44" s="23"/>
      <c r="F44" s="23"/>
      <c r="G44" s="37"/>
      <c r="H44" s="24"/>
      <c r="J44" s="162"/>
      <c r="P44" s="22"/>
      <c r="Q44" s="26"/>
      <c r="R44" s="23"/>
      <c r="S44" s="37"/>
      <c r="T44" s="23"/>
      <c r="U44" s="23"/>
      <c r="V44" s="37"/>
      <c r="W44" s="24"/>
      <c r="Y44" s="162"/>
    </row>
    <row r="45" spans="1:27" s="25" customFormat="1" ht="39.6">
      <c r="A45" s="22"/>
      <c r="B45" s="26"/>
      <c r="C45" s="23"/>
      <c r="D45" s="352" t="str">
        <f>E48</f>
        <v>下</v>
      </c>
      <c r="E45" s="352"/>
      <c r="F45" s="352"/>
      <c r="G45" s="352"/>
      <c r="H45" s="24"/>
      <c r="J45" s="162"/>
      <c r="P45" s="22"/>
      <c r="Q45" s="26"/>
      <c r="R45" s="23"/>
      <c r="S45" s="352" t="str">
        <f>T48</f>
        <v>波动</v>
      </c>
      <c r="T45" s="352"/>
      <c r="U45" s="352"/>
      <c r="V45" s="352"/>
      <c r="W45" s="24"/>
      <c r="Y45" s="162"/>
    </row>
    <row r="46" spans="1:27" s="25" customFormat="1" ht="17.399999999999999" thickBot="1">
      <c r="A46" s="22"/>
      <c r="B46" s="26"/>
      <c r="C46" s="23"/>
      <c r="D46" s="37"/>
      <c r="E46" s="23"/>
      <c r="F46" s="23"/>
      <c r="G46" s="37"/>
      <c r="H46" s="24"/>
      <c r="J46" s="162"/>
      <c r="P46" s="22"/>
      <c r="Q46" s="26"/>
      <c r="R46" s="23"/>
      <c r="S46" s="37"/>
      <c r="T46" s="23"/>
      <c r="U46" s="23"/>
      <c r="V46" s="37"/>
      <c r="W46" s="24"/>
      <c r="Y46" s="162"/>
    </row>
    <row r="47" spans="1:27" s="25" customFormat="1" ht="24.6">
      <c r="A47" s="22"/>
      <c r="B47" s="26"/>
      <c r="C47" s="23"/>
      <c r="D47" s="347" t="s">
        <v>130</v>
      </c>
      <c r="E47" s="348"/>
      <c r="F47" s="205"/>
      <c r="G47" s="206"/>
      <c r="H47" s="24"/>
      <c r="J47" s="162"/>
      <c r="P47" s="22"/>
      <c r="Q47" s="26"/>
      <c r="R47" s="23"/>
      <c r="S47" s="347" t="s">
        <v>130</v>
      </c>
      <c r="T47" s="348"/>
      <c r="U47" s="205"/>
      <c r="V47" s="206"/>
      <c r="W47" s="24"/>
      <c r="Y47" s="162"/>
    </row>
    <row r="48" spans="1:27" s="25" customFormat="1" ht="24.6">
      <c r="A48" s="22"/>
      <c r="B48" s="26"/>
      <c r="C48" s="23"/>
      <c r="D48" s="207" t="s">
        <v>129</v>
      </c>
      <c r="E48" s="208" t="s">
        <v>131</v>
      </c>
      <c r="F48" s="205"/>
      <c r="G48" s="206"/>
      <c r="H48" s="24"/>
      <c r="J48" s="162"/>
      <c r="P48" s="22"/>
      <c r="Q48" s="26"/>
      <c r="R48" s="23"/>
      <c r="S48" s="207" t="s">
        <v>129</v>
      </c>
      <c r="T48" s="208" t="s">
        <v>79</v>
      </c>
      <c r="U48" s="205"/>
      <c r="V48" s="206"/>
      <c r="W48" s="24"/>
      <c r="Y48" s="162"/>
    </row>
    <row r="49" spans="1:25" s="25" customFormat="1" ht="25.2" thickBot="1">
      <c r="A49" s="22"/>
      <c r="B49" s="26"/>
      <c r="C49" s="23"/>
      <c r="D49" s="209" t="s">
        <v>128</v>
      </c>
      <c r="E49" s="210" t="s">
        <v>131</v>
      </c>
      <c r="F49" s="205"/>
      <c r="G49" s="204" t="b">
        <f>E48=E49</f>
        <v>1</v>
      </c>
      <c r="H49" s="24"/>
      <c r="J49" s="162"/>
      <c r="P49" s="22"/>
      <c r="Q49" s="26"/>
      <c r="R49" s="23"/>
      <c r="S49" s="209" t="s">
        <v>128</v>
      </c>
      <c r="T49" s="210"/>
      <c r="U49" s="205"/>
      <c r="V49" s="204" t="b">
        <f>T48=T49</f>
        <v>0</v>
      </c>
      <c r="W49" s="24"/>
      <c r="Y49" s="162"/>
    </row>
    <row r="50" spans="1:25" s="25" customFormat="1">
      <c r="A50" s="22"/>
      <c r="B50" s="26"/>
      <c r="C50" s="23"/>
      <c r="D50" s="37"/>
      <c r="E50" s="23"/>
      <c r="F50" s="23"/>
      <c r="G50" s="37"/>
      <c r="H50" s="24"/>
      <c r="J50" s="162"/>
      <c r="P50" s="22"/>
      <c r="Q50" s="26"/>
      <c r="R50" s="23"/>
      <c r="S50" s="37"/>
      <c r="T50" s="23"/>
      <c r="U50" s="23"/>
      <c r="V50" s="37"/>
      <c r="W50" s="24"/>
      <c r="Y50" s="162"/>
    </row>
    <row r="51" spans="1:25" s="25" customFormat="1">
      <c r="A51" s="22"/>
      <c r="B51" s="26"/>
      <c r="C51" s="23"/>
      <c r="D51" s="37"/>
      <c r="E51" s="23"/>
      <c r="F51" s="23"/>
      <c r="G51" s="37"/>
      <c r="H51" s="24"/>
      <c r="J51" s="162"/>
      <c r="P51" s="22"/>
      <c r="Q51" s="26"/>
      <c r="R51" s="23"/>
      <c r="S51" s="37"/>
      <c r="T51" s="23"/>
      <c r="U51" s="23"/>
      <c r="V51" s="37"/>
      <c r="W51" s="24"/>
      <c r="Y51" s="162"/>
    </row>
    <row r="52" spans="1:25" s="25" customFormat="1">
      <c r="A52" s="22"/>
      <c r="B52" s="26"/>
      <c r="C52" s="23"/>
      <c r="D52" s="37"/>
      <c r="E52" s="23"/>
      <c r="F52" s="23"/>
      <c r="G52" s="37"/>
      <c r="H52" s="24"/>
      <c r="J52" s="162"/>
      <c r="P52" s="22"/>
      <c r="Q52" s="26"/>
      <c r="R52" s="23"/>
      <c r="S52" s="37"/>
      <c r="T52" s="23"/>
      <c r="U52" s="23"/>
      <c r="V52" s="37"/>
      <c r="W52" s="24"/>
      <c r="Y52" s="162"/>
    </row>
    <row r="53" spans="1:25" s="25" customFormat="1">
      <c r="A53" s="22"/>
      <c r="B53" s="26"/>
      <c r="C53" s="23"/>
      <c r="D53" s="37"/>
      <c r="E53" s="23"/>
      <c r="F53" s="23"/>
      <c r="G53" s="37"/>
      <c r="H53" s="24"/>
      <c r="J53" s="162"/>
      <c r="K53" s="22"/>
      <c r="L53" s="22"/>
      <c r="M53" s="22"/>
      <c r="N53" s="22"/>
      <c r="O53" s="22"/>
      <c r="P53" s="22"/>
      <c r="Q53" s="26"/>
      <c r="R53" s="23"/>
      <c r="S53" s="37"/>
      <c r="T53" s="23"/>
      <c r="U53" s="23"/>
      <c r="V53" s="37"/>
      <c r="W53" s="24"/>
      <c r="Y53" s="162"/>
    </row>
    <row r="54" spans="1:25" s="25" customFormat="1">
      <c r="A54" s="22"/>
      <c r="B54" s="26"/>
      <c r="C54" s="23"/>
      <c r="D54" s="37"/>
      <c r="E54" s="23"/>
      <c r="F54" s="23"/>
      <c r="G54" s="37"/>
      <c r="H54" s="24"/>
      <c r="J54" s="162"/>
      <c r="K54" s="22"/>
      <c r="L54" s="22"/>
      <c r="M54" s="22"/>
      <c r="N54" s="22"/>
      <c r="O54" s="22"/>
      <c r="P54" s="22"/>
      <c r="Q54" s="26"/>
      <c r="R54" s="23"/>
      <c r="S54" s="37"/>
      <c r="T54" s="23"/>
      <c r="U54" s="23"/>
      <c r="V54" s="37"/>
      <c r="W54" s="24"/>
      <c r="Y54" s="162"/>
    </row>
    <row r="55" spans="1:25" s="25" customFormat="1">
      <c r="A55" s="22"/>
      <c r="B55" s="26"/>
      <c r="C55" s="23"/>
      <c r="D55" s="37"/>
      <c r="E55" s="23"/>
      <c r="F55" s="23"/>
      <c r="G55" s="37"/>
      <c r="H55" s="24"/>
      <c r="J55" s="162"/>
      <c r="K55" s="22"/>
      <c r="L55" s="22"/>
      <c r="M55" s="22"/>
      <c r="N55" s="22"/>
      <c r="O55" s="22"/>
      <c r="P55" s="22"/>
      <c r="Q55" s="26"/>
      <c r="R55" s="23"/>
      <c r="S55" s="37"/>
      <c r="T55" s="23"/>
      <c r="U55" s="23"/>
      <c r="V55" s="37"/>
      <c r="W55" s="24"/>
      <c r="Y55" s="161"/>
    </row>
    <row r="56" spans="1:25" s="25" customFormat="1">
      <c r="A56" s="22"/>
      <c r="B56" s="26"/>
      <c r="C56" s="23"/>
      <c r="D56" s="37"/>
      <c r="E56" s="23"/>
      <c r="F56" s="23"/>
      <c r="G56" s="37"/>
      <c r="H56" s="24"/>
      <c r="J56" s="162"/>
      <c r="K56" s="22"/>
      <c r="L56" s="22"/>
      <c r="M56" s="22"/>
      <c r="N56" s="22"/>
      <c r="O56" s="22"/>
      <c r="P56" s="22"/>
      <c r="Q56" s="26"/>
      <c r="R56" s="23"/>
      <c r="S56" s="37"/>
      <c r="T56" s="23"/>
      <c r="U56" s="23"/>
      <c r="V56" s="37"/>
      <c r="W56" s="24"/>
      <c r="Y56" s="161"/>
    </row>
    <row r="57" spans="1:25" s="25" customFormat="1">
      <c r="A57" s="22"/>
      <c r="B57" s="26"/>
      <c r="C57" s="23"/>
      <c r="D57" s="37"/>
      <c r="E57" s="23"/>
      <c r="F57" s="23"/>
      <c r="G57" s="37"/>
      <c r="H57" s="24"/>
      <c r="J57" s="162"/>
      <c r="K57" s="22"/>
      <c r="L57" s="22"/>
      <c r="M57" s="22"/>
      <c r="N57" s="22"/>
      <c r="O57" s="22"/>
      <c r="P57" s="22"/>
      <c r="Q57" s="26"/>
      <c r="R57" s="23"/>
      <c r="S57" s="37"/>
      <c r="T57" s="23"/>
      <c r="U57" s="23"/>
      <c r="V57" s="37"/>
      <c r="W57" s="24"/>
      <c r="Y57" s="161"/>
    </row>
    <row r="58" spans="1:25" s="25" customFormat="1">
      <c r="A58" s="22"/>
      <c r="B58" s="26"/>
      <c r="C58" s="23"/>
      <c r="D58" s="37"/>
      <c r="E58" s="23"/>
      <c r="F58" s="23"/>
      <c r="G58" s="37"/>
      <c r="H58" s="24"/>
      <c r="J58" s="162"/>
      <c r="K58" s="22"/>
      <c r="L58" s="22"/>
      <c r="M58" s="22"/>
      <c r="N58" s="22"/>
      <c r="O58" s="22"/>
      <c r="P58" s="22"/>
      <c r="Q58" s="26"/>
      <c r="R58" s="23"/>
      <c r="S58" s="37"/>
      <c r="T58" s="23"/>
      <c r="U58" s="23"/>
      <c r="V58" s="37"/>
      <c r="W58" s="24"/>
      <c r="Y58" s="161"/>
    </row>
    <row r="59" spans="1:25" s="25" customFormat="1">
      <c r="A59" s="22"/>
      <c r="B59" s="26"/>
      <c r="C59" s="23"/>
      <c r="D59" s="37"/>
      <c r="E59" s="23"/>
      <c r="F59" s="23"/>
      <c r="G59" s="37"/>
      <c r="H59" s="24"/>
      <c r="J59" s="162"/>
      <c r="K59" s="22"/>
      <c r="L59" s="22"/>
      <c r="M59" s="22"/>
      <c r="N59" s="22"/>
      <c r="O59" s="22"/>
      <c r="P59" s="22"/>
      <c r="Q59" s="26"/>
      <c r="R59" s="23"/>
      <c r="S59" s="37"/>
      <c r="T59" s="23"/>
      <c r="U59" s="23"/>
      <c r="V59" s="37"/>
      <c r="W59" s="24"/>
      <c r="Y59" s="161"/>
    </row>
    <row r="60" spans="1:25" s="25" customFormat="1">
      <c r="A60" s="22"/>
      <c r="B60" s="26"/>
      <c r="C60" s="23"/>
      <c r="E60" s="23"/>
      <c r="F60" s="23"/>
      <c r="G60" s="37"/>
      <c r="H60" s="24"/>
      <c r="J60" s="162"/>
      <c r="K60" s="22"/>
      <c r="L60" s="22"/>
      <c r="M60" s="22"/>
      <c r="N60" s="22"/>
      <c r="O60" s="22"/>
      <c r="P60" s="22"/>
      <c r="Q60" s="26"/>
      <c r="R60" s="23"/>
      <c r="S60" s="37"/>
      <c r="T60" s="23"/>
      <c r="U60" s="23"/>
      <c r="V60" s="37"/>
      <c r="W60" s="24"/>
      <c r="Y60" s="161"/>
    </row>
    <row r="61" spans="1:25" s="25" customFormat="1">
      <c r="A61" s="22"/>
      <c r="B61" s="26"/>
      <c r="C61" s="23"/>
      <c r="D61" s="68" t="s">
        <v>51</v>
      </c>
      <c r="E61" s="23"/>
      <c r="F61" s="23"/>
      <c r="G61" s="37"/>
      <c r="H61" s="24"/>
      <c r="J61" s="161"/>
      <c r="K61" s="22"/>
      <c r="L61" s="22"/>
      <c r="M61" s="22"/>
      <c r="N61" s="22"/>
      <c r="O61" s="22"/>
      <c r="P61" s="22"/>
      <c r="Q61" s="26"/>
      <c r="R61" s="23"/>
      <c r="S61" s="37"/>
      <c r="T61" s="23"/>
      <c r="U61" s="23"/>
      <c r="V61" s="37"/>
      <c r="W61" s="24"/>
      <c r="Y61" s="161"/>
    </row>
    <row r="62" spans="1:25">
      <c r="D62" s="68" t="s">
        <v>52</v>
      </c>
    </row>
    <row r="63" spans="1:25">
      <c r="D63" s="68" t="s">
        <v>53</v>
      </c>
    </row>
    <row r="64" spans="1:25">
      <c r="D64" s="68"/>
    </row>
    <row r="66" spans="4:4">
      <c r="D66" s="56" t="s">
        <v>42</v>
      </c>
    </row>
    <row r="67" spans="4:4">
      <c r="D67" s="56" t="s">
        <v>48</v>
      </c>
    </row>
    <row r="69" spans="4:4">
      <c r="D69" s="56" t="s">
        <v>43</v>
      </c>
    </row>
    <row r="70" spans="4:4">
      <c r="D70" s="56"/>
    </row>
    <row r="71" spans="4:4">
      <c r="D71" s="56" t="s">
        <v>49</v>
      </c>
    </row>
    <row r="72" spans="4:4">
      <c r="D72" s="56" t="s">
        <v>45</v>
      </c>
    </row>
    <row r="73" spans="4:4">
      <c r="D73" s="56" t="s">
        <v>50</v>
      </c>
    </row>
    <row r="74" spans="4:4">
      <c r="D74" s="56" t="s">
        <v>46</v>
      </c>
    </row>
  </sheetData>
  <mergeCells count="6">
    <mergeCell ref="A1:I1"/>
    <mergeCell ref="P1:X1"/>
    <mergeCell ref="D45:G45"/>
    <mergeCell ref="S45:V45"/>
    <mergeCell ref="D47:E47"/>
    <mergeCell ref="S47:T47"/>
  </mergeCells>
  <conditionalFormatting sqref="G49">
    <cfRule type="cellIs" dxfId="1" priority="4" operator="equal">
      <formula>TRUE</formula>
    </cfRule>
  </conditionalFormatting>
  <conditionalFormatting sqref="V49">
    <cfRule type="cellIs" dxfId="0" priority="2" operator="equal">
      <formula>TRUE</formula>
    </cfRule>
  </conditionalFormatting>
  <dataValidations count="2">
    <dataValidation type="list" allowBlank="1" showInputMessage="1" showErrorMessage="1" sqref="T48:T49 E48:E49">
      <formula1>"上,下,波动"</formula1>
    </dataValidation>
    <dataValidation type="list" allowBlank="1" showInputMessage="1" showErrorMessage="1" sqref="B2:B1048576 Q2:Q1048576">
      <formula1>#REF!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Y52"/>
  <sheetViews>
    <sheetView zoomScale="90" zoomScaleNormal="90" workbookViewId="0">
      <pane ySplit="2" topLeftCell="A15" activePane="bottomLeft" state="frozen"/>
      <selection pane="bottomLeft" activeCell="M31" sqref="M31"/>
    </sheetView>
  </sheetViews>
  <sheetFormatPr defaultRowHeight="16.8"/>
  <cols>
    <col min="1" max="1" width="5.5546875" style="22" bestFit="1" customWidth="1"/>
    <col min="2" max="2" width="6.109375" style="26" customWidth="1"/>
    <col min="3" max="3" width="8.33203125" style="23" customWidth="1"/>
    <col min="4" max="4" width="11.6640625" style="37" bestFit="1" customWidth="1"/>
    <col min="5" max="5" width="8.109375" style="23" customWidth="1"/>
    <col min="6" max="6" width="8.88671875" style="23" customWidth="1"/>
    <col min="7" max="7" width="12" style="37" customWidth="1"/>
    <col min="8" max="8" width="10.21875" style="24" customWidth="1"/>
    <col min="9" max="9" width="6.6640625" style="25" customWidth="1"/>
    <col min="10" max="10" width="5.21875" style="161" customWidth="1"/>
    <col min="11" max="15" width="8.77734375" style="22" customWidth="1"/>
    <col min="16" max="16" width="5.5546875" style="22" bestFit="1" customWidth="1"/>
    <col min="17" max="17" width="4.88671875" style="26" customWidth="1"/>
    <col min="18" max="18" width="8.33203125" style="23" customWidth="1"/>
    <col min="19" max="19" width="11.6640625" style="37" bestFit="1" customWidth="1"/>
    <col min="20" max="20" width="9.5546875" style="23" customWidth="1"/>
    <col min="21" max="21" width="8.88671875" style="23" customWidth="1"/>
    <col min="22" max="22" width="11.5546875" style="37" bestFit="1" customWidth="1"/>
    <col min="23" max="23" width="8.6640625" style="24" customWidth="1"/>
    <col min="24" max="24" width="6.6640625" style="25" customWidth="1"/>
    <col min="25" max="25" width="4.5546875" style="161" customWidth="1"/>
    <col min="26" max="16384" width="8.88671875" style="22"/>
  </cols>
  <sheetData>
    <row r="1" spans="1:25" ht="29.4">
      <c r="A1" s="349" t="s">
        <v>24</v>
      </c>
      <c r="B1" s="350"/>
      <c r="C1" s="350"/>
      <c r="D1" s="350"/>
      <c r="E1" s="350"/>
      <c r="F1" s="350"/>
      <c r="G1" s="350"/>
      <c r="H1" s="350"/>
      <c r="I1" s="351"/>
      <c r="J1" s="180"/>
      <c r="P1" s="349" t="s">
        <v>25</v>
      </c>
      <c r="Q1" s="350"/>
      <c r="R1" s="350"/>
      <c r="S1" s="350"/>
      <c r="T1" s="350"/>
      <c r="U1" s="350"/>
      <c r="V1" s="350"/>
      <c r="W1" s="350"/>
      <c r="X1" s="351"/>
      <c r="Y1" s="180"/>
    </row>
    <row r="2" spans="1:25" ht="21" thickBot="1">
      <c r="A2" s="44" t="s">
        <v>38</v>
      </c>
      <c r="B2" s="45" t="s">
        <v>28</v>
      </c>
      <c r="C2" s="46" t="s">
        <v>29</v>
      </c>
      <c r="D2" s="47" t="s">
        <v>33</v>
      </c>
      <c r="E2" s="46" t="s">
        <v>37</v>
      </c>
      <c r="F2" s="46" t="s">
        <v>35</v>
      </c>
      <c r="G2" s="47" t="s">
        <v>36</v>
      </c>
      <c r="H2" s="48" t="s">
        <v>34</v>
      </c>
      <c r="I2" s="49" t="s">
        <v>32</v>
      </c>
      <c r="P2" s="275" t="s">
        <v>38</v>
      </c>
      <c r="Q2" s="276" t="s">
        <v>28</v>
      </c>
      <c r="R2" s="277" t="s">
        <v>29</v>
      </c>
      <c r="S2" s="278" t="s">
        <v>33</v>
      </c>
      <c r="T2" s="277" t="s">
        <v>37</v>
      </c>
      <c r="U2" s="277" t="s">
        <v>35</v>
      </c>
      <c r="V2" s="278" t="s">
        <v>36</v>
      </c>
      <c r="W2" s="279" t="s">
        <v>34</v>
      </c>
      <c r="X2" s="289" t="s">
        <v>32</v>
      </c>
    </row>
    <row r="3" spans="1:25">
      <c r="A3" s="248">
        <f>ROW()-2</f>
        <v>1</v>
      </c>
      <c r="B3" s="51" t="s">
        <v>30</v>
      </c>
      <c r="C3" s="52">
        <v>1.32213</v>
      </c>
      <c r="D3" s="53">
        <v>42948</v>
      </c>
      <c r="E3" s="57"/>
      <c r="F3" s="52">
        <v>1.3168599999999999</v>
      </c>
      <c r="G3" s="53">
        <v>42950</v>
      </c>
      <c r="H3" s="52">
        <f>IF(B3="卖",C3-F3,F3-C3)</f>
        <v>-5.2700000000001079E-3</v>
      </c>
      <c r="I3" s="249" t="str">
        <f>IF(H3&gt;=0,"盈","亏")</f>
        <v>亏</v>
      </c>
      <c r="P3" s="281">
        <f>ROW()-2</f>
        <v>1</v>
      </c>
      <c r="Q3" s="290" t="s">
        <v>31</v>
      </c>
      <c r="R3" s="291">
        <v>144.46299999999999</v>
      </c>
      <c r="S3" s="292">
        <v>42950</v>
      </c>
      <c r="T3" s="291"/>
      <c r="U3" s="291">
        <v>144.89099999999999</v>
      </c>
      <c r="V3" s="292">
        <v>42951</v>
      </c>
      <c r="W3" s="291">
        <f>IF(Q3="卖",R3-U3,U3-R3)</f>
        <v>-0.42799999999999727</v>
      </c>
      <c r="X3" s="293" t="str">
        <f>IF(W3&gt;=0,"盈","亏")</f>
        <v>亏</v>
      </c>
      <c r="Y3" s="294"/>
    </row>
    <row r="4" spans="1:25">
      <c r="A4" s="248">
        <f t="shared" ref="A4:A33" si="0">ROW()-2</f>
        <v>2</v>
      </c>
      <c r="B4" s="59" t="s">
        <v>31</v>
      </c>
      <c r="C4" s="65">
        <v>1.3161400000000001</v>
      </c>
      <c r="D4" s="61">
        <v>42950</v>
      </c>
      <c r="E4" s="60"/>
      <c r="F4" s="65">
        <v>1.31294</v>
      </c>
      <c r="G4" s="61">
        <v>42951</v>
      </c>
      <c r="H4" s="65">
        <f t="shared" ref="H4:H12" si="1">IF(B4="卖",C4-F4,F4-C4)</f>
        <v>3.2000000000000917E-3</v>
      </c>
      <c r="I4" s="271" t="str">
        <f t="shared" ref="I4:I12" si="2">IF(H4&gt;=0,"盈","亏")</f>
        <v>盈</v>
      </c>
      <c r="P4" s="248">
        <f t="shared" ref="P4:P33" si="3">ROW()-2</f>
        <v>2</v>
      </c>
      <c r="Q4" s="34" t="s">
        <v>31</v>
      </c>
      <c r="R4" s="35">
        <v>144.59</v>
      </c>
      <c r="S4" s="58">
        <v>42950</v>
      </c>
      <c r="T4" s="35"/>
      <c r="U4" s="35">
        <v>144.94</v>
      </c>
      <c r="V4" s="58">
        <v>42951</v>
      </c>
      <c r="W4" s="35">
        <f t="shared" ref="W4:W11" si="4">IF(Q4="卖",R4-U4,U4-R4)</f>
        <v>-0.34999999999999432</v>
      </c>
      <c r="X4" s="55" t="str">
        <f t="shared" ref="X4:X11" si="5">IF(W4&gt;=0,"盈","亏")</f>
        <v>亏</v>
      </c>
      <c r="Y4" s="295"/>
    </row>
    <row r="5" spans="1:25">
      <c r="A5" s="248">
        <f t="shared" si="0"/>
        <v>3</v>
      </c>
      <c r="B5" s="59" t="s">
        <v>31</v>
      </c>
      <c r="C5" s="65">
        <v>1.3152699999999999</v>
      </c>
      <c r="D5" s="61">
        <v>42950</v>
      </c>
      <c r="E5" s="60"/>
      <c r="F5" s="65">
        <v>1.3128899999999999</v>
      </c>
      <c r="G5" s="61">
        <v>42951</v>
      </c>
      <c r="H5" s="65">
        <f t="shared" si="1"/>
        <v>2.3800000000000487E-3</v>
      </c>
      <c r="I5" s="271" t="str">
        <f t="shared" si="2"/>
        <v>盈</v>
      </c>
      <c r="P5" s="248">
        <f t="shared" si="3"/>
        <v>3</v>
      </c>
      <c r="Q5" s="38"/>
      <c r="R5" s="39"/>
      <c r="S5" s="40"/>
      <c r="T5" s="39"/>
      <c r="U5" s="39"/>
      <c r="V5" s="40"/>
      <c r="W5" s="39"/>
      <c r="X5" s="43"/>
      <c r="Y5" s="295"/>
    </row>
    <row r="6" spans="1:25">
      <c r="A6" s="248">
        <f t="shared" si="0"/>
        <v>4</v>
      </c>
      <c r="B6" s="59" t="s">
        <v>31</v>
      </c>
      <c r="C6" s="65">
        <v>1.30749</v>
      </c>
      <c r="D6" s="61">
        <v>42951</v>
      </c>
      <c r="E6" s="60"/>
      <c r="F6" s="65">
        <v>1.3056399999999999</v>
      </c>
      <c r="G6" s="61">
        <v>42954</v>
      </c>
      <c r="H6" s="65">
        <f t="shared" si="1"/>
        <v>1.8500000000001293E-3</v>
      </c>
      <c r="I6" s="267" t="str">
        <f t="shared" si="2"/>
        <v>盈</v>
      </c>
      <c r="P6" s="248">
        <f t="shared" si="3"/>
        <v>4</v>
      </c>
      <c r="Q6" s="38"/>
      <c r="R6" s="39"/>
      <c r="S6" s="40"/>
      <c r="T6" s="39"/>
      <c r="U6" s="39"/>
      <c r="V6" s="40"/>
      <c r="W6" s="39"/>
      <c r="X6" s="43"/>
      <c r="Y6" s="295"/>
    </row>
    <row r="7" spans="1:25">
      <c r="A7" s="248">
        <f t="shared" si="0"/>
        <v>5</v>
      </c>
      <c r="B7" s="38"/>
      <c r="C7" s="50"/>
      <c r="D7" s="40"/>
      <c r="E7" s="39"/>
      <c r="F7" s="50"/>
      <c r="G7" s="40"/>
      <c r="H7" s="50">
        <f t="shared" si="1"/>
        <v>0</v>
      </c>
      <c r="I7" s="267" t="str">
        <f t="shared" si="2"/>
        <v>盈</v>
      </c>
      <c r="P7" s="248">
        <f t="shared" si="3"/>
        <v>5</v>
      </c>
      <c r="Q7" s="27" t="s">
        <v>31</v>
      </c>
      <c r="R7" s="28">
        <v>144.04</v>
      </c>
      <c r="S7" s="73">
        <v>42957</v>
      </c>
      <c r="T7" s="28"/>
      <c r="U7" s="28">
        <v>143.267</v>
      </c>
      <c r="V7" s="73">
        <v>42957</v>
      </c>
      <c r="W7" s="28">
        <f t="shared" ref="W7:W8" si="6">IF(Q7="卖",R7-U7,U7-R7)</f>
        <v>0.77299999999999613</v>
      </c>
      <c r="X7" s="74" t="str">
        <f t="shared" ref="X7:X8" si="7">IF(W7&gt;=0,"盈","亏")</f>
        <v>盈</v>
      </c>
      <c r="Y7" s="295"/>
    </row>
    <row r="8" spans="1:25">
      <c r="A8" s="248">
        <f t="shared" si="0"/>
        <v>6</v>
      </c>
      <c r="B8" s="34" t="s">
        <v>31</v>
      </c>
      <c r="C8" s="36">
        <v>1.2817499999999999</v>
      </c>
      <c r="D8" s="58">
        <v>42969</v>
      </c>
      <c r="E8" s="35"/>
      <c r="F8" s="36">
        <v>1.2880799999999999</v>
      </c>
      <c r="G8" s="58">
        <v>42972</v>
      </c>
      <c r="H8" s="36">
        <f t="shared" si="1"/>
        <v>-6.3299999999999468E-3</v>
      </c>
      <c r="I8" s="249" t="str">
        <f t="shared" si="2"/>
        <v>亏</v>
      </c>
      <c r="P8" s="248">
        <f t="shared" si="3"/>
        <v>6</v>
      </c>
      <c r="Q8" s="27" t="s">
        <v>31</v>
      </c>
      <c r="R8" s="28">
        <v>142.983</v>
      </c>
      <c r="S8" s="73">
        <v>42957</v>
      </c>
      <c r="T8" s="28"/>
      <c r="U8" s="28">
        <v>141.684</v>
      </c>
      <c r="V8" s="73">
        <v>42958</v>
      </c>
      <c r="W8" s="28">
        <f t="shared" si="6"/>
        <v>1.2990000000000066</v>
      </c>
      <c r="X8" s="74" t="str">
        <f t="shared" si="7"/>
        <v>盈</v>
      </c>
      <c r="Y8" s="295"/>
    </row>
    <row r="9" spans="1:25">
      <c r="A9" s="248">
        <f t="shared" si="0"/>
        <v>7</v>
      </c>
      <c r="B9" s="38"/>
      <c r="C9" s="50"/>
      <c r="D9" s="40"/>
      <c r="E9" s="39"/>
      <c r="F9" s="50"/>
      <c r="G9" s="40"/>
      <c r="H9" s="50">
        <f t="shared" si="1"/>
        <v>0</v>
      </c>
      <c r="I9" s="267" t="str">
        <f t="shared" si="2"/>
        <v>盈</v>
      </c>
      <c r="P9" s="248">
        <f t="shared" si="3"/>
        <v>7</v>
      </c>
      <c r="Q9" s="38"/>
      <c r="R9" s="39"/>
      <c r="S9" s="40"/>
      <c r="T9" s="39"/>
      <c r="U9" s="39"/>
      <c r="V9" s="40"/>
      <c r="W9" s="39">
        <f t="shared" si="4"/>
        <v>0</v>
      </c>
      <c r="X9" s="43" t="str">
        <f t="shared" si="5"/>
        <v>盈</v>
      </c>
      <c r="Y9" s="295"/>
    </row>
    <row r="10" spans="1:25">
      <c r="A10" s="248">
        <f t="shared" si="0"/>
        <v>8</v>
      </c>
      <c r="B10" s="38"/>
      <c r="C10" s="50"/>
      <c r="D10" s="40"/>
      <c r="E10" s="39"/>
      <c r="F10" s="50"/>
      <c r="G10" s="40"/>
      <c r="H10" s="50">
        <f t="shared" si="1"/>
        <v>0</v>
      </c>
      <c r="I10" s="267" t="str">
        <f t="shared" si="2"/>
        <v>盈</v>
      </c>
      <c r="P10" s="248">
        <f t="shared" si="3"/>
        <v>8</v>
      </c>
      <c r="Q10" s="38"/>
      <c r="R10" s="39"/>
      <c r="S10" s="40"/>
      <c r="T10" s="39"/>
      <c r="U10" s="39"/>
      <c r="V10" s="40"/>
      <c r="W10" s="39">
        <f t="shared" si="4"/>
        <v>0</v>
      </c>
      <c r="X10" s="43" t="str">
        <f t="shared" si="5"/>
        <v>盈</v>
      </c>
      <c r="Y10" s="295"/>
    </row>
    <row r="11" spans="1:25">
      <c r="A11" s="248">
        <f t="shared" si="0"/>
        <v>9</v>
      </c>
      <c r="B11" s="38"/>
      <c r="C11" s="50"/>
      <c r="D11" s="40"/>
      <c r="E11" s="39"/>
      <c r="F11" s="50"/>
      <c r="G11" s="40"/>
      <c r="H11" s="50">
        <f t="shared" si="1"/>
        <v>0</v>
      </c>
      <c r="I11" s="267" t="str">
        <f t="shared" si="2"/>
        <v>盈</v>
      </c>
      <c r="P11" s="248">
        <f t="shared" si="3"/>
        <v>9</v>
      </c>
      <c r="Q11" s="75" t="s">
        <v>30</v>
      </c>
      <c r="R11" s="76">
        <v>143.286</v>
      </c>
      <c r="S11" s="73">
        <v>42989</v>
      </c>
      <c r="T11" s="28"/>
      <c r="U11" s="28">
        <v>144.9</v>
      </c>
      <c r="V11" s="73">
        <v>42990</v>
      </c>
      <c r="W11" s="28">
        <f t="shared" si="4"/>
        <v>1.6140000000000043</v>
      </c>
      <c r="X11" s="74" t="str">
        <f t="shared" si="5"/>
        <v>盈</v>
      </c>
      <c r="Y11" s="295"/>
    </row>
    <row r="12" spans="1:25">
      <c r="A12" s="248">
        <f t="shared" si="0"/>
        <v>10</v>
      </c>
      <c r="B12" s="38"/>
      <c r="C12" s="50"/>
      <c r="D12" s="40"/>
      <c r="E12" s="39"/>
      <c r="F12" s="50"/>
      <c r="G12" s="40"/>
      <c r="H12" s="50">
        <f t="shared" si="1"/>
        <v>0</v>
      </c>
      <c r="I12" s="267" t="str">
        <f t="shared" si="2"/>
        <v>盈</v>
      </c>
      <c r="P12" s="248">
        <f t="shared" si="3"/>
        <v>10</v>
      </c>
      <c r="Q12" s="27" t="s">
        <v>30</v>
      </c>
      <c r="R12" s="28">
        <v>144.19999999999999</v>
      </c>
      <c r="S12" s="73">
        <v>42990</v>
      </c>
      <c r="T12" s="28"/>
      <c r="U12" s="28">
        <v>144.69300000000001</v>
      </c>
      <c r="V12" s="73">
        <v>42990</v>
      </c>
      <c r="W12" s="28">
        <f t="shared" ref="W12:W13" si="8">IF(Q12="卖",R12-U12,U12-R12)</f>
        <v>0.49300000000002342</v>
      </c>
      <c r="X12" s="74" t="str">
        <f t="shared" ref="X12:X13" si="9">IF(W12&gt;=0,"盈","亏")</f>
        <v>盈</v>
      </c>
      <c r="Y12" s="295"/>
    </row>
    <row r="13" spans="1:25">
      <c r="A13" s="248">
        <f t="shared" si="0"/>
        <v>11</v>
      </c>
      <c r="B13" s="38"/>
      <c r="C13" s="50"/>
      <c r="D13" s="40"/>
      <c r="E13" s="39"/>
      <c r="F13" s="50"/>
      <c r="G13" s="40"/>
      <c r="H13" s="50">
        <f t="shared" ref="H13:H14" si="10">IF(B13="卖",C13-F13,F13-C13)</f>
        <v>0</v>
      </c>
      <c r="I13" s="267" t="str">
        <f t="shared" ref="I13:I14" si="11">IF(H13&gt;=0,"盈","亏")</f>
        <v>盈</v>
      </c>
      <c r="P13" s="248">
        <f t="shared" si="3"/>
        <v>11</v>
      </c>
      <c r="Q13" s="27" t="s">
        <v>30</v>
      </c>
      <c r="R13" s="28">
        <v>144.929</v>
      </c>
      <c r="S13" s="73">
        <v>42990</v>
      </c>
      <c r="T13" s="28"/>
      <c r="U13" s="28">
        <v>145.387</v>
      </c>
      <c r="V13" s="73">
        <v>42990</v>
      </c>
      <c r="W13" s="28">
        <f t="shared" si="8"/>
        <v>0.45799999999999841</v>
      </c>
      <c r="X13" s="74" t="str">
        <f t="shared" si="9"/>
        <v>盈</v>
      </c>
      <c r="Y13" s="295"/>
    </row>
    <row r="14" spans="1:25">
      <c r="A14" s="248">
        <f t="shared" si="0"/>
        <v>12</v>
      </c>
      <c r="B14" s="38"/>
      <c r="C14" s="50"/>
      <c r="D14" s="40"/>
      <c r="E14" s="39"/>
      <c r="F14" s="50"/>
      <c r="G14" s="40"/>
      <c r="H14" s="50">
        <f t="shared" si="10"/>
        <v>0</v>
      </c>
      <c r="I14" s="267" t="str">
        <f t="shared" si="11"/>
        <v>盈</v>
      </c>
      <c r="P14" s="248">
        <f t="shared" si="3"/>
        <v>12</v>
      </c>
      <c r="Q14" s="27" t="s">
        <v>30</v>
      </c>
      <c r="R14" s="28">
        <v>146.12700000000001</v>
      </c>
      <c r="S14" s="73">
        <v>42990</v>
      </c>
      <c r="T14" s="28"/>
      <c r="U14" s="28">
        <v>146.31899999999999</v>
      </c>
      <c r="V14" s="73">
        <v>42991</v>
      </c>
      <c r="W14" s="28">
        <f t="shared" ref="W14:W15" si="12">IF(Q14="卖",R14-U14,U14-R14)</f>
        <v>0.19199999999997885</v>
      </c>
      <c r="X14" s="74" t="str">
        <f t="shared" ref="X14:X15" si="13">IF(W14&gt;=0,"盈","亏")</f>
        <v>盈</v>
      </c>
      <c r="Y14" s="295"/>
    </row>
    <row r="15" spans="1:25">
      <c r="A15" s="248">
        <f t="shared" si="0"/>
        <v>13</v>
      </c>
      <c r="B15" s="38"/>
      <c r="C15" s="50"/>
      <c r="D15" s="40"/>
      <c r="E15" s="39"/>
      <c r="F15" s="50"/>
      <c r="G15" s="40"/>
      <c r="H15" s="50">
        <f t="shared" ref="H15:H16" si="14">IF(B15="卖",C15-F15,F15-C15)</f>
        <v>0</v>
      </c>
      <c r="I15" s="267" t="str">
        <f t="shared" ref="I15:I16" si="15">IF(H15&gt;=0,"盈","亏")</f>
        <v>盈</v>
      </c>
      <c r="P15" s="248">
        <f t="shared" si="3"/>
        <v>13</v>
      </c>
      <c r="Q15" s="75" t="s">
        <v>30</v>
      </c>
      <c r="R15" s="76">
        <v>148.33699999999999</v>
      </c>
      <c r="S15" s="73">
        <v>42993</v>
      </c>
      <c r="T15" s="28"/>
      <c r="U15" s="28">
        <v>151.161</v>
      </c>
      <c r="V15" s="73">
        <v>42993</v>
      </c>
      <c r="W15" s="28">
        <f t="shared" si="12"/>
        <v>2.8240000000000123</v>
      </c>
      <c r="X15" s="74" t="str">
        <f t="shared" si="13"/>
        <v>盈</v>
      </c>
      <c r="Y15" s="295"/>
    </row>
    <row r="16" spans="1:25">
      <c r="A16" s="253">
        <f t="shared" si="0"/>
        <v>14</v>
      </c>
      <c r="B16" s="72"/>
      <c r="C16" s="71"/>
      <c r="D16" s="84"/>
      <c r="E16" s="86">
        <v>2</v>
      </c>
      <c r="F16" s="71"/>
      <c r="G16" s="84"/>
      <c r="H16" s="71">
        <f t="shared" si="14"/>
        <v>0</v>
      </c>
      <c r="I16" s="268" t="str">
        <f t="shared" si="15"/>
        <v>盈</v>
      </c>
      <c r="J16" s="89"/>
      <c r="P16" s="253">
        <f t="shared" si="3"/>
        <v>14</v>
      </c>
      <c r="Q16" s="72"/>
      <c r="R16" s="86"/>
      <c r="S16" s="84"/>
      <c r="T16" s="86">
        <v>2</v>
      </c>
      <c r="U16" s="86"/>
      <c r="V16" s="84"/>
      <c r="W16" s="86">
        <f t="shared" ref="W16" si="16">IF(Q16="卖",R16-U16,U16-R16)</f>
        <v>0</v>
      </c>
      <c r="X16" s="88" t="str">
        <f t="shared" ref="X16" si="17">IF(W16&gt;=0,"盈","亏")</f>
        <v>盈</v>
      </c>
      <c r="Y16" s="296"/>
    </row>
    <row r="17" spans="1:25">
      <c r="A17" s="258">
        <f t="shared" si="0"/>
        <v>15</v>
      </c>
      <c r="B17" s="90" t="s">
        <v>31</v>
      </c>
      <c r="C17" s="91">
        <v>1.32942</v>
      </c>
      <c r="D17" s="92">
        <v>43010</v>
      </c>
      <c r="E17" s="95"/>
      <c r="F17" s="91">
        <v>1.3289800000000001</v>
      </c>
      <c r="G17" s="92">
        <v>43010</v>
      </c>
      <c r="H17" s="91">
        <f>IF(B17="卖",C17-F17,F17-C17)*J17</f>
        <v>8.799999999999919E-4</v>
      </c>
      <c r="I17" s="269" t="str">
        <f t="shared" ref="I17" si="18">IF(H17&gt;=0,"盈","亏")</f>
        <v>盈</v>
      </c>
      <c r="J17" s="161" t="s">
        <v>40</v>
      </c>
      <c r="P17" s="258">
        <f t="shared" si="3"/>
        <v>15</v>
      </c>
      <c r="Q17" s="90" t="s">
        <v>31</v>
      </c>
      <c r="R17" s="95">
        <v>149.57300000000001</v>
      </c>
      <c r="S17" s="92">
        <v>43011</v>
      </c>
      <c r="T17" s="95"/>
      <c r="U17" s="95">
        <v>149.46</v>
      </c>
      <c r="V17" s="92">
        <v>43012</v>
      </c>
      <c r="W17" s="95">
        <f>IF(Q17="卖",R17-U17,U17-R17)*Y17</f>
        <v>0.22599999999999909</v>
      </c>
      <c r="X17" s="96" t="str">
        <f t="shared" ref="X17:X19" si="19">IF(W17&gt;=0,"盈","亏")</f>
        <v>盈</v>
      </c>
      <c r="Y17" s="295" t="s">
        <v>40</v>
      </c>
    </row>
    <row r="18" spans="1:25">
      <c r="A18" s="258">
        <f t="shared" si="0"/>
        <v>16</v>
      </c>
      <c r="B18" s="90" t="s">
        <v>31</v>
      </c>
      <c r="C18" s="91">
        <v>1.3185500000000001</v>
      </c>
      <c r="D18" s="92">
        <v>43013</v>
      </c>
      <c r="E18" s="95"/>
      <c r="F18" s="91">
        <v>1.31359</v>
      </c>
      <c r="G18" s="92">
        <v>43013</v>
      </c>
      <c r="H18" s="91">
        <f t="shared" ref="H18:H20" si="20">IF(B18="卖",C18-F18,F18-C18)*J18</f>
        <v>9.9200000000001509E-3</v>
      </c>
      <c r="I18" s="269" t="str">
        <f t="shared" ref="I18:I20" si="21">IF(H18&gt;=0,"盈","亏")</f>
        <v>盈</v>
      </c>
      <c r="J18" s="161" t="s">
        <v>40</v>
      </c>
      <c r="P18" s="258">
        <f t="shared" si="3"/>
        <v>16</v>
      </c>
      <c r="Q18" s="90" t="s">
        <v>31</v>
      </c>
      <c r="R18" s="95">
        <v>149.77500000000001</v>
      </c>
      <c r="S18" s="92">
        <v>43011</v>
      </c>
      <c r="T18" s="95"/>
      <c r="U18" s="95">
        <v>149.6</v>
      </c>
      <c r="V18" s="92">
        <v>43011</v>
      </c>
      <c r="W18" s="95">
        <f t="shared" ref="W18:W20" si="22">IF(Q18="卖",R18-U18,U18-R18)*Y18</f>
        <v>0.35000000000002274</v>
      </c>
      <c r="X18" s="96" t="str">
        <f t="shared" si="19"/>
        <v>盈</v>
      </c>
      <c r="Y18" s="295" t="s">
        <v>40</v>
      </c>
    </row>
    <row r="19" spans="1:25">
      <c r="A19" s="258">
        <f t="shared" si="0"/>
        <v>17</v>
      </c>
      <c r="B19" s="75" t="s">
        <v>31</v>
      </c>
      <c r="C19" s="67">
        <v>1.3093900000000001</v>
      </c>
      <c r="D19" s="92">
        <v>43014</v>
      </c>
      <c r="E19" s="95"/>
      <c r="F19" s="91">
        <v>1.3057099999999999</v>
      </c>
      <c r="G19" s="92">
        <v>43014</v>
      </c>
      <c r="H19" s="91">
        <f t="shared" si="20"/>
        <v>7.3600000000002552E-3</v>
      </c>
      <c r="I19" s="269" t="str">
        <f t="shared" si="21"/>
        <v>盈</v>
      </c>
      <c r="J19" s="161" t="s">
        <v>40</v>
      </c>
      <c r="P19" s="258">
        <f t="shared" si="3"/>
        <v>17</v>
      </c>
      <c r="Q19" s="90" t="s">
        <v>31</v>
      </c>
      <c r="R19" s="95">
        <v>149.59399999999999</v>
      </c>
      <c r="S19" s="92">
        <v>43011</v>
      </c>
      <c r="T19" s="95"/>
      <c r="U19" s="95">
        <v>149.08600000000001</v>
      </c>
      <c r="V19" s="92">
        <v>43012</v>
      </c>
      <c r="W19" s="95">
        <f t="shared" si="22"/>
        <v>1.0159999999999627</v>
      </c>
      <c r="X19" s="96" t="str">
        <f t="shared" si="19"/>
        <v>盈</v>
      </c>
      <c r="Y19" s="295" t="s">
        <v>40</v>
      </c>
    </row>
    <row r="20" spans="1:25">
      <c r="A20" s="258">
        <f t="shared" si="0"/>
        <v>18</v>
      </c>
      <c r="B20" s="90" t="s">
        <v>31</v>
      </c>
      <c r="C20" s="91">
        <v>1.31331</v>
      </c>
      <c r="D20" s="92">
        <v>43020</v>
      </c>
      <c r="E20" s="95"/>
      <c r="F20" s="91">
        <v>1.3123</v>
      </c>
      <c r="G20" s="92">
        <v>43020</v>
      </c>
      <c r="H20" s="91">
        <f t="shared" si="20"/>
        <v>2.0199999999999108E-3</v>
      </c>
      <c r="I20" s="269" t="str">
        <f t="shared" si="21"/>
        <v>盈</v>
      </c>
      <c r="J20" s="161" t="s">
        <v>40</v>
      </c>
      <c r="P20" s="258">
        <f t="shared" si="3"/>
        <v>18</v>
      </c>
      <c r="Q20" s="90" t="s">
        <v>31</v>
      </c>
      <c r="R20" s="95">
        <v>149.024</v>
      </c>
      <c r="S20" s="92">
        <v>43012</v>
      </c>
      <c r="T20" s="95"/>
      <c r="U20" s="95">
        <v>148.714</v>
      </c>
      <c r="V20" s="92">
        <v>43013</v>
      </c>
      <c r="W20" s="95">
        <f t="shared" si="22"/>
        <v>0.62000000000000455</v>
      </c>
      <c r="X20" s="96" t="str">
        <f t="shared" ref="X20:X24" si="23">IF(W20&gt;=0,"盈","亏")</f>
        <v>盈</v>
      </c>
      <c r="Y20" s="295" t="s">
        <v>40</v>
      </c>
    </row>
    <row r="21" spans="1:25">
      <c r="A21" s="248">
        <f t="shared" si="0"/>
        <v>19</v>
      </c>
      <c r="B21" s="38"/>
      <c r="C21" s="50"/>
      <c r="D21" s="40"/>
      <c r="E21" s="39"/>
      <c r="F21" s="50"/>
      <c r="G21" s="40"/>
      <c r="H21" s="50">
        <f>IF(B21="卖",C21-F21,F21-C21)*J21</f>
        <v>0</v>
      </c>
      <c r="I21" s="267" t="str">
        <f t="shared" ref="I21:I23" si="24">IF(H21&gt;=0,"盈","亏")</f>
        <v>盈</v>
      </c>
      <c r="J21" s="161" t="s">
        <v>39</v>
      </c>
      <c r="P21" s="256">
        <f t="shared" si="3"/>
        <v>19</v>
      </c>
      <c r="Q21" s="34" t="s">
        <v>31</v>
      </c>
      <c r="R21" s="157">
        <v>147.08500000000001</v>
      </c>
      <c r="S21" s="158">
        <v>43014</v>
      </c>
      <c r="T21" s="157">
        <v>143.5</v>
      </c>
      <c r="U21" s="157">
        <v>149.566</v>
      </c>
      <c r="V21" s="158">
        <v>43028</v>
      </c>
      <c r="W21" s="160">
        <f>IF(Q21="卖",R21-U21,U21-R21)*Y21</f>
        <v>-4.9619999999999891</v>
      </c>
      <c r="X21" s="159" t="str">
        <f t="shared" si="23"/>
        <v>亏</v>
      </c>
      <c r="Y21" s="295" t="s">
        <v>40</v>
      </c>
    </row>
    <row r="22" spans="1:25">
      <c r="A22" s="258">
        <f t="shared" si="0"/>
        <v>20</v>
      </c>
      <c r="B22" s="90" t="s">
        <v>30</v>
      </c>
      <c r="C22" s="91">
        <v>1.3440099999999999</v>
      </c>
      <c r="D22" s="92">
        <v>43069</v>
      </c>
      <c r="E22" s="95"/>
      <c r="F22" s="91">
        <v>1.3487800000000001</v>
      </c>
      <c r="G22" s="92">
        <v>43069</v>
      </c>
      <c r="H22" s="91">
        <f t="shared" ref="H22" si="25">IF(B22="卖",C22-F22,F22-C22)*J22</f>
        <v>4.770000000000163E-3</v>
      </c>
      <c r="I22" s="269" t="str">
        <f t="shared" si="24"/>
        <v>盈</v>
      </c>
      <c r="J22" s="161" t="s">
        <v>39</v>
      </c>
      <c r="P22" s="256">
        <f t="shared" si="3"/>
        <v>20</v>
      </c>
      <c r="Q22" s="34" t="s">
        <v>31</v>
      </c>
      <c r="R22" s="35">
        <v>147.01300000000001</v>
      </c>
      <c r="S22" s="58">
        <v>43068</v>
      </c>
      <c r="T22" s="35"/>
      <c r="U22" s="35">
        <v>149.91399999999999</v>
      </c>
      <c r="V22" s="58">
        <v>43069</v>
      </c>
      <c r="W22" s="35">
        <f t="shared" ref="W22:W24" si="26">IF(Q22="卖",R22-U22,U22-R22)*Y22</f>
        <v>-2.900999999999982</v>
      </c>
      <c r="X22" s="55" t="str">
        <f t="shared" si="23"/>
        <v>亏</v>
      </c>
      <c r="Y22" s="295" t="s">
        <v>39</v>
      </c>
    </row>
    <row r="23" spans="1:25">
      <c r="A23" s="248">
        <f t="shared" si="0"/>
        <v>21</v>
      </c>
      <c r="B23" s="38"/>
      <c r="C23" s="50"/>
      <c r="D23" s="40"/>
      <c r="E23" s="39"/>
      <c r="F23" s="50"/>
      <c r="G23" s="40"/>
      <c r="H23" s="50">
        <f t="shared" ref="H23:H26" si="27">IF(B23="卖",C23-F23,F23-C23)*J23</f>
        <v>0</v>
      </c>
      <c r="I23" s="267" t="str">
        <f t="shared" si="24"/>
        <v>盈</v>
      </c>
      <c r="J23" s="161" t="s">
        <v>39</v>
      </c>
      <c r="P23" s="248">
        <f t="shared" si="3"/>
        <v>21</v>
      </c>
      <c r="Q23" s="38"/>
      <c r="R23" s="39"/>
      <c r="S23" s="40"/>
      <c r="T23" s="39"/>
      <c r="U23" s="39"/>
      <c r="V23" s="40"/>
      <c r="W23" s="39">
        <f t="shared" si="26"/>
        <v>0</v>
      </c>
      <c r="X23" s="43" t="str">
        <f t="shared" si="23"/>
        <v>盈</v>
      </c>
      <c r="Y23" s="295" t="s">
        <v>39</v>
      </c>
    </row>
    <row r="24" spans="1:25">
      <c r="A24" s="248">
        <f t="shared" si="0"/>
        <v>22</v>
      </c>
      <c r="B24" s="38"/>
      <c r="C24" s="50"/>
      <c r="D24" s="40"/>
      <c r="E24" s="39"/>
      <c r="F24" s="50"/>
      <c r="G24" s="40"/>
      <c r="H24" s="50">
        <f t="shared" si="27"/>
        <v>0</v>
      </c>
      <c r="I24" s="267" t="str">
        <f t="shared" ref="I24:I26" si="28">IF(H24&gt;=0,"盈","亏")</f>
        <v>盈</v>
      </c>
      <c r="J24" s="161" t="s">
        <v>39</v>
      </c>
      <c r="P24" s="248">
        <f t="shared" si="3"/>
        <v>22</v>
      </c>
      <c r="Q24" s="38"/>
      <c r="R24" s="39"/>
      <c r="S24" s="40"/>
      <c r="T24" s="39"/>
      <c r="U24" s="39"/>
      <c r="V24" s="40"/>
      <c r="W24" s="39">
        <f t="shared" si="26"/>
        <v>0</v>
      </c>
      <c r="X24" s="43" t="str">
        <f t="shared" si="23"/>
        <v>盈</v>
      </c>
      <c r="Y24" s="295" t="s">
        <v>39</v>
      </c>
    </row>
    <row r="25" spans="1:25">
      <c r="A25" s="258">
        <f t="shared" si="0"/>
        <v>23</v>
      </c>
      <c r="B25" s="90" t="s">
        <v>31</v>
      </c>
      <c r="C25" s="91">
        <v>1.3659699999999999</v>
      </c>
      <c r="D25" s="92">
        <v>43221</v>
      </c>
      <c r="E25" s="95"/>
      <c r="F25" s="91">
        <v>1.35493</v>
      </c>
      <c r="G25" s="92">
        <v>43227</v>
      </c>
      <c r="H25" s="91">
        <f t="shared" si="27"/>
        <v>1.1039999999999939E-2</v>
      </c>
      <c r="I25" s="269" t="str">
        <f t="shared" si="28"/>
        <v>盈</v>
      </c>
      <c r="J25" s="161" t="s">
        <v>39</v>
      </c>
      <c r="P25" s="248">
        <f t="shared" si="3"/>
        <v>23</v>
      </c>
      <c r="Q25" s="38"/>
      <c r="R25" s="39"/>
      <c r="S25" s="40"/>
      <c r="T25" s="39"/>
      <c r="U25" s="39"/>
      <c r="V25" s="40"/>
      <c r="W25" s="39">
        <f t="shared" ref="W25" si="29">IF(Q25="卖",R25-U25,U25-R25)*Y25</f>
        <v>0</v>
      </c>
      <c r="X25" s="43" t="str">
        <f t="shared" ref="X25" si="30">IF(W25&gt;=0,"盈","亏")</f>
        <v>盈</v>
      </c>
      <c r="Y25" s="295" t="s">
        <v>39</v>
      </c>
    </row>
    <row r="26" spans="1:25">
      <c r="A26" s="248">
        <f t="shared" si="0"/>
        <v>24</v>
      </c>
      <c r="B26" s="38"/>
      <c r="C26" s="50"/>
      <c r="D26" s="40"/>
      <c r="E26" s="39"/>
      <c r="F26" s="50"/>
      <c r="G26" s="40"/>
      <c r="H26" s="50">
        <f t="shared" si="27"/>
        <v>0</v>
      </c>
      <c r="I26" s="267" t="str">
        <f t="shared" si="28"/>
        <v>盈</v>
      </c>
      <c r="J26" s="161" t="s">
        <v>39</v>
      </c>
      <c r="P26" s="248">
        <f t="shared" si="3"/>
        <v>24</v>
      </c>
      <c r="Q26" s="38"/>
      <c r="R26" s="39"/>
      <c r="S26" s="40"/>
      <c r="T26" s="39"/>
      <c r="U26" s="39"/>
      <c r="V26" s="40"/>
      <c r="W26" s="39">
        <f t="shared" ref="W26:W31" si="31">IF(Q26="卖",R26-U26,U26-R26)*Y26</f>
        <v>0</v>
      </c>
      <c r="X26" s="43" t="str">
        <f t="shared" ref="X26:X31" si="32">IF(W26&gt;=0,"盈","亏")</f>
        <v>盈</v>
      </c>
      <c r="Y26" s="295" t="s">
        <v>39</v>
      </c>
    </row>
    <row r="27" spans="1:25">
      <c r="A27" s="258">
        <f t="shared" si="0"/>
        <v>25</v>
      </c>
      <c r="B27" s="90" t="s">
        <v>31</v>
      </c>
      <c r="C27" s="91">
        <v>1.3151900000000001</v>
      </c>
      <c r="D27" s="92">
        <v>43278</v>
      </c>
      <c r="E27" s="95"/>
      <c r="F27" s="91">
        <v>1.3119400000000001</v>
      </c>
      <c r="G27" s="92">
        <v>43280</v>
      </c>
      <c r="H27" s="91">
        <f t="shared" ref="H27:H31" si="33">IF(B27="卖",C27-F27,F27-C27)*J27</f>
        <v>3.2499999999999751E-3</v>
      </c>
      <c r="I27" s="269" t="str">
        <f t="shared" ref="I27:I31" si="34">IF(H27&gt;=0,"盈","亏")</f>
        <v>盈</v>
      </c>
      <c r="J27" s="161" t="s">
        <v>39</v>
      </c>
      <c r="P27" s="256">
        <f t="shared" si="3"/>
        <v>25</v>
      </c>
      <c r="Q27" s="34" t="s">
        <v>31</v>
      </c>
      <c r="R27" s="35">
        <v>140.44399999999999</v>
      </c>
      <c r="S27" s="58">
        <v>43329</v>
      </c>
      <c r="T27" s="35"/>
      <c r="U27" s="35">
        <v>143.459</v>
      </c>
      <c r="V27" s="58">
        <v>43340</v>
      </c>
      <c r="W27" s="35">
        <f t="shared" si="31"/>
        <v>-3.0150000000000148</v>
      </c>
      <c r="X27" s="55" t="str">
        <f t="shared" si="32"/>
        <v>亏</v>
      </c>
      <c r="Y27" s="295" t="s">
        <v>39</v>
      </c>
    </row>
    <row r="28" spans="1:25">
      <c r="A28" s="248">
        <f t="shared" si="0"/>
        <v>26</v>
      </c>
      <c r="B28" s="38"/>
      <c r="C28" s="50"/>
      <c r="D28" s="40"/>
      <c r="E28" s="39"/>
      <c r="F28" s="50"/>
      <c r="G28" s="40"/>
      <c r="H28" s="50">
        <f t="shared" si="33"/>
        <v>0</v>
      </c>
      <c r="I28" s="267" t="str">
        <f t="shared" si="34"/>
        <v>盈</v>
      </c>
      <c r="J28" s="161" t="s">
        <v>39</v>
      </c>
      <c r="P28" s="248">
        <f t="shared" si="3"/>
        <v>26</v>
      </c>
      <c r="Q28" s="38"/>
      <c r="R28" s="39"/>
      <c r="S28" s="297"/>
      <c r="T28" s="39"/>
      <c r="U28" s="39"/>
      <c r="V28" s="40"/>
      <c r="W28" s="39">
        <f t="shared" si="31"/>
        <v>0</v>
      </c>
      <c r="X28" s="43" t="str">
        <f t="shared" si="32"/>
        <v>盈</v>
      </c>
      <c r="Y28" s="295" t="s">
        <v>39</v>
      </c>
    </row>
    <row r="29" spans="1:25">
      <c r="A29" s="248">
        <f t="shared" si="0"/>
        <v>27</v>
      </c>
      <c r="B29" s="38"/>
      <c r="C29" s="50"/>
      <c r="D29" s="40"/>
      <c r="E29" s="39"/>
      <c r="F29" s="50"/>
      <c r="G29" s="40"/>
      <c r="H29" s="50">
        <f t="shared" si="33"/>
        <v>0</v>
      </c>
      <c r="I29" s="267" t="str">
        <f t="shared" si="34"/>
        <v>盈</v>
      </c>
      <c r="J29" s="161" t="s">
        <v>39</v>
      </c>
      <c r="P29" s="248">
        <f t="shared" si="3"/>
        <v>27</v>
      </c>
      <c r="Q29" s="38"/>
      <c r="R29" s="39"/>
      <c r="S29" s="40"/>
      <c r="T29" s="39"/>
      <c r="U29" s="39"/>
      <c r="V29" s="40"/>
      <c r="W29" s="39">
        <f t="shared" si="31"/>
        <v>0</v>
      </c>
      <c r="X29" s="43" t="str">
        <f t="shared" si="32"/>
        <v>盈</v>
      </c>
      <c r="Y29" s="295" t="s">
        <v>39</v>
      </c>
    </row>
    <row r="30" spans="1:25" s="25" customFormat="1">
      <c r="A30" s="248">
        <f t="shared" si="0"/>
        <v>28</v>
      </c>
      <c r="B30" s="38"/>
      <c r="C30" s="50"/>
      <c r="D30" s="40"/>
      <c r="E30" s="39"/>
      <c r="F30" s="50"/>
      <c r="G30" s="40"/>
      <c r="H30" s="50">
        <f t="shared" si="33"/>
        <v>0</v>
      </c>
      <c r="I30" s="267" t="str">
        <f t="shared" si="34"/>
        <v>盈</v>
      </c>
      <c r="J30" s="161" t="s">
        <v>39</v>
      </c>
      <c r="P30" s="248">
        <f t="shared" si="3"/>
        <v>28</v>
      </c>
      <c r="Q30" s="38"/>
      <c r="R30" s="39"/>
      <c r="S30" s="40"/>
      <c r="T30" s="39"/>
      <c r="U30" s="39"/>
      <c r="V30" s="40"/>
      <c r="W30" s="39">
        <f t="shared" si="31"/>
        <v>0</v>
      </c>
      <c r="X30" s="43" t="str">
        <f t="shared" si="32"/>
        <v>盈</v>
      </c>
      <c r="Y30" s="295" t="s">
        <v>39</v>
      </c>
    </row>
    <row r="31" spans="1:25" s="25" customFormat="1">
      <c r="A31" s="248">
        <f t="shared" si="0"/>
        <v>29</v>
      </c>
      <c r="B31" s="38"/>
      <c r="C31" s="50"/>
      <c r="D31" s="40"/>
      <c r="E31" s="39"/>
      <c r="F31" s="50"/>
      <c r="G31" s="40"/>
      <c r="H31" s="50">
        <f t="shared" si="33"/>
        <v>0</v>
      </c>
      <c r="I31" s="267" t="str">
        <f t="shared" si="34"/>
        <v>盈</v>
      </c>
      <c r="J31" s="161" t="s">
        <v>39</v>
      </c>
      <c r="P31" s="248">
        <f t="shared" si="3"/>
        <v>29</v>
      </c>
      <c r="Q31" s="38"/>
      <c r="R31" s="39"/>
      <c r="S31" s="40"/>
      <c r="T31" s="39"/>
      <c r="U31" s="39"/>
      <c r="V31" s="40"/>
      <c r="W31" s="39">
        <f t="shared" si="31"/>
        <v>0</v>
      </c>
      <c r="X31" s="43" t="str">
        <f t="shared" si="32"/>
        <v>盈</v>
      </c>
      <c r="Y31" s="295" t="s">
        <v>39</v>
      </c>
    </row>
    <row r="32" spans="1:25" s="25" customFormat="1">
      <c r="A32" s="248">
        <f t="shared" si="0"/>
        <v>30</v>
      </c>
      <c r="B32" s="38"/>
      <c r="C32" s="50"/>
      <c r="D32" s="40"/>
      <c r="E32" s="39"/>
      <c r="F32" s="50"/>
      <c r="G32" s="40"/>
      <c r="H32" s="50">
        <f t="shared" ref="H32:H33" si="35">IF(B32="卖",C32-F32,F32-C32)*J32</f>
        <v>0</v>
      </c>
      <c r="I32" s="267" t="str">
        <f t="shared" ref="I32:I33" si="36">IF(H32&gt;=0,"盈","亏")</f>
        <v>盈</v>
      </c>
      <c r="J32" s="161" t="s">
        <v>39</v>
      </c>
      <c r="P32" s="248">
        <f t="shared" si="3"/>
        <v>30</v>
      </c>
      <c r="Q32" s="38"/>
      <c r="R32" s="39"/>
      <c r="S32" s="40"/>
      <c r="T32" s="39"/>
      <c r="U32" s="39"/>
      <c r="V32" s="40"/>
      <c r="W32" s="39">
        <f t="shared" ref="W32:W33" si="37">IF(Q32="卖",R32-U32,U32-R32)*Y32</f>
        <v>0</v>
      </c>
      <c r="X32" s="43" t="str">
        <f t="shared" ref="X32:X33" si="38">IF(W32&gt;=0,"盈","亏")</f>
        <v>盈</v>
      </c>
      <c r="Y32" s="295" t="s">
        <v>39</v>
      </c>
    </row>
    <row r="33" spans="1:25" s="25" customFormat="1" ht="17.399999999999999" thickBot="1">
      <c r="A33" s="261">
        <f t="shared" si="0"/>
        <v>31</v>
      </c>
      <c r="B33" s="262"/>
      <c r="C33" s="263"/>
      <c r="D33" s="264"/>
      <c r="E33" s="273"/>
      <c r="F33" s="263"/>
      <c r="G33" s="264"/>
      <c r="H33" s="263">
        <f t="shared" si="35"/>
        <v>0</v>
      </c>
      <c r="I33" s="270" t="str">
        <f t="shared" si="36"/>
        <v>盈</v>
      </c>
      <c r="J33" s="161" t="s">
        <v>39</v>
      </c>
      <c r="P33" s="261">
        <f t="shared" si="3"/>
        <v>31</v>
      </c>
      <c r="Q33" s="262"/>
      <c r="R33" s="273"/>
      <c r="S33" s="264"/>
      <c r="T33" s="273"/>
      <c r="U33" s="273"/>
      <c r="V33" s="264"/>
      <c r="W33" s="273">
        <f t="shared" si="37"/>
        <v>0</v>
      </c>
      <c r="X33" s="298" t="str">
        <f t="shared" si="38"/>
        <v>盈</v>
      </c>
      <c r="Y33" s="299" t="s">
        <v>39</v>
      </c>
    </row>
    <row r="34" spans="1:25" s="25" customFormat="1">
      <c r="A34" s="22"/>
      <c r="B34" s="26"/>
      <c r="C34" s="23"/>
      <c r="D34" s="37"/>
      <c r="E34" s="23"/>
      <c r="F34" s="23"/>
      <c r="G34" s="37"/>
      <c r="H34" s="24"/>
      <c r="J34" s="162"/>
      <c r="P34" s="22"/>
      <c r="Q34" s="26"/>
      <c r="R34" s="23"/>
      <c r="S34" s="37"/>
      <c r="T34" s="23"/>
      <c r="U34" s="23"/>
      <c r="V34" s="37"/>
      <c r="W34" s="24"/>
      <c r="Y34" s="162"/>
    </row>
    <row r="35" spans="1:25" s="25" customFormat="1" ht="39.6">
      <c r="A35" s="22"/>
      <c r="B35" s="26"/>
      <c r="C35" s="23"/>
      <c r="D35" s="352" t="str">
        <f>E38</f>
        <v>上</v>
      </c>
      <c r="E35" s="352"/>
      <c r="F35" s="352"/>
      <c r="G35" s="352"/>
      <c r="H35" s="213" t="b">
        <f>G39</f>
        <v>1</v>
      </c>
      <c r="J35" s="162"/>
      <c r="P35" s="22"/>
      <c r="Q35" s="26"/>
      <c r="R35" s="23"/>
      <c r="S35" s="352" t="str">
        <f>T38</f>
        <v>波动</v>
      </c>
      <c r="T35" s="352"/>
      <c r="U35" s="352"/>
      <c r="V35" s="352"/>
      <c r="W35" s="24"/>
      <c r="Y35" s="162"/>
    </row>
    <row r="36" spans="1:25" s="25" customFormat="1" ht="17.399999999999999" thickBot="1">
      <c r="A36" s="22"/>
      <c r="B36" s="26"/>
      <c r="C36" s="23"/>
      <c r="D36" s="37"/>
      <c r="E36" s="23"/>
      <c r="F36" s="23"/>
      <c r="G36" s="37"/>
      <c r="H36" s="24"/>
      <c r="J36" s="162"/>
      <c r="P36" s="22"/>
      <c r="Q36" s="26"/>
      <c r="R36" s="23"/>
      <c r="S36" s="37"/>
      <c r="T36" s="23"/>
      <c r="U36" s="23"/>
      <c r="V36" s="37"/>
      <c r="W36" s="24"/>
      <c r="Y36" s="162"/>
    </row>
    <row r="37" spans="1:25" s="25" customFormat="1" ht="24.6">
      <c r="A37" s="22"/>
      <c r="B37" s="26"/>
      <c r="C37" s="23"/>
      <c r="D37" s="347" t="s">
        <v>130</v>
      </c>
      <c r="E37" s="348"/>
      <c r="F37" s="205"/>
      <c r="G37" s="206"/>
      <c r="H37" s="24"/>
      <c r="J37" s="162"/>
      <c r="P37" s="22"/>
      <c r="Q37" s="26"/>
      <c r="R37" s="23"/>
      <c r="S37" s="347" t="s">
        <v>130</v>
      </c>
      <c r="T37" s="348"/>
      <c r="U37" s="205"/>
      <c r="V37" s="206"/>
      <c r="W37" s="24"/>
      <c r="Y37" s="162"/>
    </row>
    <row r="38" spans="1:25" s="25" customFormat="1" ht="24.6">
      <c r="A38" s="22"/>
      <c r="B38" s="26"/>
      <c r="C38" s="23"/>
      <c r="D38" s="207" t="s">
        <v>129</v>
      </c>
      <c r="E38" s="208" t="s">
        <v>132</v>
      </c>
      <c r="F38" s="205"/>
      <c r="G38" s="206"/>
      <c r="H38" s="24"/>
      <c r="J38" s="162"/>
      <c r="P38" s="22"/>
      <c r="Q38" s="26"/>
      <c r="R38" s="23"/>
      <c r="S38" s="207" t="s">
        <v>129</v>
      </c>
      <c r="T38" s="208" t="s">
        <v>79</v>
      </c>
      <c r="U38" s="205"/>
      <c r="V38" s="206"/>
      <c r="W38" s="24"/>
      <c r="Y38" s="162"/>
    </row>
    <row r="39" spans="1:25" s="25" customFormat="1" ht="25.2" thickBot="1">
      <c r="A39" s="22"/>
      <c r="B39" s="26"/>
      <c r="C39" s="23"/>
      <c r="D39" s="209" t="s">
        <v>128</v>
      </c>
      <c r="E39" s="210" t="s">
        <v>132</v>
      </c>
      <c r="F39" s="205"/>
      <c r="G39" s="204" t="b">
        <f>E38=E39</f>
        <v>1</v>
      </c>
      <c r="H39" s="24"/>
      <c r="J39" s="162"/>
      <c r="P39" s="22"/>
      <c r="Q39" s="26"/>
      <c r="R39" s="23"/>
      <c r="S39" s="209" t="s">
        <v>128</v>
      </c>
      <c r="T39" s="210"/>
      <c r="U39" s="205"/>
      <c r="V39" s="204" t="b">
        <f>T38=T39</f>
        <v>0</v>
      </c>
      <c r="W39" s="24"/>
      <c r="Y39" s="162"/>
    </row>
    <row r="40" spans="1:25" s="25" customFormat="1">
      <c r="A40" s="22"/>
      <c r="B40" s="26"/>
      <c r="C40" s="23"/>
      <c r="D40" s="37"/>
      <c r="E40" s="23"/>
      <c r="F40" s="23"/>
      <c r="G40" s="37"/>
      <c r="H40" s="24"/>
      <c r="J40" s="162"/>
      <c r="P40" s="22"/>
      <c r="Q40" s="26"/>
      <c r="R40" s="23"/>
      <c r="S40" s="37"/>
      <c r="T40" s="23"/>
      <c r="U40" s="23"/>
      <c r="V40" s="37"/>
      <c r="W40" s="24"/>
      <c r="Y40" s="162"/>
    </row>
    <row r="41" spans="1:25" s="25" customFormat="1">
      <c r="A41" s="22"/>
      <c r="B41" s="26"/>
      <c r="C41" s="23"/>
      <c r="D41" s="37"/>
      <c r="E41" s="23"/>
      <c r="F41" s="23"/>
      <c r="G41" s="37"/>
      <c r="H41" s="24"/>
      <c r="J41" s="162"/>
      <c r="P41" s="22"/>
      <c r="Q41" s="26"/>
      <c r="R41" s="23"/>
      <c r="S41" s="37"/>
      <c r="T41" s="23"/>
      <c r="U41" s="23"/>
      <c r="V41" s="37"/>
      <c r="W41" s="24"/>
      <c r="Y41" s="162"/>
    </row>
    <row r="42" spans="1:25" s="25" customFormat="1">
      <c r="A42" s="22"/>
      <c r="B42" s="26"/>
      <c r="C42" s="23"/>
      <c r="D42" s="37"/>
      <c r="E42" s="23"/>
      <c r="F42" s="23"/>
      <c r="G42" s="37"/>
      <c r="H42" s="24"/>
      <c r="J42" s="162"/>
      <c r="P42" s="22"/>
      <c r="Q42" s="26"/>
      <c r="R42" s="23"/>
      <c r="S42" s="37"/>
      <c r="T42" s="23"/>
      <c r="U42" s="23"/>
      <c r="V42" s="37"/>
      <c r="W42" s="24"/>
      <c r="Y42" s="162"/>
    </row>
    <row r="43" spans="1:25" s="25" customFormat="1">
      <c r="A43" s="22"/>
      <c r="B43" s="26"/>
      <c r="C43" s="23"/>
      <c r="D43" s="37"/>
      <c r="E43" s="23"/>
      <c r="F43" s="23"/>
      <c r="G43" s="37"/>
      <c r="H43" s="24"/>
      <c r="J43" s="162"/>
      <c r="P43" s="22"/>
      <c r="Q43" s="26"/>
      <c r="R43" s="23"/>
      <c r="S43" s="37"/>
      <c r="T43" s="23"/>
      <c r="U43" s="23"/>
      <c r="V43" s="37"/>
      <c r="W43" s="24"/>
      <c r="Y43" s="162"/>
    </row>
    <row r="44" spans="1:25" s="25" customFormat="1">
      <c r="A44" s="22"/>
      <c r="B44" s="26"/>
      <c r="C44" s="23"/>
      <c r="D44" s="37"/>
      <c r="E44" s="23"/>
      <c r="F44" s="23"/>
      <c r="G44" s="37"/>
      <c r="H44" s="24"/>
      <c r="J44" s="162"/>
      <c r="P44" s="22"/>
      <c r="Q44" s="26"/>
      <c r="R44" s="23"/>
      <c r="S44" s="37"/>
      <c r="T44" s="23"/>
      <c r="U44" s="23"/>
      <c r="V44" s="37"/>
      <c r="W44" s="24"/>
      <c r="Y44" s="162"/>
    </row>
    <row r="45" spans="1:25" s="25" customFormat="1">
      <c r="A45" s="22"/>
      <c r="B45" s="26"/>
      <c r="C45" s="23"/>
      <c r="D45" s="37"/>
      <c r="E45" s="23"/>
      <c r="F45" s="23"/>
      <c r="G45" s="37"/>
      <c r="H45" s="24"/>
      <c r="J45" s="162"/>
      <c r="P45" s="22"/>
      <c r="Q45" s="26"/>
      <c r="R45" s="23"/>
      <c r="S45" s="37"/>
      <c r="T45" s="23"/>
      <c r="U45" s="23"/>
      <c r="V45" s="37"/>
      <c r="W45" s="24"/>
      <c r="Y45" s="162"/>
    </row>
    <row r="46" spans="1:25" s="25" customFormat="1">
      <c r="A46" s="22"/>
      <c r="B46" s="26"/>
      <c r="C46" s="23"/>
      <c r="D46" s="37"/>
      <c r="E46" s="23"/>
      <c r="F46" s="23"/>
      <c r="G46" s="37"/>
      <c r="H46" s="24"/>
      <c r="J46" s="162"/>
      <c r="P46" s="22"/>
      <c r="Q46" s="26"/>
      <c r="R46" s="23"/>
      <c r="S46" s="37"/>
      <c r="T46" s="23"/>
      <c r="U46" s="23"/>
      <c r="V46" s="37"/>
      <c r="W46" s="24"/>
      <c r="Y46" s="162"/>
    </row>
    <row r="47" spans="1:25" s="25" customFormat="1">
      <c r="A47" s="22"/>
      <c r="B47" s="26"/>
      <c r="C47" s="23"/>
      <c r="D47" s="37"/>
      <c r="E47" s="23"/>
      <c r="F47" s="23"/>
      <c r="G47" s="37"/>
      <c r="H47" s="24"/>
      <c r="J47" s="162"/>
      <c r="P47" s="22"/>
      <c r="Q47" s="26"/>
      <c r="R47" s="23"/>
      <c r="S47" s="37"/>
      <c r="T47" s="23"/>
      <c r="U47" s="23"/>
      <c r="V47" s="37"/>
      <c r="W47" s="24"/>
      <c r="Y47" s="162"/>
    </row>
    <row r="48" spans="1:25" s="25" customFormat="1">
      <c r="A48" s="22"/>
      <c r="B48" s="26"/>
      <c r="C48" s="23"/>
      <c r="D48" s="37"/>
      <c r="E48" s="23"/>
      <c r="F48" s="23"/>
      <c r="G48" s="37"/>
      <c r="H48" s="24"/>
      <c r="J48" s="162"/>
      <c r="P48" s="22"/>
      <c r="Q48" s="26"/>
      <c r="R48" s="23"/>
      <c r="S48" s="37"/>
      <c r="T48" s="23"/>
      <c r="U48" s="23"/>
      <c r="V48" s="37"/>
      <c r="W48" s="24"/>
      <c r="Y48" s="162"/>
    </row>
    <row r="49" spans="1:25" s="25" customFormat="1">
      <c r="A49" s="22"/>
      <c r="B49" s="26"/>
      <c r="C49" s="23"/>
      <c r="D49" s="37"/>
      <c r="E49" s="23"/>
      <c r="F49" s="23"/>
      <c r="G49" s="37"/>
      <c r="H49" s="24"/>
      <c r="J49" s="162"/>
      <c r="P49" s="22"/>
      <c r="Q49" s="26"/>
      <c r="R49" s="23"/>
      <c r="S49" s="37"/>
      <c r="T49" s="23"/>
      <c r="U49" s="23"/>
      <c r="V49" s="37"/>
      <c r="W49" s="24"/>
      <c r="Y49" s="162"/>
    </row>
    <row r="50" spans="1:25" s="25" customFormat="1">
      <c r="A50" s="22"/>
      <c r="B50" s="26"/>
      <c r="C50" s="23"/>
      <c r="D50" s="37"/>
      <c r="E50" s="23"/>
      <c r="F50" s="23"/>
      <c r="G50" s="37"/>
      <c r="H50" s="24"/>
      <c r="J50" s="162"/>
      <c r="P50" s="22"/>
      <c r="Q50" s="26"/>
      <c r="R50" s="23"/>
      <c r="S50" s="37"/>
      <c r="T50" s="23"/>
      <c r="U50" s="23"/>
      <c r="V50" s="37"/>
      <c r="W50" s="24"/>
      <c r="Y50" s="162"/>
    </row>
    <row r="51" spans="1:25" s="25" customFormat="1">
      <c r="A51" s="22"/>
      <c r="B51" s="26"/>
      <c r="C51" s="23"/>
      <c r="D51" s="37"/>
      <c r="E51" s="23"/>
      <c r="F51" s="23"/>
      <c r="G51" s="37"/>
      <c r="H51" s="24"/>
      <c r="J51" s="162"/>
      <c r="P51" s="22"/>
      <c r="Q51" s="26"/>
      <c r="R51" s="23"/>
      <c r="S51" s="37"/>
      <c r="T51" s="23"/>
      <c r="U51" s="23"/>
      <c r="V51" s="37"/>
      <c r="W51" s="24"/>
      <c r="Y51" s="162"/>
    </row>
    <row r="52" spans="1:25" s="25" customFormat="1">
      <c r="A52" s="22"/>
      <c r="B52" s="26"/>
      <c r="C52" s="23"/>
      <c r="D52" s="37"/>
      <c r="E52" s="23"/>
      <c r="F52" s="23"/>
      <c r="G52" s="37"/>
      <c r="H52" s="24"/>
      <c r="J52" s="162"/>
      <c r="P52" s="22"/>
      <c r="Q52" s="26"/>
      <c r="R52" s="23"/>
      <c r="S52" s="37"/>
      <c r="T52" s="23"/>
      <c r="U52" s="23"/>
      <c r="V52" s="37"/>
      <c r="W52" s="24"/>
      <c r="Y52" s="162"/>
    </row>
  </sheetData>
  <mergeCells count="6">
    <mergeCell ref="D35:G35"/>
    <mergeCell ref="D37:E37"/>
    <mergeCell ref="S35:V35"/>
    <mergeCell ref="S37:T37"/>
    <mergeCell ref="P1:X1"/>
    <mergeCell ref="A1:I1"/>
  </mergeCells>
  <dataValidations count="2">
    <dataValidation type="list" allowBlank="1" showInputMessage="1" showErrorMessage="1" sqref="E38:E39 T38:T39">
      <formula1>"上,下,波动"</formula1>
    </dataValidation>
    <dataValidation type="list" allowBlank="1" showInputMessage="1" showErrorMessage="1" sqref="Q2:Q1048576 B2:B1048576">
      <formula1>#REF!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2"/>
  <sheetViews>
    <sheetView zoomScaleNormal="100" workbookViewId="0">
      <selection activeCell="O24" sqref="O24"/>
    </sheetView>
  </sheetViews>
  <sheetFormatPr defaultRowHeight="15.6"/>
  <cols>
    <col min="1" max="16384" width="8.88671875" style="224"/>
  </cols>
  <sheetData>
    <row r="2" spans="2:16" ht="23.4">
      <c r="B2" s="226" t="s">
        <v>139</v>
      </c>
    </row>
    <row r="4" spans="2:16" ht="21">
      <c r="D4" s="17" t="s">
        <v>133</v>
      </c>
      <c r="K4" s="17" t="s">
        <v>138</v>
      </c>
    </row>
    <row r="5" spans="2:16" ht="21">
      <c r="D5" s="17"/>
      <c r="E5" s="225" t="s">
        <v>140</v>
      </c>
    </row>
    <row r="6" spans="2:16" ht="21">
      <c r="D6" s="17"/>
      <c r="E6" s="225" t="s">
        <v>141</v>
      </c>
    </row>
    <row r="7" spans="2:16" ht="21">
      <c r="D7" s="17"/>
      <c r="E7" s="225" t="s">
        <v>137</v>
      </c>
    </row>
    <row r="8" spans="2:16" ht="21">
      <c r="D8" s="17"/>
      <c r="E8" s="225" t="s">
        <v>136</v>
      </c>
    </row>
    <row r="9" spans="2:16" ht="21">
      <c r="D9" s="17"/>
      <c r="E9" s="229" t="s">
        <v>144</v>
      </c>
      <c r="F9" s="230"/>
      <c r="G9" s="230"/>
      <c r="H9" s="230"/>
      <c r="I9" s="230"/>
    </row>
    <row r="10" spans="2:16" ht="21">
      <c r="D10" s="17"/>
    </row>
    <row r="11" spans="2:16" ht="21">
      <c r="D11" s="17" t="s">
        <v>135</v>
      </c>
    </row>
    <row r="12" spans="2:16" ht="23.4">
      <c r="D12" s="17"/>
      <c r="E12" s="225" t="s">
        <v>142</v>
      </c>
      <c r="K12" s="231" t="s">
        <v>148</v>
      </c>
      <c r="L12" s="231"/>
      <c r="M12" s="231"/>
      <c r="N12" s="231"/>
      <c r="O12" s="231"/>
      <c r="P12" s="231"/>
    </row>
    <row r="13" spans="2:16" ht="21">
      <c r="D13" s="17"/>
      <c r="E13" s="225"/>
    </row>
    <row r="14" spans="2:16" ht="23.4">
      <c r="D14" s="234" t="s">
        <v>149</v>
      </c>
      <c r="E14" s="233"/>
      <c r="F14" s="233"/>
      <c r="K14" s="231" t="s">
        <v>146</v>
      </c>
      <c r="L14" s="232"/>
      <c r="M14" s="232"/>
      <c r="N14" s="232"/>
      <c r="O14" s="232"/>
      <c r="P14" s="232"/>
    </row>
    <row r="15" spans="2:16" ht="21">
      <c r="D15" s="17"/>
      <c r="E15" s="225" t="s">
        <v>142</v>
      </c>
      <c r="K15" s="233"/>
      <c r="L15" s="233"/>
      <c r="M15" s="233"/>
      <c r="N15" s="233"/>
      <c r="O15" s="233"/>
      <c r="P15" s="233"/>
    </row>
    <row r="16" spans="2:16" ht="23.4">
      <c r="D16" s="17"/>
      <c r="E16" s="225"/>
      <c r="K16" s="231" t="s">
        <v>147</v>
      </c>
      <c r="L16" s="233"/>
      <c r="M16" s="233"/>
      <c r="N16" s="233"/>
      <c r="O16" s="233"/>
      <c r="P16" s="233"/>
    </row>
    <row r="17" spans="4:16" ht="21">
      <c r="D17" s="17" t="s">
        <v>134</v>
      </c>
    </row>
    <row r="18" spans="4:16">
      <c r="K18" s="353"/>
      <c r="L18" s="353"/>
      <c r="M18" s="353"/>
      <c r="N18" s="353"/>
      <c r="O18" s="353"/>
      <c r="P18" s="353"/>
    </row>
    <row r="19" spans="4:16" ht="18">
      <c r="E19" s="225" t="s">
        <v>143</v>
      </c>
      <c r="K19" s="353"/>
      <c r="L19" s="353"/>
      <c r="M19" s="353"/>
      <c r="N19" s="353"/>
      <c r="O19" s="353"/>
      <c r="P19" s="353"/>
    </row>
    <row r="20" spans="4:16" ht="31.2">
      <c r="D20" s="17" t="s">
        <v>145</v>
      </c>
      <c r="K20" s="353"/>
      <c r="L20" s="353"/>
      <c r="M20" s="353"/>
      <c r="N20" s="353"/>
      <c r="O20" s="353"/>
      <c r="P20" s="353"/>
    </row>
    <row r="22" spans="4:16" ht="18">
      <c r="E22" s="225" t="s">
        <v>86</v>
      </c>
    </row>
  </sheetData>
  <mergeCells count="2">
    <mergeCell ref="K18:P19"/>
    <mergeCell ref="K20:P2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43"/>
  <sheetViews>
    <sheetView workbookViewId="0">
      <selection activeCell="N9" sqref="N9"/>
    </sheetView>
  </sheetViews>
  <sheetFormatPr defaultRowHeight="18"/>
  <cols>
    <col min="1" max="16384" width="8.88671875" style="240"/>
  </cols>
  <sheetData>
    <row r="1" spans="1:23" ht="18" customHeight="1">
      <c r="A1" s="354" t="s">
        <v>189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  <c r="R1" s="355"/>
      <c r="S1" s="355"/>
      <c r="T1" s="355"/>
      <c r="U1" s="355"/>
      <c r="V1" s="355"/>
      <c r="W1" s="355"/>
    </row>
    <row r="2" spans="1:23" ht="88.2" customHeight="1">
      <c r="A2" s="355"/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  <c r="R2" s="355"/>
      <c r="S2" s="355"/>
      <c r="T2" s="355"/>
      <c r="U2" s="355"/>
      <c r="V2" s="355"/>
      <c r="W2" s="355"/>
    </row>
    <row r="3" spans="1:23">
      <c r="C3" s="240">
        <v>1</v>
      </c>
      <c r="D3" s="240" t="s">
        <v>156</v>
      </c>
      <c r="K3" s="240" t="s">
        <v>176</v>
      </c>
    </row>
    <row r="4" spans="1:23">
      <c r="C4" s="240">
        <v>2</v>
      </c>
      <c r="D4" s="240" t="s">
        <v>155</v>
      </c>
      <c r="L4" s="240" t="s">
        <v>171</v>
      </c>
    </row>
    <row r="5" spans="1:23">
      <c r="L5" s="240" t="s">
        <v>170</v>
      </c>
    </row>
    <row r="8" spans="1:23" ht="23.4">
      <c r="C8" s="241" t="s">
        <v>159</v>
      </c>
      <c r="E8" s="240" t="s">
        <v>163</v>
      </c>
      <c r="I8" s="245" t="s">
        <v>178</v>
      </c>
    </row>
    <row r="10" spans="1:23">
      <c r="C10" s="240">
        <v>0</v>
      </c>
      <c r="D10" s="240" t="s">
        <v>188</v>
      </c>
    </row>
    <row r="12" spans="1:23">
      <c r="C12" s="240">
        <v>1</v>
      </c>
      <c r="D12" s="240" t="s">
        <v>160</v>
      </c>
    </row>
    <row r="14" spans="1:23">
      <c r="C14" s="240">
        <v>2</v>
      </c>
      <c r="D14" s="240" t="s">
        <v>162</v>
      </c>
    </row>
    <row r="15" spans="1:23">
      <c r="E15" s="314" t="s">
        <v>192</v>
      </c>
      <c r="F15" s="244"/>
      <c r="G15" s="244"/>
      <c r="H15" s="244"/>
      <c r="I15" s="244"/>
      <c r="J15" s="244"/>
      <c r="K15" s="244"/>
      <c r="L15" s="244"/>
      <c r="M15" s="244"/>
      <c r="N15" s="244"/>
      <c r="O15" s="243" t="s">
        <v>164</v>
      </c>
      <c r="P15" s="244"/>
      <c r="Q15" s="244"/>
      <c r="R15" s="244"/>
      <c r="S15" s="244"/>
      <c r="T15" s="244"/>
    </row>
    <row r="16" spans="1:23">
      <c r="E16" s="243" t="s">
        <v>165</v>
      </c>
      <c r="F16" s="244"/>
      <c r="G16" s="244"/>
      <c r="H16" s="244"/>
      <c r="I16" s="244"/>
      <c r="J16" s="244"/>
      <c r="K16" s="244"/>
      <c r="L16" s="244"/>
      <c r="M16" s="244"/>
      <c r="N16" s="244"/>
      <c r="O16" s="243" t="s">
        <v>173</v>
      </c>
      <c r="P16" s="244"/>
      <c r="Q16" s="244"/>
      <c r="R16" s="244"/>
      <c r="S16" s="244"/>
      <c r="T16" s="244"/>
    </row>
    <row r="17" spans="3:20">
      <c r="E17" s="245" t="s">
        <v>167</v>
      </c>
      <c r="F17" s="225"/>
      <c r="G17" s="225"/>
      <c r="H17" s="225"/>
      <c r="I17" s="225"/>
      <c r="J17" s="225"/>
      <c r="K17" s="225"/>
      <c r="L17" s="225"/>
      <c r="M17" s="244"/>
      <c r="N17" s="244"/>
      <c r="O17" s="243" t="s">
        <v>174</v>
      </c>
      <c r="P17" s="244"/>
      <c r="Q17" s="244"/>
      <c r="R17" s="244"/>
      <c r="S17" s="244"/>
      <c r="T17" s="244"/>
    </row>
    <row r="18" spans="3:20">
      <c r="E18" s="245"/>
      <c r="F18" s="225" t="s">
        <v>175</v>
      </c>
      <c r="G18" s="225"/>
      <c r="H18" s="225"/>
      <c r="I18" s="225"/>
      <c r="J18" s="225"/>
      <c r="K18" s="225"/>
      <c r="L18" s="225"/>
      <c r="M18" s="244"/>
      <c r="N18" s="244"/>
      <c r="O18" s="243"/>
      <c r="P18" s="244" t="s">
        <v>172</v>
      </c>
      <c r="Q18" s="244"/>
      <c r="R18" s="244"/>
      <c r="S18" s="244"/>
      <c r="T18" s="244"/>
    </row>
    <row r="19" spans="3:20">
      <c r="E19" s="242" t="s">
        <v>166</v>
      </c>
      <c r="O19" s="242" t="s">
        <v>166</v>
      </c>
    </row>
    <row r="21" spans="3:20">
      <c r="C21" s="240">
        <v>3</v>
      </c>
      <c r="D21" s="240" t="s">
        <v>169</v>
      </c>
    </row>
    <row r="22" spans="3:20">
      <c r="D22" s="240" t="s">
        <v>185</v>
      </c>
    </row>
    <row r="23" spans="3:20">
      <c r="D23" s="240" t="s">
        <v>168</v>
      </c>
    </row>
    <row r="25" spans="3:20">
      <c r="C25" s="240">
        <v>4</v>
      </c>
      <c r="D25" s="240" t="s">
        <v>177</v>
      </c>
    </row>
    <row r="27" spans="3:20">
      <c r="C27" s="240">
        <v>5</v>
      </c>
      <c r="D27" s="240" t="s">
        <v>179</v>
      </c>
    </row>
    <row r="29" spans="3:20" ht="23.4">
      <c r="C29" s="241" t="s">
        <v>157</v>
      </c>
    </row>
    <row r="30" spans="3:20" ht="23.4">
      <c r="C30" s="241"/>
    </row>
    <row r="31" spans="3:20">
      <c r="C31" s="240">
        <v>1</v>
      </c>
      <c r="D31" s="240" t="s">
        <v>158</v>
      </c>
      <c r="P31"/>
      <c r="Q31"/>
    </row>
    <row r="32" spans="3:20">
      <c r="P32" t="s">
        <v>43</v>
      </c>
      <c r="Q32"/>
    </row>
    <row r="33" spans="3:17">
      <c r="C33" s="240">
        <v>2</v>
      </c>
      <c r="D33" s="240" t="s">
        <v>170</v>
      </c>
      <c r="P33"/>
      <c r="Q33"/>
    </row>
    <row r="34" spans="3:17">
      <c r="P34" t="s">
        <v>44</v>
      </c>
      <c r="Q34"/>
    </row>
    <row r="35" spans="3:17">
      <c r="P35"/>
      <c r="Q35"/>
    </row>
    <row r="36" spans="3:17">
      <c r="P36" t="s">
        <v>45</v>
      </c>
      <c r="Q36"/>
    </row>
    <row r="37" spans="3:17" ht="20.399999999999999">
      <c r="C37" s="246" t="s">
        <v>180</v>
      </c>
      <c r="P37"/>
      <c r="Q37"/>
    </row>
    <row r="38" spans="3:17" ht="21">
      <c r="C38" s="247" t="s">
        <v>181</v>
      </c>
      <c r="P38" t="s">
        <v>47</v>
      </c>
      <c r="Q38"/>
    </row>
    <row r="39" spans="3:17" ht="21">
      <c r="C39" s="247" t="s">
        <v>182</v>
      </c>
      <c r="P39"/>
      <c r="Q39"/>
    </row>
    <row r="40" spans="3:17" ht="21">
      <c r="C40" s="247" t="s">
        <v>183</v>
      </c>
      <c r="P40" t="s">
        <v>46</v>
      </c>
      <c r="Q40"/>
    </row>
    <row r="41" spans="3:17" ht="21">
      <c r="C41" s="247" t="s">
        <v>184</v>
      </c>
      <c r="P41"/>
      <c r="Q41"/>
    </row>
    <row r="42" spans="3:17">
      <c r="P42"/>
      <c r="Q42"/>
    </row>
    <row r="43" spans="3:17">
      <c r="P43"/>
      <c r="Q43"/>
    </row>
  </sheetData>
  <mergeCells count="1">
    <mergeCell ref="A1:W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8"/>
  <sheetViews>
    <sheetView workbookViewId="0">
      <selection activeCell="T32" sqref="T32"/>
    </sheetView>
  </sheetViews>
  <sheetFormatPr defaultRowHeight="14.4"/>
  <cols>
    <col min="1" max="1" width="12.33203125" style="301" customWidth="1"/>
    <col min="2" max="2" width="8.88671875" style="20"/>
  </cols>
  <sheetData>
    <row r="1" spans="1:2">
      <c r="A1" s="301">
        <f>'10年计划-周'!D5</f>
        <v>42743</v>
      </c>
      <c r="B1" s="20">
        <f>'10年计划-周'!I5</f>
        <v>40</v>
      </c>
    </row>
    <row r="2" spans="1:2">
      <c r="A2" s="301">
        <f>'10年计划-周'!D6</f>
        <v>42750</v>
      </c>
      <c r="B2" s="20">
        <f>'10年计划-周'!I6</f>
        <v>40</v>
      </c>
    </row>
    <row r="3" spans="1:2">
      <c r="A3" s="301">
        <f>'10年计划-周'!D7</f>
        <v>42757</v>
      </c>
      <c r="B3" s="20">
        <f>'10年计划-周'!I7</f>
        <v>41</v>
      </c>
    </row>
    <row r="4" spans="1:2">
      <c r="A4" s="301">
        <f>'10年计划-周'!D8</f>
        <v>42764</v>
      </c>
      <c r="B4" s="20">
        <f>'10年计划-周'!I8</f>
        <v>41</v>
      </c>
    </row>
    <row r="5" spans="1:2">
      <c r="A5" s="301">
        <f>'10年计划-周'!D9</f>
        <v>42771</v>
      </c>
      <c r="B5" s="20">
        <f>'10年计划-周'!I9</f>
        <v>41.6</v>
      </c>
    </row>
    <row r="6" spans="1:2">
      <c r="A6" s="301">
        <f>'10年计划-周'!D10</f>
        <v>42778</v>
      </c>
      <c r="B6" s="20">
        <f>'10年计划-周'!I10</f>
        <v>43.2</v>
      </c>
    </row>
    <row r="7" spans="1:2">
      <c r="A7" s="301">
        <f>'10年计划-周'!D11</f>
        <v>42785</v>
      </c>
      <c r="B7" s="20">
        <f>'10年计划-周'!I11</f>
        <v>44.2</v>
      </c>
    </row>
    <row r="8" spans="1:2">
      <c r="A8" s="301">
        <f>'10年计划-周'!D12</f>
        <v>42792</v>
      </c>
      <c r="B8" s="20">
        <f>'10年计划-周'!I12</f>
        <v>45.3</v>
      </c>
    </row>
    <row r="9" spans="1:2">
      <c r="A9" s="301">
        <f>'10年计划-周'!D13</f>
        <v>42799</v>
      </c>
      <c r="B9" s="20">
        <f>'10年计划-周'!I13</f>
        <v>43.4</v>
      </c>
    </row>
    <row r="10" spans="1:2">
      <c r="A10" s="301">
        <f>'10年计划-周'!D14</f>
        <v>42806</v>
      </c>
      <c r="B10" s="20">
        <f>'10年计划-周'!I14</f>
        <v>41.3</v>
      </c>
    </row>
    <row r="11" spans="1:2">
      <c r="A11" s="301">
        <f>'10年计划-周'!D15</f>
        <v>42813</v>
      </c>
      <c r="B11" s="20">
        <f>'10年计划-周'!I15</f>
        <v>37.4</v>
      </c>
    </row>
    <row r="12" spans="1:2">
      <c r="A12" s="301">
        <f>'10年计划-周'!D16</f>
        <v>42820</v>
      </c>
      <c r="B12" s="20">
        <f>'10年计划-周'!I16</f>
        <v>35.4</v>
      </c>
    </row>
    <row r="13" spans="1:2">
      <c r="A13" s="301">
        <f>'10年计划-周'!D17</f>
        <v>42827</v>
      </c>
      <c r="B13" s="20">
        <f>'10年计划-周'!I17</f>
        <v>29.9</v>
      </c>
    </row>
    <row r="14" spans="1:2">
      <c r="A14" s="301">
        <f>'10年计划-周'!D18</f>
        <v>42834</v>
      </c>
      <c r="B14" s="20">
        <f>'10年计划-周'!I18</f>
        <v>34.6</v>
      </c>
    </row>
    <row r="15" spans="1:2">
      <c r="A15" s="301">
        <f>'10年计划-周'!D19</f>
        <v>42841</v>
      </c>
      <c r="B15" s="20">
        <f>'10年计划-周'!I19</f>
        <v>31</v>
      </c>
    </row>
    <row r="16" spans="1:2">
      <c r="A16" s="301">
        <f>'10年计划-周'!D20</f>
        <v>42848</v>
      </c>
      <c r="B16" s="20">
        <f>'10年计划-周'!I20</f>
        <v>32</v>
      </c>
    </row>
    <row r="17" spans="1:2">
      <c r="A17" s="301">
        <f>'10年计划-周'!D21</f>
        <v>42855</v>
      </c>
      <c r="B17" s="20">
        <f>'10年计划-周'!I21</f>
        <v>33</v>
      </c>
    </row>
    <row r="18" spans="1:2">
      <c r="A18" s="301">
        <f>'10年计划-周'!D22</f>
        <v>42862</v>
      </c>
      <c r="B18" s="20">
        <f>'10年计划-周'!I22</f>
        <v>33</v>
      </c>
    </row>
    <row r="19" spans="1:2">
      <c r="A19" s="301">
        <f>'10年计划-周'!D23</f>
        <v>42869</v>
      </c>
      <c r="B19" s="20">
        <f>'10年计划-周'!I23</f>
        <v>35</v>
      </c>
    </row>
    <row r="20" spans="1:2">
      <c r="A20" s="301">
        <f>'10年计划-周'!D24</f>
        <v>42876</v>
      </c>
      <c r="B20" s="20">
        <f>'10年计划-周'!I24</f>
        <v>36.5</v>
      </c>
    </row>
    <row r="21" spans="1:2">
      <c r="A21" s="301">
        <f>'10年计划-周'!D25</f>
        <v>42883</v>
      </c>
      <c r="B21" s="20">
        <f>'10年计划-周'!I25</f>
        <v>37</v>
      </c>
    </row>
    <row r="22" spans="1:2">
      <c r="A22" s="301">
        <f>'10年计划-周'!D26</f>
        <v>42890</v>
      </c>
      <c r="B22" s="20">
        <f>'10年计划-周'!I26</f>
        <v>35</v>
      </c>
    </row>
    <row r="23" spans="1:2">
      <c r="A23" s="301">
        <f>'10年计划-周'!D27</f>
        <v>42897</v>
      </c>
      <c r="B23" s="20">
        <f>'10年计划-周'!I27</f>
        <v>36.5</v>
      </c>
    </row>
    <row r="24" spans="1:2">
      <c r="A24" s="301">
        <f>'10年计划-周'!D28</f>
        <v>42904</v>
      </c>
      <c r="B24" s="20">
        <f>'10年计划-周'!I28</f>
        <v>34</v>
      </c>
    </row>
    <row r="25" spans="1:2">
      <c r="A25" s="301">
        <f>'10年计划-周'!D29</f>
        <v>42911</v>
      </c>
      <c r="B25" s="20">
        <f>'10年计划-周'!I29</f>
        <v>33</v>
      </c>
    </row>
    <row r="26" spans="1:2">
      <c r="A26" s="301">
        <f>'10年计划-周'!D30</f>
        <v>42918</v>
      </c>
      <c r="B26" s="20">
        <f>'10年计划-周'!I30</f>
        <v>33</v>
      </c>
    </row>
    <row r="27" spans="1:2">
      <c r="A27" s="301">
        <f>'10年计划-周'!D31</f>
        <v>42925</v>
      </c>
      <c r="B27" s="20">
        <f>'10年计划-周'!I31</f>
        <v>33</v>
      </c>
    </row>
    <row r="28" spans="1:2">
      <c r="A28" s="301">
        <f>'10年计划-周'!D32</f>
        <v>42932</v>
      </c>
      <c r="B28" s="20">
        <f>'10年计划-周'!I32</f>
        <v>30</v>
      </c>
    </row>
    <row r="29" spans="1:2">
      <c r="A29" s="301">
        <f>'10年计划-周'!D33</f>
        <v>42939</v>
      </c>
      <c r="B29" s="20">
        <f>'10年计划-周'!I33</f>
        <v>33</v>
      </c>
    </row>
    <row r="30" spans="1:2">
      <c r="A30" s="301">
        <f>'10年计划-周'!D34</f>
        <v>42946</v>
      </c>
      <c r="B30" s="20">
        <f>'10年计划-周'!I34</f>
        <v>34</v>
      </c>
    </row>
    <row r="31" spans="1:2">
      <c r="A31" s="301">
        <f>'10年计划-周'!D35</f>
        <v>42953</v>
      </c>
      <c r="B31" s="20">
        <f>'10年计划-周'!I35</f>
        <v>37</v>
      </c>
    </row>
    <row r="32" spans="1:2">
      <c r="A32" s="301">
        <f>'10年计划-周'!D36</f>
        <v>42960</v>
      </c>
      <c r="B32" s="20">
        <f>'10年计划-周'!I36</f>
        <v>37</v>
      </c>
    </row>
    <row r="33" spans="1:2">
      <c r="A33" s="301">
        <f>'10年计划-周'!D37</f>
        <v>42967</v>
      </c>
      <c r="B33" s="20">
        <f>'10年计划-周'!I37</f>
        <v>37</v>
      </c>
    </row>
    <row r="34" spans="1:2">
      <c r="A34" s="301">
        <f>'10年计划-周'!D38</f>
        <v>42974</v>
      </c>
      <c r="B34" s="20">
        <f>'10年计划-周'!I38</f>
        <v>37</v>
      </c>
    </row>
    <row r="35" spans="1:2">
      <c r="A35" s="301">
        <f>'10年计划-周'!D39</f>
        <v>42981</v>
      </c>
      <c r="B35" s="20">
        <f>'10年计划-周'!I39</f>
        <v>37</v>
      </c>
    </row>
    <row r="36" spans="1:2">
      <c r="A36" s="301">
        <f>'10年计划-周'!D40</f>
        <v>42988</v>
      </c>
      <c r="B36" s="20">
        <f>'10年计划-周'!I40</f>
        <v>42.1</v>
      </c>
    </row>
    <row r="37" spans="1:2">
      <c r="A37" s="301">
        <f>'10年计划-周'!D41</f>
        <v>42995</v>
      </c>
      <c r="B37" s="20">
        <f>'10年计划-周'!I41</f>
        <v>47.5</v>
      </c>
    </row>
    <row r="38" spans="1:2">
      <c r="A38" s="301">
        <f>'10年计划-周'!D42</f>
        <v>43002</v>
      </c>
      <c r="B38" s="20">
        <f>'10年计划-周'!I42</f>
        <v>44.4</v>
      </c>
    </row>
    <row r="39" spans="1:2">
      <c r="A39" s="301">
        <f>'10年计划-周'!D43</f>
        <v>43009</v>
      </c>
      <c r="B39" s="20">
        <f>'10年计划-周'!I43</f>
        <v>46.2</v>
      </c>
    </row>
    <row r="40" spans="1:2">
      <c r="A40" s="301">
        <f>'10年计划-周'!D44</f>
        <v>43016</v>
      </c>
      <c r="B40" s="20">
        <f>'10年计划-周'!I44</f>
        <v>53.5</v>
      </c>
    </row>
    <row r="41" spans="1:2">
      <c r="A41" s="301">
        <f>'10年计划-周'!D45</f>
        <v>43023</v>
      </c>
      <c r="B41" s="20">
        <f>'10年计划-周'!I45</f>
        <v>49.4</v>
      </c>
    </row>
    <row r="42" spans="1:2">
      <c r="A42" s="301">
        <f>'10年计划-周'!D46</f>
        <v>43030</v>
      </c>
      <c r="B42" s="20">
        <f>'10年计划-周'!I46</f>
        <v>44.2</v>
      </c>
    </row>
    <row r="43" spans="1:2">
      <c r="A43" s="301">
        <f>'10年计划-周'!D47</f>
        <v>43037</v>
      </c>
      <c r="B43" s="20">
        <f>'10年计划-周'!I47</f>
        <v>50.4</v>
      </c>
    </row>
    <row r="44" spans="1:2">
      <c r="A44" s="301">
        <f>'10年计划-周'!D48</f>
        <v>43044</v>
      </c>
      <c r="B44" s="20">
        <f>'10年计划-周'!I48</f>
        <v>49.3</v>
      </c>
    </row>
    <row r="45" spans="1:2">
      <c r="A45" s="301">
        <f>'10年计划-周'!D49</f>
        <v>43051</v>
      </c>
      <c r="B45" s="20">
        <f>'10年计划-周'!I49</f>
        <v>46</v>
      </c>
    </row>
    <row r="46" spans="1:2">
      <c r="A46" s="301">
        <f>'10年计划-周'!D50</f>
        <v>43058</v>
      </c>
      <c r="B46" s="20">
        <f>'10年计划-周'!I50</f>
        <v>43</v>
      </c>
    </row>
    <row r="47" spans="1:2">
      <c r="A47" s="301">
        <f>'10年计划-周'!D51</f>
        <v>43065</v>
      </c>
      <c r="B47" s="20">
        <f>'10年计划-周'!I51</f>
        <v>39.799999999999997</v>
      </c>
    </row>
    <row r="48" spans="1:2">
      <c r="A48" s="301">
        <f>'10年计划-周'!D52</f>
        <v>43072</v>
      </c>
      <c r="B48" s="20">
        <f>'10年计划-周'!I52</f>
        <v>35</v>
      </c>
    </row>
    <row r="49" spans="1:2">
      <c r="A49" s="301">
        <f>'10年计划-周'!D53</f>
        <v>43079</v>
      </c>
      <c r="B49" s="20">
        <f>'10年计划-周'!I53</f>
        <v>34.799999999999997</v>
      </c>
    </row>
    <row r="50" spans="1:2">
      <c r="A50" s="301">
        <f>'10年计划-周'!D54</f>
        <v>43086</v>
      </c>
      <c r="B50" s="20">
        <f>'10年计划-周'!I54</f>
        <v>34.4</v>
      </c>
    </row>
    <row r="51" spans="1:2">
      <c r="A51" s="301">
        <f>'10年计划-周'!D55</f>
        <v>43093</v>
      </c>
      <c r="B51" s="20">
        <f>'10年计划-周'!I55</f>
        <v>31.7</v>
      </c>
    </row>
    <row r="52" spans="1:2">
      <c r="A52" s="301">
        <f>'10年计划-周'!D56</f>
        <v>43100</v>
      </c>
      <c r="B52" s="20">
        <f>'10年计划-周'!I56</f>
        <v>27</v>
      </c>
    </row>
    <row r="53" spans="1:2">
      <c r="A53" s="301">
        <f>'10年计划-周'!D57</f>
        <v>43107</v>
      </c>
      <c r="B53" s="20">
        <f>'10年计划-周'!I57</f>
        <v>27</v>
      </c>
    </row>
    <row r="54" spans="1:2">
      <c r="A54" s="301">
        <f>'10年计划-周'!D58</f>
        <v>43114</v>
      </c>
      <c r="B54" s="20">
        <f>'10年计划-周'!I58</f>
        <v>27</v>
      </c>
    </row>
    <row r="55" spans="1:2">
      <c r="A55" s="301">
        <f>'10年计划-周'!D59</f>
        <v>43121</v>
      </c>
      <c r="B55" s="20">
        <f>'10年计划-周'!I59</f>
        <v>27</v>
      </c>
    </row>
    <row r="56" spans="1:2">
      <c r="A56" s="301">
        <f>'10年计划-周'!D60</f>
        <v>43128</v>
      </c>
      <c r="B56" s="20">
        <f>'10年计划-周'!I60</f>
        <v>30</v>
      </c>
    </row>
    <row r="57" spans="1:2">
      <c r="A57" s="301">
        <f>'10年计划-周'!D61</f>
        <v>43135</v>
      </c>
      <c r="B57" s="20">
        <f>'10年计划-周'!I61</f>
        <v>28</v>
      </c>
    </row>
    <row r="58" spans="1:2">
      <c r="A58" s="301">
        <f>'10年计划-周'!D62</f>
        <v>43142</v>
      </c>
      <c r="B58" s="20">
        <f>'10年计划-周'!I62</f>
        <v>28</v>
      </c>
    </row>
    <row r="59" spans="1:2">
      <c r="A59" s="301">
        <f>'10年计划-周'!D63</f>
        <v>43149</v>
      </c>
      <c r="B59" s="20">
        <f>'10年计划-周'!I63</f>
        <v>31</v>
      </c>
    </row>
    <row r="60" spans="1:2">
      <c r="A60" s="301">
        <f>'10年计划-周'!D64</f>
        <v>43156</v>
      </c>
      <c r="B60" s="20">
        <f>'10年计划-周'!I64</f>
        <v>31.5</v>
      </c>
    </row>
    <row r="61" spans="1:2">
      <c r="A61" s="301">
        <f>'10年计划-周'!D65</f>
        <v>43163</v>
      </c>
      <c r="B61" s="20">
        <f>'10年计划-周'!I65</f>
        <v>31.7</v>
      </c>
    </row>
    <row r="62" spans="1:2">
      <c r="A62" s="301">
        <f>'10年计划-周'!D66</f>
        <v>43170</v>
      </c>
      <c r="B62" s="20">
        <f>'10年计划-周'!I66</f>
        <v>31.4</v>
      </c>
    </row>
    <row r="63" spans="1:2">
      <c r="A63" s="301">
        <f>'10年计划-周'!D67</f>
        <v>43177</v>
      </c>
      <c r="B63" s="20">
        <f>'10年计划-周'!I67</f>
        <v>31</v>
      </c>
    </row>
    <row r="64" spans="1:2">
      <c r="A64" s="301">
        <f>'10年计划-周'!D68</f>
        <v>43184</v>
      </c>
      <c r="B64" s="20">
        <f>'10年计划-周'!I68</f>
        <v>31</v>
      </c>
    </row>
    <row r="65" spans="1:2">
      <c r="A65" s="301">
        <f>'10年计划-周'!D69</f>
        <v>43191</v>
      </c>
      <c r="B65" s="20">
        <f>'10年计划-周'!I69</f>
        <v>30.6</v>
      </c>
    </row>
    <row r="66" spans="1:2">
      <c r="A66" s="301">
        <f>'10年计划-周'!D70</f>
        <v>43198</v>
      </c>
      <c r="B66" s="20">
        <f>'10年计划-周'!I70</f>
        <v>30</v>
      </c>
    </row>
    <row r="67" spans="1:2">
      <c r="A67" s="301">
        <f>'10年计划-周'!D71</f>
        <v>43205</v>
      </c>
      <c r="B67" s="20">
        <f>'10年计划-周'!I71</f>
        <v>31.2</v>
      </c>
    </row>
    <row r="68" spans="1:2">
      <c r="A68" s="301">
        <f>'10年计划-周'!D72</f>
        <v>43212</v>
      </c>
      <c r="B68" s="20">
        <f>'10年计划-周'!I72</f>
        <v>27.6</v>
      </c>
    </row>
    <row r="69" spans="1:2">
      <c r="A69" s="301">
        <f>'10年计划-周'!D73</f>
        <v>43219</v>
      </c>
      <c r="B69" s="20">
        <f>'10年计划-周'!I73</f>
        <v>31.8</v>
      </c>
    </row>
    <row r="70" spans="1:2">
      <c r="A70" s="301">
        <f>'10年计划-周'!D74</f>
        <v>43226</v>
      </c>
      <c r="B70" s="20">
        <f>'10年计划-周'!I74</f>
        <v>36</v>
      </c>
    </row>
    <row r="71" spans="1:2">
      <c r="A71" s="301">
        <f>'10年计划-周'!D75</f>
        <v>43233</v>
      </c>
      <c r="B71" s="20">
        <f>'10年计划-周'!I75</f>
        <v>35.6</v>
      </c>
    </row>
    <row r="72" spans="1:2">
      <c r="A72" s="301">
        <f>'10年计划-周'!D76</f>
        <v>43240</v>
      </c>
      <c r="B72" s="20">
        <f>'10年计划-周'!I76</f>
        <v>36</v>
      </c>
    </row>
    <row r="73" spans="1:2">
      <c r="A73" s="301">
        <f>'10年计划-周'!D77</f>
        <v>43247</v>
      </c>
      <c r="B73" s="20">
        <f>'10年计划-周'!I77</f>
        <v>39.9</v>
      </c>
    </row>
    <row r="74" spans="1:2">
      <c r="A74" s="301">
        <f>'10年计划-周'!D78</f>
        <v>43254</v>
      </c>
      <c r="B74" s="20">
        <f>'10年计划-周'!I78</f>
        <v>40.9</v>
      </c>
    </row>
    <row r="75" spans="1:2">
      <c r="A75" s="301">
        <f>'10年计划-周'!D79</f>
        <v>43261</v>
      </c>
      <c r="B75" s="20">
        <f>'10年计划-周'!I79</f>
        <v>40.1</v>
      </c>
    </row>
    <row r="76" spans="1:2">
      <c r="A76" s="301">
        <f>'10年计划-周'!D80</f>
        <v>43268</v>
      </c>
      <c r="B76" s="20">
        <f>'10年计划-周'!I80</f>
        <v>39.9</v>
      </c>
    </row>
    <row r="77" spans="1:2">
      <c r="A77" s="301">
        <f>'10年计划-周'!D81</f>
        <v>43275</v>
      </c>
      <c r="B77" s="20">
        <f>'10年计划-周'!I81</f>
        <v>41.2</v>
      </c>
    </row>
    <row r="78" spans="1:2">
      <c r="A78" s="301">
        <f>'10年计划-周'!D82</f>
        <v>43282</v>
      </c>
      <c r="B78" s="20">
        <f>'10年计划-周'!I82</f>
        <v>42.9</v>
      </c>
    </row>
    <row r="79" spans="1:2">
      <c r="A79" s="301">
        <f>'10年计划-周'!D83</f>
        <v>43289</v>
      </c>
      <c r="B79" s="20">
        <f>'10年计划-周'!I83</f>
        <v>43.4</v>
      </c>
    </row>
    <row r="80" spans="1:2">
      <c r="A80" s="301">
        <f>'10年计划-周'!D84</f>
        <v>43296</v>
      </c>
      <c r="B80" s="20">
        <f>'10年计划-周'!I84</f>
        <v>43.4</v>
      </c>
    </row>
    <row r="81" spans="1:2">
      <c r="A81" s="301">
        <f>'10年计划-周'!D85</f>
        <v>43303</v>
      </c>
      <c r="B81" s="20">
        <f>'10年计划-周'!I85</f>
        <v>43.4</v>
      </c>
    </row>
    <row r="82" spans="1:2">
      <c r="A82" s="301">
        <f>'10年计划-周'!D86</f>
        <v>43310</v>
      </c>
      <c r="B82" s="20">
        <f>'10年计划-周'!I86</f>
        <v>43.7</v>
      </c>
    </row>
    <row r="83" spans="1:2">
      <c r="A83" s="301">
        <f>'10年计划-周'!D87</f>
        <v>43317</v>
      </c>
      <c r="B83" s="20">
        <f>'10年计划-周'!I87</f>
        <v>43.6</v>
      </c>
    </row>
    <row r="84" spans="1:2">
      <c r="A84" s="301">
        <f>'10年计划-周'!D88</f>
        <v>43324</v>
      </c>
      <c r="B84" s="20">
        <f>'10年计划-周'!I88</f>
        <v>45.1</v>
      </c>
    </row>
    <row r="85" spans="1:2">
      <c r="A85" s="301">
        <f>'10年计划-周'!D89</f>
        <v>43331</v>
      </c>
      <c r="B85" s="20">
        <f>'10年计划-周'!I89</f>
        <v>44.9</v>
      </c>
    </row>
    <row r="86" spans="1:2">
      <c r="A86" s="301">
        <f>'10年计划-周'!D90</f>
        <v>43338</v>
      </c>
      <c r="B86" s="20">
        <f>'10年计划-周'!I90</f>
        <v>40.1</v>
      </c>
    </row>
    <row r="87" spans="1:2">
      <c r="A87" s="301">
        <f>'10年计划-周'!D91</f>
        <v>43345</v>
      </c>
      <c r="B87" s="20">
        <f>'10年计划-周'!I91</f>
        <v>100</v>
      </c>
    </row>
    <row r="88" spans="1:2">
      <c r="A88" s="301">
        <f>'10年计划-周'!D92</f>
        <v>43352</v>
      </c>
      <c r="B88" s="20">
        <f>'10年计划-周'!I92</f>
        <v>100</v>
      </c>
    </row>
    <row r="89" spans="1:2">
      <c r="A89" s="301">
        <f>'10年计划-周'!D93</f>
        <v>43359</v>
      </c>
      <c r="B89" s="20">
        <f>'10年计划-周'!I93</f>
        <v>100</v>
      </c>
    </row>
    <row r="90" spans="1:2">
      <c r="A90" s="301">
        <f>'10年计划-周'!D94</f>
        <v>43366</v>
      </c>
      <c r="B90" s="20">
        <f>'10年计划-周'!I94</f>
        <v>100</v>
      </c>
    </row>
    <row r="91" spans="1:2">
      <c r="A91" s="301">
        <f>'10年计划-周'!D95</f>
        <v>43373</v>
      </c>
      <c r="B91" s="20">
        <f>'10年计划-周'!I95</f>
        <v>100</v>
      </c>
    </row>
    <row r="92" spans="1:2">
      <c r="A92" s="301">
        <f>'10年计划-周'!D96</f>
        <v>43380</v>
      </c>
      <c r="B92" s="20">
        <f>'10年计划-周'!I96</f>
        <v>100</v>
      </c>
    </row>
    <row r="93" spans="1:2">
      <c r="A93" s="301">
        <f>'10年计划-周'!D97</f>
        <v>43387</v>
      </c>
      <c r="B93" s="20">
        <f>'10年计划-周'!I97</f>
        <v>100</v>
      </c>
    </row>
    <row r="94" spans="1:2">
      <c r="A94" s="301">
        <f>'10年计划-周'!D98</f>
        <v>43394</v>
      </c>
      <c r="B94" s="20">
        <f>'10年计划-周'!I98</f>
        <v>100</v>
      </c>
    </row>
    <row r="95" spans="1:2">
      <c r="A95" s="301">
        <f>'10年计划-周'!D99</f>
        <v>43401</v>
      </c>
      <c r="B95" s="20">
        <f>'10年计划-周'!I99</f>
        <v>100</v>
      </c>
    </row>
    <row r="96" spans="1:2">
      <c r="A96" s="301">
        <f>'10年计划-周'!D100</f>
        <v>43408</v>
      </c>
      <c r="B96" s="20">
        <f>'10年计划-周'!I100</f>
        <v>100</v>
      </c>
    </row>
    <row r="97" spans="1:2">
      <c r="A97" s="301">
        <f>'10年计划-周'!D101</f>
        <v>43415</v>
      </c>
      <c r="B97" s="20">
        <f>'10年计划-周'!I101</f>
        <v>100</v>
      </c>
    </row>
    <row r="98" spans="1:2">
      <c r="A98" s="301">
        <f>'10年计划-周'!D102</f>
        <v>43422</v>
      </c>
      <c r="B98" s="20">
        <f>'10年计划-周'!I102</f>
        <v>100</v>
      </c>
    </row>
    <row r="99" spans="1:2">
      <c r="A99" s="301">
        <f>'10年计划-周'!D103</f>
        <v>43429</v>
      </c>
      <c r="B99" s="20">
        <f>'10年计划-周'!I103</f>
        <v>100</v>
      </c>
    </row>
    <row r="100" spans="1:2">
      <c r="A100" s="301">
        <f>'10年计划-周'!D104</f>
        <v>43436</v>
      </c>
      <c r="B100" s="20">
        <f>'10年计划-周'!I104</f>
        <v>100</v>
      </c>
    </row>
    <row r="101" spans="1:2">
      <c r="A101" s="301">
        <f>'10年计划-周'!D105</f>
        <v>43443</v>
      </c>
      <c r="B101" s="20">
        <f>'10年计划-周'!I105</f>
        <v>100</v>
      </c>
    </row>
    <row r="102" spans="1:2">
      <c r="A102" s="301">
        <f>'10年计划-周'!D106</f>
        <v>43450</v>
      </c>
      <c r="B102" s="20">
        <f>'10年计划-周'!I106</f>
        <v>100</v>
      </c>
    </row>
    <row r="103" spans="1:2">
      <c r="A103" s="301">
        <f>'10年计划-周'!D107</f>
        <v>43457</v>
      </c>
      <c r="B103" s="20">
        <f>'10年计划-周'!I107</f>
        <v>100</v>
      </c>
    </row>
    <row r="104" spans="1:2">
      <c r="A104" s="301">
        <f>'10年计划-周'!D108</f>
        <v>43464</v>
      </c>
      <c r="B104" s="20">
        <f>'10年计划-周'!I108</f>
        <v>100</v>
      </c>
    </row>
    <row r="105" spans="1:2">
      <c r="A105" s="301">
        <f>'10年计划-周'!D109</f>
        <v>43471</v>
      </c>
      <c r="B105" s="20">
        <f>'10年计划-周'!I109</f>
        <v>100</v>
      </c>
    </row>
    <row r="106" spans="1:2">
      <c r="A106" s="301">
        <f>'10年计划-周'!D110</f>
        <v>43478</v>
      </c>
      <c r="B106" s="20">
        <f>'10年计划-周'!I110</f>
        <v>100</v>
      </c>
    </row>
    <row r="107" spans="1:2">
      <c r="A107" s="301">
        <f>'10年计划-周'!D111</f>
        <v>43485</v>
      </c>
      <c r="B107" s="20">
        <f>'10年计划-周'!I111</f>
        <v>100</v>
      </c>
    </row>
    <row r="108" spans="1:2">
      <c r="A108" s="301">
        <f>'10年计划-周'!D112</f>
        <v>43492</v>
      </c>
      <c r="B108" s="20">
        <f>'10年计划-周'!I112</f>
        <v>100</v>
      </c>
    </row>
    <row r="109" spans="1:2">
      <c r="A109" s="301">
        <f>'10年计划-周'!D113</f>
        <v>43499</v>
      </c>
      <c r="B109" s="20">
        <f>'10年计划-周'!I113</f>
        <v>100</v>
      </c>
    </row>
    <row r="110" spans="1:2">
      <c r="A110" s="301">
        <f>'10年计划-周'!D114</f>
        <v>43506</v>
      </c>
      <c r="B110" s="20">
        <f>'10年计划-周'!I114</f>
        <v>100</v>
      </c>
    </row>
    <row r="111" spans="1:2">
      <c r="A111" s="301">
        <f>'10年计划-周'!D115</f>
        <v>43513</v>
      </c>
      <c r="B111" s="20">
        <f>'10年计划-周'!I115</f>
        <v>100</v>
      </c>
    </row>
    <row r="112" spans="1:2">
      <c r="A112" s="301">
        <f>'10年计划-周'!D116</f>
        <v>43520</v>
      </c>
      <c r="B112" s="20">
        <f>'10年计划-周'!I116</f>
        <v>100</v>
      </c>
    </row>
    <row r="113" spans="1:2">
      <c r="A113" s="301">
        <f>'10年计划-周'!D117</f>
        <v>43527</v>
      </c>
      <c r="B113" s="20">
        <f>'10年计划-周'!I117</f>
        <v>100</v>
      </c>
    </row>
    <row r="114" spans="1:2">
      <c r="A114" s="301">
        <f>'10年计划-周'!D118</f>
        <v>43534</v>
      </c>
      <c r="B114" s="20">
        <f>'10年计划-周'!I118</f>
        <v>100</v>
      </c>
    </row>
    <row r="115" spans="1:2">
      <c r="A115" s="301">
        <f>'10年计划-周'!D119</f>
        <v>43541</v>
      </c>
      <c r="B115" s="20">
        <f>'10年计划-周'!I119</f>
        <v>100</v>
      </c>
    </row>
    <row r="116" spans="1:2">
      <c r="A116" s="301">
        <f>'10年计划-周'!D120</f>
        <v>43548</v>
      </c>
      <c r="B116" s="20">
        <f>'10年计划-周'!I120</f>
        <v>100</v>
      </c>
    </row>
    <row r="117" spans="1:2">
      <c r="A117" s="301">
        <f>'10年计划-周'!D121</f>
        <v>43555</v>
      </c>
      <c r="B117" s="20">
        <f>'10年计划-周'!I121</f>
        <v>100</v>
      </c>
    </row>
    <row r="118" spans="1:2">
      <c r="A118" s="301">
        <f>'10年计划-周'!D122</f>
        <v>43562</v>
      </c>
      <c r="B118" s="20">
        <f>'10年计划-周'!I122</f>
        <v>100</v>
      </c>
    </row>
    <row r="119" spans="1:2">
      <c r="A119" s="301">
        <f>'10年计划-周'!D123</f>
        <v>43569</v>
      </c>
      <c r="B119" s="20">
        <f>'10年计划-周'!I123</f>
        <v>100</v>
      </c>
    </row>
    <row r="120" spans="1:2">
      <c r="A120" s="301">
        <f>'10年计划-周'!D124</f>
        <v>43576</v>
      </c>
      <c r="B120" s="20">
        <f>'10年计划-周'!I124</f>
        <v>100</v>
      </c>
    </row>
    <row r="121" spans="1:2">
      <c r="A121" s="301">
        <f>'10年计划-周'!D125</f>
        <v>43583</v>
      </c>
      <c r="B121" s="20">
        <f>'10年计划-周'!I125</f>
        <v>100</v>
      </c>
    </row>
    <row r="122" spans="1:2">
      <c r="A122" s="301">
        <f>'10年计划-周'!D126</f>
        <v>43590</v>
      </c>
      <c r="B122" s="20">
        <f>'10年计划-周'!I126</f>
        <v>100</v>
      </c>
    </row>
    <row r="123" spans="1:2">
      <c r="A123" s="301">
        <f>'10年计划-周'!D127</f>
        <v>43597</v>
      </c>
      <c r="B123" s="20">
        <f>'10年计划-周'!I127</f>
        <v>0</v>
      </c>
    </row>
    <row r="124" spans="1:2">
      <c r="A124" s="301">
        <f>'10年计划-周'!D128</f>
        <v>43604</v>
      </c>
      <c r="B124" s="20">
        <f>'10年计划-周'!I128</f>
        <v>0</v>
      </c>
    </row>
    <row r="125" spans="1:2">
      <c r="A125" s="301">
        <f>'10年计划-周'!D129</f>
        <v>43611</v>
      </c>
      <c r="B125" s="20">
        <f>'10年计划-周'!I129</f>
        <v>0</v>
      </c>
    </row>
    <row r="126" spans="1:2">
      <c r="A126" s="301">
        <f>'10年计划-周'!D130</f>
        <v>43618</v>
      </c>
      <c r="B126" s="20">
        <f>'10年计划-周'!I130</f>
        <v>0</v>
      </c>
    </row>
    <row r="127" spans="1:2">
      <c r="A127" s="301">
        <f>'10年计划-周'!D131</f>
        <v>43625</v>
      </c>
      <c r="B127" s="20">
        <f>'10年计划-周'!I131</f>
        <v>0</v>
      </c>
    </row>
    <row r="128" spans="1:2">
      <c r="A128" s="301">
        <f>'10年计划-周'!D132</f>
        <v>43632</v>
      </c>
      <c r="B128" s="20">
        <f>'10年计划-周'!I132</f>
        <v>0</v>
      </c>
    </row>
    <row r="129" spans="1:2">
      <c r="A129" s="301">
        <f>'10年计划-周'!D133</f>
        <v>43639</v>
      </c>
      <c r="B129" s="20">
        <f>'10年计划-周'!I133</f>
        <v>0</v>
      </c>
    </row>
    <row r="130" spans="1:2">
      <c r="A130" s="301">
        <f>'10年计划-周'!D134</f>
        <v>43646</v>
      </c>
      <c r="B130" s="20">
        <f>'10年计划-周'!I134</f>
        <v>0</v>
      </c>
    </row>
    <row r="131" spans="1:2">
      <c r="A131" s="301">
        <f>'10年计划-周'!D135</f>
        <v>43653</v>
      </c>
      <c r="B131" s="20">
        <f>'10年计划-周'!I135</f>
        <v>0</v>
      </c>
    </row>
    <row r="132" spans="1:2">
      <c r="A132" s="301">
        <f>'10年计划-周'!D136</f>
        <v>43660</v>
      </c>
      <c r="B132" s="20">
        <f>'10年计划-周'!I136</f>
        <v>0</v>
      </c>
    </row>
    <row r="133" spans="1:2">
      <c r="A133" s="301">
        <f>'10年计划-周'!D137</f>
        <v>43667</v>
      </c>
      <c r="B133" s="20">
        <f>'10年计划-周'!I137</f>
        <v>0</v>
      </c>
    </row>
    <row r="134" spans="1:2">
      <c r="A134" s="301">
        <f>'10年计划-周'!D138</f>
        <v>43674</v>
      </c>
      <c r="B134" s="20">
        <f>'10年计划-周'!I138</f>
        <v>0</v>
      </c>
    </row>
    <row r="135" spans="1:2">
      <c r="A135" s="301">
        <f>'10年计划-周'!D139</f>
        <v>43681</v>
      </c>
      <c r="B135" s="20">
        <f>'10年计划-周'!I139</f>
        <v>0</v>
      </c>
    </row>
    <row r="136" spans="1:2">
      <c r="A136" s="301">
        <f>'10年计划-周'!D140</f>
        <v>43688</v>
      </c>
      <c r="B136" s="20">
        <f>'10年计划-周'!I140</f>
        <v>0</v>
      </c>
    </row>
    <row r="137" spans="1:2">
      <c r="A137" s="301">
        <f>'10年计划-周'!D141</f>
        <v>43695</v>
      </c>
      <c r="B137" s="20">
        <f>'10年计划-周'!I141</f>
        <v>0</v>
      </c>
    </row>
    <row r="138" spans="1:2">
      <c r="A138" s="301">
        <f>'10年计划-周'!D142</f>
        <v>43702</v>
      </c>
      <c r="B138" s="20">
        <f>'10年计划-周'!I142</f>
        <v>0</v>
      </c>
    </row>
    <row r="139" spans="1:2">
      <c r="A139" s="301">
        <f>'10年计划-周'!D143</f>
        <v>43709</v>
      </c>
      <c r="B139" s="20">
        <f>'10年计划-周'!I143</f>
        <v>0</v>
      </c>
    </row>
    <row r="140" spans="1:2">
      <c r="A140" s="301">
        <f>'10年计划-周'!D144</f>
        <v>43716</v>
      </c>
      <c r="B140" s="20">
        <f>'10年计划-周'!I144</f>
        <v>0</v>
      </c>
    </row>
    <row r="141" spans="1:2">
      <c r="A141" s="301">
        <f>'10年计划-周'!D145</f>
        <v>43723</v>
      </c>
      <c r="B141" s="20">
        <f>'10年计划-周'!I145</f>
        <v>0</v>
      </c>
    </row>
    <row r="142" spans="1:2">
      <c r="A142" s="301">
        <f>'10年计划-周'!D146</f>
        <v>43730</v>
      </c>
      <c r="B142" s="20">
        <f>'10年计划-周'!I146</f>
        <v>0</v>
      </c>
    </row>
    <row r="143" spans="1:2">
      <c r="A143" s="301">
        <f>'10年计划-周'!D147</f>
        <v>43737</v>
      </c>
      <c r="B143" s="20">
        <f>'10年计划-周'!I147</f>
        <v>0</v>
      </c>
    </row>
    <row r="144" spans="1:2">
      <c r="A144" s="301">
        <f>'10年计划-周'!D148</f>
        <v>43744</v>
      </c>
      <c r="B144" s="20">
        <f>'10年计划-周'!I148</f>
        <v>0</v>
      </c>
    </row>
    <row r="145" spans="1:2">
      <c r="A145" s="301">
        <f>'10年计划-周'!D149</f>
        <v>43751</v>
      </c>
      <c r="B145" s="20">
        <f>'10年计划-周'!I149</f>
        <v>0</v>
      </c>
    </row>
    <row r="146" spans="1:2">
      <c r="A146" s="301">
        <f>'10年计划-周'!D150</f>
        <v>43758</v>
      </c>
      <c r="B146" s="20">
        <f>'10年计划-周'!I150</f>
        <v>0</v>
      </c>
    </row>
    <row r="147" spans="1:2">
      <c r="A147" s="301">
        <f>'10年计划-周'!D151</f>
        <v>43765</v>
      </c>
      <c r="B147" s="20">
        <f>'10年计划-周'!I151</f>
        <v>0</v>
      </c>
    </row>
    <row r="148" spans="1:2">
      <c r="A148" s="301">
        <f>'10年计划-周'!D152</f>
        <v>43772</v>
      </c>
      <c r="B148" s="20">
        <f>'10年计划-周'!I152</f>
        <v>0</v>
      </c>
    </row>
    <row r="149" spans="1:2">
      <c r="A149" s="301">
        <f>'10年计划-周'!D153</f>
        <v>43779</v>
      </c>
      <c r="B149" s="20">
        <f>'10年计划-周'!I153</f>
        <v>0</v>
      </c>
    </row>
    <row r="150" spans="1:2">
      <c r="A150" s="301">
        <f>'10年计划-周'!D154</f>
        <v>43786</v>
      </c>
      <c r="B150" s="20">
        <f>'10年计划-周'!I154</f>
        <v>0</v>
      </c>
    </row>
    <row r="151" spans="1:2">
      <c r="A151" s="301">
        <f>'10年计划-周'!D155</f>
        <v>43793</v>
      </c>
      <c r="B151" s="20">
        <f>'10年计划-周'!I155</f>
        <v>0</v>
      </c>
    </row>
    <row r="152" spans="1:2">
      <c r="A152" s="301">
        <f>'10年计划-周'!D156</f>
        <v>43800</v>
      </c>
      <c r="B152" s="20">
        <f>'10年计划-周'!I156</f>
        <v>0</v>
      </c>
    </row>
    <row r="153" spans="1:2">
      <c r="A153" s="301">
        <f>'10年计划-周'!D157</f>
        <v>43807</v>
      </c>
      <c r="B153" s="20">
        <f>'10年计划-周'!I157</f>
        <v>0</v>
      </c>
    </row>
    <row r="154" spans="1:2">
      <c r="A154" s="301">
        <f>'10年计划-周'!D158</f>
        <v>43814</v>
      </c>
      <c r="B154" s="20">
        <f>'10年计划-周'!I158</f>
        <v>0</v>
      </c>
    </row>
    <row r="155" spans="1:2">
      <c r="A155" s="301">
        <f>'10年计划-周'!D159</f>
        <v>43821</v>
      </c>
      <c r="B155" s="20">
        <f>'10年计划-周'!I159</f>
        <v>0</v>
      </c>
    </row>
    <row r="156" spans="1:2">
      <c r="A156" s="301">
        <f>'10年计划-周'!D160</f>
        <v>43828</v>
      </c>
      <c r="B156" s="20">
        <f>'10年计划-周'!I160</f>
        <v>0</v>
      </c>
    </row>
    <row r="157" spans="1:2">
      <c r="A157" s="301">
        <f>'10年计划-周'!D161</f>
        <v>43835</v>
      </c>
      <c r="B157" s="20">
        <f>'10年计划-周'!I161</f>
        <v>0</v>
      </c>
    </row>
    <row r="158" spans="1:2">
      <c r="A158" s="301">
        <f>'10年计划-周'!D162</f>
        <v>43842</v>
      </c>
      <c r="B158" s="20">
        <f>'10年计划-周'!I162</f>
        <v>0</v>
      </c>
    </row>
    <row r="159" spans="1:2">
      <c r="A159" s="301">
        <f>'10年计划-周'!D163</f>
        <v>43849</v>
      </c>
      <c r="B159" s="20">
        <f>'10年计划-周'!I163</f>
        <v>0</v>
      </c>
    </row>
    <row r="160" spans="1:2">
      <c r="A160" s="301">
        <f>'10年计划-周'!D164</f>
        <v>43856</v>
      </c>
      <c r="B160" s="20">
        <f>'10年计划-周'!I164</f>
        <v>0</v>
      </c>
    </row>
    <row r="161" spans="1:2">
      <c r="A161" s="301">
        <f>'10年计划-周'!D165</f>
        <v>43863</v>
      </c>
      <c r="B161" s="20">
        <f>'10年计划-周'!I165</f>
        <v>0</v>
      </c>
    </row>
    <row r="162" spans="1:2">
      <c r="A162" s="301">
        <f>'10年计划-周'!D166</f>
        <v>43870</v>
      </c>
      <c r="B162" s="20">
        <f>'10年计划-周'!I166</f>
        <v>0</v>
      </c>
    </row>
    <row r="163" spans="1:2">
      <c r="A163" s="301">
        <f>'10年计划-周'!D167</f>
        <v>43877</v>
      </c>
      <c r="B163" s="20">
        <f>'10年计划-周'!I167</f>
        <v>0</v>
      </c>
    </row>
    <row r="164" spans="1:2">
      <c r="A164" s="301">
        <f>'10年计划-周'!D168</f>
        <v>43884</v>
      </c>
      <c r="B164" s="20">
        <f>'10年计划-周'!I168</f>
        <v>0</v>
      </c>
    </row>
    <row r="165" spans="1:2">
      <c r="A165" s="301">
        <f>'10年计划-周'!D169</f>
        <v>43891</v>
      </c>
      <c r="B165" s="20">
        <f>'10年计划-周'!I169</f>
        <v>0</v>
      </c>
    </row>
    <row r="166" spans="1:2">
      <c r="A166" s="301">
        <f>'10年计划-周'!D170</f>
        <v>43898</v>
      </c>
      <c r="B166" s="20">
        <f>'10年计划-周'!I170</f>
        <v>0</v>
      </c>
    </row>
    <row r="167" spans="1:2">
      <c r="A167" s="301">
        <f>'10年计划-周'!D171</f>
        <v>43905</v>
      </c>
      <c r="B167" s="20">
        <f>'10年计划-周'!I171</f>
        <v>0</v>
      </c>
    </row>
    <row r="168" spans="1:2">
      <c r="A168" s="301">
        <f>'10年计划-周'!D172</f>
        <v>43912</v>
      </c>
      <c r="B168" s="20">
        <f>'10年计划-周'!I172</f>
        <v>0</v>
      </c>
    </row>
    <row r="169" spans="1:2">
      <c r="A169" s="301">
        <f>'10年计划-周'!D173</f>
        <v>43919</v>
      </c>
      <c r="B169" s="20">
        <f>'10年计划-周'!I173</f>
        <v>0</v>
      </c>
    </row>
    <row r="170" spans="1:2">
      <c r="A170" s="301">
        <f>'10年计划-周'!D174</f>
        <v>43926</v>
      </c>
      <c r="B170" s="20">
        <f>'10年计划-周'!I174</f>
        <v>0</v>
      </c>
    </row>
    <row r="171" spans="1:2">
      <c r="A171" s="301">
        <f>'10年计划-周'!D175</f>
        <v>43933</v>
      </c>
      <c r="B171" s="20">
        <f>'10年计划-周'!I175</f>
        <v>0</v>
      </c>
    </row>
    <row r="172" spans="1:2">
      <c r="A172" s="301">
        <f>'10年计划-周'!D176</f>
        <v>43940</v>
      </c>
      <c r="B172" s="20">
        <f>'10年计划-周'!I176</f>
        <v>0</v>
      </c>
    </row>
    <row r="173" spans="1:2">
      <c r="A173" s="301">
        <f>'10年计划-周'!D177</f>
        <v>43947</v>
      </c>
      <c r="B173" s="20">
        <f>'10年计划-周'!I177</f>
        <v>0</v>
      </c>
    </row>
    <row r="174" spans="1:2">
      <c r="A174" s="301">
        <f>'10年计划-周'!D178</f>
        <v>43954</v>
      </c>
      <c r="B174" s="20">
        <f>'10年计划-周'!I178</f>
        <v>0</v>
      </c>
    </row>
    <row r="175" spans="1:2">
      <c r="A175" s="301">
        <f>'10年计划-周'!D179</f>
        <v>43961</v>
      </c>
      <c r="B175" s="20">
        <f>'10年计划-周'!I179</f>
        <v>0</v>
      </c>
    </row>
    <row r="176" spans="1:2">
      <c r="A176" s="301">
        <f>'10年计划-周'!D180</f>
        <v>43968</v>
      </c>
      <c r="B176" s="20">
        <f>'10年计划-周'!I180</f>
        <v>0</v>
      </c>
    </row>
    <row r="177" spans="1:2">
      <c r="A177" s="301">
        <f>'10年计划-周'!D181</f>
        <v>43975</v>
      </c>
      <c r="B177" s="20">
        <f>'10年计划-周'!I181</f>
        <v>0</v>
      </c>
    </row>
    <row r="178" spans="1:2">
      <c r="A178" s="301">
        <f>'10年计划-周'!D182</f>
        <v>43982</v>
      </c>
      <c r="B178" s="20">
        <f>'10年计划-周'!I182</f>
        <v>0</v>
      </c>
    </row>
    <row r="179" spans="1:2">
      <c r="A179" s="301">
        <f>'10年计划-周'!D183</f>
        <v>43989</v>
      </c>
      <c r="B179" s="20">
        <f>'10年计划-周'!I183</f>
        <v>0</v>
      </c>
    </row>
    <row r="180" spans="1:2">
      <c r="A180" s="301">
        <f>'10年计划-周'!D184</f>
        <v>43996</v>
      </c>
      <c r="B180" s="20">
        <f>'10年计划-周'!I184</f>
        <v>0</v>
      </c>
    </row>
    <row r="181" spans="1:2">
      <c r="A181" s="301">
        <f>'10年计划-周'!D185</f>
        <v>44003</v>
      </c>
      <c r="B181" s="20">
        <f>'10年计划-周'!I185</f>
        <v>0</v>
      </c>
    </row>
    <row r="182" spans="1:2">
      <c r="A182" s="301">
        <f>'10年计划-周'!D186</f>
        <v>44010</v>
      </c>
      <c r="B182" s="20">
        <f>'10年计划-周'!I186</f>
        <v>0</v>
      </c>
    </row>
    <row r="183" spans="1:2">
      <c r="A183" s="301">
        <f>'10年计划-周'!D187</f>
        <v>44017</v>
      </c>
      <c r="B183" s="20">
        <f>'10年计划-周'!I187</f>
        <v>0</v>
      </c>
    </row>
    <row r="184" spans="1:2">
      <c r="A184" s="301">
        <f>'10年计划-周'!D188</f>
        <v>44024</v>
      </c>
      <c r="B184" s="20">
        <f>'10年计划-周'!I188</f>
        <v>0</v>
      </c>
    </row>
    <row r="185" spans="1:2">
      <c r="A185" s="301">
        <f>'10年计划-周'!D189</f>
        <v>44031</v>
      </c>
      <c r="B185" s="20">
        <f>'10年计划-周'!I189</f>
        <v>0</v>
      </c>
    </row>
    <row r="186" spans="1:2">
      <c r="A186" s="301">
        <f>'10年计划-周'!D190</f>
        <v>44038</v>
      </c>
      <c r="B186" s="20">
        <f>'10年计划-周'!I190</f>
        <v>0</v>
      </c>
    </row>
    <row r="187" spans="1:2">
      <c r="A187" s="301">
        <f>'10年计划-周'!D191</f>
        <v>44045</v>
      </c>
      <c r="B187" s="20">
        <f>'10年计划-周'!I191</f>
        <v>0</v>
      </c>
    </row>
    <row r="188" spans="1:2">
      <c r="A188" s="301">
        <f>'10年计划-周'!D192</f>
        <v>44052</v>
      </c>
      <c r="B188" s="20">
        <f>'10年计划-周'!I192</f>
        <v>0</v>
      </c>
    </row>
    <row r="189" spans="1:2">
      <c r="A189" s="301">
        <f>'10年计划-周'!D193</f>
        <v>44059</v>
      </c>
      <c r="B189" s="20">
        <f>'10年计划-周'!I193</f>
        <v>0</v>
      </c>
    </row>
    <row r="190" spans="1:2">
      <c r="A190" s="301">
        <f>'10年计划-周'!D194</f>
        <v>44066</v>
      </c>
      <c r="B190" s="20">
        <f>'10年计划-周'!I194</f>
        <v>0</v>
      </c>
    </row>
    <row r="191" spans="1:2">
      <c r="A191" s="301">
        <f>'10年计划-周'!D195</f>
        <v>44073</v>
      </c>
      <c r="B191" s="20">
        <f>'10年计划-周'!I195</f>
        <v>0</v>
      </c>
    </row>
    <row r="192" spans="1:2">
      <c r="A192" s="301">
        <f>'10年计划-周'!D196</f>
        <v>44080</v>
      </c>
      <c r="B192" s="20">
        <f>'10年计划-周'!I196</f>
        <v>0</v>
      </c>
    </row>
    <row r="193" spans="1:2">
      <c r="A193" s="301">
        <f>'10年计划-周'!D197</f>
        <v>44087</v>
      </c>
      <c r="B193" s="20">
        <f>'10年计划-周'!I197</f>
        <v>0</v>
      </c>
    </row>
    <row r="194" spans="1:2">
      <c r="A194" s="301">
        <f>'10年计划-周'!D198</f>
        <v>44094</v>
      </c>
      <c r="B194" s="20">
        <f>'10年计划-周'!I198</f>
        <v>0</v>
      </c>
    </row>
    <row r="195" spans="1:2">
      <c r="A195" s="301">
        <f>'10年计划-周'!D199</f>
        <v>44101</v>
      </c>
      <c r="B195" s="20">
        <f>'10年计划-周'!I199</f>
        <v>0</v>
      </c>
    </row>
    <row r="196" spans="1:2">
      <c r="A196" s="301">
        <f>'10年计划-周'!D200</f>
        <v>44108</v>
      </c>
      <c r="B196" s="20">
        <f>'10年计划-周'!I200</f>
        <v>0</v>
      </c>
    </row>
    <row r="197" spans="1:2">
      <c r="A197" s="301">
        <f>'10年计划-周'!D201</f>
        <v>44115</v>
      </c>
      <c r="B197" s="20">
        <f>'10年计划-周'!I201</f>
        <v>0</v>
      </c>
    </row>
    <row r="198" spans="1:2">
      <c r="A198" s="301">
        <f>'10年计划-周'!D202</f>
        <v>44122</v>
      </c>
      <c r="B198" s="20">
        <f>'10年计划-周'!I202</f>
        <v>0</v>
      </c>
    </row>
    <row r="199" spans="1:2">
      <c r="A199" s="301">
        <f>'10年计划-周'!D203</f>
        <v>44129</v>
      </c>
      <c r="B199" s="20">
        <f>'10年计划-周'!I203</f>
        <v>0</v>
      </c>
    </row>
    <row r="200" spans="1:2">
      <c r="A200" s="301">
        <f>'10年计划-周'!D204</f>
        <v>44136</v>
      </c>
      <c r="B200" s="20">
        <f>'10年计划-周'!I204</f>
        <v>0</v>
      </c>
    </row>
    <row r="201" spans="1:2">
      <c r="A201" s="301">
        <f>'10年计划-周'!D205</f>
        <v>44143</v>
      </c>
      <c r="B201" s="20">
        <f>'10年计划-周'!I205</f>
        <v>0</v>
      </c>
    </row>
    <row r="202" spans="1:2">
      <c r="A202" s="301">
        <f>'10年计划-周'!D206</f>
        <v>44150</v>
      </c>
      <c r="B202" s="20">
        <f>'10年计划-周'!I206</f>
        <v>0</v>
      </c>
    </row>
    <row r="203" spans="1:2">
      <c r="A203" s="301">
        <f>'10年计划-周'!D207</f>
        <v>44157</v>
      </c>
      <c r="B203" s="20">
        <f>'10年计划-周'!I207</f>
        <v>0</v>
      </c>
    </row>
    <row r="204" spans="1:2">
      <c r="A204" s="301">
        <f>'10年计划-周'!D208</f>
        <v>44164</v>
      </c>
      <c r="B204" s="20">
        <f>'10年计划-周'!I208</f>
        <v>0</v>
      </c>
    </row>
    <row r="205" spans="1:2">
      <c r="A205" s="301">
        <f>'10年计划-周'!D209</f>
        <v>44171</v>
      </c>
      <c r="B205" s="20">
        <f>'10年计划-周'!I209</f>
        <v>0</v>
      </c>
    </row>
    <row r="206" spans="1:2">
      <c r="A206" s="301">
        <f>'10年计划-周'!D210</f>
        <v>44178</v>
      </c>
      <c r="B206" s="20">
        <f>'10年计划-周'!I210</f>
        <v>0</v>
      </c>
    </row>
    <row r="207" spans="1:2">
      <c r="A207" s="301">
        <f>'10年计划-周'!D211</f>
        <v>44185</v>
      </c>
      <c r="B207" s="20">
        <f>'10年计划-周'!I211</f>
        <v>0</v>
      </c>
    </row>
    <row r="208" spans="1:2">
      <c r="A208" s="301">
        <f>'10年计划-周'!D212</f>
        <v>44192</v>
      </c>
      <c r="B208" s="20">
        <f>'10年计划-周'!I212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指南针交易法</vt:lpstr>
      <vt:lpstr>10年计划-周</vt:lpstr>
      <vt:lpstr>美日</vt:lpstr>
      <vt:lpstr>欧日 欧美</vt:lpstr>
      <vt:lpstr>奥美 美加</vt:lpstr>
      <vt:lpstr>磅美日</vt:lpstr>
      <vt:lpstr>天道</vt:lpstr>
      <vt:lpstr>原则</vt:lpstr>
      <vt:lpstr>图</vt:lpstr>
      <vt:lpstr>趋势跟踪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2018-08-29T15:37:23Z</dcterms:modified>
</cp:coreProperties>
</file>