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84" yWindow="96" windowWidth="14808" windowHeight="9384" firstSheet="1" activeTab="7"/>
  </bookViews>
  <sheets>
    <sheet name="家具家电 + 软装" sheetId="1" r:id="rId1"/>
    <sheet name="硬装" sheetId="2" r:id="rId2"/>
    <sheet name="水电" sheetId="4" r:id="rId3"/>
    <sheet name="装修步骤" sheetId="5" r:id="rId4"/>
    <sheet name="步骤" sheetId="7" r:id="rId5"/>
    <sheet name="话" sheetId="8" r:id="rId6"/>
    <sheet name="户型" sheetId="9" r:id="rId7"/>
    <sheet name="户型图 面积" sheetId="3" r:id="rId8"/>
    <sheet name="开关插座" sheetId="10" r:id="rId9"/>
  </sheets>
  <calcPr calcId="145621"/>
</workbook>
</file>

<file path=xl/calcChain.xml><?xml version="1.0" encoding="utf-8"?>
<calcChain xmlns="http://schemas.openxmlformats.org/spreadsheetml/2006/main">
  <c r="F3" i="2" l="1"/>
  <c r="F2" i="2" s="1"/>
  <c r="C2" i="2"/>
  <c r="P20" i="3"/>
  <c r="P18" i="3"/>
  <c r="P16" i="3"/>
  <c r="P12" i="3"/>
  <c r="P10" i="3"/>
  <c r="P8" i="3"/>
  <c r="P6" i="3"/>
  <c r="P4" i="3"/>
  <c r="Q20" i="3"/>
  <c r="R20" i="3" s="1"/>
  <c r="O30" i="3" s="1"/>
  <c r="R18" i="3"/>
  <c r="O28" i="3" s="1"/>
  <c r="Q18" i="3"/>
  <c r="Q16" i="3"/>
  <c r="R14" i="3"/>
  <c r="Q14" i="3"/>
  <c r="Q12" i="3"/>
  <c r="R12" i="3" s="1"/>
  <c r="Q10" i="3"/>
  <c r="R10" i="3" s="1"/>
  <c r="Q8" i="3"/>
  <c r="R8" i="3" s="1"/>
  <c r="Q6" i="3"/>
  <c r="R6" i="3" s="1"/>
  <c r="Q4" i="3"/>
  <c r="R4" i="3" s="1"/>
  <c r="C1" i="2" l="1"/>
  <c r="O25" i="3"/>
  <c r="O24" i="3"/>
  <c r="O29" i="3"/>
  <c r="O27" i="3"/>
  <c r="O23" i="3"/>
  <c r="R16" i="3"/>
  <c r="O26" i="3" s="1"/>
  <c r="H4" i="1"/>
  <c r="C4" i="1" l="1"/>
  <c r="C2" i="1" s="1"/>
</calcChain>
</file>

<file path=xl/sharedStrings.xml><?xml version="1.0" encoding="utf-8"?>
<sst xmlns="http://schemas.openxmlformats.org/spreadsheetml/2006/main" count="208" uniqueCount="149">
  <si>
    <t>家具家电</t>
  </si>
  <si>
    <t>冰箱</t>
  </si>
  <si>
    <t>洗衣机</t>
  </si>
  <si>
    <t>电视</t>
  </si>
  <si>
    <t>空调</t>
  </si>
  <si>
    <t>热水器</t>
  </si>
  <si>
    <t>衣柜1</t>
  </si>
  <si>
    <t>衣柜2</t>
  </si>
  <si>
    <t>衣柜3</t>
  </si>
  <si>
    <t>电视柜</t>
  </si>
  <si>
    <t>沙发</t>
  </si>
  <si>
    <t>儿子学习座椅</t>
  </si>
  <si>
    <t>我学习座椅</t>
  </si>
  <si>
    <t>餐桌椅子6人</t>
  </si>
  <si>
    <t>床头柜1</t>
  </si>
  <si>
    <t>床头柜2</t>
  </si>
  <si>
    <t>床头柜3</t>
  </si>
  <si>
    <t>预算</t>
  </si>
  <si>
    <t>合计</t>
  </si>
  <si>
    <t>化妆台</t>
  </si>
  <si>
    <t>入门衣柜</t>
  </si>
  <si>
    <t>林氏木业</t>
  </si>
  <si>
    <t>窗帘</t>
  </si>
  <si>
    <t>3个卧室窗帘  500每个</t>
  </si>
  <si>
    <t xml:space="preserve">客厅 厨房       200一米 </t>
  </si>
  <si>
    <t>浴室</t>
  </si>
  <si>
    <t>地面防水做两次</t>
  </si>
  <si>
    <t>墙面防水要做到1米8以上</t>
  </si>
  <si>
    <t>厨房</t>
  </si>
  <si>
    <t>厨房墙砖</t>
  </si>
  <si>
    <t>厨房地砖</t>
  </si>
  <si>
    <t>卫生间墙砖1</t>
  </si>
  <si>
    <t>卫生间地砖1</t>
  </si>
  <si>
    <t>整体淋浴房1个</t>
  </si>
  <si>
    <t>马桶1</t>
  </si>
  <si>
    <t>地漏 2个  深水封 地漏 防臭</t>
  </si>
  <si>
    <t>淋浴花洒龙头 等五金件 大牌 耐用</t>
  </si>
  <si>
    <t>灯 2个</t>
  </si>
  <si>
    <t>浴室柜组合 + 镜柜</t>
  </si>
  <si>
    <t>柏优全屋定制(大连店)</t>
  </si>
  <si>
    <t>地址：五一路105号四屋84、86、102、104号</t>
  </si>
  <si>
    <t>电话：4008975768</t>
  </si>
  <si>
    <t xml:space="preserve">卧室门 * 3  </t>
  </si>
  <si>
    <t>入户门口</t>
  </si>
  <si>
    <t>2个浴室</t>
  </si>
  <si>
    <t>灯  餐厅</t>
  </si>
  <si>
    <t>主卧</t>
  </si>
  <si>
    <t>次卧</t>
  </si>
  <si>
    <t>儿童房</t>
  </si>
  <si>
    <t>客厅</t>
  </si>
  <si>
    <t>主卧卫生间</t>
  </si>
  <si>
    <t>卫生间</t>
  </si>
  <si>
    <t>顶面积</t>
  </si>
  <si>
    <t>地板面积</t>
  </si>
  <si>
    <t>3.8*(3.55+1.8)</t>
  </si>
  <si>
    <t>层高 米</t>
  </si>
  <si>
    <t>强面积（减窗）</t>
  </si>
  <si>
    <t>强公式</t>
  </si>
  <si>
    <t>顶公式</t>
  </si>
  <si>
    <t>3*3.55</t>
  </si>
  <si>
    <t>3.275*3.55 + 1.85*1.8</t>
  </si>
  <si>
    <t>餐厅</t>
  </si>
  <si>
    <t>走廊</t>
  </si>
  <si>
    <t>(3.55+1.8+0.75)*4.3</t>
  </si>
  <si>
    <t>3.55*2.5</t>
  </si>
  <si>
    <t>2.25*(1.85+4.3)</t>
  </si>
  <si>
    <t>3*1.8</t>
  </si>
  <si>
    <t>3.55*1.8</t>
  </si>
  <si>
    <t>3.85*1.85</t>
  </si>
  <si>
    <t>刷墙面积</t>
  </si>
  <si>
    <t>卫生间主卧强顶和</t>
  </si>
  <si>
    <t>卫生间主卧地板</t>
  </si>
  <si>
    <t>卫生间强顶和</t>
  </si>
  <si>
    <t>卫生间地板</t>
  </si>
  <si>
    <t>厨房强顶和</t>
  </si>
  <si>
    <t>厨房地板</t>
  </si>
  <si>
    <t>平方米</t>
  </si>
  <si>
    <t>(3.55+1.8)*2*2.8 + 3.8*1.5*2.8</t>
  </si>
  <si>
    <t>3.55*2*2.8 + 3*1.5*2.8</t>
  </si>
  <si>
    <t>(3.55+1.8)*2*2.8 + 3.275*1.5*2.8</t>
  </si>
  <si>
    <t>(3.55+1.8+0.75)*2*2.8 + 4.3*0.5*2.8</t>
  </si>
  <si>
    <t>3.55*1.5*2.8 + 2.5*0.75*2.8</t>
  </si>
  <si>
    <t>3*2*3 + 1.8*1.5*2.8</t>
  </si>
  <si>
    <t>3.55*2*2.8 + 1.8*1.5*2.8</t>
  </si>
  <si>
    <t>3.85*1.5*2.8 + 1.85*1.5*2.8</t>
  </si>
  <si>
    <t>分类（只不包括窗面积）</t>
  </si>
  <si>
    <t>乳胶漆+腻子+石膏找补+人工，在35一个平方左右</t>
  </si>
  <si>
    <t>乳胶漆 普遍是在20-30/平米之间的 普通的涂料会便宜些8-12/平米都有的</t>
  </si>
  <si>
    <t>总和</t>
  </si>
  <si>
    <t>卧室客厅厨房</t>
  </si>
  <si>
    <t>哥卖空调</t>
  </si>
  <si>
    <t>床+垫1</t>
  </si>
  <si>
    <t>床+垫2</t>
  </si>
  <si>
    <t>床+垫3</t>
  </si>
  <si>
    <t>不要太大 合适就好（27楼那个4人餐桌大小正好做6人）</t>
  </si>
  <si>
    <t>茶几</t>
  </si>
  <si>
    <t>家居 软装</t>
  </si>
  <si>
    <t>橱柜 + 五金</t>
  </si>
  <si>
    <t>灯 卧室 3 * 500</t>
  </si>
  <si>
    <t>灯  客厅</t>
  </si>
  <si>
    <t>灯  厨房</t>
  </si>
  <si>
    <t>抽油烟机 + 煤气灶（方太）</t>
  </si>
  <si>
    <t>材料35每平，人工15每平</t>
  </si>
  <si>
    <t>厨房门 玻璃</t>
  </si>
  <si>
    <t>卫生间门 * 2 玻璃</t>
  </si>
  <si>
    <t>圣像地板</t>
  </si>
  <si>
    <t>马可波罗瓷砖不含甲醛 （95平 每平米100元）
圣像实木复合（95平 每平米200元）</t>
  </si>
  <si>
    <t>人工</t>
  </si>
  <si>
    <t>？？</t>
  </si>
  <si>
    <t>2、刮腻子：刮两遍，每平方3元（头遍打底1.3元，二遍收缫成活1.7元）；单刮第二遍，每平方2元。</t>
  </si>
  <si>
    <t>3、刷漆：每平方3元（两遍面漆）；若需加刷底漆，每平方加收1元</t>
  </si>
  <si>
    <t>1、刮瓷：分两次刮两遍，每平方3元；“一带二”连刮两遍，每平方2.5元；放厚刮一遍，每平方2元。</t>
  </si>
  <si>
    <t>立邦漆 官网</t>
  </si>
  <si>
    <t>https://detail.tmall.com/item.htm?spm=a1z10.3-b.w4011-6798311027.78.62f419363xYtJ8&amp;id=22741732001&amp;rn=496dba3c09c1fa8b8122362f8cca31a8&amp;abbucket=16</t>
  </si>
  <si>
    <t>6个 套装</t>
  </si>
  <si>
    <t>不算卫生间厨房 300平， 5L可以刷30平， 买10桶</t>
  </si>
  <si>
    <t>材料+人工 每平米50元左右 （一个30平 一个35平）</t>
  </si>
  <si>
    <t>主卧衣柜</t>
  </si>
  <si>
    <t>水电</t>
  </si>
  <si>
    <t>1、</t>
  </si>
  <si>
    <t>回家第一步是调查一下预算是否合理，那块可以增减，</t>
  </si>
  <si>
    <t>乳胶漆 （280平 每平米35元（含人工））</t>
  </si>
  <si>
    <t>1、 丑话先说在前头、报价后不能加价</t>
  </si>
  <si>
    <t>2、干的不好、中途可以换人</t>
  </si>
  <si>
    <t>3、先付一部分钱</t>
  </si>
  <si>
    <t>电视线接口，（打槽）接到电视墙上</t>
  </si>
  <si>
    <t>网线接口，（打槽）在门口就行，无线的</t>
  </si>
  <si>
    <t>一开单控</t>
  </si>
  <si>
    <t>五孔插座</t>
  </si>
  <si>
    <t>防水盒</t>
  </si>
  <si>
    <t>底盒</t>
  </si>
  <si>
    <t>卧室</t>
  </si>
  <si>
    <t>二开双控</t>
  </si>
  <si>
    <t>大功率插座</t>
  </si>
  <si>
    <t>主卧室</t>
  </si>
  <si>
    <t>北卧室</t>
  </si>
  <si>
    <t>南卧室</t>
  </si>
  <si>
    <t>二开单控</t>
  </si>
  <si>
    <t>五孔插座带开关</t>
  </si>
  <si>
    <t>使用16a插座的电器，一般情况下功率都比较大</t>
  </si>
  <si>
    <t>使用16a插座的电器，一般情况下功率都比较大。我们可以在厨房里面留上一到两个，卫生间里面装一个这样的大功率插座。最好在客厅里面也要留一个，方便我们日常的使用。</t>
  </si>
  <si>
    <t>三开单控</t>
  </si>
  <si>
    <t>卧室、卫生间、衣帽间</t>
  </si>
  <si>
    <t>床两边、电视墙两边</t>
  </si>
  <si>
    <t>墙两边</t>
  </si>
  <si>
    <t>沙发两边、电视墙两边、电视</t>
  </si>
  <si>
    <t>阳台</t>
  </si>
  <si>
    <t xml:space="preserve">门厅 </t>
  </si>
  <si>
    <t>冰箱、电饭锅、热宝、微波炉、豆浆，面包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</si>
</sst>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Microsoft YaHei"/>
      <family val="2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3" fontId="1" fillId="0" borderId="1" xfId="0" applyNumberFormat="1" applyFont="1" applyBorder="1" applyAlignment="1">
      <alignment horizontal="center" vertical="center"/>
    </xf>
    <xf numFmtId="3" fontId="0" fillId="0" borderId="1" xfId="0" applyNumberFormat="1" applyBorder="1"/>
    <xf numFmtId="3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1" xfId="0" applyBorder="1" applyAlignment="1">
      <alignment wrapText="1"/>
    </xf>
    <xf numFmtId="0" fontId="4" fillId="0" borderId="0" xfId="1"/>
    <xf numFmtId="0" fontId="5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601980</xdr:colOff>
      <xdr:row>45</xdr:row>
      <xdr:rowOff>15240</xdr:rowOff>
    </xdr:from>
    <xdr:to>
      <xdr:col>7</xdr:col>
      <xdr:colOff>381000</xdr:colOff>
      <xdr:row>95</xdr:row>
      <xdr:rowOff>129540</xdr:rowOff>
    </xdr:to>
    <xdr:pic>
      <xdr:nvPicPr>
        <xdr:cNvPr id="2" name="图片 1" descr="https://img.alicdn.com/imgextra/i3/666673702/TB2LtbEaam5V1BjSsppXXcMCVXa-666673702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" y="8702040"/>
          <a:ext cx="7528560" cy="925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1</xdr:row>
      <xdr:rowOff>45720</xdr:rowOff>
    </xdr:from>
    <xdr:to>
      <xdr:col>11</xdr:col>
      <xdr:colOff>586740</xdr:colOff>
      <xdr:row>29</xdr:row>
      <xdr:rowOff>106680</xdr:rowOff>
    </xdr:to>
    <xdr:pic>
      <xdr:nvPicPr>
        <xdr:cNvPr id="2" name="图片 1" descr="http://image.zhuangku.com/upfile2016/xuexi/20170331/20170331145407_9289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" y="228600"/>
          <a:ext cx="6659880" cy="518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229095</xdr:colOff>
      <xdr:row>55</xdr:row>
      <xdr:rowOff>107561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15495" cy="101659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11</xdr:col>
      <xdr:colOff>152994</xdr:colOff>
      <xdr:row>25</xdr:row>
      <xdr:rowOff>99456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300"/>
          <a:ext cx="6858594" cy="4572396"/>
        </a:xfrm>
        <a:prstGeom prst="rect">
          <a:avLst/>
        </a:prstGeom>
      </xdr:spPr>
    </xdr:pic>
    <xdr:clientData/>
  </xdr:twoCellAnchor>
  <xdr:twoCellAnchor editAs="oneCell">
    <xdr:from>
      <xdr:col>9</xdr:col>
      <xdr:colOff>281940</xdr:colOff>
      <xdr:row>0</xdr:row>
      <xdr:rowOff>0</xdr:rowOff>
    </xdr:from>
    <xdr:to>
      <xdr:col>15</xdr:col>
      <xdr:colOff>297675</xdr:colOff>
      <xdr:row>55</xdr:row>
      <xdr:rowOff>92321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8340" y="0"/>
          <a:ext cx="5715495" cy="1016596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472440</xdr:colOff>
      <xdr:row>0</xdr:row>
      <xdr:rowOff>0</xdr:rowOff>
    </xdr:from>
    <xdr:to>
      <xdr:col>20</xdr:col>
      <xdr:colOff>76200</xdr:colOff>
      <xdr:row>173</xdr:row>
      <xdr:rowOff>83820</xdr:rowOff>
    </xdr:to>
    <xdr:pic>
      <xdr:nvPicPr>
        <xdr:cNvPr id="2" name="图片 1" descr=" 5.3上海改慈禧默认-墙开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3540" y="0"/>
          <a:ext cx="7528560" cy="31722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12</xdr:col>
      <xdr:colOff>99060</xdr:colOff>
      <xdr:row>95</xdr:row>
      <xdr:rowOff>144780</xdr:rowOff>
    </xdr:to>
    <xdr:pic>
      <xdr:nvPicPr>
        <xdr:cNvPr id="3" name="图片 2" descr="https://img.alicdn.com/imgextra/i2/441068731/TB2uALcg98mpuFjSZFMXXaxpVXa_!!441068731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75520"/>
          <a:ext cx="7528560" cy="7642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etail.tmall.com/item.htm?spm=a1z10.3-b.w4011-6798311027.78.62f419363xYtJ8&amp;id=22741732001&amp;rn=496dba3c09c1fa8b8122362f8cca31a8&amp;abbucket=16" TargetMode="External"/><Relationship Id="rId1" Type="http://schemas.openxmlformats.org/officeDocument/2006/relationships/hyperlink" Target="https://place.taobao.com/store/detail.htm?id=201027124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2"/>
  <sheetViews>
    <sheetView workbookViewId="0">
      <selection activeCell="B31" sqref="B31"/>
    </sheetView>
  </sheetViews>
  <sheetFormatPr defaultRowHeight="14.4" x14ac:dyDescent="0.3"/>
  <cols>
    <col min="2" max="2" width="24.6640625" customWidth="1"/>
    <col min="3" max="3" width="18.109375" style="5" customWidth="1"/>
    <col min="7" max="7" width="24.6640625" customWidth="1"/>
    <col min="8" max="8" width="18.109375" style="5" customWidth="1"/>
  </cols>
  <sheetData>
    <row r="2" spans="2:8" x14ac:dyDescent="0.3">
      <c r="B2" t="s">
        <v>88</v>
      </c>
      <c r="C2" s="5">
        <f>SUM(H4,C4)</f>
        <v>64000</v>
      </c>
    </row>
    <row r="4" spans="2:8" x14ac:dyDescent="0.3">
      <c r="B4" t="s">
        <v>18</v>
      </c>
      <c r="C4" s="5">
        <f>SUM(C7:C279)</f>
        <v>61000</v>
      </c>
      <c r="G4" t="s">
        <v>18</v>
      </c>
      <c r="H4" s="5">
        <f>SUM(H7:H279)</f>
        <v>3000</v>
      </c>
    </row>
    <row r="6" spans="2:8" ht="21" x14ac:dyDescent="0.3">
      <c r="B6" s="1" t="s">
        <v>0</v>
      </c>
      <c r="C6" s="3" t="s">
        <v>17</v>
      </c>
      <c r="G6" s="1" t="s">
        <v>96</v>
      </c>
      <c r="H6" s="3" t="s">
        <v>17</v>
      </c>
    </row>
    <row r="7" spans="2:8" x14ac:dyDescent="0.3">
      <c r="B7" s="2"/>
      <c r="C7" s="4"/>
      <c r="G7" s="2" t="s">
        <v>22</v>
      </c>
      <c r="H7" s="4"/>
    </row>
    <row r="8" spans="2:8" x14ac:dyDescent="0.3">
      <c r="B8" s="2" t="s">
        <v>1</v>
      </c>
      <c r="C8" s="4">
        <v>4000</v>
      </c>
      <c r="G8" s="2" t="s">
        <v>24</v>
      </c>
      <c r="H8" s="4">
        <v>1500</v>
      </c>
    </row>
    <row r="9" spans="2:8" x14ac:dyDescent="0.3">
      <c r="B9" s="2" t="s">
        <v>2</v>
      </c>
      <c r="C9" s="4">
        <v>3000</v>
      </c>
      <c r="G9" s="2" t="s">
        <v>23</v>
      </c>
      <c r="H9" s="4">
        <v>1500</v>
      </c>
    </row>
    <row r="10" spans="2:8" x14ac:dyDescent="0.3">
      <c r="B10" s="2" t="s">
        <v>3</v>
      </c>
      <c r="C10" s="4">
        <v>3000</v>
      </c>
      <c r="G10" s="2"/>
      <c r="H10" s="4"/>
    </row>
    <row r="11" spans="2:8" x14ac:dyDescent="0.3">
      <c r="B11" s="2" t="s">
        <v>4</v>
      </c>
      <c r="C11" s="4">
        <v>5000</v>
      </c>
      <c r="D11" t="s">
        <v>90</v>
      </c>
      <c r="G11" s="2"/>
      <c r="H11" s="4"/>
    </row>
    <row r="12" spans="2:8" x14ac:dyDescent="0.3">
      <c r="B12" s="2" t="s">
        <v>5</v>
      </c>
      <c r="C12" s="4">
        <v>4000</v>
      </c>
      <c r="G12" s="2"/>
      <c r="H12" s="4"/>
    </row>
    <row r="13" spans="2:8" x14ac:dyDescent="0.3">
      <c r="B13" s="2"/>
      <c r="C13" s="4"/>
      <c r="G13" s="2"/>
      <c r="H13" s="4"/>
    </row>
    <row r="14" spans="2:8" x14ac:dyDescent="0.3">
      <c r="B14" s="2" t="s">
        <v>91</v>
      </c>
      <c r="C14" s="4">
        <v>3000</v>
      </c>
      <c r="D14" t="s">
        <v>21</v>
      </c>
      <c r="G14" s="2"/>
      <c r="H14" s="4"/>
    </row>
    <row r="15" spans="2:8" x14ac:dyDescent="0.3">
      <c r="B15" s="2" t="s">
        <v>14</v>
      </c>
      <c r="C15" s="4">
        <v>1000</v>
      </c>
      <c r="G15" s="2"/>
      <c r="H15" s="4"/>
    </row>
    <row r="16" spans="2:8" x14ac:dyDescent="0.3">
      <c r="B16" s="2" t="s">
        <v>6</v>
      </c>
      <c r="C16" s="4">
        <v>0</v>
      </c>
      <c r="D16" t="s">
        <v>46</v>
      </c>
      <c r="G16" s="2"/>
      <c r="H16" s="4"/>
    </row>
    <row r="17" spans="2:8" x14ac:dyDescent="0.3">
      <c r="B17" s="2" t="s">
        <v>92</v>
      </c>
      <c r="C17" s="4">
        <v>3000</v>
      </c>
      <c r="G17" s="2"/>
      <c r="H17" s="4"/>
    </row>
    <row r="18" spans="2:8" x14ac:dyDescent="0.3">
      <c r="B18" s="2" t="s">
        <v>15</v>
      </c>
      <c r="C18" s="4">
        <v>1000</v>
      </c>
      <c r="G18" s="2"/>
      <c r="H18" s="4"/>
    </row>
    <row r="19" spans="2:8" x14ac:dyDescent="0.3">
      <c r="B19" s="2" t="s">
        <v>7</v>
      </c>
      <c r="C19" s="4">
        <v>4000</v>
      </c>
      <c r="G19" s="2"/>
      <c r="H19" s="4"/>
    </row>
    <row r="20" spans="2:8" x14ac:dyDescent="0.3">
      <c r="B20" s="2" t="s">
        <v>93</v>
      </c>
      <c r="C20" s="4">
        <v>3000</v>
      </c>
      <c r="G20" s="2"/>
      <c r="H20" s="4"/>
    </row>
    <row r="21" spans="2:8" x14ac:dyDescent="0.3">
      <c r="B21" s="2" t="s">
        <v>16</v>
      </c>
      <c r="C21" s="4">
        <v>1000</v>
      </c>
      <c r="G21" s="2"/>
      <c r="H21" s="4"/>
    </row>
    <row r="22" spans="2:8" x14ac:dyDescent="0.3">
      <c r="B22" s="2" t="s">
        <v>8</v>
      </c>
      <c r="C22" s="4">
        <v>4000</v>
      </c>
      <c r="G22" s="2"/>
      <c r="H22" s="4"/>
    </row>
    <row r="23" spans="2:8" x14ac:dyDescent="0.3">
      <c r="B23" s="2"/>
      <c r="C23" s="4"/>
      <c r="G23" s="2"/>
      <c r="H23" s="4"/>
    </row>
    <row r="24" spans="2:8" x14ac:dyDescent="0.3">
      <c r="B24" s="2" t="s">
        <v>19</v>
      </c>
      <c r="C24" s="4">
        <v>2000</v>
      </c>
      <c r="G24" s="2"/>
      <c r="H24" s="4"/>
    </row>
    <row r="25" spans="2:8" x14ac:dyDescent="0.3">
      <c r="B25" s="2" t="s">
        <v>11</v>
      </c>
      <c r="C25" s="4">
        <v>2000</v>
      </c>
      <c r="G25" s="2"/>
      <c r="H25" s="4"/>
    </row>
    <row r="26" spans="2:8" x14ac:dyDescent="0.3">
      <c r="B26" s="2" t="s">
        <v>12</v>
      </c>
      <c r="C26" s="4">
        <v>3000</v>
      </c>
      <c r="G26" s="2"/>
      <c r="H26" s="4"/>
    </row>
    <row r="27" spans="2:8" x14ac:dyDescent="0.3">
      <c r="B27" s="2"/>
      <c r="C27" s="4"/>
      <c r="G27" s="2"/>
      <c r="H27" s="4"/>
    </row>
    <row r="28" spans="2:8" x14ac:dyDescent="0.3">
      <c r="B28" s="2" t="s">
        <v>13</v>
      </c>
      <c r="C28" s="4">
        <v>5000</v>
      </c>
      <c r="D28" t="s">
        <v>94</v>
      </c>
      <c r="G28" s="2"/>
      <c r="H28" s="4"/>
    </row>
    <row r="29" spans="2:8" x14ac:dyDescent="0.3">
      <c r="B29" s="2"/>
      <c r="C29" s="4"/>
      <c r="G29" s="2"/>
      <c r="H29" s="4"/>
    </row>
    <row r="30" spans="2:8" x14ac:dyDescent="0.3">
      <c r="B30" s="2" t="s">
        <v>9</v>
      </c>
      <c r="C30" s="4">
        <v>2000</v>
      </c>
      <c r="G30" s="2"/>
      <c r="H30" s="4"/>
    </row>
    <row r="31" spans="2:8" x14ac:dyDescent="0.3">
      <c r="B31" s="2" t="s">
        <v>95</v>
      </c>
      <c r="C31" s="4">
        <v>2000</v>
      </c>
      <c r="G31" s="2"/>
      <c r="H31" s="4"/>
    </row>
    <row r="32" spans="2:8" x14ac:dyDescent="0.3">
      <c r="B32" s="2" t="s">
        <v>10</v>
      </c>
      <c r="C32" s="4">
        <v>6000</v>
      </c>
      <c r="G32" s="2"/>
      <c r="H32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B34" sqref="B34:B40"/>
    </sheetView>
  </sheetViews>
  <sheetFormatPr defaultRowHeight="14.4" x14ac:dyDescent="0.3"/>
  <cols>
    <col min="2" max="2" width="33.6640625" customWidth="1"/>
    <col min="3" max="3" width="12.109375" customWidth="1"/>
    <col min="5" max="5" width="28.5546875" customWidth="1"/>
    <col min="6" max="6" width="12" customWidth="1"/>
  </cols>
  <sheetData>
    <row r="1" spans="2:10" x14ac:dyDescent="0.3">
      <c r="B1" t="s">
        <v>88</v>
      </c>
      <c r="C1" s="5">
        <f>SUM(2:2)</f>
        <v>103300</v>
      </c>
    </row>
    <row r="2" spans="2:10" x14ac:dyDescent="0.3">
      <c r="B2" t="s">
        <v>18</v>
      </c>
      <c r="C2" s="5">
        <f>SUM(C4:C30)</f>
        <v>56900</v>
      </c>
      <c r="E2" t="s">
        <v>44</v>
      </c>
      <c r="F2" s="5">
        <f>F3*2</f>
        <v>31400</v>
      </c>
      <c r="H2" t="s">
        <v>118</v>
      </c>
      <c r="J2">
        <v>15000</v>
      </c>
    </row>
    <row r="3" spans="2:10" x14ac:dyDescent="0.3">
      <c r="C3" s="5"/>
      <c r="E3" t="s">
        <v>18</v>
      </c>
      <c r="F3" s="5">
        <f>SUM(F5:F30)</f>
        <v>15700</v>
      </c>
    </row>
    <row r="4" spans="2:10" ht="21" x14ac:dyDescent="0.3">
      <c r="B4" s="1" t="s">
        <v>89</v>
      </c>
      <c r="C4" s="3" t="s">
        <v>17</v>
      </c>
      <c r="E4" s="1" t="s">
        <v>25</v>
      </c>
      <c r="F4" s="3" t="s">
        <v>17</v>
      </c>
    </row>
    <row r="5" spans="2:10" x14ac:dyDescent="0.3">
      <c r="B5" s="2"/>
      <c r="C5" s="4"/>
      <c r="E5" s="2"/>
      <c r="F5" s="4"/>
    </row>
    <row r="6" spans="2:10" x14ac:dyDescent="0.3">
      <c r="B6" s="2" t="s">
        <v>97</v>
      </c>
      <c r="C6" s="4">
        <v>8000</v>
      </c>
      <c r="E6" s="2" t="s">
        <v>31</v>
      </c>
      <c r="F6" s="4">
        <v>2000</v>
      </c>
    </row>
    <row r="7" spans="2:10" x14ac:dyDescent="0.3">
      <c r="B7" s="2" t="s">
        <v>101</v>
      </c>
      <c r="C7" s="4">
        <v>8000</v>
      </c>
      <c r="E7" s="2" t="s">
        <v>32</v>
      </c>
      <c r="F7" s="4">
        <v>600</v>
      </c>
    </row>
    <row r="8" spans="2:10" x14ac:dyDescent="0.3">
      <c r="B8" s="2"/>
      <c r="C8" s="4"/>
      <c r="E8" s="2" t="s">
        <v>34</v>
      </c>
      <c r="F8" s="4">
        <v>2000</v>
      </c>
    </row>
    <row r="9" spans="2:10" x14ac:dyDescent="0.3">
      <c r="B9" s="2"/>
      <c r="C9" s="4"/>
      <c r="E9" s="2"/>
      <c r="F9" s="4"/>
    </row>
    <row r="10" spans="2:10" x14ac:dyDescent="0.3">
      <c r="B10" s="2" t="s">
        <v>29</v>
      </c>
      <c r="C10" s="4">
        <v>2500</v>
      </c>
      <c r="E10" s="2" t="s">
        <v>33</v>
      </c>
      <c r="F10" s="4">
        <v>2000</v>
      </c>
    </row>
    <row r="11" spans="2:10" x14ac:dyDescent="0.3">
      <c r="B11" s="2" t="s">
        <v>30</v>
      </c>
      <c r="C11" s="4">
        <v>800</v>
      </c>
      <c r="E11" s="2" t="s">
        <v>36</v>
      </c>
      <c r="F11" s="4">
        <v>3000</v>
      </c>
    </row>
    <row r="12" spans="2:10" x14ac:dyDescent="0.3">
      <c r="B12" s="2" t="s">
        <v>107</v>
      </c>
      <c r="C12" s="4" t="s">
        <v>108</v>
      </c>
      <c r="E12" s="2"/>
      <c r="F12" s="4"/>
      <c r="I12" t="s">
        <v>39</v>
      </c>
    </row>
    <row r="13" spans="2:10" x14ac:dyDescent="0.3">
      <c r="B13" s="2"/>
      <c r="C13" s="4"/>
      <c r="E13" s="2" t="s">
        <v>107</v>
      </c>
      <c r="F13" s="4" t="s">
        <v>108</v>
      </c>
      <c r="I13" t="s">
        <v>40</v>
      </c>
    </row>
    <row r="14" spans="2:10" x14ac:dyDescent="0.3">
      <c r="B14" s="2"/>
      <c r="C14" s="4"/>
      <c r="E14" s="2"/>
      <c r="F14" s="4"/>
      <c r="I14" t="s">
        <v>41</v>
      </c>
    </row>
    <row r="15" spans="2:10" x14ac:dyDescent="0.3">
      <c r="B15" s="2"/>
      <c r="C15" s="4"/>
      <c r="E15" s="2" t="s">
        <v>38</v>
      </c>
      <c r="F15" s="4">
        <v>3000</v>
      </c>
    </row>
    <row r="16" spans="2:10" x14ac:dyDescent="0.3">
      <c r="B16" s="2"/>
      <c r="C16" s="4"/>
      <c r="E16" s="2" t="s">
        <v>37</v>
      </c>
      <c r="F16" s="4">
        <v>800</v>
      </c>
    </row>
    <row r="17" spans="2:8" ht="43.2" x14ac:dyDescent="0.3">
      <c r="B17" s="11" t="s">
        <v>106</v>
      </c>
      <c r="C17" s="4">
        <v>10000</v>
      </c>
      <c r="D17" t="s">
        <v>105</v>
      </c>
      <c r="E17" s="2"/>
      <c r="F17" s="4"/>
    </row>
    <row r="18" spans="2:8" x14ac:dyDescent="0.3">
      <c r="B18" s="2" t="s">
        <v>121</v>
      </c>
      <c r="C18" s="4">
        <v>9800</v>
      </c>
      <c r="E18" s="2"/>
      <c r="F18" s="4"/>
    </row>
    <row r="19" spans="2:8" x14ac:dyDescent="0.3">
      <c r="B19" s="2"/>
      <c r="C19" s="4"/>
      <c r="E19" s="2"/>
      <c r="F19" s="4"/>
    </row>
    <row r="20" spans="2:8" x14ac:dyDescent="0.3">
      <c r="B20" s="2" t="s">
        <v>20</v>
      </c>
      <c r="C20" s="4">
        <v>3000</v>
      </c>
      <c r="E20" s="2" t="s">
        <v>26</v>
      </c>
      <c r="F20" s="4">
        <v>2000</v>
      </c>
      <c r="H20" t="s">
        <v>116</v>
      </c>
    </row>
    <row r="21" spans="2:8" x14ac:dyDescent="0.3">
      <c r="B21" s="2" t="s">
        <v>117</v>
      </c>
      <c r="C21" s="4">
        <v>4000</v>
      </c>
      <c r="E21" s="2" t="s">
        <v>27</v>
      </c>
      <c r="F21" s="4"/>
      <c r="H21" t="s">
        <v>102</v>
      </c>
    </row>
    <row r="22" spans="2:8" x14ac:dyDescent="0.3">
      <c r="B22" s="2" t="s">
        <v>42</v>
      </c>
      <c r="C22" s="4">
        <v>4500</v>
      </c>
      <c r="E22" s="2" t="s">
        <v>35</v>
      </c>
      <c r="F22" s="4">
        <v>300</v>
      </c>
    </row>
    <row r="23" spans="2:8" x14ac:dyDescent="0.3">
      <c r="B23" s="2" t="s">
        <v>104</v>
      </c>
      <c r="C23" s="4">
        <v>2000</v>
      </c>
      <c r="E23" s="2"/>
      <c r="F23" s="4"/>
    </row>
    <row r="24" spans="2:8" x14ac:dyDescent="0.3">
      <c r="B24" s="2" t="s">
        <v>103</v>
      </c>
      <c r="C24" s="4">
        <v>500</v>
      </c>
      <c r="E24" s="2"/>
      <c r="F24" s="4"/>
    </row>
    <row r="25" spans="2:8" x14ac:dyDescent="0.3">
      <c r="B25" s="2" t="s">
        <v>43</v>
      </c>
      <c r="C25" s="4">
        <v>500</v>
      </c>
      <c r="E25" s="2"/>
      <c r="F25" s="4"/>
    </row>
    <row r="26" spans="2:8" x14ac:dyDescent="0.3">
      <c r="B26" s="2"/>
      <c r="C26" s="4"/>
      <c r="E26" s="2"/>
      <c r="F26" s="4"/>
    </row>
    <row r="27" spans="2:8" x14ac:dyDescent="0.3">
      <c r="B27" s="2" t="s">
        <v>98</v>
      </c>
      <c r="C27" s="4">
        <v>1500</v>
      </c>
      <c r="E27" s="2"/>
      <c r="F27" s="4"/>
    </row>
    <row r="28" spans="2:8" x14ac:dyDescent="0.3">
      <c r="B28" s="2" t="s">
        <v>99</v>
      </c>
      <c r="C28" s="4">
        <v>1000</v>
      </c>
      <c r="E28" s="2"/>
      <c r="F28" s="4"/>
    </row>
    <row r="29" spans="2:8" x14ac:dyDescent="0.3">
      <c r="B29" s="2" t="s">
        <v>45</v>
      </c>
      <c r="C29" s="4">
        <v>500</v>
      </c>
      <c r="E29" s="2"/>
      <c r="F29" s="4"/>
    </row>
    <row r="30" spans="2:8" x14ac:dyDescent="0.3">
      <c r="B30" s="2" t="s">
        <v>100</v>
      </c>
      <c r="C30" s="4">
        <v>300</v>
      </c>
      <c r="E30" s="2"/>
      <c r="F30" s="4"/>
    </row>
    <row r="31" spans="2:8" x14ac:dyDescent="0.3">
      <c r="B31" s="2"/>
      <c r="C31" s="4"/>
      <c r="E31" s="2"/>
      <c r="F31" s="4"/>
    </row>
    <row r="34" spans="1:2" ht="15" x14ac:dyDescent="0.35">
      <c r="B34" s="10" t="s">
        <v>86</v>
      </c>
    </row>
    <row r="36" spans="1:2" x14ac:dyDescent="0.3">
      <c r="B36" t="s">
        <v>87</v>
      </c>
    </row>
    <row r="37" spans="1:2" x14ac:dyDescent="0.3">
      <c r="B37" t="s">
        <v>107</v>
      </c>
    </row>
    <row r="38" spans="1:2" x14ac:dyDescent="0.3">
      <c r="B38" t="s">
        <v>111</v>
      </c>
    </row>
    <row r="39" spans="1:2" x14ac:dyDescent="0.3">
      <c r="B39" t="s">
        <v>109</v>
      </c>
    </row>
    <row r="40" spans="1:2" x14ac:dyDescent="0.3">
      <c r="B40" t="s">
        <v>110</v>
      </c>
    </row>
    <row r="41" spans="1:2" x14ac:dyDescent="0.3">
      <c r="A41" t="s">
        <v>112</v>
      </c>
    </row>
    <row r="43" spans="1:2" x14ac:dyDescent="0.3">
      <c r="B43" s="12" t="s">
        <v>113</v>
      </c>
    </row>
    <row r="44" spans="1:2" x14ac:dyDescent="0.3">
      <c r="B44" t="s">
        <v>114</v>
      </c>
    </row>
    <row r="45" spans="1:2" x14ac:dyDescent="0.3">
      <c r="B45" t="s">
        <v>115</v>
      </c>
    </row>
  </sheetData>
  <hyperlinks>
    <hyperlink ref="I12" r:id="rId1" tooltip="柏优全屋定制(大连店)" display="https://place.taobao.com/store/detail.htm?id=201027124"/>
    <hyperlink ref="B43" r:id="rId2"/>
  </hyperlinks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3" sqref="O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workbookViewId="0">
      <selection activeCell="C12" sqref="C12"/>
    </sheetView>
  </sheetViews>
  <sheetFormatPr defaultRowHeight="14.4" x14ac:dyDescent="0.3"/>
  <sheetData>
    <row r="2" spans="2:3" x14ac:dyDescent="0.3">
      <c r="B2" t="s">
        <v>119</v>
      </c>
      <c r="C2" t="s">
        <v>120</v>
      </c>
    </row>
    <row r="10" spans="2:3" x14ac:dyDescent="0.3">
      <c r="B10">
        <v>1</v>
      </c>
      <c r="C10" t="s">
        <v>126</v>
      </c>
    </row>
    <row r="11" spans="2:3" x14ac:dyDescent="0.3">
      <c r="B11">
        <v>2</v>
      </c>
      <c r="C11" t="s">
        <v>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8"/>
  <sheetViews>
    <sheetView workbookViewId="0">
      <selection activeCell="C6" sqref="C6:E8"/>
    </sheetView>
  </sheetViews>
  <sheetFormatPr defaultRowHeight="14.4" x14ac:dyDescent="0.3"/>
  <sheetData>
    <row r="4" spans="3:3" x14ac:dyDescent="0.3">
      <c r="C4" t="s">
        <v>122</v>
      </c>
    </row>
    <row r="6" spans="3:3" x14ac:dyDescent="0.3">
      <c r="C6" t="s">
        <v>123</v>
      </c>
    </row>
    <row r="8" spans="3:3" x14ac:dyDescent="0.3">
      <c r="C8" t="s">
        <v>124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O25" sqref="O2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:R30"/>
  <sheetViews>
    <sheetView tabSelected="1" topLeftCell="A19" workbookViewId="0">
      <selection activeCell="N11" sqref="N9:N11"/>
    </sheetView>
  </sheetViews>
  <sheetFormatPr defaultRowHeight="14.4" x14ac:dyDescent="0.3"/>
  <cols>
    <col min="14" max="14" width="28.21875" bestFit="1" customWidth="1"/>
    <col min="15" max="15" width="19.33203125" bestFit="1" customWidth="1"/>
    <col min="16" max="16" width="15.109375" bestFit="1" customWidth="1"/>
  </cols>
  <sheetData>
    <row r="1" spans="13:18" x14ac:dyDescent="0.3">
      <c r="N1" t="s">
        <v>55</v>
      </c>
      <c r="O1">
        <v>2.8</v>
      </c>
    </row>
    <row r="3" spans="13:18" ht="15" thickBot="1" x14ac:dyDescent="0.35">
      <c r="N3" t="s">
        <v>57</v>
      </c>
      <c r="O3" t="s">
        <v>58</v>
      </c>
      <c r="P3" t="s">
        <v>56</v>
      </c>
      <c r="Q3" t="s">
        <v>52</v>
      </c>
      <c r="R3" t="s">
        <v>53</v>
      </c>
    </row>
    <row r="4" spans="13:18" x14ac:dyDescent="0.3">
      <c r="M4" t="s">
        <v>46</v>
      </c>
      <c r="N4" t="s">
        <v>77</v>
      </c>
      <c r="O4" t="s">
        <v>54</v>
      </c>
      <c r="P4">
        <f>(3.55+1.8)*2*2.8 + 3.8*1.5*2.8</f>
        <v>45.919999999999995</v>
      </c>
      <c r="Q4">
        <f>3.8*(3.55+1.8)</f>
        <v>20.329999999999998</v>
      </c>
      <c r="R4" s="6">
        <f>Q4</f>
        <v>20.329999999999998</v>
      </c>
    </row>
    <row r="5" spans="13:18" x14ac:dyDescent="0.3">
      <c r="R5" s="7"/>
    </row>
    <row r="6" spans="13:18" x14ac:dyDescent="0.3">
      <c r="M6" t="s">
        <v>47</v>
      </c>
      <c r="N6" t="s">
        <v>78</v>
      </c>
      <c r="O6" t="s">
        <v>59</v>
      </c>
      <c r="P6">
        <f>3.55*2*2.8 + 3*1.5*2.8</f>
        <v>32.479999999999997</v>
      </c>
      <c r="Q6">
        <f>3*3.55</f>
        <v>10.649999999999999</v>
      </c>
      <c r="R6" s="7">
        <f>Q6</f>
        <v>10.649999999999999</v>
      </c>
    </row>
    <row r="7" spans="13:18" x14ac:dyDescent="0.3">
      <c r="R7" s="7"/>
    </row>
    <row r="8" spans="13:18" x14ac:dyDescent="0.3">
      <c r="M8" t="s">
        <v>48</v>
      </c>
      <c r="N8" t="s">
        <v>79</v>
      </c>
      <c r="O8" t="s">
        <v>60</v>
      </c>
      <c r="P8">
        <f>(3.55+1.8)*2*2.8 + 3.275*1.5*2.8</f>
        <v>43.714999999999996</v>
      </c>
      <c r="Q8">
        <f>3.275*3.55 + 1.85*1.8</f>
        <v>14.956249999999999</v>
      </c>
      <c r="R8" s="7">
        <f>Q8</f>
        <v>14.956249999999999</v>
      </c>
    </row>
    <row r="9" spans="13:18" x14ac:dyDescent="0.3">
      <c r="R9" s="7"/>
    </row>
    <row r="10" spans="13:18" x14ac:dyDescent="0.3">
      <c r="M10" t="s">
        <v>49</v>
      </c>
      <c r="N10" t="s">
        <v>80</v>
      </c>
      <c r="O10" t="s">
        <v>63</v>
      </c>
      <c r="P10">
        <f>(3.55+1.8+0.75)*2*2.8 + 4.3*0.5*2.8</f>
        <v>40.179999999999993</v>
      </c>
      <c r="Q10">
        <f>(3.55+1.8+0.75)*4.3</f>
        <v>26.229999999999997</v>
      </c>
      <c r="R10" s="7">
        <f>Q10</f>
        <v>26.229999999999997</v>
      </c>
    </row>
    <row r="11" spans="13:18" x14ac:dyDescent="0.3">
      <c r="R11" s="7"/>
    </row>
    <row r="12" spans="13:18" x14ac:dyDescent="0.3">
      <c r="M12" t="s">
        <v>61</v>
      </c>
      <c r="N12" t="s">
        <v>81</v>
      </c>
      <c r="O12" t="s">
        <v>64</v>
      </c>
      <c r="P12">
        <f>3.55*1.5*2.8 + 2.5*0.75*2.8</f>
        <v>20.159999999999997</v>
      </c>
      <c r="Q12">
        <f>3.55*2.5</f>
        <v>8.875</v>
      </c>
      <c r="R12" s="7">
        <f>Q12</f>
        <v>8.875</v>
      </c>
    </row>
    <row r="13" spans="13:18" x14ac:dyDescent="0.3">
      <c r="R13" s="7"/>
    </row>
    <row r="14" spans="13:18" ht="15" thickBot="1" x14ac:dyDescent="0.35">
      <c r="M14" t="s">
        <v>62</v>
      </c>
      <c r="O14" t="s">
        <v>65</v>
      </c>
      <c r="P14">
        <v>6</v>
      </c>
      <c r="Q14">
        <f>2.25*(1.85+4.3)</f>
        <v>13.8375</v>
      </c>
      <c r="R14" s="8">
        <f>2.25*(1.85+4.3)</f>
        <v>13.8375</v>
      </c>
    </row>
    <row r="16" spans="13:18" x14ac:dyDescent="0.3">
      <c r="M16" t="s">
        <v>50</v>
      </c>
      <c r="N16" t="s">
        <v>82</v>
      </c>
      <c r="O16" t="s">
        <v>66</v>
      </c>
      <c r="P16">
        <f>3*2*3 + 1.8*1.5*2.8</f>
        <v>25.56</v>
      </c>
      <c r="Q16">
        <f>3*1.8</f>
        <v>5.4</v>
      </c>
      <c r="R16">
        <f>Q16</f>
        <v>5.4</v>
      </c>
    </row>
    <row r="18" spans="13:18" x14ac:dyDescent="0.3">
      <c r="M18" t="s">
        <v>51</v>
      </c>
      <c r="N18" t="s">
        <v>83</v>
      </c>
      <c r="O18" t="s">
        <v>67</v>
      </c>
      <c r="P18">
        <f>3.55*2*2.8 + 1.8*1.5*2.8</f>
        <v>27.439999999999998</v>
      </c>
      <c r="Q18">
        <f>3.55*1.8</f>
        <v>6.39</v>
      </c>
      <c r="R18">
        <f>3.55*1.8</f>
        <v>6.39</v>
      </c>
    </row>
    <row r="20" spans="13:18" x14ac:dyDescent="0.3">
      <c r="M20" t="s">
        <v>28</v>
      </c>
      <c r="N20" t="s">
        <v>84</v>
      </c>
      <c r="O20" t="s">
        <v>68</v>
      </c>
      <c r="P20">
        <f>3.85*1.5*2.8 + 1.85*1.5*2.8</f>
        <v>23.94</v>
      </c>
      <c r="Q20">
        <f>3.85*1.85</f>
        <v>7.1225000000000005</v>
      </c>
      <c r="R20">
        <f>Q20</f>
        <v>7.1225000000000005</v>
      </c>
    </row>
    <row r="22" spans="13:18" x14ac:dyDescent="0.3">
      <c r="N22" s="9" t="s">
        <v>85</v>
      </c>
      <c r="O22" s="9" t="s">
        <v>76</v>
      </c>
    </row>
    <row r="23" spans="13:18" x14ac:dyDescent="0.3">
      <c r="N23" s="2" t="s">
        <v>53</v>
      </c>
      <c r="O23" s="2">
        <f>SUM(R4:R14)</f>
        <v>94.878749999999997</v>
      </c>
    </row>
    <row r="24" spans="13:18" x14ac:dyDescent="0.3">
      <c r="N24" s="2" t="s">
        <v>69</v>
      </c>
      <c r="O24" s="2">
        <f>SUM(P4:Q14)</f>
        <v>283.33374999999995</v>
      </c>
    </row>
    <row r="25" spans="13:18" x14ac:dyDescent="0.3">
      <c r="N25" s="2" t="s">
        <v>70</v>
      </c>
      <c r="O25" s="2">
        <f>SUM(P16:Q16)</f>
        <v>30.96</v>
      </c>
    </row>
    <row r="26" spans="13:18" x14ac:dyDescent="0.3">
      <c r="N26" s="2" t="s">
        <v>71</v>
      </c>
      <c r="O26" s="2">
        <f>SUM(R16)</f>
        <v>5.4</v>
      </c>
    </row>
    <row r="27" spans="13:18" x14ac:dyDescent="0.3">
      <c r="N27" s="2" t="s">
        <v>72</v>
      </c>
      <c r="O27" s="2">
        <f>SUM(P18:Q18)</f>
        <v>33.83</v>
      </c>
    </row>
    <row r="28" spans="13:18" x14ac:dyDescent="0.3">
      <c r="N28" s="2" t="s">
        <v>73</v>
      </c>
      <c r="O28" s="2">
        <f>SUM(R18)</f>
        <v>6.39</v>
      </c>
    </row>
    <row r="29" spans="13:18" x14ac:dyDescent="0.3">
      <c r="N29" s="2" t="s">
        <v>74</v>
      </c>
      <c r="O29" s="2">
        <f>SUM(P20:Q20)</f>
        <v>31.0625</v>
      </c>
    </row>
    <row r="30" spans="13:18" x14ac:dyDescent="0.3">
      <c r="N30" s="2" t="s">
        <v>75</v>
      </c>
      <c r="O30" s="2">
        <f>SUM(R20)</f>
        <v>7.1225000000000005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1"/>
  <sheetViews>
    <sheetView topLeftCell="A7" workbookViewId="0">
      <selection activeCell="D47" sqref="D47"/>
    </sheetView>
  </sheetViews>
  <sheetFormatPr defaultRowHeight="14.4" x14ac:dyDescent="0.3"/>
  <cols>
    <col min="3" max="3" width="19.44140625" customWidth="1"/>
  </cols>
  <sheetData>
    <row r="1" spans="2:6" x14ac:dyDescent="0.3">
      <c r="B1" t="s">
        <v>51</v>
      </c>
      <c r="C1" t="s">
        <v>127</v>
      </c>
      <c r="D1">
        <v>1</v>
      </c>
    </row>
    <row r="2" spans="2:6" x14ac:dyDescent="0.3">
      <c r="C2" t="s">
        <v>128</v>
      </c>
      <c r="D2">
        <v>2</v>
      </c>
    </row>
    <row r="3" spans="2:6" x14ac:dyDescent="0.3">
      <c r="C3" t="s">
        <v>129</v>
      </c>
      <c r="E3">
        <v>1</v>
      </c>
    </row>
    <row r="4" spans="2:6" x14ac:dyDescent="0.3">
      <c r="C4" t="s">
        <v>130</v>
      </c>
      <c r="D4">
        <v>4</v>
      </c>
    </row>
    <row r="5" spans="2:6" x14ac:dyDescent="0.3">
      <c r="C5" t="s">
        <v>133</v>
      </c>
      <c r="D5">
        <v>1</v>
      </c>
      <c r="E5" t="s">
        <v>5</v>
      </c>
      <c r="F5" s="13"/>
    </row>
    <row r="7" spans="2:6" x14ac:dyDescent="0.3">
      <c r="B7" t="s">
        <v>51</v>
      </c>
      <c r="C7" t="s">
        <v>127</v>
      </c>
      <c r="D7">
        <v>1</v>
      </c>
    </row>
    <row r="8" spans="2:6" x14ac:dyDescent="0.3">
      <c r="C8" t="s">
        <v>128</v>
      </c>
      <c r="D8">
        <v>2</v>
      </c>
    </row>
    <row r="9" spans="2:6" x14ac:dyDescent="0.3">
      <c r="C9" t="s">
        <v>129</v>
      </c>
      <c r="E9">
        <v>1</v>
      </c>
    </row>
    <row r="10" spans="2:6" x14ac:dyDescent="0.3">
      <c r="C10" t="s">
        <v>130</v>
      </c>
      <c r="D10">
        <v>4</v>
      </c>
    </row>
    <row r="11" spans="2:6" x14ac:dyDescent="0.3">
      <c r="C11" t="s">
        <v>133</v>
      </c>
      <c r="D11">
        <v>1</v>
      </c>
      <c r="E11" t="s">
        <v>5</v>
      </c>
    </row>
    <row r="13" spans="2:6" x14ac:dyDescent="0.3">
      <c r="B13" t="s">
        <v>134</v>
      </c>
      <c r="C13" t="s">
        <v>141</v>
      </c>
      <c r="D13">
        <v>1</v>
      </c>
      <c r="E13" t="s">
        <v>142</v>
      </c>
    </row>
    <row r="14" spans="2:6" x14ac:dyDescent="0.3">
      <c r="C14" t="s">
        <v>128</v>
      </c>
      <c r="D14">
        <v>4</v>
      </c>
      <c r="E14" t="s">
        <v>143</v>
      </c>
    </row>
    <row r="15" spans="2:6" x14ac:dyDescent="0.3">
      <c r="C15" t="s">
        <v>133</v>
      </c>
      <c r="D15">
        <v>1</v>
      </c>
      <c r="E15" t="s">
        <v>4</v>
      </c>
      <c r="F15" s="13" t="s">
        <v>139</v>
      </c>
    </row>
    <row r="16" spans="2:6" x14ac:dyDescent="0.3">
      <c r="C16" t="s">
        <v>130</v>
      </c>
      <c r="D16">
        <v>6</v>
      </c>
    </row>
    <row r="18" spans="2:6" x14ac:dyDescent="0.3">
      <c r="B18" t="s">
        <v>135</v>
      </c>
      <c r="C18" t="s">
        <v>127</v>
      </c>
      <c r="D18">
        <v>1</v>
      </c>
      <c r="E18" t="s">
        <v>131</v>
      </c>
    </row>
    <row r="19" spans="2:6" x14ac:dyDescent="0.3">
      <c r="C19" t="s">
        <v>128</v>
      </c>
      <c r="D19">
        <v>4</v>
      </c>
      <c r="E19" t="s">
        <v>143</v>
      </c>
    </row>
    <row r="20" spans="2:6" x14ac:dyDescent="0.3">
      <c r="C20" t="s">
        <v>133</v>
      </c>
      <c r="D20">
        <v>1</v>
      </c>
      <c r="E20" t="s">
        <v>4</v>
      </c>
      <c r="F20" s="13" t="s">
        <v>139</v>
      </c>
    </row>
    <row r="21" spans="2:6" x14ac:dyDescent="0.3">
      <c r="C21" t="s">
        <v>130</v>
      </c>
      <c r="D21">
        <v>6</v>
      </c>
    </row>
    <row r="23" spans="2:6" x14ac:dyDescent="0.3">
      <c r="B23" t="s">
        <v>136</v>
      </c>
      <c r="C23" t="s">
        <v>132</v>
      </c>
      <c r="D23">
        <v>1</v>
      </c>
      <c r="E23" t="s">
        <v>131</v>
      </c>
    </row>
    <row r="24" spans="2:6" x14ac:dyDescent="0.3">
      <c r="C24" t="s">
        <v>128</v>
      </c>
      <c r="D24">
        <v>4</v>
      </c>
      <c r="E24" t="s">
        <v>143</v>
      </c>
    </row>
    <row r="25" spans="2:6" x14ac:dyDescent="0.3">
      <c r="C25" t="s">
        <v>133</v>
      </c>
      <c r="D25">
        <v>1</v>
      </c>
      <c r="E25" t="s">
        <v>4</v>
      </c>
      <c r="F25" s="13" t="s">
        <v>139</v>
      </c>
    </row>
    <row r="26" spans="2:6" x14ac:dyDescent="0.3">
      <c r="C26" t="s">
        <v>130</v>
      </c>
      <c r="D26">
        <v>6</v>
      </c>
    </row>
    <row r="29" spans="2:6" x14ac:dyDescent="0.3">
      <c r="B29" t="s">
        <v>49</v>
      </c>
      <c r="C29" t="s">
        <v>127</v>
      </c>
      <c r="D29">
        <v>1</v>
      </c>
      <c r="E29" t="s">
        <v>131</v>
      </c>
    </row>
    <row r="30" spans="2:6" x14ac:dyDescent="0.3">
      <c r="C30" t="s">
        <v>128</v>
      </c>
      <c r="D30">
        <v>5</v>
      </c>
      <c r="E30" t="s">
        <v>145</v>
      </c>
    </row>
    <row r="31" spans="2:6" x14ac:dyDescent="0.3">
      <c r="C31" t="s">
        <v>133</v>
      </c>
      <c r="D31">
        <v>1</v>
      </c>
      <c r="E31" t="s">
        <v>4</v>
      </c>
      <c r="F31" s="13" t="s">
        <v>139</v>
      </c>
    </row>
    <row r="32" spans="2:6" x14ac:dyDescent="0.3">
      <c r="C32" t="s">
        <v>130</v>
      </c>
      <c r="D32">
        <v>7</v>
      </c>
    </row>
    <row r="36" spans="2:6" x14ac:dyDescent="0.3">
      <c r="B36" t="s">
        <v>61</v>
      </c>
      <c r="C36" t="s">
        <v>127</v>
      </c>
      <c r="D36">
        <v>1</v>
      </c>
    </row>
    <row r="37" spans="2:6" x14ac:dyDescent="0.3">
      <c r="C37" t="s">
        <v>138</v>
      </c>
      <c r="D37">
        <v>2</v>
      </c>
      <c r="E37" t="s">
        <v>144</v>
      </c>
    </row>
    <row r="38" spans="2:6" x14ac:dyDescent="0.3">
      <c r="C38" t="s">
        <v>130</v>
      </c>
      <c r="D38">
        <v>3</v>
      </c>
    </row>
    <row r="41" spans="2:6" x14ac:dyDescent="0.3">
      <c r="B41" t="s">
        <v>28</v>
      </c>
      <c r="C41" t="s">
        <v>137</v>
      </c>
      <c r="D41">
        <v>1</v>
      </c>
      <c r="F41" s="13" t="s">
        <v>139</v>
      </c>
    </row>
    <row r="42" spans="2:6" x14ac:dyDescent="0.3">
      <c r="C42" t="s">
        <v>138</v>
      </c>
      <c r="D42">
        <v>2</v>
      </c>
    </row>
    <row r="43" spans="2:6" x14ac:dyDescent="0.3">
      <c r="C43" t="s">
        <v>128</v>
      </c>
      <c r="D43">
        <v>5</v>
      </c>
      <c r="E43" t="s">
        <v>148</v>
      </c>
    </row>
    <row r="44" spans="2:6" x14ac:dyDescent="0.3">
      <c r="C44" t="s">
        <v>130</v>
      </c>
      <c r="D44">
        <v>5</v>
      </c>
    </row>
    <row r="46" spans="2:6" x14ac:dyDescent="0.3">
      <c r="F46" t="s">
        <v>140</v>
      </c>
    </row>
    <row r="47" spans="2:6" x14ac:dyDescent="0.3">
      <c r="B47" t="s">
        <v>146</v>
      </c>
      <c r="C47" t="s">
        <v>127</v>
      </c>
      <c r="D47">
        <v>1</v>
      </c>
    </row>
    <row r="48" spans="2:6" x14ac:dyDescent="0.3">
      <c r="C48" t="s">
        <v>130</v>
      </c>
      <c r="D48">
        <v>1</v>
      </c>
    </row>
    <row r="50" spans="2:4" x14ac:dyDescent="0.3">
      <c r="B50" t="s">
        <v>147</v>
      </c>
      <c r="C50" t="s">
        <v>127</v>
      </c>
      <c r="D50">
        <v>1</v>
      </c>
    </row>
    <row r="51" spans="2:4" x14ac:dyDescent="0.3">
      <c r="C51" t="s">
        <v>130</v>
      </c>
      <c r="D51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家具家电 + 软装</vt:lpstr>
      <vt:lpstr>硬装</vt:lpstr>
      <vt:lpstr>水电</vt:lpstr>
      <vt:lpstr>装修步骤</vt:lpstr>
      <vt:lpstr>步骤</vt:lpstr>
      <vt:lpstr>话</vt:lpstr>
      <vt:lpstr>户型</vt:lpstr>
      <vt:lpstr>户型图 面积</vt:lpstr>
      <vt:lpstr>开关插座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2018-12-24T15:09:14Z</dcterms:modified>
</cp:coreProperties>
</file>