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60" yWindow="300" windowWidth="23256" windowHeight="10932" tabRatio="740" activeTab="2"/>
  </bookViews>
  <sheets>
    <sheet name="分析表" sheetId="6" r:id="rId1"/>
    <sheet name="基本家装" sheetId="3" r:id="rId2"/>
    <sheet name="主材 衣柜 门" sheetId="10" r:id="rId3"/>
    <sheet name="家具家电" sheetId="11" r:id="rId4"/>
    <sheet name="问题点" sheetId="7" r:id="rId5"/>
    <sheet name="aaaa" sheetId="9" r:id="rId6"/>
  </sheets>
  <definedNames>
    <definedName name="_xlnm.Print_Area" localSheetId="5">aaaa!$A$1:$K$127</definedName>
    <definedName name="_xlnm.Print_Area" localSheetId="2">'主材 衣柜 门'!$A$1:$G$21</definedName>
    <definedName name="_xlnm.Print_Area" localSheetId="1">基本家装!$A$1:$K$70</definedName>
    <definedName name="_xlnm.Print_Area" localSheetId="3">家具家电!$A$1:$G$24</definedName>
    <definedName name="_xlnm.Print_Titles" localSheetId="5">aaaa!$1:$2</definedName>
    <definedName name="_xlnm.Print_Titles" localSheetId="2">'主材 衣柜 门'!$1:$2</definedName>
    <definedName name="_xlnm.Print_Titles" localSheetId="1">基本家装!$1:$2</definedName>
    <definedName name="_xlnm.Print_Titles" localSheetId="3">家具家电!$1:$2</definedName>
  </definedNames>
  <calcPr calcId="145621"/>
</workbook>
</file>

<file path=xl/calcChain.xml><?xml version="1.0" encoding="utf-8"?>
<calcChain xmlns="http://schemas.openxmlformats.org/spreadsheetml/2006/main">
  <c r="F28" i="10" l="1"/>
  <c r="F27" i="10"/>
  <c r="F26" i="10"/>
  <c r="F25" i="10"/>
  <c r="F24" i="10"/>
  <c r="F23" i="10"/>
  <c r="F20" i="11"/>
  <c r="F21" i="11"/>
  <c r="F22" i="11"/>
  <c r="F5" i="11"/>
  <c r="F6" i="11"/>
  <c r="F7" i="11"/>
  <c r="F8" i="11"/>
  <c r="F9" i="11"/>
  <c r="F10" i="11"/>
  <c r="F11" i="11"/>
  <c r="F12" i="11"/>
  <c r="F13" i="11"/>
  <c r="F14" i="11"/>
  <c r="F15" i="11"/>
  <c r="F4" i="11"/>
  <c r="F20" i="10"/>
  <c r="F19" i="10"/>
  <c r="J75" i="3"/>
  <c r="F29" i="10" l="1"/>
  <c r="F18" i="10" l="1"/>
  <c r="J37" i="3"/>
  <c r="J30" i="3"/>
  <c r="J23" i="3"/>
  <c r="J36" i="3"/>
  <c r="J29" i="3"/>
  <c r="J22" i="3"/>
  <c r="J14" i="3"/>
  <c r="J8" i="3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4" i="10"/>
  <c r="F16" i="11" l="1"/>
  <c r="F24" i="11" s="1"/>
  <c r="F23" i="11"/>
  <c r="F21" i="10"/>
  <c r="F30" i="10" s="1"/>
  <c r="J120" i="9"/>
  <c r="J119" i="9"/>
  <c r="J118" i="9"/>
  <c r="J117" i="9"/>
  <c r="J116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0" i="9"/>
  <c r="J79" i="9"/>
  <c r="J78" i="9"/>
  <c r="J77" i="9"/>
  <c r="J75" i="9"/>
  <c r="J74" i="9"/>
  <c r="J73" i="9"/>
  <c r="J72" i="9"/>
  <c r="J71" i="9"/>
  <c r="J70" i="9"/>
  <c r="J68" i="9"/>
  <c r="J67" i="9"/>
  <c r="J66" i="9"/>
  <c r="J64" i="9"/>
  <c r="J63" i="9"/>
  <c r="J62" i="9"/>
  <c r="J61" i="9"/>
  <c r="J60" i="9"/>
  <c r="J59" i="9"/>
  <c r="J58" i="9"/>
  <c r="J57" i="9"/>
  <c r="J56" i="9"/>
  <c r="J54" i="9"/>
  <c r="J53" i="9"/>
  <c r="J52" i="9"/>
  <c r="J51" i="9"/>
  <c r="J50" i="9"/>
  <c r="J49" i="9"/>
  <c r="J48" i="9"/>
  <c r="J47" i="9"/>
  <c r="J46" i="9"/>
  <c r="J45" i="9"/>
  <c r="J44" i="9"/>
  <c r="J42" i="9"/>
  <c r="J41" i="9"/>
  <c r="J40" i="9"/>
  <c r="J39" i="9"/>
  <c r="J38" i="9"/>
  <c r="J37" i="9"/>
  <c r="J36" i="9"/>
  <c r="J35" i="9"/>
  <c r="J34" i="9"/>
  <c r="J33" i="9"/>
  <c r="J32" i="9"/>
  <c r="J30" i="9"/>
  <c r="J29" i="9"/>
  <c r="J28" i="9"/>
  <c r="J27" i="9"/>
  <c r="J25" i="9"/>
  <c r="J24" i="9"/>
  <c r="J23" i="9"/>
  <c r="J22" i="9"/>
  <c r="J20" i="9"/>
  <c r="J19" i="9"/>
  <c r="J18" i="9"/>
  <c r="J17" i="9"/>
  <c r="J15" i="9"/>
  <c r="J14" i="9"/>
  <c r="J12" i="9"/>
  <c r="J11" i="9"/>
  <c r="J10" i="9"/>
  <c r="J9" i="9"/>
  <c r="J7" i="9"/>
  <c r="J6" i="9"/>
  <c r="J5" i="9"/>
  <c r="J4" i="9"/>
  <c r="J114" i="9" l="1"/>
  <c r="J81" i="9"/>
  <c r="J121" i="9"/>
  <c r="J99" i="9"/>
  <c r="J100" i="9" s="1"/>
  <c r="J122" i="9" s="1"/>
  <c r="J53" i="3" l="1"/>
  <c r="J35" i="3" l="1"/>
  <c r="J34" i="3"/>
  <c r="J33" i="3"/>
  <c r="J32" i="3"/>
  <c r="K2" i="6"/>
  <c r="D5" i="6" s="1"/>
  <c r="K3" i="6"/>
  <c r="K9" i="6"/>
  <c r="D11" i="6" s="1"/>
  <c r="K10" i="6"/>
  <c r="K13" i="6"/>
  <c r="K14" i="6"/>
  <c r="D15" i="6" s="1"/>
  <c r="J4" i="3"/>
  <c r="J5" i="3"/>
  <c r="J6" i="3"/>
  <c r="J7" i="3"/>
  <c r="J10" i="3"/>
  <c r="J11" i="3"/>
  <c r="J12" i="3"/>
  <c r="J13" i="3"/>
  <c r="J18" i="3"/>
  <c r="J19" i="3"/>
  <c r="J20" i="3"/>
  <c r="J21" i="3"/>
  <c r="J25" i="3"/>
  <c r="J26" i="3"/>
  <c r="J27" i="3"/>
  <c r="J28" i="3"/>
  <c r="J40" i="3"/>
  <c r="J41" i="3"/>
  <c r="J44" i="3"/>
  <c r="J42" i="3"/>
  <c r="J43" i="3"/>
  <c r="J39" i="3"/>
  <c r="J47" i="3"/>
  <c r="J48" i="3"/>
  <c r="J51" i="3"/>
  <c r="J49" i="3"/>
  <c r="J50" i="3"/>
  <c r="J46" i="3"/>
  <c r="J54" i="3"/>
  <c r="J55" i="3"/>
  <c r="J58" i="3"/>
  <c r="J56" i="3"/>
  <c r="J57" i="3"/>
  <c r="J60" i="3"/>
  <c r="J61" i="3"/>
  <c r="J62" i="3"/>
  <c r="J64" i="3"/>
  <c r="J65" i="3"/>
  <c r="J66" i="3"/>
  <c r="J67" i="3"/>
  <c r="J68" i="3"/>
  <c r="J69" i="3"/>
  <c r="J70" i="3" l="1"/>
</calcChain>
</file>

<file path=xl/sharedStrings.xml><?xml version="1.0" encoding="utf-8"?>
<sst xmlns="http://schemas.openxmlformats.org/spreadsheetml/2006/main" count="753" uniqueCount="285">
  <si>
    <t>测算套内为100平米基础装修毛利对比如下</t>
  </si>
  <si>
    <t>新定</t>
  </si>
  <si>
    <t>客户报价</t>
  </si>
  <si>
    <t>直接费</t>
  </si>
  <si>
    <r>
      <t>管理费</t>
    </r>
    <r>
      <rPr>
        <sz val="10"/>
        <rFont val="Arial"/>
        <family val="2"/>
      </rPr>
      <t>10%</t>
    </r>
  </si>
  <si>
    <r>
      <t>税费</t>
    </r>
    <r>
      <rPr>
        <sz val="10"/>
        <rFont val="Arial"/>
        <family val="2"/>
      </rPr>
      <t>3.45%</t>
    </r>
  </si>
  <si>
    <t>小计</t>
  </si>
  <si>
    <t>项目经理价</t>
  </si>
  <si>
    <r>
      <t>主材</t>
    </r>
    <r>
      <rPr>
        <sz val="10"/>
        <rFont val="Arial"/>
        <family val="2"/>
      </rPr>
      <t>+</t>
    </r>
    <r>
      <rPr>
        <sz val="10"/>
        <rFont val="宋体"/>
        <charset val="134"/>
      </rPr>
      <t>辅材费</t>
    </r>
  </si>
  <si>
    <t>人工费</t>
  </si>
  <si>
    <r>
      <t>管理费</t>
    </r>
    <r>
      <rPr>
        <sz val="10"/>
        <rFont val="Arial"/>
        <family val="2"/>
      </rPr>
      <t>8%(</t>
    </r>
    <r>
      <rPr>
        <sz val="10"/>
        <rFont val="宋体"/>
        <charset val="134"/>
      </rPr>
      <t>扣人工费的</t>
    </r>
    <r>
      <rPr>
        <sz val="10"/>
        <rFont val="Arial"/>
        <family val="2"/>
      </rPr>
      <t>10%</t>
    </r>
    <r>
      <rPr>
        <sz val="10"/>
        <rFont val="宋体"/>
        <charset val="134"/>
      </rPr>
      <t>为质保金：</t>
    </r>
    <r>
      <rPr>
        <sz val="10"/>
        <rFont val="Arial"/>
        <family val="2"/>
      </rPr>
      <t>766)</t>
    </r>
  </si>
  <si>
    <r>
      <t>1</t>
    </r>
    <r>
      <rPr>
        <sz val="10"/>
        <rFont val="宋体"/>
        <charset val="134"/>
      </rPr>
      <t>比</t>
    </r>
    <r>
      <rPr>
        <sz val="10"/>
        <rFont val="Arial"/>
        <family val="2"/>
      </rPr>
      <t>2</t>
    </r>
  </si>
  <si>
    <t>在全额收齐的情况下毛利为：</t>
  </si>
  <si>
    <t>在管理费打五折时毛利为：</t>
  </si>
  <si>
    <t>在管理费打五折和税费都优惠时毛利为：</t>
  </si>
  <si>
    <t>在管理费和税费全优惠时毛利为：</t>
  </si>
  <si>
    <t>其中</t>
  </si>
  <si>
    <r>
      <t>1</t>
    </r>
    <r>
      <rPr>
        <sz val="10"/>
        <rFont val="宋体"/>
        <charset val="134"/>
      </rPr>
      <t>比</t>
    </r>
    <r>
      <rPr>
        <sz val="10"/>
        <rFont val="Arial"/>
        <family val="2"/>
      </rPr>
      <t>4</t>
    </r>
  </si>
  <si>
    <t>客户报价全收如为36534:项目发包价为21728时</t>
  </si>
  <si>
    <t>客户报价在管理费打五折时如为34929:项目发包价为21728时</t>
  </si>
  <si>
    <t>客户报价在管理费打五折和税费都优惠时如为33711:项目发包价为21728时</t>
  </si>
  <si>
    <t>客户报价在管理费和税费全优惠时如为32106:项目发包价为21728时</t>
  </si>
  <si>
    <r>
      <t>1</t>
    </r>
    <r>
      <rPr>
        <sz val="10"/>
        <rFont val="宋体"/>
        <charset val="134"/>
      </rPr>
      <t>比</t>
    </r>
    <r>
      <rPr>
        <sz val="10"/>
        <rFont val="Arial"/>
        <family val="2"/>
      </rPr>
      <t>6</t>
    </r>
  </si>
  <si>
    <t>客户报价全收如为36534:项目发包价为23296时</t>
  </si>
  <si>
    <t>客户报价在管理费打五折时如为34929:项目发包价为23296时</t>
  </si>
  <si>
    <t>客户报价在管理费打五折和税费都优惠时如为33711:项目发包价为23296时</t>
  </si>
  <si>
    <t>客户报价在管理费和税费全优惠时如为32106:项目发包价为23296时</t>
  </si>
  <si>
    <t>一级</t>
  </si>
  <si>
    <r>
      <t>管理费</t>
    </r>
    <r>
      <rPr>
        <sz val="10"/>
        <rFont val="Arial"/>
        <family val="2"/>
      </rPr>
      <t>13%</t>
    </r>
  </si>
  <si>
    <r>
      <t>管理费12</t>
    </r>
    <r>
      <rPr>
        <sz val="10"/>
        <rFont val="Arial"/>
        <family val="2"/>
      </rPr>
      <t>%(</t>
    </r>
    <r>
      <rPr>
        <sz val="10"/>
        <rFont val="宋体"/>
        <charset val="134"/>
      </rPr>
      <t>扣总的</t>
    </r>
    <r>
      <rPr>
        <sz val="10"/>
        <rFont val="Arial"/>
        <family val="2"/>
      </rPr>
      <t>5%</t>
    </r>
    <r>
      <rPr>
        <sz val="10"/>
        <rFont val="宋体"/>
        <charset val="134"/>
      </rPr>
      <t>为质保金：</t>
    </r>
    <r>
      <rPr>
        <sz val="10"/>
        <rFont val="Arial"/>
        <family val="2"/>
      </rPr>
      <t>1086)</t>
    </r>
  </si>
  <si>
    <r>
      <t>3</t>
    </r>
    <r>
      <rPr>
        <sz val="10"/>
        <rFont val="宋体"/>
        <charset val="134"/>
      </rPr>
      <t>比</t>
    </r>
    <r>
      <rPr>
        <sz val="10"/>
        <rFont val="Arial"/>
        <family val="2"/>
      </rPr>
      <t>4</t>
    </r>
  </si>
  <si>
    <t>在管理费优惠5%时毛利为：</t>
  </si>
  <si>
    <t>在管理费优惠5%和税费3.45%都优惠时毛利为：</t>
  </si>
  <si>
    <t>在管理费13%全优惠时毛利为：</t>
  </si>
  <si>
    <t>二级</t>
  </si>
  <si>
    <r>
      <t>管理费12</t>
    </r>
    <r>
      <rPr>
        <sz val="10"/>
        <rFont val="Arial"/>
        <family val="2"/>
      </rPr>
      <t>%(</t>
    </r>
    <r>
      <rPr>
        <sz val="10"/>
        <rFont val="宋体"/>
        <charset val="134"/>
      </rPr>
      <t>扣总的</t>
    </r>
    <r>
      <rPr>
        <sz val="10"/>
        <rFont val="Arial"/>
        <family val="2"/>
      </rPr>
      <t>5%</t>
    </r>
    <r>
      <rPr>
        <sz val="10"/>
        <rFont val="宋体"/>
        <charset val="134"/>
      </rPr>
      <t>为质保金：</t>
    </r>
    <r>
      <rPr>
        <sz val="10"/>
        <rFont val="Arial"/>
        <family val="2"/>
      </rPr>
      <t>1164)</t>
    </r>
  </si>
  <si>
    <t>材料预算表</t>
  </si>
  <si>
    <t>序号</t>
  </si>
  <si>
    <t>工程项目名称</t>
  </si>
  <si>
    <t>单位</t>
  </si>
  <si>
    <t>工程量</t>
  </si>
  <si>
    <t>主材</t>
  </si>
  <si>
    <t>辅材</t>
  </si>
  <si>
    <t>机械</t>
  </si>
  <si>
    <t>人工</t>
  </si>
  <si>
    <t>损耗</t>
  </si>
  <si>
    <t>客户价</t>
  </si>
  <si>
    <t>备注</t>
  </si>
  <si>
    <t>门厅工程</t>
  </si>
  <si>
    <t>平方米</t>
  </si>
  <si>
    <t>·顶面腻子</t>
  </si>
  <si>
    <t>基层处理平整，有缝处贴嵌缝带，百世得腻子粉，宏漆胶水，满刮腻子三遍，打磨平整。铲除原有腻子，费用另计。</t>
  </si>
  <si>
    <t>·顶面乳胶漆</t>
  </si>
  <si>
    <t>宏漆底漆刷或滚一遍，多乐士家丽安环保乳胶漆刷或滚二遍。可选色,不超过三种色,含白色.</t>
  </si>
  <si>
    <t>·墙面腻子</t>
  </si>
  <si>
    <t>基层处理平整，有缝处贴嵌缝带，百世得腻子粉，宏漆胶水，满刮腻子三遍，打磨平整。</t>
  </si>
  <si>
    <t>·墙面乳胶漆</t>
  </si>
  <si>
    <t>拉法基水泥或地维水泥砂浆及人工.</t>
  </si>
  <si>
    <t>·鞋柜</t>
  </si>
  <si>
    <t>项</t>
  </si>
  <si>
    <t>客厅、餐厅、过道工程</t>
  </si>
  <si>
    <t>基模业主提供,含人工,刷子.</t>
  </si>
  <si>
    <t>米</t>
  </si>
  <si>
    <t>“金牛”2.0PP--R管</t>
  </si>
  <si>
    <t>·地面铺地砖300*300</t>
  </si>
  <si>
    <t>拉法基水泥或地维水泥砂浆及人工.斜贴拼花另算.</t>
  </si>
  <si>
    <t>主卧室工程</t>
  </si>
  <si>
    <t>宏漆底漆刷或滚一遍，多乐士家丽安环保乳胶漆刷或滚二遍。可选色,不超过三种色,含白色.如用墙纸就含刷基模人工。</t>
  </si>
  <si>
    <t>·衣柜</t>
  </si>
  <si>
    <t>定制成品</t>
  </si>
  <si>
    <t>主卫生间工程</t>
  </si>
  <si>
    <t>·地面防漏处理</t>
  </si>
  <si>
    <t>水泥砂浆混合"劳亚尔"沙浆防水涂料刷三遍(找平另计)</t>
  </si>
  <si>
    <t>·卫生间回填</t>
  </si>
  <si>
    <t>轻质砖渣或者建筑碎块回填(综合价)。</t>
  </si>
  <si>
    <t>根</t>
  </si>
  <si>
    <t>水泥砂浆或小红砖包管柱</t>
  </si>
  <si>
    <t>·墙面防水处理</t>
  </si>
  <si>
    <t>水泥砂浆混合"劳亚尔"沙浆防水涂料刷一遍,局部开槽处二遍(找平另计)。高度标准：厨房1200mm。  卫生间满刷。</t>
  </si>
  <si>
    <t>·安装洁具</t>
  </si>
  <si>
    <t>套</t>
  </si>
  <si>
    <t>洁具、龙头、角阀、软管、下水等五金配件由甲方自购，每个卫生间按一套计算。</t>
  </si>
  <si>
    <t>·墙砖300*300</t>
  </si>
  <si>
    <t>·墙砖碰角</t>
  </si>
  <si>
    <t>·门坎石安装</t>
  </si>
  <si>
    <t>块</t>
  </si>
  <si>
    <t>水泥河沙人工。</t>
  </si>
  <si>
    <t>·防水石膏板吊顶</t>
  </si>
  <si>
    <t>防水石膏板,人工 木龙骨</t>
  </si>
  <si>
    <t>次卫生间工程</t>
  </si>
  <si>
    <t>·墙砖450*300/300*600</t>
  </si>
  <si>
    <t>厨房工程</t>
  </si>
  <si>
    <t>水泥砂浆混合"劳亚尔"沙浆防水涂料刷三遍</t>
  </si>
  <si>
    <t>·厨房五金挂件安装</t>
  </si>
  <si>
    <t>人工。</t>
  </si>
  <si>
    <t>·推拉门</t>
  </si>
  <si>
    <t>推拉门</t>
  </si>
  <si>
    <t>水电工程(水部分)</t>
  </si>
  <si>
    <t>·厨房水管铺设</t>
  </si>
  <si>
    <t>间</t>
  </si>
  <si>
    <t>·卫生间水管铺设PPR</t>
  </si>
  <si>
    <t>·厨房煤气管及配件</t>
  </si>
  <si>
    <t>日丰管.不含气嘴，如超出12米另计费用。</t>
  </si>
  <si>
    <t>水电工程(强\弱电部分)</t>
  </si>
  <si>
    <t>·强电</t>
  </si>
  <si>
    <t>空调厨房卫生间4mm,插座2.5mm,灯线1.5mm,鸽牌,泰山等品牌.</t>
  </si>
  <si>
    <t>·弱电</t>
  </si>
  <si>
    <t>秋叶原电话线,安普网线</t>
  </si>
  <si>
    <t>·电路人工费</t>
  </si>
  <si>
    <t>清工费（含穿PVC管铺设，开关及插座面板、灯具的安装人工费）</t>
  </si>
  <si>
    <t>·石工开槽费</t>
  </si>
  <si>
    <t>包括所有管线槽。（分体空调、换气扇孔洞另计65元/个--甲供，剪力墙*2）</t>
  </si>
  <si>
    <t>·门洞修补</t>
  </si>
  <si>
    <t>水泥砂浆修补</t>
  </si>
  <si>
    <t>·得亿PVC线管</t>
  </si>
  <si>
    <t>得亿PVC(16#.20#)线管、三通、弯头、专用胶，（包含普通型线盒底盒）</t>
  </si>
  <si>
    <t>其它工程</t>
  </si>
  <si>
    <t>·平顶、涂料零时设施费</t>
  </si>
  <si>
    <t>净高在2.5～3.5米之间。</t>
  </si>
  <si>
    <t>·材料搬运费</t>
  </si>
  <si>
    <t>只限于(材料采.电梯)搬运,不包含主材搬运。</t>
  </si>
  <si>
    <t>·现场日常清洁费</t>
  </si>
  <si>
    <t>施工现场清洁，不含开荒。</t>
  </si>
  <si>
    <t>一</t>
  </si>
  <si>
    <t>基装价格</t>
  </si>
  <si>
    <t>元</t>
  </si>
  <si>
    <t>·厨房地砖</t>
  </si>
  <si>
    <t xml:space="preserve">广东佛山砖300*300 </t>
  </si>
  <si>
    <t>·厨房墙砖</t>
  </si>
  <si>
    <t>广东佛山砖</t>
  </si>
  <si>
    <t>·主卫生间地砖</t>
  </si>
  <si>
    <t>300*300</t>
  </si>
  <si>
    <t>·主卫生间墙砖</t>
  </si>
  <si>
    <t>·次卫生间地砖</t>
  </si>
  <si>
    <t>·次卫生间墙砖</t>
  </si>
  <si>
    <t>·客厅地砖</t>
  </si>
  <si>
    <t>800*800</t>
  </si>
  <si>
    <t>·套装门</t>
  </si>
  <si>
    <t>张</t>
  </si>
  <si>
    <t>·厨柜</t>
  </si>
  <si>
    <t>成品厨柜</t>
  </si>
  <si>
    <t>·灯具</t>
  </si>
  <si>
    <t>·开关面板</t>
  </si>
  <si>
    <t>2000</t>
  </si>
  <si>
    <t xml:space="preserve">西蒙 </t>
  </si>
  <si>
    <t>·马桶</t>
  </si>
  <si>
    <t>1000</t>
  </si>
  <si>
    <t>蒙娜丽莎 金牌</t>
  </si>
  <si>
    <t>·淋浴</t>
  </si>
  <si>
    <t>·沙发</t>
  </si>
  <si>
    <t>·窗帘</t>
  </si>
  <si>
    <t>升达 柏高等</t>
  </si>
  <si>
    <t>·石材</t>
  </si>
  <si>
    <t xml:space="preserve">飘窗石材 门坎石 </t>
  </si>
  <si>
    <t>个</t>
  </si>
  <si>
    <t>二</t>
  </si>
  <si>
    <t>总价</t>
  </si>
  <si>
    <t>备注：</t>
  </si>
  <si>
    <t>提醒客户</t>
  </si>
  <si>
    <t>1、本工程预算实行预算项目内包干，品牌及价格以本预算为准，预算未列入项目不计入本预算。</t>
  </si>
  <si>
    <t>2、施工中如有漏报项目和增加项目，则按实际增减项目结算工程款。</t>
  </si>
  <si>
    <t>3、客户装修房屋的任何购件（非我方施工主体物件）如可能影响我方施工，无论是拆卸、改造或是用其他办法处理，敬请业主承担费用。</t>
  </si>
  <si>
    <t>4、此报价未含物业管理处各项费用 ,管理处所收费用一律由甲方（客户）承担。</t>
  </si>
  <si>
    <t>5、施工过程中，如果客户装修项目，有违反建筑装饰条例的项目，乙方有权拒绝施工。</t>
  </si>
  <si>
    <t>6、施工过程中产生水电费均由业主自理。</t>
  </si>
  <si>
    <t>7、此报价不含厨柜,套装门,家具,灯具,地板,磁砖,玻璃,石材,洁具,五金等主材为选作项目。</t>
  </si>
  <si>
    <t>8、本报价系施工之根据，因甲方原因发生施工内容增减且已计划施工，乙方按增减项发生量15%收取管理费。</t>
  </si>
  <si>
    <t>北卧室</t>
  </si>
  <si>
    <t>南卧室</t>
  </si>
  <si>
    <t>·门</t>
  </si>
  <si>
    <t>·防水处理 ???</t>
  </si>
  <si>
    <t>算在每个房间里面了
每个1500元 * 6个门</t>
  </si>
  <si>
    <t>1500</t>
  </si>
  <si>
    <t>3000</t>
  </si>
  <si>
    <t>林氏木业</t>
  </si>
  <si>
    <t>·床头柜</t>
  </si>
  <si>
    <t>主次卧，儿童房不用</t>
  </si>
  <si>
    <t>成品衣柜 （主卧不用）</t>
  </si>
  <si>
    <t>·电视柜</t>
  </si>
  <si>
    <t>·餐桌 +  椅子（6把）</t>
  </si>
  <si>
    <t>·集成灶</t>
  </si>
  <si>
    <t>阳台</t>
  </si>
  <si>
    <t>·其他</t>
  </si>
  <si>
    <t>2500</t>
  </si>
  <si>
    <t>金牌卫浴  现场制作</t>
  </si>
  <si>
    <t>布衣沙发</t>
  </si>
  <si>
    <t>·书桌 + 椅子</t>
  </si>
  <si>
    <t>·儿童书桌 + 椅子</t>
  </si>
  <si>
    <t>家具</t>
  </si>
  <si>
    <t>家电</t>
  </si>
  <si>
    <t>·冰箱</t>
  </si>
  <si>
    <t>·洗衣机</t>
  </si>
  <si>
    <t>·电视</t>
  </si>
  <si>
    <t>问题点</t>
  </si>
  <si>
    <t>1、宽带口 确认好</t>
  </si>
  <si>
    <t>·空调</t>
  </si>
  <si>
    <t>主材价格</t>
  </si>
  <si>
    <t>·洗面柜 + 洗面盆 + 水龙头 五金</t>
  </si>
  <si>
    <t>·茶几</t>
  </si>
  <si>
    <t>·儿童床+垫</t>
  </si>
  <si>
    <t>·床+垫（主次）</t>
  </si>
  <si>
    <t>·儿童衣柜</t>
  </si>
  <si>
    <t>·热水器</t>
  </si>
  <si>
    <t>9个灯具 （欧普照明） + 镜前灯</t>
  </si>
  <si>
    <t>开关不要带USB的（充电慢）要功能单一的实用</t>
  </si>
  <si>
    <t>2，集成灶线面蒸锅的功能，你可以先问问大哥家的好用么？</t>
  </si>
  <si>
    <t xml:space="preserve">      感觉是个鸡肋的功能不适用</t>
  </si>
  <si>
    <t xml:space="preserve">      你要买就买，不过如此</t>
  </si>
  <si>
    <t>重点</t>
  </si>
  <si>
    <t>装修时的个人安全，</t>
  </si>
  <si>
    <t>装修后的使用安全</t>
  </si>
  <si>
    <t>质量安全一定要过关</t>
  </si>
  <si>
    <r>
      <t>基层处理平整，有缝处贴嵌缝带，百世得腻子粉，宏漆胶水，</t>
    </r>
    <r>
      <rPr>
        <sz val="9"/>
        <color rgb="FFFF0000"/>
        <rFont val="宋体"/>
      </rPr>
      <t>满刮腻子三遍，打磨平整。</t>
    </r>
  </si>
  <si>
    <t>窗帘盒</t>
  </si>
  <si>
    <t>·包上、下水管道（隔音处理）</t>
  </si>
  <si>
    <t>·包上、下水管道(隔音处理)</t>
  </si>
  <si>
    <t>1000 预估</t>
  </si>
  <si>
    <t xml:space="preserve">  </t>
  </si>
  <si>
    <t>满刮腻子三遍，打磨平整</t>
  </si>
  <si>
    <t>宏漆底漆刷或滚一遍，乳胶漆二遍。</t>
  </si>
  <si>
    <t>水泥及人工.</t>
  </si>
  <si>
    <t>水泥砂浆混合"劳亚尔"沙浆防水涂料刷一遍,局部开槽处二遍(找平另计)。卫生间满刷。</t>
  </si>
  <si>
    <t>合计</t>
  </si>
  <si>
    <t>门</t>
  </si>
  <si>
    <t>衣柜</t>
  </si>
  <si>
    <t>卫生间水管铺设PPR</t>
  </si>
  <si>
    <t>厨房水管铺设</t>
  </si>
  <si>
    <t>厨房煤气管及配件</t>
  </si>
  <si>
    <t>包上、下水管道（隔音处理）</t>
  </si>
  <si>
    <t>墙砖450*300</t>
  </si>
  <si>
    <t>墙面防水处理</t>
  </si>
  <si>
    <t>地砖300*300</t>
  </si>
  <si>
    <t>地面防漏处理</t>
  </si>
  <si>
    <t>吊顶防水石膏板</t>
  </si>
  <si>
    <t>包上、下水管道(隔音处理)</t>
  </si>
  <si>
    <t>地面找平</t>
  </si>
  <si>
    <t>墙面乳胶漆</t>
  </si>
  <si>
    <t>墙面腻子</t>
  </si>
  <si>
    <t>顶面乳胶漆</t>
  </si>
  <si>
    <t>顶面腻子</t>
  </si>
  <si>
    <t>地面铺地砖</t>
  </si>
  <si>
    <t>地板  200/每平  45平米 卧室</t>
  </si>
  <si>
    <t>瓷砖  80/每平   170平米</t>
  </si>
  <si>
    <t>乳胶漆  360平米</t>
  </si>
  <si>
    <t>橱柜</t>
  </si>
  <si>
    <t>半包</t>
  </si>
  <si>
    <t>门怎么安装</t>
  </si>
  <si>
    <t>卫生间设备怎么安装</t>
  </si>
  <si>
    <t>地漏</t>
  </si>
  <si>
    <t>开关</t>
  </si>
  <si>
    <t>角阀</t>
  </si>
  <si>
    <t xml:space="preserve">门坎石 </t>
  </si>
  <si>
    <t>集成灶</t>
  </si>
  <si>
    <t>公牛</t>
  </si>
  <si>
    <t>灯具</t>
  </si>
  <si>
    <t>开关面板</t>
  </si>
  <si>
    <t>马桶</t>
  </si>
  <si>
    <t>淋浴</t>
  </si>
  <si>
    <t>浴缸</t>
  </si>
  <si>
    <t>洗面柜+洗面盆+五金</t>
  </si>
  <si>
    <t>餐桌+椅子（6把）</t>
  </si>
  <si>
    <t>沙发</t>
  </si>
  <si>
    <t>茶几</t>
  </si>
  <si>
    <t>电视柜</t>
  </si>
  <si>
    <t>窗帘</t>
  </si>
  <si>
    <t>儿童床+垫</t>
  </si>
  <si>
    <t>儿童衣柜</t>
  </si>
  <si>
    <t>儿童书桌 + 椅子</t>
  </si>
  <si>
    <t>冰箱</t>
  </si>
  <si>
    <t>洗衣机</t>
  </si>
  <si>
    <t>电视</t>
  </si>
  <si>
    <t>空调</t>
  </si>
  <si>
    <t>热水器</t>
  </si>
  <si>
    <t>林氏木业（主次卧室）</t>
  </si>
  <si>
    <t>强电</t>
  </si>
  <si>
    <t>弱电</t>
  </si>
  <si>
    <t>电路人工费</t>
  </si>
  <si>
    <t>石工开槽费</t>
  </si>
  <si>
    <t>门洞修补</t>
  </si>
  <si>
    <t>得亿PVC线管</t>
  </si>
  <si>
    <t>暂时</t>
  </si>
  <si>
    <t>衣柜 次卧</t>
  </si>
  <si>
    <t>床头柜  主次卧</t>
  </si>
  <si>
    <t>床+垫  主次卧</t>
  </si>
  <si>
    <t>电脑书桌 + 椅子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</si>
</sst>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;[Red]\(0.00\)"/>
    <numFmt numFmtId="165" formatCode="0.00_);\(0.00\)"/>
    <numFmt numFmtId="166" formatCode="0.00_ "/>
    <numFmt numFmtId="167" formatCode="0_);[Red]\(0\)"/>
    <numFmt numFmtId="168" formatCode="0.0"/>
  </numFmts>
  <fonts count="33"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sz val="7.5"/>
      <name val="宋体"/>
      <charset val="134"/>
    </font>
    <font>
      <b/>
      <sz val="10"/>
      <name val="Arial"/>
      <family val="2"/>
    </font>
    <font>
      <sz val="7.5"/>
      <name val="Arial"/>
      <family val="2"/>
    </font>
    <font>
      <sz val="12"/>
      <name val="宋体"/>
      <charset val="134"/>
    </font>
    <font>
      <sz val="7.5"/>
      <color indexed="16"/>
      <name val="Arial"/>
      <family val="2"/>
    </font>
    <font>
      <b/>
      <sz val="7.5"/>
      <color indexed="8"/>
      <name val="Arial"/>
      <family val="2"/>
    </font>
    <font>
      <b/>
      <sz val="16"/>
      <name val="宋体"/>
      <charset val="134"/>
    </font>
    <font>
      <sz val="9"/>
      <color indexed="8"/>
      <name val="宋体"/>
      <charset val="134"/>
    </font>
    <font>
      <sz val="9"/>
      <color indexed="16"/>
      <name val="宋体"/>
      <charset val="134"/>
    </font>
    <font>
      <b/>
      <sz val="10"/>
      <color indexed="12"/>
      <name val="宋体"/>
      <charset val="134"/>
    </font>
    <font>
      <sz val="10"/>
      <color indexed="12"/>
      <name val="宋体"/>
      <charset val="134"/>
    </font>
    <font>
      <sz val="10"/>
      <color indexed="16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b/>
      <sz val="9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10"/>
      <color indexed="16"/>
      <name val="宋体"/>
      <charset val="134"/>
    </font>
    <font>
      <b/>
      <sz val="10.5"/>
      <name val="宋体"/>
      <charset val="134"/>
    </font>
    <font>
      <sz val="11"/>
      <name val="宋体"/>
      <charset val="134"/>
    </font>
    <font>
      <sz val="16"/>
      <name val="Arial"/>
      <family val="2"/>
    </font>
    <font>
      <sz val="7.5"/>
      <color indexed="53"/>
      <name val="Arial"/>
      <family val="2"/>
    </font>
    <font>
      <sz val="16"/>
      <name val="宋体"/>
      <charset val="134"/>
    </font>
    <font>
      <b/>
      <sz val="10"/>
      <color indexed="53"/>
      <name val="宋体"/>
      <charset val="134"/>
    </font>
    <font>
      <b/>
      <sz val="10"/>
      <color indexed="53"/>
      <name val="Arial"/>
      <family val="2"/>
    </font>
    <font>
      <sz val="16"/>
      <color indexed="53"/>
      <name val="Arial"/>
      <family val="2"/>
    </font>
    <font>
      <sz val="10"/>
      <color indexed="53"/>
      <name val="Arial"/>
      <family val="2"/>
    </font>
    <font>
      <sz val="9"/>
      <color rgb="FFFF0000"/>
      <name val="宋体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 applyProtection="1">
      <alignment horizontal="left" vertical="center" wrapText="1"/>
    </xf>
    <xf numFmtId="0" fontId="20" fillId="0" borderId="4" xfId="0" applyFont="1" applyFill="1" applyBorder="1" applyAlignment="1" applyProtection="1">
      <alignment horizontal="left" vertical="center" wrapText="1"/>
    </xf>
    <xf numFmtId="0" fontId="20" fillId="3" borderId="4" xfId="0" applyFont="1" applyFill="1" applyBorder="1" applyAlignment="1" applyProtection="1">
      <alignment horizontal="left" vertical="center" wrapText="1"/>
    </xf>
    <xf numFmtId="166" fontId="15" fillId="2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167" fontId="4" fillId="0" borderId="0" xfId="0" applyNumberFormat="1" applyFont="1" applyAlignment="1">
      <alignment horizontal="center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6" fillId="0" borderId="0" xfId="0" applyFont="1" applyBorder="1">
      <alignment vertical="center"/>
    </xf>
    <xf numFmtId="0" fontId="25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left" vertical="center" wrapText="1"/>
    </xf>
    <xf numFmtId="165" fontId="26" fillId="0" borderId="0" xfId="0" applyNumberFormat="1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65" fontId="0" fillId="0" borderId="1" xfId="0" applyNumberFormat="1" applyFont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20" fontId="0" fillId="0" borderId="1" xfId="0" applyNumberFormat="1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left" vertical="center" wrapText="1"/>
    </xf>
    <xf numFmtId="10" fontId="0" fillId="0" borderId="1" xfId="0" applyNumberFormat="1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10" fontId="29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65" fontId="0" fillId="0" borderId="0" xfId="0" applyNumberFormat="1" applyFont="1" applyAlignment="1">
      <alignment horizontal="left" vertical="center" wrapText="1"/>
    </xf>
    <xf numFmtId="165" fontId="25" fillId="0" borderId="0" xfId="0" applyNumberFormat="1" applyFont="1" applyAlignment="1">
      <alignment horizontal="center" vertical="center" wrapText="1"/>
    </xf>
    <xf numFmtId="165" fontId="3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5" fontId="31" fillId="0" borderId="0" xfId="0" applyNumberFormat="1" applyFont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4" fillId="7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7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 wrapText="1"/>
    </xf>
    <xf numFmtId="1" fontId="12" fillId="3" borderId="1" xfId="0" applyNumberFormat="1" applyFont="1" applyFill="1" applyBorder="1" applyAlignment="1">
      <alignment horizontal="center" vertical="center" wrapText="1"/>
    </xf>
    <xf numFmtId="1" fontId="12" fillId="3" borderId="5" xfId="0" applyNumberFormat="1" applyFont="1" applyFill="1" applyBorder="1" applyAlignment="1">
      <alignment horizontal="center" vertical="center" wrapText="1"/>
    </xf>
    <xf numFmtId="1" fontId="13" fillId="2" borderId="5" xfId="0" applyNumberFormat="1" applyFont="1" applyFill="1" applyBorder="1" applyAlignment="1">
      <alignment horizontal="center" vertical="center" wrapText="1"/>
    </xf>
    <xf numFmtId="1" fontId="24" fillId="0" borderId="7" xfId="0" applyNumberFormat="1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 wrapText="1"/>
    </xf>
    <xf numFmtId="1" fontId="13" fillId="8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168" fontId="10" fillId="3" borderId="1" xfId="0" applyNumberFormat="1" applyFont="1" applyFill="1" applyBorder="1" applyAlignment="1">
      <alignment horizontal="center" vertical="center" wrapText="1"/>
    </xf>
    <xf numFmtId="168" fontId="13" fillId="2" borderId="1" xfId="0" applyNumberFormat="1" applyFont="1" applyFill="1" applyBorder="1" applyAlignment="1">
      <alignment horizontal="center" vertical="center" wrapText="1"/>
    </xf>
    <xf numFmtId="168" fontId="13" fillId="7" borderId="1" xfId="0" applyNumberFormat="1" applyFont="1" applyFill="1" applyBorder="1" applyAlignment="1">
      <alignment horizontal="center" vertical="center" wrapText="1"/>
    </xf>
    <xf numFmtId="168" fontId="16" fillId="2" borderId="1" xfId="0" applyNumberFormat="1" applyFont="1" applyFill="1" applyBorder="1" applyAlignment="1">
      <alignment horizontal="center" vertical="center" wrapText="1"/>
    </xf>
    <xf numFmtId="168" fontId="12" fillId="3" borderId="1" xfId="0" applyNumberFormat="1" applyFont="1" applyFill="1" applyBorder="1" applyAlignment="1">
      <alignment horizontal="center" vertical="center" wrapText="1"/>
    </xf>
    <xf numFmtId="168" fontId="13" fillId="9" borderId="1" xfId="0" applyNumberFormat="1" applyFont="1" applyFill="1" applyBorder="1" applyAlignment="1">
      <alignment horizontal="center" vertical="center" wrapText="1"/>
    </xf>
    <xf numFmtId="168" fontId="12" fillId="3" borderId="5" xfId="0" applyNumberFormat="1" applyFont="1" applyFill="1" applyBorder="1" applyAlignment="1">
      <alignment horizontal="center" vertical="center" wrapText="1"/>
    </xf>
    <xf numFmtId="168" fontId="13" fillId="2" borderId="5" xfId="0" applyNumberFormat="1" applyFont="1" applyFill="1" applyBorder="1" applyAlignment="1">
      <alignment horizontal="center" vertical="center" wrapText="1"/>
    </xf>
    <xf numFmtId="168" fontId="24" fillId="0" borderId="7" xfId="0" applyNumberFormat="1" applyFont="1" applyBorder="1" applyAlignment="1">
      <alignment horizontal="left" vertical="center"/>
    </xf>
    <xf numFmtId="168" fontId="5" fillId="0" borderId="0" xfId="0" applyNumberFormat="1" applyFont="1" applyAlignment="1">
      <alignment horizontal="center" vertical="center" wrapText="1"/>
    </xf>
    <xf numFmtId="168" fontId="17" fillId="3" borderId="1" xfId="0" applyNumberFormat="1" applyFont="1" applyFill="1" applyBorder="1" applyAlignment="1">
      <alignment horizontal="center" vertical="center" wrapText="1"/>
    </xf>
    <xf numFmtId="168" fontId="18" fillId="2" borderId="1" xfId="0" applyNumberFormat="1" applyFont="1" applyFill="1" applyBorder="1" applyAlignment="1">
      <alignment horizontal="center" vertical="center" wrapText="1"/>
    </xf>
    <xf numFmtId="168" fontId="19" fillId="2" borderId="1" xfId="0" applyNumberFormat="1" applyFont="1" applyFill="1" applyBorder="1" applyAlignment="1">
      <alignment horizontal="center" vertical="center" wrapText="1"/>
    </xf>
    <xf numFmtId="168" fontId="19" fillId="7" borderId="1" xfId="0" applyNumberFormat="1" applyFont="1" applyFill="1" applyBorder="1" applyAlignment="1">
      <alignment horizontal="center" vertical="center" wrapText="1"/>
    </xf>
    <xf numFmtId="168" fontId="21" fillId="2" borderId="1" xfId="0" applyNumberFormat="1" applyFont="1" applyFill="1" applyBorder="1" applyAlignment="1">
      <alignment horizontal="center" vertical="center" wrapText="1"/>
    </xf>
    <xf numFmtId="168" fontId="19" fillId="4" borderId="1" xfId="0" applyNumberFormat="1" applyFont="1" applyFill="1" applyBorder="1" applyAlignment="1">
      <alignment horizontal="center" vertical="center" wrapText="1"/>
    </xf>
    <xf numFmtId="168" fontId="19" fillId="9" borderId="1" xfId="0" applyNumberFormat="1" applyFont="1" applyFill="1" applyBorder="1" applyAlignment="1">
      <alignment horizontal="center" vertical="center" wrapText="1"/>
    </xf>
    <xf numFmtId="168" fontId="19" fillId="4" borderId="5" xfId="0" applyNumberFormat="1" applyFont="1" applyFill="1" applyBorder="1" applyAlignment="1">
      <alignment horizontal="center" vertical="center" wrapText="1"/>
    </xf>
    <xf numFmtId="168" fontId="19" fillId="2" borderId="5" xfId="0" applyNumberFormat="1" applyFont="1" applyFill="1" applyBorder="1" applyAlignment="1">
      <alignment horizontal="center" vertical="center" wrapText="1"/>
    </xf>
    <xf numFmtId="168" fontId="8" fillId="0" borderId="0" xfId="0" applyNumberFormat="1" applyFont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" fontId="13" fillId="9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textRotation="255" wrapText="1"/>
    </xf>
    <xf numFmtId="0" fontId="6" fillId="0" borderId="8" xfId="0" applyFont="1" applyBorder="1" applyAlignment="1">
      <alignment horizontal="center" vertical="center" textRotation="255" wrapText="1"/>
    </xf>
    <xf numFmtId="0" fontId="6" fillId="0" borderId="9" xfId="0" applyFont="1" applyBorder="1" applyAlignment="1">
      <alignment horizontal="center" vertical="center" textRotation="255" wrapText="1"/>
    </xf>
    <xf numFmtId="0" fontId="24" fillId="0" borderId="2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6" fillId="0" borderId="7" xfId="0" applyFont="1" applyBorder="1">
      <alignment vertical="center"/>
    </xf>
    <xf numFmtId="0" fontId="6" fillId="0" borderId="3" xfId="0" applyFont="1" applyBorder="1">
      <alignment vertical="center"/>
    </xf>
    <xf numFmtId="0" fontId="23" fillId="5" borderId="5" xfId="0" applyFont="1" applyFill="1" applyBorder="1" applyAlignment="1"/>
    <xf numFmtId="0" fontId="23" fillId="5" borderId="10" xfId="0" applyFont="1" applyFill="1" applyBorder="1" applyAlignment="1"/>
    <xf numFmtId="0" fontId="5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left" vertical="center" wrapText="1"/>
    </xf>
    <xf numFmtId="0" fontId="7" fillId="10" borderId="0" xfId="0" applyFont="1" applyFill="1" applyAlignment="1">
      <alignment horizontal="center" vertical="center" wrapText="1"/>
    </xf>
    <xf numFmtId="1" fontId="5" fillId="10" borderId="0" xfId="0" applyNumberFormat="1" applyFont="1" applyFill="1" applyAlignment="1">
      <alignment horizontal="center" vertical="center" wrapText="1"/>
    </xf>
    <xf numFmtId="168" fontId="5" fillId="10" borderId="0" xfId="0" applyNumberFormat="1" applyFont="1" applyFill="1" applyAlignment="1">
      <alignment horizontal="center" vertical="center" wrapText="1"/>
    </xf>
    <xf numFmtId="0" fontId="13" fillId="10" borderId="1" xfId="0" applyFont="1" applyFill="1" applyBorder="1" applyAlignment="1">
      <alignment horizontal="left" vertical="center" wrapText="1"/>
    </xf>
    <xf numFmtId="1" fontId="17" fillId="3" borderId="1" xfId="0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9" fillId="2" borderId="1" xfId="0" applyNumberFormat="1" applyFont="1" applyFill="1" applyBorder="1" applyAlignment="1">
      <alignment horizontal="center" vertical="center" wrapText="1"/>
    </xf>
    <xf numFmtId="1" fontId="19" fillId="4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center" vertical="center" wrapText="1"/>
    </xf>
    <xf numFmtId="1" fontId="19" fillId="1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K2" sqref="K2"/>
    </sheetView>
  </sheetViews>
  <sheetFormatPr defaultColWidth="9.109375" defaultRowHeight="21.9" customHeight="1"/>
  <cols>
    <col min="1" max="1" width="4.44140625" style="8" customWidth="1"/>
    <col min="2" max="2" width="6" style="8" customWidth="1"/>
    <col min="3" max="3" width="15.33203125" style="9" customWidth="1"/>
    <col min="4" max="4" width="12.109375" style="9" customWidth="1"/>
    <col min="5" max="5" width="17.88671875" style="9" customWidth="1"/>
    <col min="6" max="6" width="9.5546875" style="9" customWidth="1"/>
    <col min="7" max="7" width="24.33203125" style="9" customWidth="1"/>
    <col min="8" max="8" width="12.33203125" style="37" customWidth="1"/>
    <col min="9" max="9" width="21.44140625" style="37" customWidth="1"/>
    <col min="10" max="11" width="9.5546875" style="37" customWidth="1"/>
    <col min="12" max="13" width="9.5546875" style="11" customWidth="1"/>
    <col min="14" max="14" width="9.5546875" style="38" customWidth="1"/>
    <col min="15" max="15" width="43" style="8" customWidth="1"/>
    <col min="16" max="19" width="6.33203125" style="11" customWidth="1"/>
    <col min="20" max="21" width="11.44140625" style="38" customWidth="1"/>
    <col min="22" max="16384" width="9.109375" style="8"/>
  </cols>
  <sheetData>
    <row r="1" spans="1:21" s="36" customFormat="1" ht="41.25" customHeight="1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52"/>
      <c r="M1" s="52"/>
      <c r="N1" s="53"/>
      <c r="P1" s="52"/>
      <c r="Q1" s="52"/>
      <c r="R1" s="52"/>
      <c r="S1" s="52"/>
      <c r="T1" s="53"/>
      <c r="U1" s="53"/>
    </row>
    <row r="2" spans="1:21" s="4" customFormat="1" ht="32.25" customHeight="1">
      <c r="A2" s="39" t="s">
        <v>1</v>
      </c>
      <c r="B2" s="39">
        <v>1</v>
      </c>
      <c r="C2" s="40" t="s">
        <v>2</v>
      </c>
      <c r="D2" s="40" t="s">
        <v>3</v>
      </c>
      <c r="E2" s="41">
        <v>32106</v>
      </c>
      <c r="F2" s="40" t="s">
        <v>4</v>
      </c>
      <c r="G2" s="41">
        <v>3210</v>
      </c>
      <c r="H2" s="42" t="s">
        <v>5</v>
      </c>
      <c r="I2" s="41">
        <v>1218</v>
      </c>
      <c r="J2" s="42" t="s">
        <v>6</v>
      </c>
      <c r="K2" s="41">
        <f>E2+G2+I2</f>
        <v>36534</v>
      </c>
      <c r="L2" s="54"/>
      <c r="M2" s="54"/>
      <c r="N2" s="55"/>
      <c r="P2" s="54"/>
      <c r="Q2" s="54"/>
      <c r="R2" s="54"/>
      <c r="S2" s="54"/>
      <c r="T2" s="55"/>
      <c r="U2" s="55"/>
    </row>
    <row r="3" spans="1:21" s="4" customFormat="1" ht="32.25" customHeight="1">
      <c r="A3" s="43"/>
      <c r="B3" s="43">
        <v>2</v>
      </c>
      <c r="C3" s="40" t="s">
        <v>7</v>
      </c>
      <c r="D3" s="40" t="s">
        <v>8</v>
      </c>
      <c r="E3" s="44">
        <v>11662</v>
      </c>
      <c r="F3" s="40" t="s">
        <v>9</v>
      </c>
      <c r="G3" s="44">
        <v>7665</v>
      </c>
      <c r="H3" s="42" t="s">
        <v>10</v>
      </c>
      <c r="I3" s="41">
        <v>1546</v>
      </c>
      <c r="J3" s="42" t="s">
        <v>6</v>
      </c>
      <c r="K3" s="41">
        <f>E3+G3+I3</f>
        <v>20873</v>
      </c>
      <c r="L3" s="54"/>
      <c r="M3" s="54"/>
      <c r="N3" s="55"/>
      <c r="P3" s="54"/>
      <c r="Q3" s="54"/>
      <c r="R3" s="54"/>
      <c r="S3" s="54"/>
      <c r="T3" s="55"/>
      <c r="U3" s="55"/>
    </row>
    <row r="4" spans="1:21" s="4" customFormat="1" ht="21.9" customHeight="1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2"/>
      <c r="L4" s="54"/>
      <c r="M4" s="54"/>
      <c r="N4" s="55"/>
      <c r="P4" s="54"/>
      <c r="Q4" s="54"/>
      <c r="R4" s="54"/>
      <c r="S4" s="54"/>
      <c r="T4" s="55"/>
      <c r="U4" s="55"/>
    </row>
    <row r="5" spans="1:21" s="4" customFormat="1" ht="33" customHeight="1">
      <c r="A5" s="43"/>
      <c r="B5" s="45" t="s">
        <v>11</v>
      </c>
      <c r="C5" s="40" t="s">
        <v>12</v>
      </c>
      <c r="D5" s="46">
        <f>(K2-K3)/K2</f>
        <v>0.42866918486888927</v>
      </c>
      <c r="E5" s="40" t="s">
        <v>13</v>
      </c>
      <c r="F5" s="47">
        <v>0.40200000000000002</v>
      </c>
      <c r="G5" s="48" t="s">
        <v>14</v>
      </c>
      <c r="H5" s="49">
        <v>0.38</v>
      </c>
      <c r="I5" s="40" t="s">
        <v>15</v>
      </c>
      <c r="J5" s="47">
        <v>0.34899999999999998</v>
      </c>
      <c r="K5" s="41"/>
      <c r="L5" s="54"/>
      <c r="M5" s="54"/>
      <c r="N5" s="55"/>
      <c r="P5" s="54"/>
      <c r="Q5" s="54"/>
      <c r="R5" s="54"/>
      <c r="S5" s="54"/>
      <c r="T5" s="55"/>
      <c r="U5" s="55"/>
    </row>
    <row r="6" spans="1:21" s="4" customFormat="1" ht="46.5" customHeight="1">
      <c r="A6" s="39" t="s">
        <v>16</v>
      </c>
      <c r="B6" s="45" t="s">
        <v>17</v>
      </c>
      <c r="C6" s="40" t="s">
        <v>18</v>
      </c>
      <c r="D6" s="46">
        <v>0.40500000000000003</v>
      </c>
      <c r="E6" s="40" t="s">
        <v>19</v>
      </c>
      <c r="F6" s="47">
        <v>0.37790000000000001</v>
      </c>
      <c r="G6" s="48" t="s">
        <v>20</v>
      </c>
      <c r="H6" s="49">
        <v>0.35539999999999999</v>
      </c>
      <c r="I6" s="40" t="s">
        <v>21</v>
      </c>
      <c r="J6" s="47">
        <v>0.32319999999999999</v>
      </c>
      <c r="K6" s="41"/>
      <c r="L6" s="54"/>
      <c r="M6" s="54"/>
      <c r="N6" s="55"/>
      <c r="P6" s="54"/>
      <c r="Q6" s="54"/>
      <c r="R6" s="54"/>
      <c r="S6" s="54"/>
      <c r="T6" s="55"/>
      <c r="U6" s="55"/>
    </row>
    <row r="7" spans="1:21" s="4" customFormat="1" ht="46.5" customHeight="1">
      <c r="A7" s="39" t="s">
        <v>16</v>
      </c>
      <c r="B7" s="45" t="s">
        <v>22</v>
      </c>
      <c r="C7" s="40" t="s">
        <v>23</v>
      </c>
      <c r="D7" s="46">
        <v>0.36230000000000001</v>
      </c>
      <c r="E7" s="40" t="s">
        <v>24</v>
      </c>
      <c r="F7" s="47">
        <v>0.33300000000000002</v>
      </c>
      <c r="G7" s="48" t="s">
        <v>25</v>
      </c>
      <c r="H7" s="49">
        <v>0.30890000000000001</v>
      </c>
      <c r="I7" s="40" t="s">
        <v>26</v>
      </c>
      <c r="J7" s="47">
        <v>0.27439999999999998</v>
      </c>
      <c r="K7" s="41"/>
      <c r="L7" s="54"/>
      <c r="M7" s="54"/>
      <c r="N7" s="55"/>
      <c r="P7" s="54"/>
      <c r="Q7" s="54"/>
      <c r="R7" s="54"/>
      <c r="S7" s="54"/>
      <c r="T7" s="55"/>
      <c r="U7" s="55"/>
    </row>
    <row r="8" spans="1:21" s="4" customFormat="1" ht="21.9" customHeight="1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102"/>
      <c r="L8" s="54"/>
      <c r="M8" s="54"/>
      <c r="N8" s="55"/>
      <c r="P8" s="54"/>
      <c r="Q8" s="54"/>
      <c r="R8" s="54"/>
      <c r="S8" s="54"/>
      <c r="T8" s="55"/>
      <c r="U8" s="55"/>
    </row>
    <row r="9" spans="1:21" s="4" customFormat="1" ht="32.25" customHeight="1">
      <c r="A9" s="39" t="s">
        <v>27</v>
      </c>
      <c r="B9" s="39">
        <v>3</v>
      </c>
      <c r="C9" s="40" t="s">
        <v>2</v>
      </c>
      <c r="D9" s="40" t="s">
        <v>3</v>
      </c>
      <c r="E9" s="41">
        <v>30492</v>
      </c>
      <c r="F9" s="40" t="s">
        <v>28</v>
      </c>
      <c r="G9" s="41">
        <v>3964</v>
      </c>
      <c r="H9" s="42" t="s">
        <v>5</v>
      </c>
      <c r="I9" s="41">
        <v>1188</v>
      </c>
      <c r="J9" s="42" t="s">
        <v>6</v>
      </c>
      <c r="K9" s="41">
        <f t="shared" ref="K9:K14" si="0">E9+G9+I9</f>
        <v>35644</v>
      </c>
      <c r="L9" s="54"/>
      <c r="M9" s="54"/>
      <c r="N9" s="55"/>
      <c r="P9" s="54"/>
      <c r="Q9" s="54"/>
      <c r="R9" s="54"/>
      <c r="S9" s="54"/>
      <c r="T9" s="55"/>
      <c r="U9" s="55"/>
    </row>
    <row r="10" spans="1:21" s="4" customFormat="1" ht="32.25" customHeight="1">
      <c r="A10" s="43"/>
      <c r="B10" s="43">
        <v>4</v>
      </c>
      <c r="C10" s="40" t="s">
        <v>7</v>
      </c>
      <c r="D10" s="40" t="s">
        <v>8</v>
      </c>
      <c r="E10" s="44">
        <v>12000</v>
      </c>
      <c r="F10" s="40" t="s">
        <v>9</v>
      </c>
      <c r="G10" s="44">
        <v>7400</v>
      </c>
      <c r="H10" s="42" t="s">
        <v>29</v>
      </c>
      <c r="I10" s="41">
        <v>2328</v>
      </c>
      <c r="J10" s="42" t="s">
        <v>6</v>
      </c>
      <c r="K10" s="41">
        <f t="shared" si="0"/>
        <v>21728</v>
      </c>
      <c r="L10" s="54"/>
      <c r="M10" s="54"/>
      <c r="N10" s="55"/>
      <c r="P10" s="54"/>
      <c r="Q10" s="54"/>
      <c r="R10" s="54"/>
      <c r="S10" s="54"/>
      <c r="T10" s="55"/>
      <c r="U10" s="55"/>
    </row>
    <row r="11" spans="1:21" s="4" customFormat="1" ht="33" customHeight="1">
      <c r="A11" s="43"/>
      <c r="B11" s="45" t="s">
        <v>30</v>
      </c>
      <c r="C11" s="40" t="s">
        <v>12</v>
      </c>
      <c r="D11" s="46">
        <f>(K9-K10)/K9</f>
        <v>0.39041633935585229</v>
      </c>
      <c r="E11" s="48" t="s">
        <v>31</v>
      </c>
      <c r="F11" s="49">
        <v>0.36209999999999998</v>
      </c>
      <c r="G11" s="40" t="s">
        <v>32</v>
      </c>
      <c r="H11" s="47">
        <v>0.34</v>
      </c>
      <c r="I11" s="40" t="s">
        <v>33</v>
      </c>
      <c r="J11" s="47">
        <v>0.311</v>
      </c>
      <c r="K11" s="41"/>
      <c r="L11" s="54"/>
      <c r="M11" s="54"/>
      <c r="N11" s="55"/>
      <c r="P11" s="54"/>
      <c r="Q11" s="54"/>
      <c r="R11" s="54"/>
      <c r="S11" s="54"/>
      <c r="T11" s="55"/>
      <c r="U11" s="55"/>
    </row>
    <row r="12" spans="1:21" s="4" customFormat="1" ht="21.9" customHeight="1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102"/>
      <c r="L12" s="54"/>
      <c r="M12" s="54"/>
      <c r="N12" s="55"/>
      <c r="P12" s="54"/>
      <c r="Q12" s="54"/>
      <c r="R12" s="54"/>
      <c r="S12" s="54"/>
      <c r="T12" s="55"/>
      <c r="U12" s="55"/>
    </row>
    <row r="13" spans="1:21" s="4" customFormat="1" ht="32.25" customHeight="1">
      <c r="A13" s="39" t="s">
        <v>34</v>
      </c>
      <c r="B13" s="39">
        <v>5</v>
      </c>
      <c r="C13" s="40" t="s">
        <v>2</v>
      </c>
      <c r="D13" s="40" t="s">
        <v>3</v>
      </c>
      <c r="E13" s="41">
        <v>34668</v>
      </c>
      <c r="F13" s="40" t="s">
        <v>28</v>
      </c>
      <c r="G13" s="41">
        <v>4507</v>
      </c>
      <c r="H13" s="42" t="s">
        <v>5</v>
      </c>
      <c r="I13" s="41">
        <v>1351</v>
      </c>
      <c r="J13" s="42" t="s">
        <v>6</v>
      </c>
      <c r="K13" s="41">
        <f t="shared" si="0"/>
        <v>40526</v>
      </c>
      <c r="L13" s="54"/>
      <c r="M13" s="54"/>
      <c r="N13" s="55"/>
      <c r="P13" s="54"/>
      <c r="Q13" s="54"/>
      <c r="R13" s="54"/>
      <c r="S13" s="54"/>
      <c r="T13" s="55"/>
      <c r="U13" s="55"/>
    </row>
    <row r="14" spans="1:21" s="4" customFormat="1" ht="32.25" customHeight="1">
      <c r="A14" s="43"/>
      <c r="B14" s="43">
        <v>6</v>
      </c>
      <c r="C14" s="40" t="s">
        <v>7</v>
      </c>
      <c r="D14" s="40" t="s">
        <v>8</v>
      </c>
      <c r="E14" s="44">
        <v>12600</v>
      </c>
      <c r="F14" s="40" t="s">
        <v>9</v>
      </c>
      <c r="G14" s="44">
        <v>8200</v>
      </c>
      <c r="H14" s="42" t="s">
        <v>35</v>
      </c>
      <c r="I14" s="41">
        <v>2496</v>
      </c>
      <c r="J14" s="42" t="s">
        <v>6</v>
      </c>
      <c r="K14" s="41">
        <f t="shared" si="0"/>
        <v>23296</v>
      </c>
      <c r="L14" s="54"/>
      <c r="M14" s="54"/>
      <c r="N14" s="55"/>
      <c r="P14" s="54"/>
      <c r="Q14" s="54"/>
      <c r="R14" s="54"/>
      <c r="S14" s="54"/>
      <c r="T14" s="55"/>
      <c r="U14" s="55"/>
    </row>
    <row r="15" spans="1:21" s="4" customFormat="1" ht="33" customHeight="1">
      <c r="A15" s="43"/>
      <c r="B15" s="45" t="s">
        <v>30</v>
      </c>
      <c r="C15" s="40" t="s">
        <v>12</v>
      </c>
      <c r="D15" s="46">
        <f>(K13-K14)/K13</f>
        <v>0.42515915708434093</v>
      </c>
      <c r="E15" s="48" t="s">
        <v>31</v>
      </c>
      <c r="F15" s="49">
        <v>0.39800000000000002</v>
      </c>
      <c r="G15" s="40" t="s">
        <v>32</v>
      </c>
      <c r="H15" s="47">
        <v>0.378</v>
      </c>
      <c r="I15" s="40" t="s">
        <v>33</v>
      </c>
      <c r="J15" s="47">
        <v>0.35</v>
      </c>
      <c r="K15" s="41"/>
      <c r="L15" s="54"/>
      <c r="M15" s="54"/>
      <c r="N15" s="55"/>
      <c r="P15" s="54"/>
      <c r="Q15" s="54"/>
      <c r="R15" s="54"/>
      <c r="S15" s="54"/>
      <c r="T15" s="55"/>
      <c r="U15" s="55"/>
    </row>
    <row r="16" spans="1:21" s="4" customFormat="1" ht="21.9" customHeight="1">
      <c r="C16" s="50"/>
      <c r="D16" s="50"/>
      <c r="E16" s="50"/>
      <c r="F16" s="50"/>
      <c r="G16" s="50"/>
      <c r="H16" s="51"/>
      <c r="I16" s="51"/>
      <c r="J16" s="51"/>
      <c r="K16" s="51"/>
      <c r="L16" s="54"/>
      <c r="M16" s="54"/>
      <c r="N16" s="55"/>
      <c r="P16" s="54"/>
      <c r="Q16" s="54"/>
      <c r="R16" s="54"/>
      <c r="S16" s="54"/>
      <c r="T16" s="55"/>
      <c r="U16" s="55"/>
    </row>
    <row r="17" spans="3:21" s="4" customFormat="1" ht="21.9" customHeight="1">
      <c r="C17" s="50"/>
      <c r="D17" s="50"/>
      <c r="E17" s="50"/>
      <c r="F17" s="50"/>
      <c r="G17" s="50"/>
      <c r="H17" s="51"/>
      <c r="I17" s="51"/>
      <c r="J17" s="51"/>
      <c r="K17" s="51"/>
      <c r="L17" s="54"/>
      <c r="M17" s="54"/>
      <c r="N17" s="55"/>
      <c r="P17" s="54"/>
      <c r="Q17" s="54"/>
      <c r="R17" s="54"/>
      <c r="S17" s="54"/>
      <c r="T17" s="55"/>
      <c r="U17" s="55"/>
    </row>
    <row r="18" spans="3:21" s="4" customFormat="1" ht="21.9" customHeight="1">
      <c r="C18" s="50"/>
      <c r="D18" s="50"/>
      <c r="E18" s="50"/>
      <c r="F18" s="50"/>
      <c r="G18" s="50"/>
      <c r="H18" s="51"/>
      <c r="I18" s="51"/>
      <c r="J18" s="51"/>
      <c r="K18" s="51"/>
      <c r="L18" s="54"/>
      <c r="M18" s="54"/>
      <c r="N18" s="55"/>
      <c r="P18" s="54"/>
      <c r="Q18" s="54"/>
      <c r="R18" s="54"/>
      <c r="S18" s="54"/>
      <c r="T18" s="55"/>
      <c r="U18" s="55"/>
    </row>
    <row r="19" spans="3:21" s="4" customFormat="1" ht="21.9" customHeight="1">
      <c r="C19" s="50"/>
      <c r="D19" s="50"/>
      <c r="E19" s="50"/>
      <c r="F19" s="50"/>
      <c r="G19" s="50"/>
      <c r="H19" s="51"/>
      <c r="I19" s="51"/>
      <c r="J19" s="51"/>
      <c r="K19" s="51"/>
      <c r="L19" s="54"/>
      <c r="M19" s="54"/>
      <c r="N19" s="55"/>
      <c r="P19" s="54"/>
      <c r="Q19" s="54"/>
      <c r="R19" s="54"/>
      <c r="S19" s="54"/>
      <c r="T19" s="55"/>
      <c r="U19" s="55"/>
    </row>
    <row r="20" spans="3:21" s="4" customFormat="1" ht="21.9" customHeight="1">
      <c r="C20" s="50"/>
      <c r="D20" s="50"/>
      <c r="E20" s="50"/>
      <c r="F20" s="50"/>
      <c r="G20" s="50"/>
      <c r="H20" s="51"/>
      <c r="I20" s="51"/>
      <c r="J20" s="51"/>
      <c r="K20" s="51"/>
      <c r="L20" s="54"/>
      <c r="M20" s="54"/>
      <c r="N20" s="55"/>
      <c r="P20" s="54"/>
      <c r="Q20" s="54"/>
      <c r="R20" s="54"/>
      <c r="S20" s="54"/>
      <c r="T20" s="55"/>
      <c r="U20" s="55"/>
    </row>
    <row r="21" spans="3:21" s="4" customFormat="1" ht="21.9" customHeight="1">
      <c r="C21" s="50"/>
      <c r="D21" s="50"/>
      <c r="E21" s="50"/>
      <c r="F21" s="50"/>
      <c r="G21" s="50"/>
      <c r="H21" s="51"/>
      <c r="I21" s="51"/>
      <c r="J21" s="51"/>
      <c r="K21" s="51"/>
      <c r="L21" s="54"/>
      <c r="M21" s="54"/>
      <c r="N21" s="55"/>
      <c r="P21" s="54"/>
      <c r="Q21" s="54"/>
      <c r="R21" s="54"/>
      <c r="S21" s="54"/>
      <c r="T21" s="55"/>
      <c r="U21" s="55"/>
    </row>
    <row r="22" spans="3:21" s="4" customFormat="1" ht="21.9" customHeight="1">
      <c r="C22" s="50"/>
      <c r="D22" s="50"/>
      <c r="E22" s="50"/>
      <c r="F22" s="50"/>
      <c r="G22" s="50"/>
      <c r="H22" s="51"/>
      <c r="I22" s="51"/>
      <c r="J22" s="51"/>
      <c r="K22" s="51"/>
      <c r="L22" s="54"/>
      <c r="M22" s="54"/>
      <c r="N22" s="55"/>
      <c r="P22" s="54"/>
      <c r="Q22" s="54"/>
      <c r="R22" s="54"/>
      <c r="S22" s="54"/>
      <c r="T22" s="55"/>
      <c r="U22" s="55"/>
    </row>
    <row r="23" spans="3:21" s="4" customFormat="1" ht="21.9" customHeight="1">
      <c r="C23" s="50"/>
      <c r="D23" s="50"/>
      <c r="E23" s="50"/>
      <c r="F23" s="50"/>
      <c r="G23" s="50"/>
      <c r="H23" s="51"/>
      <c r="I23" s="51"/>
      <c r="J23" s="51"/>
      <c r="K23" s="51"/>
      <c r="L23" s="54"/>
      <c r="M23" s="54"/>
      <c r="N23" s="55"/>
      <c r="P23" s="54"/>
      <c r="Q23" s="54"/>
      <c r="R23" s="54"/>
      <c r="S23" s="54"/>
      <c r="T23" s="55"/>
      <c r="U23" s="55"/>
    </row>
    <row r="24" spans="3:21" s="4" customFormat="1" ht="21.9" customHeight="1">
      <c r="C24" s="50"/>
      <c r="D24" s="50"/>
      <c r="E24" s="50"/>
      <c r="F24" s="50"/>
      <c r="G24" s="50"/>
      <c r="H24" s="51"/>
      <c r="I24" s="51"/>
      <c r="J24" s="51"/>
      <c r="K24" s="51"/>
      <c r="L24" s="54"/>
      <c r="M24" s="54"/>
      <c r="N24" s="55"/>
      <c r="P24" s="54"/>
      <c r="Q24" s="54"/>
      <c r="R24" s="54"/>
      <c r="S24" s="54"/>
      <c r="T24" s="55"/>
      <c r="U24" s="55"/>
    </row>
    <row r="25" spans="3:21" s="4" customFormat="1" ht="21.9" customHeight="1">
      <c r="C25" s="50"/>
      <c r="D25" s="50"/>
      <c r="E25" s="50"/>
      <c r="F25" s="50"/>
      <c r="G25" s="50"/>
      <c r="H25" s="51"/>
      <c r="I25" s="51"/>
      <c r="J25" s="51"/>
      <c r="K25" s="51"/>
      <c r="L25" s="54"/>
      <c r="M25" s="54"/>
      <c r="N25" s="55"/>
      <c r="P25" s="54"/>
      <c r="Q25" s="54"/>
      <c r="R25" s="54"/>
      <c r="S25" s="54"/>
      <c r="T25" s="55"/>
      <c r="U25" s="55"/>
    </row>
  </sheetData>
  <mergeCells count="4">
    <mergeCell ref="A1:K1"/>
    <mergeCell ref="A4:K4"/>
    <mergeCell ref="A8:K8"/>
    <mergeCell ref="A12:K12"/>
  </mergeCells>
  <pageMargins left="0.4" right="0.16" top="0.47" bottom="0.31" header="0.51" footer="0.16"/>
  <pageSetup paperSize="9" orientation="landscape"/>
  <headerFooter scaleWithDoc="0" alignWithMargins="0">
    <oddHeader>第 &amp;P 页，共 &amp;N 页</oddHead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="115" workbookViewId="0">
      <pane ySplit="2" topLeftCell="A60" activePane="bottomLeft" state="frozen"/>
      <selection pane="bottomLeft" activeCell="F73" sqref="F73"/>
    </sheetView>
  </sheetViews>
  <sheetFormatPr defaultColWidth="9.109375" defaultRowHeight="19.95" customHeight="1"/>
  <cols>
    <col min="1" max="1" width="4.44140625" style="8" customWidth="1"/>
    <col min="2" max="2" width="17.5546875" style="9" customWidth="1"/>
    <col min="3" max="3" width="6.33203125" style="8" customWidth="1"/>
    <col min="4" max="4" width="5.77734375" style="10" customWidth="1"/>
    <col min="5" max="5" width="6" style="68" customWidth="1"/>
    <col min="6" max="6" width="5.6640625" style="85" customWidth="1"/>
    <col min="7" max="7" width="5.33203125" style="85" customWidth="1"/>
    <col min="8" max="8" width="6.21875" style="85" customWidth="1"/>
    <col min="9" max="9" width="5.109375" style="85" customWidth="1"/>
    <col min="10" max="10" width="6.5546875" style="135" bestFit="1" customWidth="1"/>
    <col min="11" max="11" width="46" style="9" customWidth="1"/>
    <col min="12" max="12" width="12.6640625" style="8" bestFit="1" customWidth="1"/>
    <col min="13" max="13" width="11.44140625" style="8" bestFit="1" customWidth="1"/>
    <col min="14" max="16384" width="9.109375" style="8"/>
  </cols>
  <sheetData>
    <row r="1" spans="1:11" s="1" customFormat="1" ht="19.95" customHeight="1">
      <c r="A1" s="103" t="s">
        <v>36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s="2" customFormat="1" ht="19.95" customHeight="1">
      <c r="A2" s="12" t="s">
        <v>37</v>
      </c>
      <c r="B2" s="12" t="s">
        <v>38</v>
      </c>
      <c r="C2" s="12" t="s">
        <v>39</v>
      </c>
      <c r="D2" s="13" t="s">
        <v>40</v>
      </c>
      <c r="E2" s="60" t="s">
        <v>41</v>
      </c>
      <c r="F2" s="76" t="s">
        <v>42</v>
      </c>
      <c r="G2" s="76" t="s">
        <v>43</v>
      </c>
      <c r="H2" s="76" t="s">
        <v>44</v>
      </c>
      <c r="I2" s="76" t="s">
        <v>45</v>
      </c>
      <c r="J2" s="131" t="s">
        <v>46</v>
      </c>
      <c r="K2" s="12" t="s">
        <v>47</v>
      </c>
    </row>
    <row r="3" spans="1:11" ht="19.95" customHeight="1">
      <c r="A3" s="104" t="s">
        <v>48</v>
      </c>
      <c r="B3" s="104"/>
      <c r="C3" s="14"/>
      <c r="D3" s="15"/>
      <c r="E3" s="61"/>
      <c r="F3" s="77"/>
      <c r="G3" s="77"/>
      <c r="H3" s="77"/>
      <c r="I3" s="77"/>
      <c r="J3" s="132"/>
      <c r="K3" s="17"/>
    </row>
    <row r="4" spans="1:11" s="4" customFormat="1" ht="19.95" customHeight="1">
      <c r="A4" s="16">
        <v>1</v>
      </c>
      <c r="B4" s="17" t="s">
        <v>239</v>
      </c>
      <c r="C4" s="14" t="s">
        <v>49</v>
      </c>
      <c r="D4" s="16">
        <v>4</v>
      </c>
      <c r="E4" s="61">
        <v>8</v>
      </c>
      <c r="F4" s="77">
        <v>0.80500000000000005</v>
      </c>
      <c r="G4" s="77">
        <v>0</v>
      </c>
      <c r="H4" s="77">
        <v>8.5</v>
      </c>
      <c r="I4" s="77">
        <v>0.2</v>
      </c>
      <c r="J4" s="133">
        <f t="shared" ref="J4:J8" si="0">D4*(E4+F4+G4+H4+I4)</f>
        <v>70.02</v>
      </c>
      <c r="K4" s="20" t="s">
        <v>218</v>
      </c>
    </row>
    <row r="5" spans="1:11" s="3" customFormat="1" ht="19.95" customHeight="1">
      <c r="A5" s="16">
        <v>2</v>
      </c>
      <c r="B5" s="17" t="s">
        <v>238</v>
      </c>
      <c r="C5" s="14" t="s">
        <v>49</v>
      </c>
      <c r="D5" s="16">
        <v>4</v>
      </c>
      <c r="E5" s="61">
        <v>0</v>
      </c>
      <c r="F5" s="77">
        <v>1</v>
      </c>
      <c r="G5" s="77">
        <v>0</v>
      </c>
      <c r="H5" s="77">
        <v>6.5</v>
      </c>
      <c r="I5" s="77">
        <v>0.2</v>
      </c>
      <c r="J5" s="133">
        <f t="shared" si="0"/>
        <v>30.8</v>
      </c>
      <c r="K5" s="19" t="s">
        <v>219</v>
      </c>
    </row>
    <row r="6" spans="1:11" ht="19.95" customHeight="1">
      <c r="A6" s="16">
        <v>3</v>
      </c>
      <c r="B6" s="17" t="s">
        <v>237</v>
      </c>
      <c r="C6" s="14" t="s">
        <v>49</v>
      </c>
      <c r="D6" s="16">
        <v>5</v>
      </c>
      <c r="E6" s="61">
        <v>8</v>
      </c>
      <c r="F6" s="77">
        <v>0.80500000000000005</v>
      </c>
      <c r="G6" s="77">
        <v>0</v>
      </c>
      <c r="H6" s="77">
        <v>8.5</v>
      </c>
      <c r="I6" s="77">
        <v>0.2</v>
      </c>
      <c r="J6" s="133">
        <f t="shared" si="0"/>
        <v>87.524999999999991</v>
      </c>
      <c r="K6" s="20" t="s">
        <v>218</v>
      </c>
    </row>
    <row r="7" spans="1:11" s="3" customFormat="1" ht="19.95" customHeight="1">
      <c r="A7" s="16">
        <v>4</v>
      </c>
      <c r="B7" s="17" t="s">
        <v>236</v>
      </c>
      <c r="C7" s="14" t="s">
        <v>49</v>
      </c>
      <c r="D7" s="16">
        <v>5</v>
      </c>
      <c r="E7" s="61">
        <v>0</v>
      </c>
      <c r="F7" s="77">
        <v>1</v>
      </c>
      <c r="G7" s="77">
        <v>0</v>
      </c>
      <c r="H7" s="77">
        <v>6.5</v>
      </c>
      <c r="I7" s="77">
        <v>0.2</v>
      </c>
      <c r="J7" s="133">
        <f t="shared" si="0"/>
        <v>38.5</v>
      </c>
      <c r="K7" s="19" t="s">
        <v>219</v>
      </c>
    </row>
    <row r="8" spans="1:11" ht="19.95" customHeight="1">
      <c r="A8" s="16">
        <v>5</v>
      </c>
      <c r="B8" s="58" t="s">
        <v>240</v>
      </c>
      <c r="C8" s="57" t="s">
        <v>49</v>
      </c>
      <c r="D8" s="56">
        <v>4</v>
      </c>
      <c r="E8" s="62">
        <v>0</v>
      </c>
      <c r="F8" s="78">
        <v>25</v>
      </c>
      <c r="G8" s="78">
        <v>0</v>
      </c>
      <c r="H8" s="78">
        <v>48</v>
      </c>
      <c r="I8" s="78">
        <v>0</v>
      </c>
      <c r="J8" s="136">
        <f t="shared" si="0"/>
        <v>292</v>
      </c>
      <c r="K8" s="20" t="s">
        <v>57</v>
      </c>
    </row>
    <row r="9" spans="1:11" ht="19.95" customHeight="1">
      <c r="A9" s="104" t="s">
        <v>60</v>
      </c>
      <c r="B9" s="104"/>
      <c r="C9" s="14"/>
      <c r="D9" s="15"/>
      <c r="E9" s="61"/>
      <c r="F9" s="77"/>
      <c r="G9" s="77"/>
      <c r="H9" s="77"/>
      <c r="I9" s="77"/>
      <c r="J9" s="132"/>
      <c r="K9" s="17"/>
    </row>
    <row r="10" spans="1:11" s="4" customFormat="1" ht="19.95" customHeight="1">
      <c r="A10" s="16">
        <v>1</v>
      </c>
      <c r="B10" s="17" t="s">
        <v>239</v>
      </c>
      <c r="C10" s="14" t="s">
        <v>49</v>
      </c>
      <c r="D10" s="16">
        <v>50</v>
      </c>
      <c r="E10" s="61">
        <v>8</v>
      </c>
      <c r="F10" s="77">
        <v>0.80500000000000005</v>
      </c>
      <c r="G10" s="77">
        <v>0</v>
      </c>
      <c r="H10" s="77">
        <v>8.5</v>
      </c>
      <c r="I10" s="77">
        <v>0.2</v>
      </c>
      <c r="J10" s="133">
        <f t="shared" ref="J10:J14" si="1">D10*(E10+F10+G10+H10+I10)</f>
        <v>875.25</v>
      </c>
      <c r="K10" s="20" t="s">
        <v>218</v>
      </c>
    </row>
    <row r="11" spans="1:11" s="3" customFormat="1" ht="19.95" customHeight="1">
      <c r="A11" s="16">
        <v>2</v>
      </c>
      <c r="B11" s="17" t="s">
        <v>238</v>
      </c>
      <c r="C11" s="14" t="s">
        <v>49</v>
      </c>
      <c r="D11" s="16">
        <v>50</v>
      </c>
      <c r="E11" s="61">
        <v>0</v>
      </c>
      <c r="F11" s="77">
        <v>1</v>
      </c>
      <c r="G11" s="77">
        <v>0</v>
      </c>
      <c r="H11" s="77">
        <v>6.5</v>
      </c>
      <c r="I11" s="77">
        <v>0.2</v>
      </c>
      <c r="J11" s="133">
        <f t="shared" si="1"/>
        <v>385</v>
      </c>
      <c r="K11" s="19" t="s">
        <v>219</v>
      </c>
    </row>
    <row r="12" spans="1:11" ht="19.95" customHeight="1">
      <c r="A12" s="16">
        <v>3</v>
      </c>
      <c r="B12" s="17" t="s">
        <v>237</v>
      </c>
      <c r="C12" s="14" t="s">
        <v>49</v>
      </c>
      <c r="D12" s="16">
        <v>70</v>
      </c>
      <c r="E12" s="61">
        <v>8</v>
      </c>
      <c r="F12" s="77">
        <v>0.80500000000000005</v>
      </c>
      <c r="G12" s="77">
        <v>0</v>
      </c>
      <c r="H12" s="77">
        <v>8.5</v>
      </c>
      <c r="I12" s="77">
        <v>0.2</v>
      </c>
      <c r="J12" s="133">
        <f t="shared" si="1"/>
        <v>1225.3499999999999</v>
      </c>
      <c r="K12" s="20" t="s">
        <v>218</v>
      </c>
    </row>
    <row r="13" spans="1:11" s="3" customFormat="1" ht="19.95" customHeight="1">
      <c r="A13" s="16">
        <v>4</v>
      </c>
      <c r="B13" s="17" t="s">
        <v>236</v>
      </c>
      <c r="C13" s="14" t="s">
        <v>49</v>
      </c>
      <c r="D13" s="15">
        <v>120</v>
      </c>
      <c r="E13" s="61">
        <v>0</v>
      </c>
      <c r="F13" s="77">
        <v>0.5</v>
      </c>
      <c r="G13" s="77">
        <v>0</v>
      </c>
      <c r="H13" s="77">
        <v>6.5</v>
      </c>
      <c r="I13" s="77">
        <v>0</v>
      </c>
      <c r="J13" s="133">
        <f t="shared" si="1"/>
        <v>840</v>
      </c>
      <c r="K13" s="19" t="s">
        <v>219</v>
      </c>
    </row>
    <row r="14" spans="1:11" ht="19.95" customHeight="1">
      <c r="A14" s="16">
        <v>5</v>
      </c>
      <c r="B14" s="58" t="s">
        <v>240</v>
      </c>
      <c r="C14" s="57" t="s">
        <v>49</v>
      </c>
      <c r="D14" s="56">
        <v>70</v>
      </c>
      <c r="E14" s="62">
        <v>0</v>
      </c>
      <c r="F14" s="78">
        <v>25</v>
      </c>
      <c r="G14" s="78">
        <v>0</v>
      </c>
      <c r="H14" s="78">
        <v>48</v>
      </c>
      <c r="I14" s="78">
        <v>0</v>
      </c>
      <c r="J14" s="136">
        <f t="shared" si="1"/>
        <v>5110</v>
      </c>
      <c r="K14" s="20" t="s">
        <v>57</v>
      </c>
    </row>
    <row r="15" spans="1:11" ht="19.95" customHeight="1">
      <c r="A15" s="104" t="s">
        <v>181</v>
      </c>
      <c r="B15" s="104"/>
      <c r="C15" s="14"/>
      <c r="D15" s="15"/>
      <c r="E15" s="61"/>
      <c r="F15" s="77"/>
      <c r="G15" s="77"/>
      <c r="H15" s="77"/>
      <c r="I15" s="77"/>
      <c r="J15" s="61"/>
      <c r="K15" s="17"/>
    </row>
    <row r="16" spans="1:11" ht="19.95" customHeight="1">
      <c r="A16" s="14">
        <v>1</v>
      </c>
      <c r="B16" s="17" t="s">
        <v>170</v>
      </c>
      <c r="C16" s="14" t="s">
        <v>49</v>
      </c>
      <c r="D16" s="15"/>
      <c r="E16" s="61"/>
      <c r="F16" s="77"/>
      <c r="G16" s="77"/>
      <c r="H16" s="79"/>
      <c r="I16" s="77"/>
      <c r="J16" s="133">
        <v>1000</v>
      </c>
      <c r="K16" s="17" t="s">
        <v>216</v>
      </c>
    </row>
    <row r="17" spans="1:11" ht="19.95" customHeight="1">
      <c r="A17" s="104" t="s">
        <v>66</v>
      </c>
      <c r="B17" s="104"/>
      <c r="C17" s="14"/>
      <c r="D17" s="15"/>
      <c r="E17" s="61"/>
      <c r="F17" s="77"/>
      <c r="G17" s="77"/>
      <c r="H17" s="77"/>
      <c r="I17" s="77"/>
      <c r="J17" s="61"/>
      <c r="K17" s="17"/>
    </row>
    <row r="18" spans="1:11" ht="19.95" customHeight="1">
      <c r="A18" s="16">
        <v>1</v>
      </c>
      <c r="B18" s="17" t="s">
        <v>239</v>
      </c>
      <c r="C18" s="14" t="s">
        <v>49</v>
      </c>
      <c r="D18" s="16">
        <v>20.329999999999998</v>
      </c>
      <c r="E18" s="61">
        <v>8</v>
      </c>
      <c r="F18" s="77">
        <v>0.80500000000000005</v>
      </c>
      <c r="G18" s="77">
        <v>0</v>
      </c>
      <c r="H18" s="77">
        <v>8.5</v>
      </c>
      <c r="I18" s="77">
        <v>0.2</v>
      </c>
      <c r="J18" s="133">
        <f t="shared" ref="J18:J22" si="2">D18*(E18+F18+G18+H18+I18)</f>
        <v>355.87664999999993</v>
      </c>
      <c r="K18" s="20" t="s">
        <v>218</v>
      </c>
    </row>
    <row r="19" spans="1:11" s="3" customFormat="1" ht="19.95" customHeight="1">
      <c r="A19" s="16">
        <v>2</v>
      </c>
      <c r="B19" s="17" t="s">
        <v>238</v>
      </c>
      <c r="C19" s="14" t="s">
        <v>49</v>
      </c>
      <c r="D19" s="16">
        <v>20.329999999999998</v>
      </c>
      <c r="E19" s="61">
        <v>0</v>
      </c>
      <c r="F19" s="77">
        <v>1</v>
      </c>
      <c r="G19" s="77">
        <v>0</v>
      </c>
      <c r="H19" s="77">
        <v>6.5</v>
      </c>
      <c r="I19" s="77">
        <v>0.2</v>
      </c>
      <c r="J19" s="133">
        <f t="shared" si="2"/>
        <v>156.541</v>
      </c>
      <c r="K19" s="19" t="s">
        <v>219</v>
      </c>
    </row>
    <row r="20" spans="1:11" ht="19.95" customHeight="1">
      <c r="A20" s="16">
        <v>3</v>
      </c>
      <c r="B20" s="17" t="s">
        <v>237</v>
      </c>
      <c r="C20" s="14" t="s">
        <v>49</v>
      </c>
      <c r="D20" s="15">
        <v>50</v>
      </c>
      <c r="E20" s="61">
        <v>8</v>
      </c>
      <c r="F20" s="77">
        <v>0.80500000000000005</v>
      </c>
      <c r="G20" s="77">
        <v>0</v>
      </c>
      <c r="H20" s="77">
        <v>8.5</v>
      </c>
      <c r="I20" s="77">
        <v>0.2</v>
      </c>
      <c r="J20" s="133">
        <f t="shared" si="2"/>
        <v>875.25</v>
      </c>
      <c r="K20" s="20" t="s">
        <v>218</v>
      </c>
    </row>
    <row r="21" spans="1:11" s="3" customFormat="1" ht="19.95" customHeight="1">
      <c r="A21" s="16">
        <v>4</v>
      </c>
      <c r="B21" s="17" t="s">
        <v>236</v>
      </c>
      <c r="C21" s="14" t="s">
        <v>49</v>
      </c>
      <c r="D21" s="15">
        <v>50</v>
      </c>
      <c r="E21" s="61">
        <v>0</v>
      </c>
      <c r="F21" s="77">
        <v>0.5</v>
      </c>
      <c r="G21" s="77">
        <v>0</v>
      </c>
      <c r="H21" s="77">
        <v>6.5</v>
      </c>
      <c r="I21" s="77">
        <v>0</v>
      </c>
      <c r="J21" s="133">
        <f t="shared" si="2"/>
        <v>350</v>
      </c>
      <c r="K21" s="19" t="s">
        <v>219</v>
      </c>
    </row>
    <row r="22" spans="1:11" ht="19.95" customHeight="1">
      <c r="A22" s="16">
        <v>5</v>
      </c>
      <c r="B22" s="17" t="s">
        <v>235</v>
      </c>
      <c r="C22" s="14" t="s">
        <v>49</v>
      </c>
      <c r="D22" s="16">
        <v>20.329999999999998</v>
      </c>
      <c r="E22" s="61">
        <v>0</v>
      </c>
      <c r="F22" s="77">
        <v>30</v>
      </c>
      <c r="G22" s="77">
        <v>0</v>
      </c>
      <c r="H22" s="77">
        <v>12</v>
      </c>
      <c r="I22" s="77">
        <v>0</v>
      </c>
      <c r="J22" s="133">
        <f t="shared" si="2"/>
        <v>853.8599999999999</v>
      </c>
      <c r="K22" s="20" t="s">
        <v>57</v>
      </c>
    </row>
    <row r="23" spans="1:11" ht="19.95" customHeight="1">
      <c r="A23" s="16">
        <v>6</v>
      </c>
      <c r="B23" s="17" t="s">
        <v>213</v>
      </c>
      <c r="C23" s="14" t="s">
        <v>154</v>
      </c>
      <c r="D23" s="16">
        <v>1</v>
      </c>
      <c r="E23" s="61">
        <v>300</v>
      </c>
      <c r="F23" s="77">
        <v>0</v>
      </c>
      <c r="G23" s="77">
        <v>0</v>
      </c>
      <c r="H23" s="77">
        <v>0</v>
      </c>
      <c r="I23" s="77">
        <v>0</v>
      </c>
      <c r="J23" s="133">
        <f t="shared" ref="J23" si="3">D23*(E23+F23+G23+H23+I23)</f>
        <v>300</v>
      </c>
      <c r="K23" s="8"/>
    </row>
    <row r="24" spans="1:11" ht="19.95" customHeight="1">
      <c r="A24" s="105" t="s">
        <v>168</v>
      </c>
      <c r="B24" s="106"/>
      <c r="C24" s="14"/>
      <c r="D24" s="15"/>
      <c r="E24" s="61"/>
      <c r="F24" s="77"/>
      <c r="G24" s="77"/>
      <c r="H24" s="77"/>
      <c r="I24" s="77"/>
      <c r="J24" s="61"/>
      <c r="K24" s="17"/>
    </row>
    <row r="25" spans="1:11" ht="19.95" customHeight="1">
      <c r="A25" s="16">
        <v>1</v>
      </c>
      <c r="B25" s="17" t="s">
        <v>239</v>
      </c>
      <c r="C25" s="14" t="s">
        <v>49</v>
      </c>
      <c r="D25" s="18">
        <v>15</v>
      </c>
      <c r="E25" s="61">
        <v>8</v>
      </c>
      <c r="F25" s="77">
        <v>0.80500000000000005</v>
      </c>
      <c r="G25" s="77">
        <v>0</v>
      </c>
      <c r="H25" s="77">
        <v>8.5</v>
      </c>
      <c r="I25" s="77">
        <v>0.2</v>
      </c>
      <c r="J25" s="133">
        <f t="shared" ref="J25:J30" si="4">D25*(E25+F25+G25+H25+I25)</f>
        <v>262.57499999999999</v>
      </c>
      <c r="K25" s="20" t="s">
        <v>218</v>
      </c>
    </row>
    <row r="26" spans="1:11" s="3" customFormat="1" ht="19.95" customHeight="1">
      <c r="A26" s="16">
        <v>2</v>
      </c>
      <c r="B26" s="17" t="s">
        <v>238</v>
      </c>
      <c r="C26" s="14" t="s">
        <v>49</v>
      </c>
      <c r="D26" s="18">
        <v>15</v>
      </c>
      <c r="E26" s="61">
        <v>0</v>
      </c>
      <c r="F26" s="77">
        <v>1</v>
      </c>
      <c r="G26" s="77">
        <v>0</v>
      </c>
      <c r="H26" s="77">
        <v>6.5</v>
      </c>
      <c r="I26" s="77">
        <v>0.2</v>
      </c>
      <c r="J26" s="133">
        <f t="shared" si="4"/>
        <v>115.5</v>
      </c>
      <c r="K26" s="19" t="s">
        <v>219</v>
      </c>
    </row>
    <row r="27" spans="1:11" ht="19.95" customHeight="1">
      <c r="A27" s="16">
        <v>3</v>
      </c>
      <c r="B27" s="17" t="s">
        <v>237</v>
      </c>
      <c r="C27" s="14" t="s">
        <v>49</v>
      </c>
      <c r="D27" s="15">
        <v>45</v>
      </c>
      <c r="E27" s="61">
        <v>8</v>
      </c>
      <c r="F27" s="77">
        <v>0.80500000000000005</v>
      </c>
      <c r="G27" s="77">
        <v>0</v>
      </c>
      <c r="H27" s="77">
        <v>8.5</v>
      </c>
      <c r="I27" s="77">
        <v>0.2</v>
      </c>
      <c r="J27" s="133">
        <f t="shared" si="4"/>
        <v>787.72499999999991</v>
      </c>
      <c r="K27" s="20" t="s">
        <v>218</v>
      </c>
    </row>
    <row r="28" spans="1:11" s="3" customFormat="1" ht="19.95" customHeight="1">
      <c r="A28" s="16">
        <v>4</v>
      </c>
      <c r="B28" s="17" t="s">
        <v>236</v>
      </c>
      <c r="C28" s="14" t="s">
        <v>49</v>
      </c>
      <c r="D28" s="15">
        <v>45</v>
      </c>
      <c r="E28" s="61">
        <v>0</v>
      </c>
      <c r="F28" s="77">
        <v>0.5</v>
      </c>
      <c r="G28" s="77">
        <v>0</v>
      </c>
      <c r="H28" s="77">
        <v>6.5</v>
      </c>
      <c r="I28" s="77">
        <v>0</v>
      </c>
      <c r="J28" s="133">
        <f t="shared" si="4"/>
        <v>315</v>
      </c>
      <c r="K28" s="19" t="s">
        <v>219</v>
      </c>
    </row>
    <row r="29" spans="1:11" ht="19.95" customHeight="1">
      <c r="A29" s="16">
        <v>5</v>
      </c>
      <c r="B29" s="17" t="s">
        <v>235</v>
      </c>
      <c r="C29" s="14" t="s">
        <v>49</v>
      </c>
      <c r="D29" s="18">
        <v>11</v>
      </c>
      <c r="E29" s="61">
        <v>0</v>
      </c>
      <c r="F29" s="77">
        <v>30</v>
      </c>
      <c r="G29" s="77">
        <v>0</v>
      </c>
      <c r="H29" s="77">
        <v>12</v>
      </c>
      <c r="I29" s="77">
        <v>0</v>
      </c>
      <c r="J29" s="133">
        <f t="shared" si="4"/>
        <v>462</v>
      </c>
      <c r="K29" s="20" t="s">
        <v>57</v>
      </c>
    </row>
    <row r="30" spans="1:11" ht="19.95" customHeight="1">
      <c r="A30" s="16">
        <v>6</v>
      </c>
      <c r="B30" s="17" t="s">
        <v>213</v>
      </c>
      <c r="C30" s="14" t="s">
        <v>154</v>
      </c>
      <c r="D30" s="16">
        <v>1</v>
      </c>
      <c r="E30" s="61">
        <v>300</v>
      </c>
      <c r="F30" s="77">
        <v>0</v>
      </c>
      <c r="G30" s="77">
        <v>0</v>
      </c>
      <c r="H30" s="77">
        <v>0</v>
      </c>
      <c r="I30" s="77">
        <v>0</v>
      </c>
      <c r="J30" s="133">
        <f t="shared" si="4"/>
        <v>300</v>
      </c>
      <c r="K30" s="8"/>
    </row>
    <row r="31" spans="1:11" ht="19.95" customHeight="1">
      <c r="A31" s="105" t="s">
        <v>167</v>
      </c>
      <c r="B31" s="106"/>
      <c r="C31" s="14"/>
      <c r="D31" s="15"/>
      <c r="E31" s="61"/>
      <c r="F31" s="77"/>
      <c r="G31" s="77"/>
      <c r="H31" s="77"/>
      <c r="I31" s="77"/>
      <c r="J31" s="61"/>
      <c r="K31" s="17"/>
    </row>
    <row r="32" spans="1:11" ht="19.95" customHeight="1">
      <c r="A32" s="16">
        <v>1</v>
      </c>
      <c r="B32" s="17" t="s">
        <v>239</v>
      </c>
      <c r="C32" s="14" t="s">
        <v>49</v>
      </c>
      <c r="D32" s="18">
        <v>11</v>
      </c>
      <c r="E32" s="61">
        <v>8</v>
      </c>
      <c r="F32" s="77">
        <v>0.80500000000000005</v>
      </c>
      <c r="G32" s="77">
        <v>0</v>
      </c>
      <c r="H32" s="77">
        <v>8.5</v>
      </c>
      <c r="I32" s="77">
        <v>0.2</v>
      </c>
      <c r="J32" s="133">
        <f t="shared" ref="J32:J37" si="5">D32*(E32+F32+G32+H32+I32)</f>
        <v>192.55499999999998</v>
      </c>
      <c r="K32" s="20" t="s">
        <v>218</v>
      </c>
    </row>
    <row r="33" spans="1:11" s="3" customFormat="1" ht="19.95" customHeight="1">
      <c r="A33" s="16">
        <v>2</v>
      </c>
      <c r="B33" s="17" t="s">
        <v>238</v>
      </c>
      <c r="C33" s="14" t="s">
        <v>49</v>
      </c>
      <c r="D33" s="18">
        <v>11</v>
      </c>
      <c r="E33" s="61">
        <v>0</v>
      </c>
      <c r="F33" s="77">
        <v>1</v>
      </c>
      <c r="G33" s="77">
        <v>0</v>
      </c>
      <c r="H33" s="77">
        <v>6.5</v>
      </c>
      <c r="I33" s="77">
        <v>0.2</v>
      </c>
      <c r="J33" s="133">
        <f t="shared" si="5"/>
        <v>84.7</v>
      </c>
      <c r="K33" s="19" t="s">
        <v>219</v>
      </c>
    </row>
    <row r="34" spans="1:11" ht="19.95" customHeight="1">
      <c r="A34" s="16">
        <v>3</v>
      </c>
      <c r="B34" s="17" t="s">
        <v>237</v>
      </c>
      <c r="C34" s="14" t="s">
        <v>49</v>
      </c>
      <c r="D34" s="15">
        <v>35</v>
      </c>
      <c r="E34" s="61">
        <v>8</v>
      </c>
      <c r="F34" s="77">
        <v>0.80500000000000005</v>
      </c>
      <c r="G34" s="77">
        <v>0</v>
      </c>
      <c r="H34" s="77">
        <v>8.5</v>
      </c>
      <c r="I34" s="77">
        <v>0.2</v>
      </c>
      <c r="J34" s="133">
        <f t="shared" si="5"/>
        <v>612.67499999999995</v>
      </c>
      <c r="K34" s="20" t="s">
        <v>218</v>
      </c>
    </row>
    <row r="35" spans="1:11" s="3" customFormat="1" ht="19.95" customHeight="1">
      <c r="A35" s="16">
        <v>4</v>
      </c>
      <c r="B35" s="17" t="s">
        <v>236</v>
      </c>
      <c r="C35" s="14" t="s">
        <v>49</v>
      </c>
      <c r="D35" s="15">
        <v>35</v>
      </c>
      <c r="E35" s="61">
        <v>0</v>
      </c>
      <c r="F35" s="77">
        <v>0.5</v>
      </c>
      <c r="G35" s="77">
        <v>0</v>
      </c>
      <c r="H35" s="77">
        <v>6.5</v>
      </c>
      <c r="I35" s="77">
        <v>0</v>
      </c>
      <c r="J35" s="133">
        <f t="shared" si="5"/>
        <v>245</v>
      </c>
      <c r="K35" s="19" t="s">
        <v>219</v>
      </c>
    </row>
    <row r="36" spans="1:11" ht="19.95" customHeight="1">
      <c r="A36" s="16">
        <v>5</v>
      </c>
      <c r="B36" s="17" t="s">
        <v>235</v>
      </c>
      <c r="C36" s="14" t="s">
        <v>49</v>
      </c>
      <c r="D36" s="18">
        <v>11</v>
      </c>
      <c r="E36" s="61">
        <v>0</v>
      </c>
      <c r="F36" s="77">
        <v>30</v>
      </c>
      <c r="G36" s="77">
        <v>0</v>
      </c>
      <c r="H36" s="77">
        <v>12</v>
      </c>
      <c r="I36" s="77">
        <v>0</v>
      </c>
      <c r="J36" s="133">
        <f t="shared" si="5"/>
        <v>462</v>
      </c>
      <c r="K36" s="20" t="s">
        <v>57</v>
      </c>
    </row>
    <row r="37" spans="1:11" ht="19.95" customHeight="1">
      <c r="A37" s="16">
        <v>6</v>
      </c>
      <c r="B37" s="17" t="s">
        <v>213</v>
      </c>
      <c r="C37" s="14" t="s">
        <v>154</v>
      </c>
      <c r="D37" s="16">
        <v>1</v>
      </c>
      <c r="E37" s="61">
        <v>300</v>
      </c>
      <c r="F37" s="77">
        <v>0</v>
      </c>
      <c r="G37" s="77">
        <v>0</v>
      </c>
      <c r="H37" s="77">
        <v>0</v>
      </c>
      <c r="I37" s="77">
        <v>0</v>
      </c>
      <c r="J37" s="133">
        <f t="shared" si="5"/>
        <v>300</v>
      </c>
      <c r="K37" s="8"/>
    </row>
    <row r="38" spans="1:11" ht="19.95" customHeight="1">
      <c r="A38" s="104" t="s">
        <v>70</v>
      </c>
      <c r="B38" s="104"/>
      <c r="C38" s="14"/>
      <c r="D38" s="15"/>
      <c r="E38" s="61"/>
      <c r="F38" s="77"/>
      <c r="G38" s="77"/>
      <c r="H38" s="77"/>
      <c r="I38" s="77"/>
      <c r="J38" s="61"/>
      <c r="K38" s="17"/>
    </row>
    <row r="39" spans="1:11" s="3" customFormat="1" ht="19.95" customHeight="1">
      <c r="A39" s="14">
        <v>1</v>
      </c>
      <c r="B39" s="17" t="s">
        <v>233</v>
      </c>
      <c r="C39" s="14" t="s">
        <v>49</v>
      </c>
      <c r="D39" s="15">
        <v>5.4</v>
      </c>
      <c r="E39" s="61">
        <v>50</v>
      </c>
      <c r="F39" s="77">
        <v>50</v>
      </c>
      <c r="G39" s="77">
        <v>0</v>
      </c>
      <c r="H39" s="77">
        <v>80</v>
      </c>
      <c r="I39" s="77">
        <v>0.2</v>
      </c>
      <c r="J39" s="133">
        <f>D39*(E39+F39+G39+H39+I39)</f>
        <v>973.08</v>
      </c>
      <c r="K39" s="19" t="s">
        <v>88</v>
      </c>
    </row>
    <row r="40" spans="1:11" ht="19.95" customHeight="1">
      <c r="A40" s="14">
        <v>2</v>
      </c>
      <c r="B40" s="17" t="s">
        <v>232</v>
      </c>
      <c r="C40" s="14" t="s">
        <v>49</v>
      </c>
      <c r="D40" s="15">
        <v>5.4</v>
      </c>
      <c r="E40" s="61">
        <v>15</v>
      </c>
      <c r="F40" s="77">
        <v>30</v>
      </c>
      <c r="G40" s="77">
        <v>0</v>
      </c>
      <c r="H40" s="77">
        <v>5</v>
      </c>
      <c r="I40" s="77">
        <v>0</v>
      </c>
      <c r="J40" s="133">
        <f t="shared" ref="J40:J44" si="6">D40*(E40+F40+G40+H40+I40)</f>
        <v>270</v>
      </c>
      <c r="K40" s="17" t="s">
        <v>92</v>
      </c>
    </row>
    <row r="41" spans="1:11" ht="19.95" customHeight="1">
      <c r="A41" s="14">
        <v>3</v>
      </c>
      <c r="B41" s="17" t="s">
        <v>231</v>
      </c>
      <c r="C41" s="14" t="s">
        <v>49</v>
      </c>
      <c r="D41" s="15">
        <v>5.4</v>
      </c>
      <c r="E41" s="61">
        <v>0</v>
      </c>
      <c r="F41" s="77">
        <v>25</v>
      </c>
      <c r="G41" s="77">
        <v>1</v>
      </c>
      <c r="H41" s="77">
        <v>35</v>
      </c>
      <c r="I41" s="77">
        <v>0</v>
      </c>
      <c r="J41" s="133">
        <f t="shared" si="6"/>
        <v>329.40000000000003</v>
      </c>
      <c r="K41" s="20" t="s">
        <v>220</v>
      </c>
    </row>
    <row r="42" spans="1:11" ht="19.95" customHeight="1">
      <c r="A42" s="14">
        <v>4</v>
      </c>
      <c r="B42" s="17" t="s">
        <v>230</v>
      </c>
      <c r="C42" s="14" t="s">
        <v>49</v>
      </c>
      <c r="D42" s="15">
        <v>25</v>
      </c>
      <c r="E42" s="61">
        <v>15</v>
      </c>
      <c r="F42" s="77">
        <v>25</v>
      </c>
      <c r="G42" s="77">
        <v>0</v>
      </c>
      <c r="H42" s="77">
        <v>25</v>
      </c>
      <c r="I42" s="77">
        <v>0</v>
      </c>
      <c r="J42" s="133">
        <f>D42*(E42+F42+G42+H42+I42)</f>
        <v>1625</v>
      </c>
      <c r="K42" s="17" t="s">
        <v>221</v>
      </c>
    </row>
    <row r="43" spans="1:11" ht="19.95" customHeight="1">
      <c r="A43" s="14">
        <v>5</v>
      </c>
      <c r="B43" s="17" t="s">
        <v>229</v>
      </c>
      <c r="C43" s="14" t="s">
        <v>49</v>
      </c>
      <c r="D43" s="15">
        <v>25</v>
      </c>
      <c r="E43" s="61">
        <v>0</v>
      </c>
      <c r="F43" s="77">
        <v>25</v>
      </c>
      <c r="G43" s="77">
        <v>1</v>
      </c>
      <c r="H43" s="77">
        <v>35</v>
      </c>
      <c r="I43" s="77">
        <v>0</v>
      </c>
      <c r="J43" s="133">
        <f>D43*(E43+F43+G43+H43+I43)</f>
        <v>1525</v>
      </c>
      <c r="K43" s="20" t="s">
        <v>220</v>
      </c>
    </row>
    <row r="44" spans="1:11" ht="19.95" customHeight="1">
      <c r="A44" s="14">
        <v>6</v>
      </c>
      <c r="B44" s="17" t="s">
        <v>234</v>
      </c>
      <c r="C44" s="14" t="s">
        <v>75</v>
      </c>
      <c r="D44" s="15">
        <v>1</v>
      </c>
      <c r="E44" s="61">
        <v>70</v>
      </c>
      <c r="F44" s="77">
        <v>15</v>
      </c>
      <c r="G44" s="77">
        <v>2</v>
      </c>
      <c r="H44" s="77">
        <v>45</v>
      </c>
      <c r="I44" s="77">
        <v>3</v>
      </c>
      <c r="J44" s="133">
        <f t="shared" si="6"/>
        <v>135</v>
      </c>
      <c r="K44" s="17" t="s">
        <v>76</v>
      </c>
    </row>
    <row r="45" spans="1:11" ht="19.95" customHeight="1">
      <c r="A45" s="104" t="s">
        <v>89</v>
      </c>
      <c r="B45" s="104"/>
      <c r="C45" s="14"/>
      <c r="D45" s="15"/>
      <c r="E45" s="61"/>
      <c r="F45" s="77"/>
      <c r="G45" s="77"/>
      <c r="H45" s="77"/>
      <c r="I45" s="77"/>
      <c r="J45" s="61"/>
      <c r="K45" s="17"/>
    </row>
    <row r="46" spans="1:11" s="3" customFormat="1" ht="19.95" customHeight="1">
      <c r="A46" s="14">
        <v>1</v>
      </c>
      <c r="B46" s="17" t="s">
        <v>233</v>
      </c>
      <c r="C46" s="14" t="s">
        <v>49</v>
      </c>
      <c r="D46" s="15">
        <v>6.4</v>
      </c>
      <c r="E46" s="61">
        <v>50</v>
      </c>
      <c r="F46" s="77">
        <v>50</v>
      </c>
      <c r="G46" s="77">
        <v>0</v>
      </c>
      <c r="H46" s="77">
        <v>80</v>
      </c>
      <c r="I46" s="77">
        <v>0.2</v>
      </c>
      <c r="J46" s="133">
        <f>D46*(E46+F46+G46+H46+I46)</f>
        <v>1153.28</v>
      </c>
      <c r="K46" s="19" t="s">
        <v>88</v>
      </c>
    </row>
    <row r="47" spans="1:11" ht="19.95" customHeight="1">
      <c r="A47" s="14">
        <v>2</v>
      </c>
      <c r="B47" s="17" t="s">
        <v>232</v>
      </c>
      <c r="C47" s="14" t="s">
        <v>49</v>
      </c>
      <c r="D47" s="15">
        <v>6.4</v>
      </c>
      <c r="E47" s="61">
        <v>15</v>
      </c>
      <c r="F47" s="77">
        <v>30</v>
      </c>
      <c r="G47" s="77">
        <v>0</v>
      </c>
      <c r="H47" s="77">
        <v>5</v>
      </c>
      <c r="I47" s="77">
        <v>0</v>
      </c>
      <c r="J47" s="133">
        <f t="shared" ref="J47:J49" si="7">D47*(E47+F47+G47+H47+I47)</f>
        <v>320</v>
      </c>
      <c r="K47" s="17" t="s">
        <v>92</v>
      </c>
    </row>
    <row r="48" spans="1:11" ht="19.95" customHeight="1">
      <c r="A48" s="14">
        <v>3</v>
      </c>
      <c r="B48" s="17" t="s">
        <v>231</v>
      </c>
      <c r="C48" s="14" t="s">
        <v>49</v>
      </c>
      <c r="D48" s="15">
        <v>6.4</v>
      </c>
      <c r="E48" s="61">
        <v>0</v>
      </c>
      <c r="F48" s="77">
        <v>25</v>
      </c>
      <c r="G48" s="77">
        <v>1</v>
      </c>
      <c r="H48" s="77">
        <v>35</v>
      </c>
      <c r="I48" s="77">
        <v>0</v>
      </c>
      <c r="J48" s="133">
        <f t="shared" si="7"/>
        <v>390.40000000000003</v>
      </c>
      <c r="K48" s="20" t="s">
        <v>220</v>
      </c>
    </row>
    <row r="49" spans="1:11" ht="19.95" customHeight="1">
      <c r="A49" s="14">
        <v>4</v>
      </c>
      <c r="B49" s="17" t="s">
        <v>230</v>
      </c>
      <c r="C49" s="14" t="s">
        <v>49</v>
      </c>
      <c r="D49" s="15">
        <v>28</v>
      </c>
      <c r="E49" s="61">
        <v>15</v>
      </c>
      <c r="F49" s="77">
        <v>25</v>
      </c>
      <c r="G49" s="77">
        <v>0</v>
      </c>
      <c r="H49" s="77">
        <v>25</v>
      </c>
      <c r="I49" s="77">
        <v>0</v>
      </c>
      <c r="J49" s="133">
        <f t="shared" si="7"/>
        <v>1820</v>
      </c>
      <c r="K49" s="17" t="s">
        <v>221</v>
      </c>
    </row>
    <row r="50" spans="1:11" ht="19.95" customHeight="1">
      <c r="A50" s="14">
        <v>5</v>
      </c>
      <c r="B50" s="17" t="s">
        <v>229</v>
      </c>
      <c r="C50" s="14" t="s">
        <v>49</v>
      </c>
      <c r="D50" s="15">
        <v>28</v>
      </c>
      <c r="E50" s="61">
        <v>0</v>
      </c>
      <c r="F50" s="77">
        <v>25</v>
      </c>
      <c r="G50" s="77">
        <v>1</v>
      </c>
      <c r="H50" s="77">
        <v>35</v>
      </c>
      <c r="I50" s="77">
        <v>0</v>
      </c>
      <c r="J50" s="133">
        <f>D50*(E50+F50+G50+H50+I50)</f>
        <v>1708</v>
      </c>
      <c r="K50" s="20" t="s">
        <v>220</v>
      </c>
    </row>
    <row r="51" spans="1:11" ht="19.95" customHeight="1">
      <c r="A51" s="14">
        <v>6</v>
      </c>
      <c r="B51" s="17" t="s">
        <v>234</v>
      </c>
      <c r="C51" s="14" t="s">
        <v>75</v>
      </c>
      <c r="D51" s="15">
        <v>1</v>
      </c>
      <c r="E51" s="61">
        <v>70</v>
      </c>
      <c r="F51" s="77">
        <v>15</v>
      </c>
      <c r="G51" s="77">
        <v>2</v>
      </c>
      <c r="H51" s="77">
        <v>45</v>
      </c>
      <c r="I51" s="77">
        <v>3</v>
      </c>
      <c r="J51" s="133">
        <f>D51*(E51+F51+G51+H51+I51)</f>
        <v>135</v>
      </c>
      <c r="K51" s="17" t="s">
        <v>76</v>
      </c>
    </row>
    <row r="52" spans="1:11" ht="19.95" customHeight="1">
      <c r="A52" s="104" t="s">
        <v>91</v>
      </c>
      <c r="B52" s="104"/>
      <c r="C52" s="14"/>
      <c r="D52" s="15"/>
      <c r="E52" s="61"/>
      <c r="F52" s="77"/>
      <c r="G52" s="77"/>
      <c r="H52" s="77"/>
      <c r="I52" s="77"/>
      <c r="J52" s="133"/>
      <c r="K52" s="17"/>
    </row>
    <row r="53" spans="1:11" s="3" customFormat="1" ht="19.95" customHeight="1">
      <c r="A53" s="14">
        <v>1</v>
      </c>
      <c r="B53" s="17" t="s">
        <v>233</v>
      </c>
      <c r="C53" s="14" t="s">
        <v>49</v>
      </c>
      <c r="D53" s="15">
        <v>7</v>
      </c>
      <c r="E53" s="61">
        <v>50</v>
      </c>
      <c r="F53" s="77">
        <v>50</v>
      </c>
      <c r="G53" s="77">
        <v>0</v>
      </c>
      <c r="H53" s="77">
        <v>80</v>
      </c>
      <c r="I53" s="77">
        <v>0.2</v>
      </c>
      <c r="J53" s="133">
        <f>D53*(E53+F53+G53+H53+I53)</f>
        <v>1261.3999999999999</v>
      </c>
      <c r="K53" s="19" t="s">
        <v>88</v>
      </c>
    </row>
    <row r="54" spans="1:11" ht="19.95" customHeight="1">
      <c r="A54" s="14">
        <v>2</v>
      </c>
      <c r="B54" s="17" t="s">
        <v>232</v>
      </c>
      <c r="C54" s="14" t="s">
        <v>49</v>
      </c>
      <c r="D54" s="15">
        <v>7</v>
      </c>
      <c r="E54" s="61">
        <v>10</v>
      </c>
      <c r="F54" s="77">
        <v>15</v>
      </c>
      <c r="G54" s="77">
        <v>0</v>
      </c>
      <c r="H54" s="77">
        <v>10</v>
      </c>
      <c r="I54" s="77">
        <v>0</v>
      </c>
      <c r="J54" s="133">
        <f t="shared" ref="J54:J57" si="8">D54*(E54+F54+G54+H54+I54)</f>
        <v>245</v>
      </c>
      <c r="K54" s="17" t="s">
        <v>92</v>
      </c>
    </row>
    <row r="55" spans="1:11" ht="19.95" customHeight="1">
      <c r="A55" s="14">
        <v>3</v>
      </c>
      <c r="B55" s="17" t="s">
        <v>231</v>
      </c>
      <c r="C55" s="14" t="s">
        <v>49</v>
      </c>
      <c r="D55" s="15">
        <v>7</v>
      </c>
      <c r="E55" s="61">
        <v>0</v>
      </c>
      <c r="F55" s="77">
        <v>25</v>
      </c>
      <c r="G55" s="77">
        <v>0.8</v>
      </c>
      <c r="H55" s="77">
        <v>35</v>
      </c>
      <c r="I55" s="77">
        <v>0</v>
      </c>
      <c r="J55" s="133">
        <f t="shared" si="8"/>
        <v>425.59999999999997</v>
      </c>
      <c r="K55" s="20" t="s">
        <v>220</v>
      </c>
    </row>
    <row r="56" spans="1:11" ht="19.95" customHeight="1">
      <c r="A56" s="14">
        <v>4</v>
      </c>
      <c r="B56" s="17" t="s">
        <v>230</v>
      </c>
      <c r="C56" s="14" t="s">
        <v>49</v>
      </c>
      <c r="D56" s="15">
        <v>24</v>
      </c>
      <c r="E56" s="61">
        <v>10.5</v>
      </c>
      <c r="F56" s="77">
        <v>15</v>
      </c>
      <c r="G56" s="77">
        <v>0</v>
      </c>
      <c r="H56" s="79">
        <v>26</v>
      </c>
      <c r="I56" s="77">
        <v>0</v>
      </c>
      <c r="J56" s="133">
        <f t="shared" si="8"/>
        <v>1236</v>
      </c>
      <c r="K56" s="17" t="s">
        <v>221</v>
      </c>
    </row>
    <row r="57" spans="1:11" ht="19.95" customHeight="1">
      <c r="A57" s="14">
        <v>5</v>
      </c>
      <c r="B57" s="17" t="s">
        <v>229</v>
      </c>
      <c r="C57" s="18" t="s">
        <v>49</v>
      </c>
      <c r="D57" s="15">
        <v>24</v>
      </c>
      <c r="E57" s="63">
        <v>0</v>
      </c>
      <c r="F57" s="77">
        <v>25</v>
      </c>
      <c r="G57" s="79">
        <v>1</v>
      </c>
      <c r="H57" s="77">
        <v>35</v>
      </c>
      <c r="I57" s="79">
        <v>0</v>
      </c>
      <c r="J57" s="137">
        <f t="shared" si="8"/>
        <v>1464</v>
      </c>
      <c r="K57" s="20" t="s">
        <v>220</v>
      </c>
    </row>
    <row r="58" spans="1:11" ht="19.95" customHeight="1">
      <c r="A58" s="14">
        <v>6</v>
      </c>
      <c r="B58" s="17" t="s">
        <v>228</v>
      </c>
      <c r="C58" s="14" t="s">
        <v>75</v>
      </c>
      <c r="D58" s="98">
        <v>1</v>
      </c>
      <c r="E58" s="61">
        <v>70</v>
      </c>
      <c r="F58" s="77">
        <v>15</v>
      </c>
      <c r="G58" s="77">
        <v>2</v>
      </c>
      <c r="H58" s="77">
        <v>45</v>
      </c>
      <c r="I58" s="77">
        <v>3</v>
      </c>
      <c r="J58" s="133">
        <f>D58*(E58+F58+G58+H58+I58)</f>
        <v>135</v>
      </c>
      <c r="K58" s="17" t="s">
        <v>76</v>
      </c>
    </row>
    <row r="59" spans="1:11" ht="19.95" customHeight="1">
      <c r="A59" s="107" t="s">
        <v>97</v>
      </c>
      <c r="B59" s="108"/>
      <c r="C59" s="14"/>
      <c r="D59" s="15"/>
      <c r="E59" s="61"/>
      <c r="F59" s="77"/>
      <c r="G59" s="77"/>
      <c r="H59" s="77"/>
      <c r="I59" s="77"/>
      <c r="J59" s="133"/>
      <c r="K59" s="20"/>
    </row>
    <row r="60" spans="1:11" ht="19.95" customHeight="1">
      <c r="A60" s="14">
        <v>1</v>
      </c>
      <c r="B60" s="17" t="s">
        <v>226</v>
      </c>
      <c r="C60" s="14" t="s">
        <v>99</v>
      </c>
      <c r="D60" s="15">
        <v>1</v>
      </c>
      <c r="E60" s="61">
        <v>315</v>
      </c>
      <c r="F60" s="77">
        <v>30</v>
      </c>
      <c r="G60" s="77">
        <v>14.5</v>
      </c>
      <c r="H60" s="77">
        <v>150</v>
      </c>
      <c r="I60" s="77">
        <v>20</v>
      </c>
      <c r="J60" s="133">
        <f t="shared" ref="J60:J65" si="9">D60*(E60+F60+G60+H60+I60)</f>
        <v>529.5</v>
      </c>
      <c r="K60" s="20" t="s">
        <v>63</v>
      </c>
    </row>
    <row r="61" spans="1:11" ht="19.95" customHeight="1">
      <c r="A61" s="14">
        <v>2</v>
      </c>
      <c r="B61" s="17" t="s">
        <v>225</v>
      </c>
      <c r="C61" s="14" t="s">
        <v>99</v>
      </c>
      <c r="D61" s="15">
        <v>2</v>
      </c>
      <c r="E61" s="61">
        <v>150</v>
      </c>
      <c r="F61" s="77">
        <v>40.5</v>
      </c>
      <c r="G61" s="77">
        <v>15.5</v>
      </c>
      <c r="H61" s="77">
        <v>120</v>
      </c>
      <c r="I61" s="77">
        <v>25</v>
      </c>
      <c r="J61" s="133">
        <f t="shared" si="9"/>
        <v>702</v>
      </c>
      <c r="K61" s="20" t="s">
        <v>63</v>
      </c>
    </row>
    <row r="62" spans="1:11" ht="19.95" customHeight="1">
      <c r="A62" s="14">
        <v>3</v>
      </c>
      <c r="B62" s="17" t="s">
        <v>227</v>
      </c>
      <c r="C62" s="14" t="s">
        <v>99</v>
      </c>
      <c r="D62" s="15">
        <v>1</v>
      </c>
      <c r="E62" s="61">
        <v>200</v>
      </c>
      <c r="F62" s="77">
        <v>8.5</v>
      </c>
      <c r="G62" s="77">
        <v>3</v>
      </c>
      <c r="H62" s="77">
        <v>150</v>
      </c>
      <c r="I62" s="77">
        <v>0</v>
      </c>
      <c r="J62" s="133">
        <f t="shared" ref="J62:J69" si="10">D62*(E62+F62+G62+H62+I62)</f>
        <v>361.5</v>
      </c>
      <c r="K62" s="17" t="s">
        <v>102</v>
      </c>
    </row>
    <row r="63" spans="1:11" ht="19.95" customHeight="1">
      <c r="A63" s="107" t="s">
        <v>103</v>
      </c>
      <c r="B63" s="108"/>
      <c r="C63" s="14"/>
      <c r="D63" s="15"/>
      <c r="E63" s="61"/>
      <c r="F63" s="77"/>
      <c r="G63" s="77"/>
      <c r="H63" s="77"/>
      <c r="I63" s="77"/>
      <c r="J63" s="133"/>
      <c r="K63" s="17"/>
    </row>
    <row r="64" spans="1:11" ht="19.95" customHeight="1">
      <c r="A64" s="14">
        <v>1</v>
      </c>
      <c r="B64" s="17" t="s">
        <v>274</v>
      </c>
      <c r="C64" s="14" t="s">
        <v>49</v>
      </c>
      <c r="D64" s="15">
        <v>125</v>
      </c>
      <c r="E64" s="61">
        <v>40</v>
      </c>
      <c r="F64" s="77">
        <v>0</v>
      </c>
      <c r="G64" s="77">
        <v>0</v>
      </c>
      <c r="H64" s="77">
        <v>0</v>
      </c>
      <c r="I64" s="77">
        <v>2</v>
      </c>
      <c r="J64" s="133">
        <f t="shared" si="9"/>
        <v>5250</v>
      </c>
      <c r="K64" s="17" t="s">
        <v>105</v>
      </c>
    </row>
    <row r="65" spans="1:12" ht="19.95" customHeight="1">
      <c r="A65" s="14">
        <v>2</v>
      </c>
      <c r="B65" s="17" t="s">
        <v>275</v>
      </c>
      <c r="C65" s="14" t="s">
        <v>49</v>
      </c>
      <c r="D65" s="15">
        <v>125</v>
      </c>
      <c r="E65" s="61">
        <v>10</v>
      </c>
      <c r="F65" s="77">
        <v>0</v>
      </c>
      <c r="G65" s="77">
        <v>0</v>
      </c>
      <c r="H65" s="77">
        <v>0</v>
      </c>
      <c r="I65" s="77">
        <v>2</v>
      </c>
      <c r="J65" s="133">
        <f t="shared" si="9"/>
        <v>1500</v>
      </c>
      <c r="K65" s="17" t="s">
        <v>107</v>
      </c>
    </row>
    <row r="66" spans="1:12" ht="19.95" customHeight="1">
      <c r="A66" s="14">
        <v>3</v>
      </c>
      <c r="B66" s="17" t="s">
        <v>276</v>
      </c>
      <c r="C66" s="14" t="s">
        <v>49</v>
      </c>
      <c r="D66" s="15">
        <v>125</v>
      </c>
      <c r="E66" s="61">
        <v>0</v>
      </c>
      <c r="F66" s="77">
        <v>0</v>
      </c>
      <c r="G66" s="77">
        <v>0</v>
      </c>
      <c r="H66" s="77">
        <v>20</v>
      </c>
      <c r="I66" s="77">
        <v>0</v>
      </c>
      <c r="J66" s="133">
        <f t="shared" si="10"/>
        <v>2500</v>
      </c>
      <c r="K66" s="17" t="s">
        <v>109</v>
      </c>
    </row>
    <row r="67" spans="1:12" ht="19.95" customHeight="1">
      <c r="A67" s="14">
        <v>4</v>
      </c>
      <c r="B67" s="17" t="s">
        <v>277</v>
      </c>
      <c r="C67" s="14" t="s">
        <v>49</v>
      </c>
      <c r="D67" s="15">
        <v>125</v>
      </c>
      <c r="E67" s="61">
        <v>0</v>
      </c>
      <c r="F67" s="77">
        <v>0</v>
      </c>
      <c r="G67" s="77">
        <v>0.5</v>
      </c>
      <c r="H67" s="77">
        <v>12</v>
      </c>
      <c r="I67" s="77">
        <v>0</v>
      </c>
      <c r="J67" s="133">
        <f t="shared" si="10"/>
        <v>1562.5</v>
      </c>
      <c r="K67" s="17" t="s">
        <v>111</v>
      </c>
    </row>
    <row r="68" spans="1:12" ht="19.95" customHeight="1">
      <c r="A68" s="14">
        <v>5</v>
      </c>
      <c r="B68" s="17" t="s">
        <v>278</v>
      </c>
      <c r="C68" s="14" t="s">
        <v>59</v>
      </c>
      <c r="D68" s="15">
        <v>1</v>
      </c>
      <c r="E68" s="61">
        <v>0</v>
      </c>
      <c r="F68" s="77">
        <v>2</v>
      </c>
      <c r="G68" s="77">
        <v>0</v>
      </c>
      <c r="H68" s="77">
        <v>300</v>
      </c>
      <c r="I68" s="77">
        <v>0</v>
      </c>
      <c r="J68" s="133">
        <f t="shared" si="10"/>
        <v>302</v>
      </c>
      <c r="K68" s="17" t="s">
        <v>113</v>
      </c>
    </row>
    <row r="69" spans="1:12" ht="19.95" customHeight="1">
      <c r="A69" s="14">
        <v>6</v>
      </c>
      <c r="B69" s="17" t="s">
        <v>279</v>
      </c>
      <c r="C69" s="14" t="s">
        <v>49</v>
      </c>
      <c r="D69" s="15">
        <v>128</v>
      </c>
      <c r="E69" s="61">
        <v>5</v>
      </c>
      <c r="F69" s="77">
        <v>0.5</v>
      </c>
      <c r="G69" s="77">
        <v>0.2</v>
      </c>
      <c r="H69" s="77">
        <v>0</v>
      </c>
      <c r="I69" s="77">
        <v>0.15</v>
      </c>
      <c r="J69" s="133">
        <f t="shared" si="10"/>
        <v>748.80000000000007</v>
      </c>
      <c r="K69" s="17" t="s">
        <v>115</v>
      </c>
    </row>
    <row r="70" spans="1:12" s="5" customFormat="1" ht="19.95" customHeight="1">
      <c r="A70" s="23" t="s">
        <v>123</v>
      </c>
      <c r="B70" s="24" t="s">
        <v>124</v>
      </c>
      <c r="C70" s="23" t="s">
        <v>125</v>
      </c>
      <c r="D70" s="25"/>
      <c r="E70" s="64"/>
      <c r="F70" s="80"/>
      <c r="G70" s="80"/>
      <c r="H70" s="80"/>
      <c r="I70" s="80"/>
      <c r="J70" s="134">
        <f>SUM(J3:J69)</f>
        <v>45593.162650000006</v>
      </c>
      <c r="K70" s="24" t="s">
        <v>217</v>
      </c>
      <c r="L70" s="33"/>
    </row>
    <row r="71" spans="1:12" ht="19.95" customHeight="1">
      <c r="J71" s="133">
        <v>5000</v>
      </c>
      <c r="K71" s="17" t="s">
        <v>243</v>
      </c>
    </row>
    <row r="72" spans="1:12" ht="19.95" customHeight="1">
      <c r="J72" s="133">
        <v>14000</v>
      </c>
      <c r="K72" s="17" t="s">
        <v>242</v>
      </c>
    </row>
    <row r="73" spans="1:12" ht="19.95" customHeight="1">
      <c r="J73" s="133">
        <v>9000</v>
      </c>
      <c r="K73" s="17" t="s">
        <v>241</v>
      </c>
    </row>
    <row r="74" spans="1:12" ht="19.95" customHeight="1">
      <c r="J74" s="133">
        <v>1000</v>
      </c>
      <c r="K74" s="17" t="s">
        <v>251</v>
      </c>
    </row>
    <row r="75" spans="1:12" ht="19.95" customHeight="1">
      <c r="A75" s="125"/>
      <c r="B75" s="126"/>
      <c r="C75" s="125"/>
      <c r="D75" s="127"/>
      <c r="E75" s="128"/>
      <c r="F75" s="129"/>
      <c r="G75" s="129"/>
      <c r="H75" s="129" t="s">
        <v>222</v>
      </c>
      <c r="I75" s="129" t="s">
        <v>222</v>
      </c>
      <c r="J75" s="138">
        <f>SUM(J70:J74)</f>
        <v>74593.162650000013</v>
      </c>
      <c r="K75" s="130"/>
    </row>
    <row r="76" spans="1:12" ht="19.95" customHeight="1">
      <c r="K76" s="9" t="s">
        <v>248</v>
      </c>
    </row>
    <row r="77" spans="1:12" ht="19.95" customHeight="1">
      <c r="K77" s="9" t="s">
        <v>249</v>
      </c>
    </row>
    <row r="78" spans="1:12" ht="19.95" customHeight="1">
      <c r="K78" s="9" t="s">
        <v>250</v>
      </c>
    </row>
  </sheetData>
  <mergeCells count="12">
    <mergeCell ref="A59:B59"/>
    <mergeCell ref="A63:B63"/>
    <mergeCell ref="A24:B24"/>
    <mergeCell ref="A38:B38"/>
    <mergeCell ref="A45:B45"/>
    <mergeCell ref="A31:B31"/>
    <mergeCell ref="A52:B52"/>
    <mergeCell ref="A1:K1"/>
    <mergeCell ref="A3:B3"/>
    <mergeCell ref="A9:B9"/>
    <mergeCell ref="A15:B15"/>
    <mergeCell ref="A17:B17"/>
  </mergeCells>
  <pageMargins left="0.08" right="0.08" top="0.24" bottom="0.24" header="0.51" footer="0.16"/>
  <pageSetup paperSize="9" scale="90" orientation="landscape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15" workbookViewId="0">
      <pane ySplit="2" topLeftCell="A15" activePane="bottomLeft" state="frozen"/>
      <selection pane="bottomLeft" activeCell="F31" sqref="F31"/>
    </sheetView>
  </sheetViews>
  <sheetFormatPr defaultColWidth="9.109375" defaultRowHeight="19.95" customHeight="1"/>
  <cols>
    <col min="1" max="1" width="4.44140625" style="8" customWidth="1"/>
    <col min="2" max="2" width="17.5546875" style="9" customWidth="1"/>
    <col min="3" max="3" width="6.33203125" style="8" customWidth="1"/>
    <col min="4" max="4" width="5.109375" style="10" customWidth="1"/>
    <col min="5" max="5" width="6" style="68" customWidth="1"/>
    <col min="6" max="6" width="9.88671875" style="95" bestFit="1" customWidth="1"/>
    <col min="7" max="7" width="16" style="9" customWidth="1"/>
    <col min="8" max="8" width="12.6640625" style="8" bestFit="1" customWidth="1"/>
    <col min="9" max="9" width="11.44140625" style="8" bestFit="1" customWidth="1"/>
    <col min="10" max="16384" width="9.109375" style="8"/>
  </cols>
  <sheetData>
    <row r="1" spans="1:7" s="1" customFormat="1" ht="19.95" customHeight="1">
      <c r="A1" s="103" t="s">
        <v>36</v>
      </c>
      <c r="B1" s="103"/>
      <c r="C1" s="103"/>
      <c r="D1" s="103"/>
      <c r="E1" s="103"/>
      <c r="F1" s="103"/>
      <c r="G1" s="103"/>
    </row>
    <row r="2" spans="1:7" s="2" customFormat="1" ht="19.95" customHeight="1">
      <c r="A2" s="12" t="s">
        <v>37</v>
      </c>
      <c r="B2" s="12" t="s">
        <v>38</v>
      </c>
      <c r="C2" s="12" t="s">
        <v>39</v>
      </c>
      <c r="D2" s="13" t="s">
        <v>40</v>
      </c>
      <c r="E2" s="60" t="s">
        <v>41</v>
      </c>
      <c r="F2" s="86" t="s">
        <v>46</v>
      </c>
      <c r="G2" s="12" t="s">
        <v>47</v>
      </c>
    </row>
    <row r="3" spans="1:7" ht="19.95" customHeight="1">
      <c r="A3" s="104" t="s">
        <v>48</v>
      </c>
      <c r="B3" s="104"/>
      <c r="C3" s="14"/>
      <c r="D3" s="15"/>
      <c r="E3" s="61"/>
      <c r="F3" s="87"/>
      <c r="G3" s="17"/>
    </row>
    <row r="4" spans="1:7" ht="19.95" customHeight="1">
      <c r="A4" s="16">
        <v>1</v>
      </c>
      <c r="B4" s="17" t="s">
        <v>58</v>
      </c>
      <c r="C4" s="14" t="s">
        <v>49</v>
      </c>
      <c r="D4" s="16">
        <v>3.6</v>
      </c>
      <c r="E4" s="61">
        <v>1000</v>
      </c>
      <c r="F4" s="88">
        <f>E4*D4</f>
        <v>3600</v>
      </c>
      <c r="G4" s="17"/>
    </row>
    <row r="5" spans="1:7" ht="19.95" customHeight="1">
      <c r="A5" s="104" t="s">
        <v>181</v>
      </c>
      <c r="B5" s="104"/>
      <c r="C5" s="14"/>
      <c r="D5" s="15"/>
      <c r="E5" s="61"/>
      <c r="F5" s="88">
        <f t="shared" ref="F5:F17" si="0">E5*D5</f>
        <v>0</v>
      </c>
      <c r="G5" s="17"/>
    </row>
    <row r="6" spans="1:7" ht="19.95" customHeight="1">
      <c r="A6" s="104" t="s">
        <v>66</v>
      </c>
      <c r="B6" s="104"/>
      <c r="C6" s="14"/>
      <c r="D6" s="15"/>
      <c r="E6" s="61"/>
      <c r="F6" s="88">
        <f t="shared" si="0"/>
        <v>0</v>
      </c>
      <c r="G6" s="17"/>
    </row>
    <row r="7" spans="1:7" ht="19.95" customHeight="1">
      <c r="A7" s="16">
        <v>1</v>
      </c>
      <c r="B7" s="70" t="s">
        <v>224</v>
      </c>
      <c r="C7" s="71" t="s">
        <v>49</v>
      </c>
      <c r="D7" s="96">
        <v>3</v>
      </c>
      <c r="E7" s="97">
        <v>2500</v>
      </c>
      <c r="F7" s="88">
        <f t="shared" si="0"/>
        <v>7500</v>
      </c>
      <c r="G7" s="17" t="s">
        <v>69</v>
      </c>
    </row>
    <row r="8" spans="1:7" ht="19.95" customHeight="1">
      <c r="A8" s="16">
        <v>2</v>
      </c>
      <c r="B8" s="17" t="s">
        <v>223</v>
      </c>
      <c r="C8" s="14" t="s">
        <v>154</v>
      </c>
      <c r="D8" s="18">
        <v>1</v>
      </c>
      <c r="E8" s="61">
        <v>1500</v>
      </c>
      <c r="F8" s="88">
        <f t="shared" si="0"/>
        <v>1500</v>
      </c>
      <c r="G8" s="17"/>
    </row>
    <row r="9" spans="1:7" ht="19.95" customHeight="1">
      <c r="A9" s="105" t="s">
        <v>168</v>
      </c>
      <c r="B9" s="106"/>
      <c r="C9" s="14"/>
      <c r="D9" s="15"/>
      <c r="E9" s="61"/>
      <c r="F9" s="88">
        <f t="shared" si="0"/>
        <v>0</v>
      </c>
      <c r="G9" s="17"/>
    </row>
    <row r="10" spans="1:7" ht="19.95" customHeight="1">
      <c r="A10" s="16">
        <v>1</v>
      </c>
      <c r="B10" s="17" t="s">
        <v>223</v>
      </c>
      <c r="C10" s="14" t="s">
        <v>154</v>
      </c>
      <c r="D10" s="18">
        <v>1</v>
      </c>
      <c r="E10" s="61">
        <v>1500</v>
      </c>
      <c r="F10" s="88">
        <f t="shared" si="0"/>
        <v>1500</v>
      </c>
      <c r="G10" s="17"/>
    </row>
    <row r="11" spans="1:7" ht="19.95" customHeight="1">
      <c r="A11" s="105" t="s">
        <v>167</v>
      </c>
      <c r="B11" s="106"/>
      <c r="C11" s="14"/>
      <c r="D11" s="15"/>
      <c r="E11" s="61"/>
      <c r="F11" s="88">
        <f t="shared" si="0"/>
        <v>0</v>
      </c>
      <c r="G11" s="17"/>
    </row>
    <row r="12" spans="1:7" ht="19.95" customHeight="1">
      <c r="A12" s="16">
        <v>1</v>
      </c>
      <c r="B12" s="17" t="s">
        <v>223</v>
      </c>
      <c r="C12" s="14" t="s">
        <v>154</v>
      </c>
      <c r="D12" s="18">
        <v>1</v>
      </c>
      <c r="E12" s="61">
        <v>1500</v>
      </c>
      <c r="F12" s="88">
        <f t="shared" si="0"/>
        <v>1500</v>
      </c>
      <c r="G12" s="17"/>
    </row>
    <row r="13" spans="1:7" ht="19.95" customHeight="1">
      <c r="A13" s="104" t="s">
        <v>70</v>
      </c>
      <c r="B13" s="104"/>
      <c r="C13" s="14"/>
      <c r="D13" s="15"/>
      <c r="E13" s="61"/>
      <c r="F13" s="88">
        <f t="shared" si="0"/>
        <v>0</v>
      </c>
      <c r="G13" s="17"/>
    </row>
    <row r="14" spans="1:7" ht="19.95" customHeight="1">
      <c r="A14" s="14">
        <v>1</v>
      </c>
      <c r="B14" s="17" t="s">
        <v>223</v>
      </c>
      <c r="C14" s="14" t="s">
        <v>154</v>
      </c>
      <c r="D14" s="15">
        <v>1</v>
      </c>
      <c r="E14" s="61">
        <v>1500</v>
      </c>
      <c r="F14" s="88">
        <f t="shared" si="0"/>
        <v>1500</v>
      </c>
      <c r="G14" s="17" t="s">
        <v>96</v>
      </c>
    </row>
    <row r="15" spans="1:7" ht="19.95" customHeight="1">
      <c r="A15" s="104" t="s">
        <v>89</v>
      </c>
      <c r="B15" s="104"/>
      <c r="C15" s="14"/>
      <c r="D15" s="15"/>
      <c r="E15" s="61"/>
      <c r="F15" s="88">
        <f t="shared" si="0"/>
        <v>0</v>
      </c>
      <c r="G15" s="17"/>
    </row>
    <row r="16" spans="1:7" ht="19.95" customHeight="1">
      <c r="A16" s="14">
        <v>1</v>
      </c>
      <c r="B16" s="17" t="s">
        <v>223</v>
      </c>
      <c r="C16" s="14" t="s">
        <v>154</v>
      </c>
      <c r="D16" s="15">
        <v>1</v>
      </c>
      <c r="E16" s="61">
        <v>1500</v>
      </c>
      <c r="F16" s="88">
        <f t="shared" si="0"/>
        <v>1500</v>
      </c>
      <c r="G16" s="17" t="s">
        <v>96</v>
      </c>
    </row>
    <row r="17" spans="1:8" ht="19.95" customHeight="1">
      <c r="A17" s="104" t="s">
        <v>91</v>
      </c>
      <c r="B17" s="104"/>
      <c r="C17" s="14"/>
      <c r="D17" s="15"/>
      <c r="E17" s="61"/>
      <c r="F17" s="88">
        <f t="shared" si="0"/>
        <v>0</v>
      </c>
      <c r="G17" s="17"/>
    </row>
    <row r="18" spans="1:8" ht="19.95" customHeight="1">
      <c r="A18" s="14">
        <v>1</v>
      </c>
      <c r="B18" s="17" t="s">
        <v>96</v>
      </c>
      <c r="C18" s="14" t="s">
        <v>49</v>
      </c>
      <c r="D18" s="15">
        <v>1</v>
      </c>
      <c r="E18" s="61">
        <v>1500</v>
      </c>
      <c r="F18" s="88">
        <f t="shared" ref="F18:F19" si="1">E18*D18</f>
        <v>1500</v>
      </c>
      <c r="G18" s="17" t="s">
        <v>96</v>
      </c>
    </row>
    <row r="19" spans="1:8" ht="19.95" customHeight="1">
      <c r="A19" s="14">
        <v>2</v>
      </c>
      <c r="B19" s="17" t="s">
        <v>244</v>
      </c>
      <c r="C19" s="14" t="s">
        <v>49</v>
      </c>
      <c r="D19" s="15">
        <v>4</v>
      </c>
      <c r="E19" s="61">
        <v>2000</v>
      </c>
      <c r="F19" s="88">
        <f t="shared" si="1"/>
        <v>8000</v>
      </c>
      <c r="G19" s="17" t="s">
        <v>96</v>
      </c>
    </row>
    <row r="20" spans="1:8" ht="19.95" customHeight="1">
      <c r="A20" s="14">
        <v>3</v>
      </c>
      <c r="B20" s="17" t="s">
        <v>252</v>
      </c>
      <c r="C20" s="14" t="s">
        <v>49</v>
      </c>
      <c r="D20" s="15">
        <v>1</v>
      </c>
      <c r="E20" s="61">
        <v>8000</v>
      </c>
      <c r="F20" s="88">
        <f>E20*D20</f>
        <v>8000</v>
      </c>
      <c r="G20" s="17" t="s">
        <v>96</v>
      </c>
    </row>
    <row r="21" spans="1:8" s="5" customFormat="1" ht="19.95" customHeight="1">
      <c r="A21" s="23" t="s">
        <v>123</v>
      </c>
      <c r="B21" s="24" t="s">
        <v>124</v>
      </c>
      <c r="C21" s="23" t="s">
        <v>125</v>
      </c>
      <c r="D21" s="25"/>
      <c r="E21" s="64"/>
      <c r="F21" s="91">
        <f>SUM(F4:F20)</f>
        <v>36100</v>
      </c>
      <c r="G21" s="24"/>
      <c r="H21" s="33"/>
    </row>
    <row r="22" spans="1:8" ht="19.95" customHeight="1">
      <c r="A22" s="109" t="s">
        <v>41</v>
      </c>
      <c r="B22" s="109"/>
      <c r="C22" s="14"/>
      <c r="D22" s="15"/>
      <c r="E22" s="61"/>
      <c r="F22" s="133"/>
      <c r="G22" s="17"/>
    </row>
    <row r="23" spans="1:8" ht="19.95" customHeight="1">
      <c r="A23" s="18">
        <v>1</v>
      </c>
      <c r="B23" s="17" t="s">
        <v>254</v>
      </c>
      <c r="C23" s="14" t="s">
        <v>59</v>
      </c>
      <c r="D23" s="15">
        <v>1</v>
      </c>
      <c r="E23" s="61">
        <v>6000</v>
      </c>
      <c r="F23" s="133">
        <f>D23*E23</f>
        <v>6000</v>
      </c>
      <c r="G23" s="17" t="s">
        <v>203</v>
      </c>
    </row>
    <row r="24" spans="1:8" ht="19.95" customHeight="1">
      <c r="A24" s="18">
        <v>2</v>
      </c>
      <c r="B24" s="17" t="s">
        <v>255</v>
      </c>
      <c r="C24" s="14" t="s">
        <v>59</v>
      </c>
      <c r="D24" s="15">
        <v>1</v>
      </c>
      <c r="E24" s="61" t="s">
        <v>143</v>
      </c>
      <c r="F24" s="133">
        <f t="shared" ref="F24:F28" si="2">D24*E24</f>
        <v>2000</v>
      </c>
      <c r="G24" s="17" t="s">
        <v>253</v>
      </c>
    </row>
    <row r="25" spans="1:8" ht="19.95" customHeight="1">
      <c r="A25" s="18">
        <v>3</v>
      </c>
      <c r="B25" s="17" t="s">
        <v>256</v>
      </c>
      <c r="C25" s="14" t="s">
        <v>80</v>
      </c>
      <c r="D25" s="15">
        <v>2</v>
      </c>
      <c r="E25" s="61" t="s">
        <v>172</v>
      </c>
      <c r="F25" s="133">
        <f t="shared" si="2"/>
        <v>3000</v>
      </c>
      <c r="G25" s="17" t="s">
        <v>147</v>
      </c>
    </row>
    <row r="26" spans="1:8" ht="19.95" customHeight="1">
      <c r="A26" s="18">
        <v>15</v>
      </c>
      <c r="B26" s="17" t="s">
        <v>259</v>
      </c>
      <c r="C26" s="14" t="s">
        <v>80</v>
      </c>
      <c r="D26" s="15">
        <v>2</v>
      </c>
      <c r="E26" s="61">
        <v>3000</v>
      </c>
      <c r="F26" s="133">
        <f t="shared" si="2"/>
        <v>6000</v>
      </c>
      <c r="G26" s="17" t="s">
        <v>184</v>
      </c>
    </row>
    <row r="27" spans="1:8" ht="19.95" customHeight="1">
      <c r="A27" s="18">
        <v>16</v>
      </c>
      <c r="B27" s="17" t="s">
        <v>257</v>
      </c>
      <c r="C27" s="14" t="s">
        <v>80</v>
      </c>
      <c r="D27" s="15">
        <v>2</v>
      </c>
      <c r="E27" s="61" t="s">
        <v>146</v>
      </c>
      <c r="F27" s="133">
        <f t="shared" si="2"/>
        <v>2000</v>
      </c>
      <c r="G27" s="17" t="s">
        <v>147</v>
      </c>
    </row>
    <row r="28" spans="1:8" ht="19.95" customHeight="1">
      <c r="A28" s="18">
        <v>17</v>
      </c>
      <c r="B28" s="17" t="s">
        <v>258</v>
      </c>
      <c r="C28" s="14" t="s">
        <v>80</v>
      </c>
      <c r="D28" s="15">
        <v>1</v>
      </c>
      <c r="E28" s="61">
        <v>4000</v>
      </c>
      <c r="F28" s="133">
        <f t="shared" si="2"/>
        <v>4000</v>
      </c>
      <c r="G28" s="17" t="s">
        <v>147</v>
      </c>
    </row>
    <row r="29" spans="1:8" s="5" customFormat="1" ht="19.95" customHeight="1">
      <c r="A29" s="23" t="s">
        <v>123</v>
      </c>
      <c r="B29" s="24" t="s">
        <v>196</v>
      </c>
      <c r="C29" s="23" t="s">
        <v>125</v>
      </c>
      <c r="D29" s="25"/>
      <c r="E29" s="64"/>
      <c r="F29" s="134">
        <f>SUM(F23:F28)</f>
        <v>23000</v>
      </c>
      <c r="G29" s="24"/>
      <c r="H29" s="33"/>
    </row>
    <row r="30" spans="1:8" s="5" customFormat="1" ht="19.95" customHeight="1">
      <c r="A30" s="23"/>
      <c r="B30" s="24"/>
      <c r="C30" s="23"/>
      <c r="D30" s="25"/>
      <c r="E30" s="24" t="s">
        <v>156</v>
      </c>
      <c r="F30" s="134">
        <f>F21+F29</f>
        <v>59100</v>
      </c>
      <c r="G30" s="24"/>
      <c r="H30" s="33"/>
    </row>
  </sheetData>
  <mergeCells count="10">
    <mergeCell ref="A22:B22"/>
    <mergeCell ref="A11:B11"/>
    <mergeCell ref="A13:B13"/>
    <mergeCell ref="A15:B15"/>
    <mergeCell ref="A17:B17"/>
    <mergeCell ref="A1:G1"/>
    <mergeCell ref="A3:B3"/>
    <mergeCell ref="A5:B5"/>
    <mergeCell ref="A6:B6"/>
    <mergeCell ref="A9:B9"/>
  </mergeCells>
  <pageMargins left="0.08" right="0.08" top="0.24" bottom="0.24" header="0.51" footer="0.16"/>
  <pageSetup paperSize="9" scale="90" orientation="landscape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5" workbookViewId="0">
      <pane ySplit="2" topLeftCell="A9" activePane="bottomLeft" state="frozen"/>
      <selection pane="bottomLeft" activeCell="G15" sqref="G15"/>
    </sheetView>
  </sheetViews>
  <sheetFormatPr defaultColWidth="9.109375" defaultRowHeight="19.95" customHeight="1"/>
  <cols>
    <col min="1" max="1" width="4.44140625" style="8" customWidth="1"/>
    <col min="2" max="2" width="17.5546875" style="9" customWidth="1"/>
    <col min="3" max="3" width="6.33203125" style="8" customWidth="1"/>
    <col min="4" max="4" width="5.109375" style="10" customWidth="1"/>
    <col min="5" max="5" width="6" style="68" customWidth="1"/>
    <col min="6" max="6" width="8.109375" style="135" customWidth="1"/>
    <col min="7" max="7" width="21.109375" style="9" bestFit="1" customWidth="1"/>
    <col min="8" max="8" width="12.6640625" style="8" bestFit="1" customWidth="1"/>
    <col min="9" max="9" width="11.44140625" style="8" bestFit="1" customWidth="1"/>
    <col min="10" max="16384" width="9.109375" style="8"/>
  </cols>
  <sheetData>
    <row r="1" spans="1:8" s="1" customFormat="1" ht="19.95" customHeight="1">
      <c r="A1" s="103" t="s">
        <v>36</v>
      </c>
      <c r="B1" s="103"/>
      <c r="C1" s="103"/>
      <c r="D1" s="103"/>
      <c r="E1" s="103"/>
      <c r="F1" s="103"/>
      <c r="G1" s="103"/>
    </row>
    <row r="2" spans="1:8" s="2" customFormat="1" ht="19.95" customHeight="1">
      <c r="A2" s="12" t="s">
        <v>37</v>
      </c>
      <c r="B2" s="12" t="s">
        <v>38</v>
      </c>
      <c r="C2" s="12" t="s">
        <v>39</v>
      </c>
      <c r="D2" s="13" t="s">
        <v>40</v>
      </c>
      <c r="E2" s="60" t="s">
        <v>41</v>
      </c>
      <c r="F2" s="131" t="s">
        <v>46</v>
      </c>
      <c r="G2" s="12" t="s">
        <v>47</v>
      </c>
    </row>
    <row r="3" spans="1:8" ht="19.95" customHeight="1">
      <c r="A3" s="104" t="s">
        <v>188</v>
      </c>
      <c r="B3" s="104"/>
      <c r="C3" s="14"/>
      <c r="D3" s="15"/>
      <c r="E3" s="61"/>
      <c r="F3" s="133"/>
      <c r="G3" s="17"/>
    </row>
    <row r="4" spans="1:8" ht="19.95" customHeight="1">
      <c r="A4" s="18">
        <v>1</v>
      </c>
      <c r="B4" s="17" t="s">
        <v>260</v>
      </c>
      <c r="C4" s="14" t="s">
        <v>59</v>
      </c>
      <c r="D4" s="15">
        <v>1</v>
      </c>
      <c r="E4" s="61">
        <v>5000</v>
      </c>
      <c r="F4" s="133">
        <f>D4*E4</f>
        <v>5000</v>
      </c>
      <c r="G4" s="17"/>
    </row>
    <row r="5" spans="1:8" ht="19.95" customHeight="1">
      <c r="A5" s="18">
        <v>2</v>
      </c>
      <c r="B5" s="17" t="s">
        <v>261</v>
      </c>
      <c r="C5" s="14" t="s">
        <v>59</v>
      </c>
      <c r="D5" s="15">
        <v>1</v>
      </c>
      <c r="E5" s="61">
        <v>5000</v>
      </c>
      <c r="F5" s="133">
        <f t="shared" ref="F5:F15" si="0">D5*E5</f>
        <v>5000</v>
      </c>
      <c r="G5" s="17" t="s">
        <v>185</v>
      </c>
    </row>
    <row r="6" spans="1:8" ht="19.95" customHeight="1">
      <c r="A6" s="18">
        <v>3</v>
      </c>
      <c r="B6" s="17" t="s">
        <v>262</v>
      </c>
      <c r="C6" s="14" t="s">
        <v>59</v>
      </c>
      <c r="D6" s="15">
        <v>1</v>
      </c>
      <c r="E6" s="61">
        <v>2000</v>
      </c>
      <c r="F6" s="133">
        <f t="shared" si="0"/>
        <v>2000</v>
      </c>
      <c r="G6" s="17"/>
    </row>
    <row r="7" spans="1:8" ht="19.95" customHeight="1">
      <c r="A7" s="18">
        <v>4</v>
      </c>
      <c r="B7" s="17" t="s">
        <v>263</v>
      </c>
      <c r="C7" s="14" t="s">
        <v>59</v>
      </c>
      <c r="D7" s="15">
        <v>1</v>
      </c>
      <c r="E7" s="61" t="s">
        <v>143</v>
      </c>
      <c r="F7" s="133">
        <f t="shared" si="0"/>
        <v>2000</v>
      </c>
      <c r="G7" s="17"/>
    </row>
    <row r="8" spans="1:8" ht="19.95" customHeight="1">
      <c r="A8" s="18">
        <v>5</v>
      </c>
      <c r="B8" s="17" t="s">
        <v>264</v>
      </c>
      <c r="C8" s="14" t="s">
        <v>59</v>
      </c>
      <c r="D8" s="15">
        <v>1</v>
      </c>
      <c r="E8" s="61">
        <v>4000</v>
      </c>
      <c r="F8" s="133">
        <f t="shared" si="0"/>
        <v>4000</v>
      </c>
      <c r="G8" s="17" t="s">
        <v>151</v>
      </c>
    </row>
    <row r="9" spans="1:8" ht="19.95" customHeight="1">
      <c r="A9" s="18">
        <v>6</v>
      </c>
      <c r="B9" s="17" t="s">
        <v>283</v>
      </c>
      <c r="C9" s="14" t="s">
        <v>138</v>
      </c>
      <c r="D9" s="15">
        <v>2</v>
      </c>
      <c r="E9" s="61">
        <v>3000</v>
      </c>
      <c r="F9" s="133">
        <f t="shared" si="0"/>
        <v>6000</v>
      </c>
      <c r="G9" s="17" t="s">
        <v>273</v>
      </c>
    </row>
    <row r="10" spans="1:8" ht="19.95" customHeight="1">
      <c r="A10" s="18">
        <v>7</v>
      </c>
      <c r="B10" s="70" t="s">
        <v>282</v>
      </c>
      <c r="C10" s="71" t="s">
        <v>138</v>
      </c>
      <c r="D10" s="72">
        <v>2</v>
      </c>
      <c r="E10" s="61" t="s">
        <v>146</v>
      </c>
      <c r="F10" s="133">
        <f t="shared" si="0"/>
        <v>2000</v>
      </c>
      <c r="G10" s="17" t="s">
        <v>176</v>
      </c>
    </row>
    <row r="11" spans="1:8" ht="19.95" customHeight="1">
      <c r="A11" s="18">
        <v>8</v>
      </c>
      <c r="B11" s="17" t="s">
        <v>281</v>
      </c>
      <c r="C11" s="14" t="s">
        <v>154</v>
      </c>
      <c r="D11" s="15">
        <v>1</v>
      </c>
      <c r="E11" s="61" t="s">
        <v>173</v>
      </c>
      <c r="F11" s="133">
        <f t="shared" si="0"/>
        <v>3000</v>
      </c>
      <c r="G11" s="17" t="s">
        <v>177</v>
      </c>
    </row>
    <row r="12" spans="1:8" ht="19.95" customHeight="1">
      <c r="A12" s="18">
        <v>6</v>
      </c>
      <c r="B12" s="17" t="s">
        <v>265</v>
      </c>
      <c r="C12" s="14" t="s">
        <v>138</v>
      </c>
      <c r="D12" s="15">
        <v>1</v>
      </c>
      <c r="E12" s="61">
        <v>5000</v>
      </c>
      <c r="F12" s="133">
        <f t="shared" si="0"/>
        <v>5000</v>
      </c>
      <c r="G12" s="17" t="s">
        <v>174</v>
      </c>
    </row>
    <row r="13" spans="1:8" ht="19.95" customHeight="1">
      <c r="A13" s="18">
        <v>8</v>
      </c>
      <c r="B13" s="17" t="s">
        <v>266</v>
      </c>
      <c r="C13" s="14" t="s">
        <v>154</v>
      </c>
      <c r="D13" s="15">
        <v>1</v>
      </c>
      <c r="E13" s="61" t="s">
        <v>173</v>
      </c>
      <c r="F13" s="133">
        <f t="shared" si="0"/>
        <v>3000</v>
      </c>
      <c r="G13" s="17" t="s">
        <v>177</v>
      </c>
    </row>
    <row r="14" spans="1:8" ht="19.95" customHeight="1">
      <c r="A14" s="18">
        <v>9</v>
      </c>
      <c r="B14" s="17" t="s">
        <v>284</v>
      </c>
      <c r="C14" s="14" t="s">
        <v>59</v>
      </c>
      <c r="D14" s="15">
        <v>1</v>
      </c>
      <c r="E14" s="61">
        <v>3000</v>
      </c>
      <c r="F14" s="133">
        <f t="shared" si="0"/>
        <v>3000</v>
      </c>
      <c r="G14" s="17"/>
    </row>
    <row r="15" spans="1:8" ht="19.95" customHeight="1">
      <c r="A15" s="18">
        <v>10</v>
      </c>
      <c r="B15" s="17" t="s">
        <v>267</v>
      </c>
      <c r="C15" s="14" t="s">
        <v>138</v>
      </c>
      <c r="D15" s="15">
        <v>1</v>
      </c>
      <c r="E15" s="61">
        <v>3000</v>
      </c>
      <c r="F15" s="133">
        <f t="shared" si="0"/>
        <v>3000</v>
      </c>
      <c r="G15" s="17"/>
    </row>
    <row r="16" spans="1:8" s="5" customFormat="1" ht="19.95" customHeight="1">
      <c r="A16" s="23" t="s">
        <v>123</v>
      </c>
      <c r="B16" s="24" t="s">
        <v>124</v>
      </c>
      <c r="C16" s="23" t="s">
        <v>125</v>
      </c>
      <c r="D16" s="25"/>
      <c r="E16" s="64"/>
      <c r="F16" s="134">
        <f>SUM(F4:F15)</f>
        <v>43000</v>
      </c>
      <c r="G16" s="24"/>
      <c r="H16" s="33"/>
    </row>
    <row r="17" spans="1:8" ht="19.95" customHeight="1">
      <c r="A17" s="109" t="s">
        <v>189</v>
      </c>
      <c r="B17" s="109"/>
      <c r="C17" s="14"/>
      <c r="D17" s="15"/>
      <c r="E17" s="61"/>
      <c r="F17" s="133"/>
      <c r="G17" s="17"/>
    </row>
    <row r="18" spans="1:8" ht="19.95" customHeight="1">
      <c r="A18" s="18">
        <v>1</v>
      </c>
      <c r="B18" s="17" t="s">
        <v>268</v>
      </c>
      <c r="C18" s="14" t="s">
        <v>154</v>
      </c>
      <c r="D18" s="15">
        <v>1</v>
      </c>
      <c r="E18" s="61">
        <v>4000</v>
      </c>
      <c r="F18" s="133">
        <v>0</v>
      </c>
      <c r="G18" s="17" t="s">
        <v>280</v>
      </c>
    </row>
    <row r="19" spans="1:8" ht="19.95" customHeight="1">
      <c r="A19" s="18">
        <v>2</v>
      </c>
      <c r="B19" s="17" t="s">
        <v>269</v>
      </c>
      <c r="C19" s="14" t="s">
        <v>154</v>
      </c>
      <c r="D19" s="15">
        <v>1</v>
      </c>
      <c r="E19" s="61">
        <v>4000</v>
      </c>
      <c r="F19" s="133">
        <v>0</v>
      </c>
      <c r="G19" s="17" t="s">
        <v>280</v>
      </c>
    </row>
    <row r="20" spans="1:8" ht="19.95" customHeight="1">
      <c r="A20" s="18">
        <v>3</v>
      </c>
      <c r="B20" s="17" t="s">
        <v>270</v>
      </c>
      <c r="C20" s="14" t="s">
        <v>154</v>
      </c>
      <c r="D20" s="15">
        <v>1</v>
      </c>
      <c r="E20" s="61">
        <v>4000</v>
      </c>
      <c r="F20" s="133">
        <f t="shared" ref="F20:F22" si="1">D20*E20</f>
        <v>4000</v>
      </c>
      <c r="G20" s="17"/>
    </row>
    <row r="21" spans="1:8" ht="19.95" customHeight="1">
      <c r="A21" s="18">
        <v>4</v>
      </c>
      <c r="B21" s="17" t="s">
        <v>271</v>
      </c>
      <c r="C21" s="14" t="s">
        <v>154</v>
      </c>
      <c r="D21" s="15">
        <v>2</v>
      </c>
      <c r="E21" s="61">
        <v>3000</v>
      </c>
      <c r="F21" s="133">
        <f t="shared" si="1"/>
        <v>6000</v>
      </c>
      <c r="G21" s="17"/>
    </row>
    <row r="22" spans="1:8" ht="19.95" customHeight="1">
      <c r="A22" s="18">
        <v>5</v>
      </c>
      <c r="B22" s="17" t="s">
        <v>272</v>
      </c>
      <c r="C22" s="14" t="s">
        <v>154</v>
      </c>
      <c r="D22" s="15">
        <v>2</v>
      </c>
      <c r="E22" s="61">
        <v>3000</v>
      </c>
      <c r="F22" s="133">
        <f t="shared" si="1"/>
        <v>6000</v>
      </c>
      <c r="G22" s="17"/>
    </row>
    <row r="23" spans="1:8" s="5" customFormat="1" ht="19.95" customHeight="1">
      <c r="A23" s="23" t="s">
        <v>123</v>
      </c>
      <c r="B23" s="24" t="s">
        <v>124</v>
      </c>
      <c r="C23" s="23" t="s">
        <v>125</v>
      </c>
      <c r="D23" s="25"/>
      <c r="E23" s="64"/>
      <c r="F23" s="134">
        <f>SUM(F18:F22)</f>
        <v>16000</v>
      </c>
      <c r="G23" s="24"/>
      <c r="H23" s="33"/>
    </row>
    <row r="24" spans="1:8" s="5" customFormat="1" ht="19.95" customHeight="1">
      <c r="A24" s="23"/>
      <c r="B24" s="24"/>
      <c r="C24" s="23"/>
      <c r="D24" s="25"/>
      <c r="E24" s="24" t="s">
        <v>156</v>
      </c>
      <c r="F24" s="134">
        <f>SUM(F16,F23)</f>
        <v>59000</v>
      </c>
      <c r="G24" s="24"/>
      <c r="H24" s="33"/>
    </row>
  </sheetData>
  <mergeCells count="3">
    <mergeCell ref="A3:B3"/>
    <mergeCell ref="A17:B17"/>
    <mergeCell ref="A1:G1"/>
  </mergeCells>
  <pageMargins left="0.08" right="0.08" top="0.24" bottom="0.24" header="0.51" footer="0.16"/>
  <pageSetup paperSize="9" scale="90" orientation="landscape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"/>
  <sheetViews>
    <sheetView workbookViewId="0">
      <selection activeCell="D28" sqref="D28"/>
    </sheetView>
  </sheetViews>
  <sheetFormatPr defaultRowHeight="13.2"/>
  <sheetData>
    <row r="3" spans="2:3">
      <c r="B3" t="s">
        <v>208</v>
      </c>
      <c r="C3" t="s">
        <v>211</v>
      </c>
    </row>
    <row r="5" spans="2:3">
      <c r="C5" t="s">
        <v>209</v>
      </c>
    </row>
    <row r="6" spans="2:3">
      <c r="C6" t="s">
        <v>210</v>
      </c>
    </row>
    <row r="10" spans="2:3">
      <c r="B10" t="s">
        <v>193</v>
      </c>
    </row>
    <row r="11" spans="2:3">
      <c r="C11" t="s">
        <v>194</v>
      </c>
    </row>
    <row r="14" spans="2:3">
      <c r="C14" t="s">
        <v>204</v>
      </c>
    </row>
    <row r="17" spans="2:3">
      <c r="C17" t="s">
        <v>205</v>
      </c>
    </row>
    <row r="18" spans="2:3">
      <c r="C18" t="s">
        <v>206</v>
      </c>
    </row>
    <row r="19" spans="2:3">
      <c r="C19" t="s">
        <v>207</v>
      </c>
    </row>
    <row r="22" spans="2:3">
      <c r="B22" t="s">
        <v>245</v>
      </c>
      <c r="C22" t="s">
        <v>246</v>
      </c>
    </row>
    <row r="23" spans="2:3">
      <c r="C23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5"/>
  <sheetViews>
    <sheetView zoomScale="115" workbookViewId="0">
      <pane ySplit="2" topLeftCell="A3" activePane="bottomLeft" state="frozen"/>
      <selection pane="bottomLeft" activeCell="A31" sqref="A31:XFD33"/>
    </sheetView>
  </sheetViews>
  <sheetFormatPr defaultColWidth="9.109375" defaultRowHeight="21.9" customHeight="1"/>
  <cols>
    <col min="1" max="1" width="4.44140625" style="8" customWidth="1"/>
    <col min="2" max="2" width="17.5546875" style="9" customWidth="1"/>
    <col min="3" max="3" width="6.33203125" style="8" customWidth="1"/>
    <col min="4" max="4" width="5.109375" style="10" customWidth="1"/>
    <col min="5" max="5" width="6" style="68" customWidth="1"/>
    <col min="6" max="6" width="5.6640625" style="85" customWidth="1"/>
    <col min="7" max="7" width="5.33203125" style="85" customWidth="1"/>
    <col min="8" max="8" width="6.21875" style="85" customWidth="1"/>
    <col min="9" max="9" width="5.109375" style="85" customWidth="1"/>
    <col min="10" max="10" width="8.44140625" style="95" customWidth="1"/>
    <col min="11" max="11" width="46" style="9" customWidth="1"/>
    <col min="12" max="12" width="12.6640625" style="8" bestFit="1" customWidth="1"/>
    <col min="13" max="13" width="11.44140625" style="8" bestFit="1" customWidth="1"/>
    <col min="14" max="16384" width="9.109375" style="8"/>
  </cols>
  <sheetData>
    <row r="1" spans="1:11" s="1" customFormat="1" ht="37.5" customHeight="1">
      <c r="A1" s="103" t="s">
        <v>36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s="2" customFormat="1" ht="19.5" customHeight="1">
      <c r="A2" s="12" t="s">
        <v>37</v>
      </c>
      <c r="B2" s="12" t="s">
        <v>38</v>
      </c>
      <c r="C2" s="12" t="s">
        <v>39</v>
      </c>
      <c r="D2" s="13" t="s">
        <v>40</v>
      </c>
      <c r="E2" s="60" t="s">
        <v>41</v>
      </c>
      <c r="F2" s="76" t="s">
        <v>42</v>
      </c>
      <c r="G2" s="76" t="s">
        <v>43</v>
      </c>
      <c r="H2" s="76" t="s">
        <v>44</v>
      </c>
      <c r="I2" s="76" t="s">
        <v>45</v>
      </c>
      <c r="J2" s="86" t="s">
        <v>46</v>
      </c>
      <c r="K2" s="12" t="s">
        <v>47</v>
      </c>
    </row>
    <row r="3" spans="1:11" ht="24.9" customHeight="1">
      <c r="A3" s="104" t="s">
        <v>48</v>
      </c>
      <c r="B3" s="104"/>
      <c r="C3" s="14"/>
      <c r="D3" s="15"/>
      <c r="E3" s="61"/>
      <c r="F3" s="77"/>
      <c r="G3" s="77"/>
      <c r="H3" s="77"/>
      <c r="I3" s="77"/>
      <c r="J3" s="87"/>
      <c r="K3" s="17"/>
    </row>
    <row r="4" spans="1:11" s="4" customFormat="1" ht="24.9" customHeight="1">
      <c r="A4" s="16">
        <v>1</v>
      </c>
      <c r="B4" s="17" t="s">
        <v>50</v>
      </c>
      <c r="C4" s="14" t="s">
        <v>49</v>
      </c>
      <c r="D4" s="16">
        <v>4</v>
      </c>
      <c r="E4" s="61">
        <v>9</v>
      </c>
      <c r="F4" s="77">
        <v>0.80500000000000005</v>
      </c>
      <c r="G4" s="77">
        <v>0</v>
      </c>
      <c r="H4" s="77">
        <v>8.5</v>
      </c>
      <c r="I4" s="77">
        <v>0.2</v>
      </c>
      <c r="J4" s="88">
        <f t="shared" ref="J4:J7" si="0">D4*(E4+F4+G4+H4+I4)</f>
        <v>74.02</v>
      </c>
      <c r="K4" s="20" t="s">
        <v>51</v>
      </c>
    </row>
    <row r="5" spans="1:11" s="3" customFormat="1" ht="24.9" customHeight="1">
      <c r="A5" s="16">
        <v>2</v>
      </c>
      <c r="B5" s="17" t="s">
        <v>52</v>
      </c>
      <c r="C5" s="14" t="s">
        <v>49</v>
      </c>
      <c r="D5" s="16">
        <v>4</v>
      </c>
      <c r="E5" s="61">
        <v>10</v>
      </c>
      <c r="F5" s="77">
        <v>1</v>
      </c>
      <c r="G5" s="77">
        <v>0</v>
      </c>
      <c r="H5" s="77">
        <v>6.5</v>
      </c>
      <c r="I5" s="77">
        <v>0.2</v>
      </c>
      <c r="J5" s="88">
        <f t="shared" si="0"/>
        <v>70.8</v>
      </c>
      <c r="K5" s="19" t="s">
        <v>53</v>
      </c>
    </row>
    <row r="6" spans="1:11" ht="24.9" customHeight="1">
      <c r="A6" s="16">
        <v>3</v>
      </c>
      <c r="B6" s="17" t="s">
        <v>54</v>
      </c>
      <c r="C6" s="14" t="s">
        <v>49</v>
      </c>
      <c r="D6" s="16">
        <v>5</v>
      </c>
      <c r="E6" s="61">
        <v>8</v>
      </c>
      <c r="F6" s="77">
        <v>0.80500000000000005</v>
      </c>
      <c r="G6" s="77">
        <v>0</v>
      </c>
      <c r="H6" s="77">
        <v>8.5</v>
      </c>
      <c r="I6" s="77">
        <v>0.2</v>
      </c>
      <c r="J6" s="88">
        <f t="shared" si="0"/>
        <v>87.524999999999991</v>
      </c>
      <c r="K6" s="20" t="s">
        <v>55</v>
      </c>
    </row>
    <row r="7" spans="1:11" s="3" customFormat="1" ht="24.9" customHeight="1">
      <c r="A7" s="16">
        <v>4</v>
      </c>
      <c r="B7" s="17" t="s">
        <v>56</v>
      </c>
      <c r="C7" s="14" t="s">
        <v>49</v>
      </c>
      <c r="D7" s="16">
        <v>5</v>
      </c>
      <c r="E7" s="61">
        <v>10</v>
      </c>
      <c r="F7" s="77">
        <v>1</v>
      </c>
      <c r="G7" s="77">
        <v>0</v>
      </c>
      <c r="H7" s="77">
        <v>6.5</v>
      </c>
      <c r="I7" s="77">
        <v>0.2</v>
      </c>
      <c r="J7" s="88">
        <f t="shared" si="0"/>
        <v>88.5</v>
      </c>
      <c r="K7" s="19" t="s">
        <v>53</v>
      </c>
    </row>
    <row r="8" spans="1:11" ht="24.9" customHeight="1">
      <c r="A8" s="104" t="s">
        <v>60</v>
      </c>
      <c r="B8" s="104"/>
      <c r="C8" s="14"/>
      <c r="D8" s="15"/>
      <c r="E8" s="61"/>
      <c r="F8" s="77"/>
      <c r="G8" s="77"/>
      <c r="H8" s="77"/>
      <c r="I8" s="77"/>
      <c r="J8" s="87"/>
      <c r="K8" s="17"/>
    </row>
    <row r="9" spans="1:11" s="4" customFormat="1" ht="24.9" customHeight="1">
      <c r="A9" s="16">
        <v>1</v>
      </c>
      <c r="B9" s="17" t="s">
        <v>50</v>
      </c>
      <c r="C9" s="14" t="s">
        <v>49</v>
      </c>
      <c r="D9" s="16">
        <v>50</v>
      </c>
      <c r="E9" s="61">
        <v>9</v>
      </c>
      <c r="F9" s="77">
        <v>0.80500000000000005</v>
      </c>
      <c r="G9" s="77">
        <v>0</v>
      </c>
      <c r="H9" s="77">
        <v>8.5</v>
      </c>
      <c r="I9" s="77">
        <v>0.2</v>
      </c>
      <c r="J9" s="88">
        <f t="shared" ref="J9:J12" si="1">D9*(E9+F9+G9+H9+I9)</f>
        <v>925.25</v>
      </c>
      <c r="K9" s="20" t="s">
        <v>51</v>
      </c>
    </row>
    <row r="10" spans="1:11" s="3" customFormat="1" ht="24.9" customHeight="1">
      <c r="A10" s="16">
        <v>2</v>
      </c>
      <c r="B10" s="17" t="s">
        <v>52</v>
      </c>
      <c r="C10" s="14" t="s">
        <v>49</v>
      </c>
      <c r="D10" s="16">
        <v>50</v>
      </c>
      <c r="E10" s="61">
        <v>10</v>
      </c>
      <c r="F10" s="77">
        <v>1</v>
      </c>
      <c r="G10" s="77">
        <v>0</v>
      </c>
      <c r="H10" s="77">
        <v>6.5</v>
      </c>
      <c r="I10" s="77">
        <v>0.2</v>
      </c>
      <c r="J10" s="88">
        <f t="shared" si="1"/>
        <v>885</v>
      </c>
      <c r="K10" s="19" t="s">
        <v>53</v>
      </c>
    </row>
    <row r="11" spans="1:11" ht="24.9" customHeight="1">
      <c r="A11" s="16">
        <v>3</v>
      </c>
      <c r="B11" s="17" t="s">
        <v>54</v>
      </c>
      <c r="C11" s="14" t="s">
        <v>49</v>
      </c>
      <c r="D11" s="16">
        <v>70</v>
      </c>
      <c r="E11" s="61">
        <v>8</v>
      </c>
      <c r="F11" s="77">
        <v>0.80500000000000005</v>
      </c>
      <c r="G11" s="77">
        <v>0</v>
      </c>
      <c r="H11" s="77">
        <v>8.5</v>
      </c>
      <c r="I11" s="77">
        <v>0.2</v>
      </c>
      <c r="J11" s="88">
        <f t="shared" si="1"/>
        <v>1225.3499999999999</v>
      </c>
      <c r="K11" s="20" t="s">
        <v>55</v>
      </c>
    </row>
    <row r="12" spans="1:11" s="3" customFormat="1" ht="24.9" customHeight="1">
      <c r="A12" s="16">
        <v>4</v>
      </c>
      <c r="B12" s="17" t="s">
        <v>56</v>
      </c>
      <c r="C12" s="14" t="s">
        <v>49</v>
      </c>
      <c r="D12" s="15">
        <v>120</v>
      </c>
      <c r="E12" s="61">
        <v>10</v>
      </c>
      <c r="F12" s="77">
        <v>0.5</v>
      </c>
      <c r="G12" s="77">
        <v>0</v>
      </c>
      <c r="H12" s="77">
        <v>6.5</v>
      </c>
      <c r="I12" s="77">
        <v>0</v>
      </c>
      <c r="J12" s="88">
        <f t="shared" si="1"/>
        <v>2040</v>
      </c>
      <c r="K12" s="19" t="s">
        <v>61</v>
      </c>
    </row>
    <row r="13" spans="1:11" ht="24.9" customHeight="1">
      <c r="A13" s="104" t="s">
        <v>181</v>
      </c>
      <c r="B13" s="104"/>
      <c r="C13" s="14"/>
      <c r="D13" s="15"/>
      <c r="E13" s="61"/>
      <c r="F13" s="77"/>
      <c r="G13" s="77"/>
      <c r="H13" s="77"/>
      <c r="I13" s="77"/>
      <c r="J13" s="77"/>
      <c r="K13" s="17"/>
    </row>
    <row r="14" spans="1:11" ht="40.5" customHeight="1">
      <c r="A14" s="14">
        <v>1</v>
      </c>
      <c r="B14" s="17" t="s">
        <v>170</v>
      </c>
      <c r="C14" s="14" t="s">
        <v>49</v>
      </c>
      <c r="D14" s="15"/>
      <c r="E14" s="61"/>
      <c r="F14" s="77"/>
      <c r="G14" s="77"/>
      <c r="H14" s="79"/>
      <c r="I14" s="77">
        <v>0</v>
      </c>
      <c r="J14" s="88">
        <f t="shared" ref="J14:J15" si="2">D14*(E14+F14+G14+H14+I14)</f>
        <v>0</v>
      </c>
      <c r="K14" s="17"/>
    </row>
    <row r="15" spans="1:11" ht="40.5" customHeight="1">
      <c r="A15" s="14">
        <v>1</v>
      </c>
      <c r="B15" s="17" t="s">
        <v>170</v>
      </c>
      <c r="C15" s="14" t="s">
        <v>49</v>
      </c>
      <c r="D15" s="15"/>
      <c r="E15" s="61"/>
      <c r="F15" s="77"/>
      <c r="G15" s="77"/>
      <c r="H15" s="79"/>
      <c r="I15" s="77">
        <v>0</v>
      </c>
      <c r="J15" s="88">
        <f t="shared" si="2"/>
        <v>0</v>
      </c>
      <c r="K15" s="17"/>
    </row>
    <row r="16" spans="1:11" ht="24.9" customHeight="1">
      <c r="A16" s="104" t="s">
        <v>66</v>
      </c>
      <c r="B16" s="104"/>
      <c r="C16" s="14"/>
      <c r="D16" s="15"/>
      <c r="E16" s="61"/>
      <c r="F16" s="77"/>
      <c r="G16" s="77"/>
      <c r="H16" s="77"/>
      <c r="I16" s="77"/>
      <c r="J16" s="77"/>
      <c r="K16" s="17"/>
    </row>
    <row r="17" spans="1:11" ht="24.9" customHeight="1">
      <c r="A17" s="16">
        <v>1</v>
      </c>
      <c r="B17" s="17" t="s">
        <v>50</v>
      </c>
      <c r="C17" s="14" t="s">
        <v>49</v>
      </c>
      <c r="D17" s="16">
        <v>20.329999999999998</v>
      </c>
      <c r="E17" s="61">
        <v>8</v>
      </c>
      <c r="F17" s="77">
        <v>0.80500000000000005</v>
      </c>
      <c r="G17" s="77">
        <v>0</v>
      </c>
      <c r="H17" s="77">
        <v>8.5</v>
      </c>
      <c r="I17" s="77">
        <v>0.2</v>
      </c>
      <c r="J17" s="88">
        <f t="shared" ref="J17:J20" si="3">D17*(E17+F17+G17+H17+I17)</f>
        <v>355.87664999999993</v>
      </c>
      <c r="K17" s="20" t="s">
        <v>212</v>
      </c>
    </row>
    <row r="18" spans="1:11" s="3" customFormat="1" ht="24.9" customHeight="1">
      <c r="A18" s="16">
        <v>2</v>
      </c>
      <c r="B18" s="17" t="s">
        <v>52</v>
      </c>
      <c r="C18" s="14" t="s">
        <v>49</v>
      </c>
      <c r="D18" s="16">
        <v>20.329999999999998</v>
      </c>
      <c r="E18" s="61">
        <v>10</v>
      </c>
      <c r="F18" s="77">
        <v>1</v>
      </c>
      <c r="G18" s="77">
        <v>0</v>
      </c>
      <c r="H18" s="77">
        <v>6.5</v>
      </c>
      <c r="I18" s="77">
        <v>0.2</v>
      </c>
      <c r="J18" s="88">
        <f t="shared" si="3"/>
        <v>359.84099999999995</v>
      </c>
      <c r="K18" s="19" t="s">
        <v>67</v>
      </c>
    </row>
    <row r="19" spans="1:11" ht="24.9" customHeight="1">
      <c r="A19" s="16">
        <v>3</v>
      </c>
      <c r="B19" s="17" t="s">
        <v>54</v>
      </c>
      <c r="C19" s="14" t="s">
        <v>49</v>
      </c>
      <c r="D19" s="15">
        <v>50</v>
      </c>
      <c r="E19" s="61">
        <v>8</v>
      </c>
      <c r="F19" s="77">
        <v>0.80500000000000005</v>
      </c>
      <c r="G19" s="77">
        <v>0</v>
      </c>
      <c r="H19" s="77">
        <v>8.5</v>
      </c>
      <c r="I19" s="77">
        <v>0.2</v>
      </c>
      <c r="J19" s="88">
        <f t="shared" si="3"/>
        <v>875.25</v>
      </c>
      <c r="K19" s="20" t="s">
        <v>55</v>
      </c>
    </row>
    <row r="20" spans="1:11" s="3" customFormat="1" ht="24.9" customHeight="1">
      <c r="A20" s="16">
        <v>4</v>
      </c>
      <c r="B20" s="17" t="s">
        <v>56</v>
      </c>
      <c r="C20" s="14" t="s">
        <v>49</v>
      </c>
      <c r="D20" s="15">
        <v>50</v>
      </c>
      <c r="E20" s="61">
        <v>10</v>
      </c>
      <c r="F20" s="77">
        <v>0.5</v>
      </c>
      <c r="G20" s="77">
        <v>0</v>
      </c>
      <c r="H20" s="77">
        <v>6.5</v>
      </c>
      <c r="I20" s="77">
        <v>0</v>
      </c>
      <c r="J20" s="88">
        <f t="shared" si="3"/>
        <v>850</v>
      </c>
      <c r="K20" s="19"/>
    </row>
    <row r="21" spans="1:11" ht="24.9" customHeight="1">
      <c r="A21" s="105" t="s">
        <v>168</v>
      </c>
      <c r="B21" s="106"/>
      <c r="C21" s="14"/>
      <c r="D21" s="15"/>
      <c r="E21" s="61"/>
      <c r="F21" s="77"/>
      <c r="G21" s="77"/>
      <c r="H21" s="77"/>
      <c r="I21" s="77"/>
      <c r="J21" s="77"/>
      <c r="K21" s="17"/>
    </row>
    <row r="22" spans="1:11" ht="24.75" customHeight="1">
      <c r="A22" s="16">
        <v>1</v>
      </c>
      <c r="B22" s="17" t="s">
        <v>50</v>
      </c>
      <c r="C22" s="14" t="s">
        <v>49</v>
      </c>
      <c r="D22" s="18">
        <v>15</v>
      </c>
      <c r="E22" s="61">
        <v>9</v>
      </c>
      <c r="F22" s="77">
        <v>0.80500000000000005</v>
      </c>
      <c r="G22" s="77">
        <v>0</v>
      </c>
      <c r="H22" s="77">
        <v>8.5</v>
      </c>
      <c r="I22" s="77">
        <v>0.2</v>
      </c>
      <c r="J22" s="88">
        <f t="shared" ref="J22:J25" si="4">D22*(E22+F22+G22+H22+I22)</f>
        <v>277.57499999999999</v>
      </c>
      <c r="K22" s="20" t="s">
        <v>51</v>
      </c>
    </row>
    <row r="23" spans="1:11" s="3" customFormat="1" ht="24.9" customHeight="1">
      <c r="A23" s="16">
        <v>2</v>
      </c>
      <c r="B23" s="17" t="s">
        <v>52</v>
      </c>
      <c r="C23" s="14" t="s">
        <v>49</v>
      </c>
      <c r="D23" s="18">
        <v>15</v>
      </c>
      <c r="E23" s="61">
        <v>10</v>
      </c>
      <c r="F23" s="77">
        <v>1</v>
      </c>
      <c r="G23" s="77">
        <v>0</v>
      </c>
      <c r="H23" s="77">
        <v>6.5</v>
      </c>
      <c r="I23" s="77">
        <v>0.2</v>
      </c>
      <c r="J23" s="88">
        <f t="shared" si="4"/>
        <v>265.5</v>
      </c>
      <c r="K23" s="19" t="s">
        <v>67</v>
      </c>
    </row>
    <row r="24" spans="1:11" ht="24.9" customHeight="1">
      <c r="A24" s="16">
        <v>3</v>
      </c>
      <c r="B24" s="17" t="s">
        <v>54</v>
      </c>
      <c r="C24" s="14" t="s">
        <v>49</v>
      </c>
      <c r="D24" s="15">
        <v>45</v>
      </c>
      <c r="E24" s="61">
        <v>8</v>
      </c>
      <c r="F24" s="77">
        <v>0.80500000000000005</v>
      </c>
      <c r="G24" s="77">
        <v>0</v>
      </c>
      <c r="H24" s="77">
        <v>8.5</v>
      </c>
      <c r="I24" s="77">
        <v>0.2</v>
      </c>
      <c r="J24" s="88">
        <f t="shared" si="4"/>
        <v>787.72499999999991</v>
      </c>
      <c r="K24" s="20" t="s">
        <v>51</v>
      </c>
    </row>
    <row r="25" spans="1:11" s="3" customFormat="1" ht="24.9" customHeight="1">
      <c r="A25" s="16">
        <v>4</v>
      </c>
      <c r="B25" s="17" t="s">
        <v>56</v>
      </c>
      <c r="C25" s="14" t="s">
        <v>49</v>
      </c>
      <c r="D25" s="15">
        <v>45</v>
      </c>
      <c r="E25" s="61">
        <v>10</v>
      </c>
      <c r="F25" s="77">
        <v>0.5</v>
      </c>
      <c r="G25" s="77">
        <v>0</v>
      </c>
      <c r="H25" s="77">
        <v>6.5</v>
      </c>
      <c r="I25" s="77">
        <v>0</v>
      </c>
      <c r="J25" s="88">
        <f t="shared" si="4"/>
        <v>765</v>
      </c>
      <c r="K25" s="19"/>
    </row>
    <row r="26" spans="1:11" ht="24.9" customHeight="1">
      <c r="A26" s="105" t="s">
        <v>167</v>
      </c>
      <c r="B26" s="106"/>
      <c r="C26" s="14"/>
      <c r="D26" s="15"/>
      <c r="E26" s="61"/>
      <c r="F26" s="77"/>
      <c r="G26" s="77"/>
      <c r="H26" s="77"/>
      <c r="I26" s="77"/>
      <c r="J26" s="77"/>
      <c r="K26" s="17"/>
    </row>
    <row r="27" spans="1:11" ht="24.75" customHeight="1">
      <c r="A27" s="16">
        <v>1</v>
      </c>
      <c r="B27" s="17" t="s">
        <v>50</v>
      </c>
      <c r="C27" s="14" t="s">
        <v>49</v>
      </c>
      <c r="D27" s="18">
        <v>11</v>
      </c>
      <c r="E27" s="61">
        <v>9</v>
      </c>
      <c r="F27" s="77">
        <v>0.80500000000000005</v>
      </c>
      <c r="G27" s="77">
        <v>0</v>
      </c>
      <c r="H27" s="77">
        <v>8.5</v>
      </c>
      <c r="I27" s="77">
        <v>0.2</v>
      </c>
      <c r="J27" s="88">
        <f t="shared" ref="J27:J30" si="5">D27*(E27+F27+G27+H27+I27)</f>
        <v>203.55499999999998</v>
      </c>
      <c r="K27" s="20" t="s">
        <v>51</v>
      </c>
    </row>
    <row r="28" spans="1:11" s="3" customFormat="1" ht="24.9" customHeight="1">
      <c r="A28" s="16">
        <v>2</v>
      </c>
      <c r="B28" s="17" t="s">
        <v>52</v>
      </c>
      <c r="C28" s="14" t="s">
        <v>49</v>
      </c>
      <c r="D28" s="18">
        <v>11</v>
      </c>
      <c r="E28" s="61">
        <v>10</v>
      </c>
      <c r="F28" s="77">
        <v>1</v>
      </c>
      <c r="G28" s="77">
        <v>0</v>
      </c>
      <c r="H28" s="77">
        <v>6.5</v>
      </c>
      <c r="I28" s="77">
        <v>0.2</v>
      </c>
      <c r="J28" s="88">
        <f t="shared" si="5"/>
        <v>194.7</v>
      </c>
      <c r="K28" s="19" t="s">
        <v>67</v>
      </c>
    </row>
    <row r="29" spans="1:11" ht="24.9" customHeight="1">
      <c r="A29" s="16">
        <v>3</v>
      </c>
      <c r="B29" s="17" t="s">
        <v>54</v>
      </c>
      <c r="C29" s="14" t="s">
        <v>49</v>
      </c>
      <c r="D29" s="15">
        <v>35</v>
      </c>
      <c r="E29" s="61">
        <v>8</v>
      </c>
      <c r="F29" s="77">
        <v>0.80500000000000005</v>
      </c>
      <c r="G29" s="77">
        <v>0</v>
      </c>
      <c r="H29" s="77">
        <v>8.5</v>
      </c>
      <c r="I29" s="77">
        <v>0.2</v>
      </c>
      <c r="J29" s="88">
        <f t="shared" si="5"/>
        <v>612.67499999999995</v>
      </c>
      <c r="K29" s="20" t="s">
        <v>51</v>
      </c>
    </row>
    <row r="30" spans="1:11" s="3" customFormat="1" ht="24.9" customHeight="1">
      <c r="A30" s="16">
        <v>4</v>
      </c>
      <c r="B30" s="17" t="s">
        <v>56</v>
      </c>
      <c r="C30" s="14" t="s">
        <v>49</v>
      </c>
      <c r="D30" s="15">
        <v>35</v>
      </c>
      <c r="E30" s="61">
        <v>10</v>
      </c>
      <c r="F30" s="77">
        <v>0.5</v>
      </c>
      <c r="G30" s="77">
        <v>0</v>
      </c>
      <c r="H30" s="77">
        <v>6.5</v>
      </c>
      <c r="I30" s="77">
        <v>0</v>
      </c>
      <c r="J30" s="88">
        <f t="shared" si="5"/>
        <v>595</v>
      </c>
      <c r="K30" s="19"/>
    </row>
    <row r="31" spans="1:11" ht="24.9" customHeight="1">
      <c r="A31" s="104" t="s">
        <v>70</v>
      </c>
      <c r="B31" s="104"/>
      <c r="C31" s="14"/>
      <c r="D31" s="15"/>
      <c r="E31" s="61"/>
      <c r="F31" s="77"/>
      <c r="G31" s="77"/>
      <c r="H31" s="77"/>
      <c r="I31" s="77"/>
      <c r="J31" s="77"/>
      <c r="K31" s="17"/>
    </row>
    <row r="32" spans="1:11" s="3" customFormat="1" ht="24.9" customHeight="1">
      <c r="A32" s="14">
        <v>1</v>
      </c>
      <c r="B32" s="17" t="s">
        <v>87</v>
      </c>
      <c r="C32" s="14" t="s">
        <v>49</v>
      </c>
      <c r="D32" s="15">
        <v>5.4</v>
      </c>
      <c r="E32" s="61">
        <v>50</v>
      </c>
      <c r="F32" s="77">
        <v>50</v>
      </c>
      <c r="G32" s="77">
        <v>0</v>
      </c>
      <c r="H32" s="77">
        <v>80</v>
      </c>
      <c r="I32" s="77">
        <v>0.2</v>
      </c>
      <c r="J32" s="88">
        <f>D32*(E32+F32+G32+H32+I32)</f>
        <v>973.08</v>
      </c>
      <c r="K32" s="19" t="s">
        <v>88</v>
      </c>
    </row>
    <row r="33" spans="1:11" ht="24.9" customHeight="1">
      <c r="A33" s="14">
        <v>2</v>
      </c>
      <c r="B33" s="17" t="s">
        <v>71</v>
      </c>
      <c r="C33" s="14" t="s">
        <v>49</v>
      </c>
      <c r="D33" s="15">
        <v>5.4</v>
      </c>
      <c r="E33" s="61">
        <v>15</v>
      </c>
      <c r="F33" s="77">
        <v>30</v>
      </c>
      <c r="G33" s="77">
        <v>0</v>
      </c>
      <c r="H33" s="77">
        <v>5</v>
      </c>
      <c r="I33" s="77">
        <v>0</v>
      </c>
      <c r="J33" s="88">
        <f t="shared" ref="J33:J42" si="6">D33*(E33+F33+G33+H33+I33)</f>
        <v>270</v>
      </c>
      <c r="K33" s="17" t="s">
        <v>72</v>
      </c>
    </row>
    <row r="34" spans="1:11" ht="24.9" customHeight="1">
      <c r="A34" s="14">
        <v>3</v>
      </c>
      <c r="B34" s="17" t="s">
        <v>64</v>
      </c>
      <c r="C34" s="14" t="s">
        <v>49</v>
      </c>
      <c r="D34" s="15">
        <v>5.4</v>
      </c>
      <c r="E34" s="61">
        <v>80</v>
      </c>
      <c r="F34" s="77">
        <v>25</v>
      </c>
      <c r="G34" s="77">
        <v>1</v>
      </c>
      <c r="H34" s="77">
        <v>35</v>
      </c>
      <c r="I34" s="77">
        <v>0</v>
      </c>
      <c r="J34" s="88">
        <f t="shared" si="6"/>
        <v>761.40000000000009</v>
      </c>
      <c r="K34" s="20" t="s">
        <v>57</v>
      </c>
    </row>
    <row r="35" spans="1:11" ht="28.8" customHeight="1">
      <c r="A35" s="14">
        <v>4</v>
      </c>
      <c r="B35" s="17" t="s">
        <v>77</v>
      </c>
      <c r="C35" s="14" t="s">
        <v>49</v>
      </c>
      <c r="D35" s="15">
        <v>25</v>
      </c>
      <c r="E35" s="61">
        <v>15</v>
      </c>
      <c r="F35" s="77">
        <v>25</v>
      </c>
      <c r="G35" s="77">
        <v>0</v>
      </c>
      <c r="H35" s="77">
        <v>25</v>
      </c>
      <c r="I35" s="77">
        <v>0</v>
      </c>
      <c r="J35" s="88">
        <f>D35*(E35+F35+G35+H35+I35)</f>
        <v>1625</v>
      </c>
      <c r="K35" s="17" t="s">
        <v>78</v>
      </c>
    </row>
    <row r="36" spans="1:11" ht="24.9" customHeight="1">
      <c r="A36" s="14">
        <v>5</v>
      </c>
      <c r="B36" s="17" t="s">
        <v>82</v>
      </c>
      <c r="C36" s="14" t="s">
        <v>49</v>
      </c>
      <c r="D36" s="15">
        <v>25</v>
      </c>
      <c r="E36" s="61">
        <v>80</v>
      </c>
      <c r="F36" s="77">
        <v>25</v>
      </c>
      <c r="G36" s="77">
        <v>1</v>
      </c>
      <c r="H36" s="77">
        <v>35</v>
      </c>
      <c r="I36" s="77">
        <v>0</v>
      </c>
      <c r="J36" s="88">
        <f>D36*(E36+F36+G36+H36+I36)</f>
        <v>3525</v>
      </c>
      <c r="K36" s="20" t="s">
        <v>65</v>
      </c>
    </row>
    <row r="37" spans="1:11" ht="24.9" customHeight="1">
      <c r="A37" s="14">
        <v>6</v>
      </c>
      <c r="B37" s="17" t="s">
        <v>215</v>
      </c>
      <c r="C37" s="14" t="s">
        <v>75</v>
      </c>
      <c r="D37" s="15">
        <v>1</v>
      </c>
      <c r="E37" s="61">
        <v>70</v>
      </c>
      <c r="F37" s="77">
        <v>15</v>
      </c>
      <c r="G37" s="77">
        <v>2</v>
      </c>
      <c r="H37" s="77">
        <v>45</v>
      </c>
      <c r="I37" s="77">
        <v>3</v>
      </c>
      <c r="J37" s="88">
        <f t="shared" si="6"/>
        <v>135</v>
      </c>
      <c r="K37" s="17" t="s">
        <v>76</v>
      </c>
    </row>
    <row r="38" spans="1:11" ht="24.9" customHeight="1">
      <c r="A38" s="14">
        <v>7</v>
      </c>
      <c r="B38" s="17" t="s">
        <v>73</v>
      </c>
      <c r="C38" s="14" t="s">
        <v>49</v>
      </c>
      <c r="D38" s="15">
        <v>5.4</v>
      </c>
      <c r="E38" s="61">
        <v>0</v>
      </c>
      <c r="F38" s="77">
        <v>15</v>
      </c>
      <c r="G38" s="77">
        <v>0</v>
      </c>
      <c r="H38" s="77">
        <v>20</v>
      </c>
      <c r="I38" s="77">
        <v>0</v>
      </c>
      <c r="J38" s="88">
        <f>D38*(E38+F38+G38+H38+I38)</f>
        <v>189</v>
      </c>
      <c r="K38" s="17" t="s">
        <v>74</v>
      </c>
    </row>
    <row r="39" spans="1:11" ht="24.9" customHeight="1">
      <c r="A39" s="14">
        <v>8</v>
      </c>
      <c r="B39" s="17" t="s">
        <v>79</v>
      </c>
      <c r="C39" s="14" t="s">
        <v>80</v>
      </c>
      <c r="D39" s="15">
        <v>1</v>
      </c>
      <c r="E39" s="61">
        <v>0</v>
      </c>
      <c r="F39" s="77">
        <v>0</v>
      </c>
      <c r="G39" s="77">
        <v>1</v>
      </c>
      <c r="H39" s="77">
        <v>100</v>
      </c>
      <c r="I39" s="77">
        <v>0</v>
      </c>
      <c r="J39" s="88">
        <f t="shared" si="6"/>
        <v>101</v>
      </c>
      <c r="K39" s="20" t="s">
        <v>81</v>
      </c>
    </row>
    <row r="40" spans="1:11" ht="24.9" customHeight="1">
      <c r="A40" s="14">
        <v>9</v>
      </c>
      <c r="B40" s="17" t="s">
        <v>83</v>
      </c>
      <c r="C40" s="18" t="s">
        <v>62</v>
      </c>
      <c r="D40" s="15">
        <v>25</v>
      </c>
      <c r="E40" s="63">
        <v>0</v>
      </c>
      <c r="F40" s="77">
        <v>0</v>
      </c>
      <c r="G40" s="79">
        <v>1</v>
      </c>
      <c r="H40" s="79">
        <v>10</v>
      </c>
      <c r="I40" s="79">
        <v>0</v>
      </c>
      <c r="J40" s="90">
        <f t="shared" si="6"/>
        <v>275</v>
      </c>
      <c r="K40" s="20" t="s">
        <v>65</v>
      </c>
    </row>
    <row r="41" spans="1:11" s="3" customFormat="1" ht="24.9" customHeight="1">
      <c r="A41" s="14">
        <v>10</v>
      </c>
      <c r="B41" s="17" t="s">
        <v>84</v>
      </c>
      <c r="C41" s="14" t="s">
        <v>85</v>
      </c>
      <c r="D41" s="16">
        <v>1</v>
      </c>
      <c r="E41" s="61">
        <v>6</v>
      </c>
      <c r="F41" s="77">
        <v>10</v>
      </c>
      <c r="G41" s="77">
        <v>0</v>
      </c>
      <c r="H41" s="77">
        <v>20</v>
      </c>
      <c r="I41" s="77">
        <v>0.2</v>
      </c>
      <c r="J41" s="88">
        <f t="shared" si="6"/>
        <v>36.200000000000003</v>
      </c>
      <c r="K41" s="19" t="s">
        <v>86</v>
      </c>
    </row>
    <row r="42" spans="1:11" ht="24.9" customHeight="1">
      <c r="A42" s="14">
        <v>11</v>
      </c>
      <c r="B42" s="17" t="s">
        <v>169</v>
      </c>
      <c r="C42" s="14" t="s">
        <v>49</v>
      </c>
      <c r="D42" s="15">
        <v>1</v>
      </c>
      <c r="E42" s="61">
        <v>1500</v>
      </c>
      <c r="F42" s="77">
        <v>0</v>
      </c>
      <c r="G42" s="77">
        <v>0</v>
      </c>
      <c r="H42" s="77">
        <v>0</v>
      </c>
      <c r="I42" s="77">
        <v>0</v>
      </c>
      <c r="J42" s="88">
        <f t="shared" si="6"/>
        <v>1500</v>
      </c>
      <c r="K42" s="17" t="s">
        <v>96</v>
      </c>
    </row>
    <row r="43" spans="1:11" ht="24.9" customHeight="1">
      <c r="A43" s="104" t="s">
        <v>89</v>
      </c>
      <c r="B43" s="104"/>
      <c r="C43" s="14"/>
      <c r="D43" s="15"/>
      <c r="E43" s="61"/>
      <c r="F43" s="77"/>
      <c r="G43" s="77"/>
      <c r="H43" s="77"/>
      <c r="I43" s="77"/>
      <c r="J43" s="77"/>
      <c r="K43" s="17"/>
    </row>
    <row r="44" spans="1:11" s="3" customFormat="1" ht="24.9" customHeight="1">
      <c r="A44" s="14">
        <v>1</v>
      </c>
      <c r="B44" s="17" t="s">
        <v>87</v>
      </c>
      <c r="C44" s="14" t="s">
        <v>49</v>
      </c>
      <c r="D44" s="15">
        <v>6.4</v>
      </c>
      <c r="E44" s="61">
        <v>50</v>
      </c>
      <c r="F44" s="77">
        <v>50</v>
      </c>
      <c r="G44" s="77">
        <v>0</v>
      </c>
      <c r="H44" s="77">
        <v>80</v>
      </c>
      <c r="I44" s="77">
        <v>0.2</v>
      </c>
      <c r="J44" s="88">
        <f>D44*(E44+F44+G44+H44+I44)</f>
        <v>1153.28</v>
      </c>
      <c r="K44" s="19" t="s">
        <v>88</v>
      </c>
    </row>
    <row r="45" spans="1:11" ht="24.9" customHeight="1">
      <c r="A45" s="14">
        <v>2</v>
      </c>
      <c r="B45" s="17" t="s">
        <v>71</v>
      </c>
      <c r="C45" s="14" t="s">
        <v>49</v>
      </c>
      <c r="D45" s="15">
        <v>6.4</v>
      </c>
      <c r="E45" s="61">
        <v>15</v>
      </c>
      <c r="F45" s="77">
        <v>30</v>
      </c>
      <c r="G45" s="77">
        <v>0</v>
      </c>
      <c r="H45" s="77">
        <v>5</v>
      </c>
      <c r="I45" s="77">
        <v>0</v>
      </c>
      <c r="J45" s="88">
        <f t="shared" ref="J45:J54" si="7">D45*(E45+F45+G45+H45+I45)</f>
        <v>320</v>
      </c>
      <c r="K45" s="17" t="s">
        <v>72</v>
      </c>
    </row>
    <row r="46" spans="1:11" ht="24.9" customHeight="1">
      <c r="A46" s="14">
        <v>3</v>
      </c>
      <c r="B46" s="17" t="s">
        <v>64</v>
      </c>
      <c r="C46" s="14" t="s">
        <v>49</v>
      </c>
      <c r="D46" s="15">
        <v>6.4</v>
      </c>
      <c r="E46" s="61">
        <v>80</v>
      </c>
      <c r="F46" s="77">
        <v>25</v>
      </c>
      <c r="G46" s="77">
        <v>1</v>
      </c>
      <c r="H46" s="77">
        <v>35</v>
      </c>
      <c r="I46" s="77">
        <v>0</v>
      </c>
      <c r="J46" s="88">
        <f t="shared" si="7"/>
        <v>902.40000000000009</v>
      </c>
      <c r="K46" s="20" t="s">
        <v>57</v>
      </c>
    </row>
    <row r="47" spans="1:11" ht="40.5" customHeight="1">
      <c r="A47" s="14">
        <v>4</v>
      </c>
      <c r="B47" s="17" t="s">
        <v>77</v>
      </c>
      <c r="C47" s="14" t="s">
        <v>49</v>
      </c>
      <c r="D47" s="15">
        <v>28</v>
      </c>
      <c r="E47" s="61">
        <v>10.5</v>
      </c>
      <c r="F47" s="77">
        <v>25</v>
      </c>
      <c r="G47" s="77">
        <v>0</v>
      </c>
      <c r="H47" s="77">
        <v>25</v>
      </c>
      <c r="I47" s="77">
        <v>0</v>
      </c>
      <c r="J47" s="88">
        <f t="shared" si="7"/>
        <v>1694</v>
      </c>
      <c r="K47" s="17" t="s">
        <v>78</v>
      </c>
    </row>
    <row r="48" spans="1:11" ht="24.9" customHeight="1">
      <c r="A48" s="14">
        <v>5</v>
      </c>
      <c r="B48" s="17" t="s">
        <v>90</v>
      </c>
      <c r="C48" s="14" t="s">
        <v>49</v>
      </c>
      <c r="D48" s="15">
        <v>28</v>
      </c>
      <c r="E48" s="61">
        <v>80</v>
      </c>
      <c r="F48" s="77">
        <v>25</v>
      </c>
      <c r="G48" s="77">
        <v>1</v>
      </c>
      <c r="H48" s="77">
        <v>35</v>
      </c>
      <c r="I48" s="77">
        <v>0</v>
      </c>
      <c r="J48" s="88">
        <f>D48*(E48+F48+G48+H48+I48)</f>
        <v>3948</v>
      </c>
      <c r="K48" s="20" t="s">
        <v>65</v>
      </c>
    </row>
    <row r="49" spans="1:11" ht="24.9" customHeight="1">
      <c r="A49" s="14">
        <v>6</v>
      </c>
      <c r="B49" s="17" t="s">
        <v>215</v>
      </c>
      <c r="C49" s="14" t="s">
        <v>75</v>
      </c>
      <c r="D49" s="15">
        <v>1</v>
      </c>
      <c r="E49" s="61">
        <v>70</v>
      </c>
      <c r="F49" s="77">
        <v>15</v>
      </c>
      <c r="G49" s="77">
        <v>2</v>
      </c>
      <c r="H49" s="77">
        <v>45</v>
      </c>
      <c r="I49" s="77">
        <v>3</v>
      </c>
      <c r="J49" s="88">
        <f>D49*(E49+F49+G49+H49+I49)</f>
        <v>135</v>
      </c>
      <c r="K49" s="17" t="s">
        <v>76</v>
      </c>
    </row>
    <row r="50" spans="1:11" ht="24.9" customHeight="1">
      <c r="A50" s="14">
        <v>7</v>
      </c>
      <c r="B50" s="17" t="s">
        <v>73</v>
      </c>
      <c r="C50" s="14" t="s">
        <v>49</v>
      </c>
      <c r="D50" s="15">
        <v>6.4</v>
      </c>
      <c r="E50" s="61">
        <v>0</v>
      </c>
      <c r="F50" s="77">
        <v>15</v>
      </c>
      <c r="G50" s="77">
        <v>0</v>
      </c>
      <c r="H50" s="77">
        <v>20</v>
      </c>
      <c r="I50" s="77">
        <v>0</v>
      </c>
      <c r="J50" s="88">
        <f>D50*(E50+F50+G50+H50+I50)</f>
        <v>224</v>
      </c>
      <c r="K50" s="17" t="s">
        <v>74</v>
      </c>
    </row>
    <row r="51" spans="1:11" ht="24.9" customHeight="1">
      <c r="A51" s="14">
        <v>8</v>
      </c>
      <c r="B51" s="17" t="s">
        <v>79</v>
      </c>
      <c r="C51" s="14" t="s">
        <v>80</v>
      </c>
      <c r="D51" s="15">
        <v>1</v>
      </c>
      <c r="E51" s="61">
        <v>0</v>
      </c>
      <c r="F51" s="77">
        <v>0</v>
      </c>
      <c r="G51" s="77">
        <v>1</v>
      </c>
      <c r="H51" s="77">
        <v>100</v>
      </c>
      <c r="I51" s="77">
        <v>0</v>
      </c>
      <c r="J51" s="88">
        <f t="shared" si="7"/>
        <v>101</v>
      </c>
      <c r="K51" s="20" t="s">
        <v>81</v>
      </c>
    </row>
    <row r="52" spans="1:11" ht="24.9" customHeight="1">
      <c r="A52" s="14">
        <v>9</v>
      </c>
      <c r="B52" s="17" t="s">
        <v>83</v>
      </c>
      <c r="C52" s="18" t="s">
        <v>62</v>
      </c>
      <c r="D52" s="15">
        <v>25</v>
      </c>
      <c r="E52" s="63">
        <v>0</v>
      </c>
      <c r="F52" s="77">
        <v>0</v>
      </c>
      <c r="G52" s="79">
        <v>1</v>
      </c>
      <c r="H52" s="79">
        <v>10</v>
      </c>
      <c r="I52" s="79">
        <v>0</v>
      </c>
      <c r="J52" s="90">
        <f t="shared" si="7"/>
        <v>275</v>
      </c>
      <c r="K52" s="20" t="s">
        <v>65</v>
      </c>
    </row>
    <row r="53" spans="1:11" s="3" customFormat="1" ht="24.9" customHeight="1">
      <c r="A53" s="14">
        <v>10</v>
      </c>
      <c r="B53" s="17" t="s">
        <v>84</v>
      </c>
      <c r="C53" s="14" t="s">
        <v>85</v>
      </c>
      <c r="D53" s="16">
        <v>1</v>
      </c>
      <c r="E53" s="61">
        <v>6</v>
      </c>
      <c r="F53" s="77">
        <v>10</v>
      </c>
      <c r="G53" s="77">
        <v>0</v>
      </c>
      <c r="H53" s="77">
        <v>20</v>
      </c>
      <c r="I53" s="77">
        <v>0.2</v>
      </c>
      <c r="J53" s="88">
        <f t="shared" si="7"/>
        <v>36.200000000000003</v>
      </c>
      <c r="K53" s="19" t="s">
        <v>86</v>
      </c>
    </row>
    <row r="54" spans="1:11" ht="24.9" customHeight="1">
      <c r="A54" s="14">
        <v>11</v>
      </c>
      <c r="B54" s="17" t="s">
        <v>169</v>
      </c>
      <c r="C54" s="14" t="s">
        <v>49</v>
      </c>
      <c r="D54" s="15">
        <v>1</v>
      </c>
      <c r="E54" s="61">
        <v>1500</v>
      </c>
      <c r="F54" s="77">
        <v>0</v>
      </c>
      <c r="G54" s="77">
        <v>0</v>
      </c>
      <c r="H54" s="77">
        <v>0</v>
      </c>
      <c r="I54" s="77">
        <v>0</v>
      </c>
      <c r="J54" s="88">
        <f t="shared" si="7"/>
        <v>1500</v>
      </c>
      <c r="K54" s="17" t="s">
        <v>96</v>
      </c>
    </row>
    <row r="55" spans="1:11" ht="24.9" customHeight="1">
      <c r="A55" s="104" t="s">
        <v>91</v>
      </c>
      <c r="B55" s="104"/>
      <c r="C55" s="14"/>
      <c r="D55" s="15"/>
      <c r="E55" s="61"/>
      <c r="F55" s="77"/>
      <c r="G55" s="77"/>
      <c r="H55" s="77"/>
      <c r="I55" s="77"/>
      <c r="J55" s="88"/>
      <c r="K55" s="17"/>
    </row>
    <row r="56" spans="1:11" s="3" customFormat="1" ht="24.9" customHeight="1">
      <c r="A56" s="14">
        <v>1</v>
      </c>
      <c r="B56" s="17" t="s">
        <v>87</v>
      </c>
      <c r="C56" s="14" t="s">
        <v>49</v>
      </c>
      <c r="D56" s="15">
        <v>7</v>
      </c>
      <c r="E56" s="61">
        <v>50</v>
      </c>
      <c r="F56" s="77">
        <v>50</v>
      </c>
      <c r="G56" s="77">
        <v>0</v>
      </c>
      <c r="H56" s="77">
        <v>80</v>
      </c>
      <c r="I56" s="77">
        <v>0.2</v>
      </c>
      <c r="J56" s="88">
        <f>D56*(E56+F56+G56+H56+I56)</f>
        <v>1261.3999999999999</v>
      </c>
      <c r="K56" s="19" t="s">
        <v>88</v>
      </c>
    </row>
    <row r="57" spans="1:11" ht="24.9" customHeight="1">
      <c r="A57" s="14">
        <v>2</v>
      </c>
      <c r="B57" s="17" t="s">
        <v>71</v>
      </c>
      <c r="C57" s="14" t="s">
        <v>49</v>
      </c>
      <c r="D57" s="15">
        <v>7</v>
      </c>
      <c r="E57" s="61">
        <v>10</v>
      </c>
      <c r="F57" s="77">
        <v>15</v>
      </c>
      <c r="G57" s="77">
        <v>0</v>
      </c>
      <c r="H57" s="77">
        <v>10</v>
      </c>
      <c r="I57" s="77">
        <v>0</v>
      </c>
      <c r="J57" s="88">
        <f t="shared" ref="J57:J64" si="8">D57*(E57+F57+G57+H57+I57)</f>
        <v>245</v>
      </c>
      <c r="K57" s="17" t="s">
        <v>92</v>
      </c>
    </row>
    <row r="58" spans="1:11" ht="24.9" customHeight="1">
      <c r="A58" s="14">
        <v>3</v>
      </c>
      <c r="B58" s="17" t="s">
        <v>64</v>
      </c>
      <c r="C58" s="14" t="s">
        <v>49</v>
      </c>
      <c r="D58" s="15">
        <v>7</v>
      </c>
      <c r="E58" s="61">
        <v>80</v>
      </c>
      <c r="F58" s="77">
        <v>25</v>
      </c>
      <c r="G58" s="77">
        <v>0.8</v>
      </c>
      <c r="H58" s="77">
        <v>35</v>
      </c>
      <c r="I58" s="77">
        <v>0</v>
      </c>
      <c r="J58" s="88">
        <f t="shared" si="8"/>
        <v>985.60000000000014</v>
      </c>
      <c r="K58" s="20" t="s">
        <v>57</v>
      </c>
    </row>
    <row r="59" spans="1:11" ht="35.25" customHeight="1">
      <c r="A59" s="14">
        <v>4</v>
      </c>
      <c r="B59" s="17" t="s">
        <v>77</v>
      </c>
      <c r="C59" s="14" t="s">
        <v>49</v>
      </c>
      <c r="D59" s="15">
        <v>24</v>
      </c>
      <c r="E59" s="61">
        <v>10.5</v>
      </c>
      <c r="F59" s="77">
        <v>15</v>
      </c>
      <c r="G59" s="77">
        <v>0</v>
      </c>
      <c r="H59" s="79">
        <v>26</v>
      </c>
      <c r="I59" s="77">
        <v>0</v>
      </c>
      <c r="J59" s="88">
        <f t="shared" si="8"/>
        <v>1236</v>
      </c>
      <c r="K59" s="17" t="s">
        <v>78</v>
      </c>
    </row>
    <row r="60" spans="1:11" ht="24.9" customHeight="1">
      <c r="A60" s="14">
        <v>5</v>
      </c>
      <c r="B60" s="17" t="s">
        <v>82</v>
      </c>
      <c r="C60" s="18" t="s">
        <v>49</v>
      </c>
      <c r="D60" s="15">
        <v>24</v>
      </c>
      <c r="E60" s="63">
        <v>80</v>
      </c>
      <c r="F60" s="77">
        <v>25</v>
      </c>
      <c r="G60" s="79">
        <v>1</v>
      </c>
      <c r="H60" s="77">
        <v>35</v>
      </c>
      <c r="I60" s="79">
        <v>0</v>
      </c>
      <c r="J60" s="90">
        <f t="shared" si="8"/>
        <v>3384</v>
      </c>
      <c r="K60" s="20" t="s">
        <v>65</v>
      </c>
    </row>
    <row r="61" spans="1:11" ht="24.9" customHeight="1">
      <c r="A61" s="14">
        <v>6</v>
      </c>
      <c r="B61" s="17" t="s">
        <v>214</v>
      </c>
      <c r="C61" s="14" t="s">
        <v>75</v>
      </c>
      <c r="D61" s="22">
        <v>1</v>
      </c>
      <c r="E61" s="61">
        <v>70</v>
      </c>
      <c r="F61" s="77">
        <v>15</v>
      </c>
      <c r="G61" s="77">
        <v>2</v>
      </c>
      <c r="H61" s="77">
        <v>45</v>
      </c>
      <c r="I61" s="77">
        <v>3</v>
      </c>
      <c r="J61" s="88">
        <f>D61*(E61+F61+G61+H61+I61)</f>
        <v>135</v>
      </c>
      <c r="K61" s="17" t="s">
        <v>76</v>
      </c>
    </row>
    <row r="62" spans="1:11" s="3" customFormat="1" ht="24.9" customHeight="1">
      <c r="A62" s="14">
        <v>7</v>
      </c>
      <c r="B62" s="17" t="s">
        <v>93</v>
      </c>
      <c r="C62" s="14" t="s">
        <v>59</v>
      </c>
      <c r="D62" s="16">
        <v>1</v>
      </c>
      <c r="E62" s="61">
        <v>0</v>
      </c>
      <c r="F62" s="77">
        <v>0</v>
      </c>
      <c r="G62" s="77">
        <v>0</v>
      </c>
      <c r="H62" s="77">
        <v>100</v>
      </c>
      <c r="I62" s="77">
        <v>0.2</v>
      </c>
      <c r="J62" s="88">
        <f>D62*(E62+F62+G62+H62+I62)</f>
        <v>100.2</v>
      </c>
      <c r="K62" s="19" t="s">
        <v>94</v>
      </c>
    </row>
    <row r="63" spans="1:11" s="3" customFormat="1" ht="24.9" customHeight="1">
      <c r="A63" s="14">
        <v>8</v>
      </c>
      <c r="B63" s="17" t="s">
        <v>84</v>
      </c>
      <c r="C63" s="14" t="s">
        <v>85</v>
      </c>
      <c r="D63" s="16">
        <v>1</v>
      </c>
      <c r="E63" s="61">
        <v>6</v>
      </c>
      <c r="F63" s="77">
        <v>10</v>
      </c>
      <c r="G63" s="77">
        <v>0</v>
      </c>
      <c r="H63" s="77">
        <v>20</v>
      </c>
      <c r="I63" s="77">
        <v>0.2</v>
      </c>
      <c r="J63" s="88">
        <f t="shared" si="8"/>
        <v>36.200000000000003</v>
      </c>
      <c r="K63" s="19" t="s">
        <v>86</v>
      </c>
    </row>
    <row r="64" spans="1:11" ht="24.9" customHeight="1">
      <c r="A64" s="14">
        <v>9</v>
      </c>
      <c r="B64" s="17" t="s">
        <v>95</v>
      </c>
      <c r="C64" s="14" t="s">
        <v>49</v>
      </c>
      <c r="D64" s="15">
        <v>3</v>
      </c>
      <c r="E64" s="61">
        <v>450</v>
      </c>
      <c r="F64" s="77">
        <v>0</v>
      </c>
      <c r="G64" s="77">
        <v>0</v>
      </c>
      <c r="H64" s="77">
        <v>0</v>
      </c>
      <c r="I64" s="77">
        <v>0</v>
      </c>
      <c r="J64" s="88">
        <f t="shared" si="8"/>
        <v>1350</v>
      </c>
      <c r="K64" s="17" t="s">
        <v>96</v>
      </c>
    </row>
    <row r="65" spans="1:11" ht="24.9" customHeight="1">
      <c r="A65" s="107" t="s">
        <v>97</v>
      </c>
      <c r="B65" s="108"/>
      <c r="C65" s="14"/>
      <c r="D65" s="15"/>
      <c r="E65" s="61"/>
      <c r="F65" s="77"/>
      <c r="G65" s="77"/>
      <c r="H65" s="77"/>
      <c r="I65" s="77"/>
      <c r="J65" s="88"/>
      <c r="K65" s="17"/>
    </row>
    <row r="66" spans="1:11" ht="24.9" customHeight="1">
      <c r="A66" s="14">
        <v>1</v>
      </c>
      <c r="B66" s="17" t="s">
        <v>98</v>
      </c>
      <c r="C66" s="14" t="s">
        <v>99</v>
      </c>
      <c r="D66" s="15">
        <v>1</v>
      </c>
      <c r="E66" s="61">
        <v>315</v>
      </c>
      <c r="F66" s="77">
        <v>30</v>
      </c>
      <c r="G66" s="77">
        <v>14.5</v>
      </c>
      <c r="H66" s="77">
        <v>150</v>
      </c>
      <c r="I66" s="77">
        <v>20</v>
      </c>
      <c r="J66" s="88">
        <f t="shared" ref="J66:J80" si="9">D66*(E66+F66+G66+H66+I66)</f>
        <v>529.5</v>
      </c>
      <c r="K66" s="21" t="s">
        <v>63</v>
      </c>
    </row>
    <row r="67" spans="1:11" ht="24.9" customHeight="1">
      <c r="A67" s="14">
        <v>2</v>
      </c>
      <c r="B67" s="17" t="s">
        <v>100</v>
      </c>
      <c r="C67" s="14" t="s">
        <v>99</v>
      </c>
      <c r="D67" s="15">
        <v>2</v>
      </c>
      <c r="E67" s="61">
        <v>150</v>
      </c>
      <c r="F67" s="77">
        <v>40.5</v>
      </c>
      <c r="G67" s="77">
        <v>15.5</v>
      </c>
      <c r="H67" s="77">
        <v>120</v>
      </c>
      <c r="I67" s="77">
        <v>25</v>
      </c>
      <c r="J67" s="88">
        <f t="shared" si="9"/>
        <v>702</v>
      </c>
      <c r="K67" s="21" t="s">
        <v>63</v>
      </c>
    </row>
    <row r="68" spans="1:11" ht="24.9" customHeight="1">
      <c r="A68" s="14">
        <v>3</v>
      </c>
      <c r="B68" s="17" t="s">
        <v>101</v>
      </c>
      <c r="C68" s="14" t="s">
        <v>99</v>
      </c>
      <c r="D68" s="15">
        <v>1</v>
      </c>
      <c r="E68" s="61">
        <v>200</v>
      </c>
      <c r="F68" s="77">
        <v>8.5</v>
      </c>
      <c r="G68" s="77">
        <v>3</v>
      </c>
      <c r="H68" s="77">
        <v>150</v>
      </c>
      <c r="I68" s="77">
        <v>0</v>
      </c>
      <c r="J68" s="88">
        <f t="shared" si="9"/>
        <v>361.5</v>
      </c>
      <c r="K68" s="17" t="s">
        <v>102</v>
      </c>
    </row>
    <row r="69" spans="1:11" ht="24.9" customHeight="1">
      <c r="A69" s="107" t="s">
        <v>103</v>
      </c>
      <c r="B69" s="108"/>
      <c r="C69" s="14"/>
      <c r="D69" s="15"/>
      <c r="E69" s="61"/>
      <c r="F69" s="77"/>
      <c r="G69" s="77"/>
      <c r="H69" s="77"/>
      <c r="I69" s="77"/>
      <c r="J69" s="88"/>
      <c r="K69" s="17"/>
    </row>
    <row r="70" spans="1:11" ht="24.9" customHeight="1">
      <c r="A70" s="14">
        <v>1</v>
      </c>
      <c r="B70" s="17" t="s">
        <v>104</v>
      </c>
      <c r="C70" s="14" t="s">
        <v>49</v>
      </c>
      <c r="D70" s="15">
        <v>125</v>
      </c>
      <c r="E70" s="61">
        <v>40</v>
      </c>
      <c r="F70" s="77">
        <v>0</v>
      </c>
      <c r="G70" s="77">
        <v>0</v>
      </c>
      <c r="H70" s="77">
        <v>0</v>
      </c>
      <c r="I70" s="77">
        <v>2</v>
      </c>
      <c r="J70" s="88">
        <f t="shared" si="9"/>
        <v>5250</v>
      </c>
      <c r="K70" s="17" t="s">
        <v>105</v>
      </c>
    </row>
    <row r="71" spans="1:11" ht="24.9" customHeight="1">
      <c r="A71" s="14">
        <v>2</v>
      </c>
      <c r="B71" s="17" t="s">
        <v>106</v>
      </c>
      <c r="C71" s="14" t="s">
        <v>49</v>
      </c>
      <c r="D71" s="15">
        <v>125</v>
      </c>
      <c r="E71" s="61">
        <v>10</v>
      </c>
      <c r="F71" s="77">
        <v>0</v>
      </c>
      <c r="G71" s="77">
        <v>0</v>
      </c>
      <c r="H71" s="77">
        <v>0</v>
      </c>
      <c r="I71" s="77">
        <v>2</v>
      </c>
      <c r="J71" s="88">
        <f t="shared" si="9"/>
        <v>1500</v>
      </c>
      <c r="K71" s="17" t="s">
        <v>107</v>
      </c>
    </row>
    <row r="72" spans="1:11" ht="24.9" customHeight="1">
      <c r="A72" s="14">
        <v>3</v>
      </c>
      <c r="B72" s="17" t="s">
        <v>108</v>
      </c>
      <c r="C72" s="14" t="s">
        <v>49</v>
      </c>
      <c r="D72" s="15">
        <v>125</v>
      </c>
      <c r="E72" s="61">
        <v>0</v>
      </c>
      <c r="F72" s="77">
        <v>0</v>
      </c>
      <c r="G72" s="77">
        <v>0</v>
      </c>
      <c r="H72" s="77">
        <v>20</v>
      </c>
      <c r="I72" s="77">
        <v>0</v>
      </c>
      <c r="J72" s="88">
        <f t="shared" si="9"/>
        <v>2500</v>
      </c>
      <c r="K72" s="17" t="s">
        <v>109</v>
      </c>
    </row>
    <row r="73" spans="1:11" ht="24.9" customHeight="1">
      <c r="A73" s="14">
        <v>4</v>
      </c>
      <c r="B73" s="17" t="s">
        <v>110</v>
      </c>
      <c r="C73" s="14" t="s">
        <v>49</v>
      </c>
      <c r="D73" s="15">
        <v>125</v>
      </c>
      <c r="E73" s="61">
        <v>0</v>
      </c>
      <c r="F73" s="77">
        <v>0</v>
      </c>
      <c r="G73" s="77">
        <v>0.5</v>
      </c>
      <c r="H73" s="77">
        <v>12</v>
      </c>
      <c r="I73" s="77">
        <v>0</v>
      </c>
      <c r="J73" s="88">
        <f t="shared" si="9"/>
        <v>1562.5</v>
      </c>
      <c r="K73" s="17" t="s">
        <v>111</v>
      </c>
    </row>
    <row r="74" spans="1:11" ht="24.9" customHeight="1">
      <c r="A74" s="14">
        <v>5</v>
      </c>
      <c r="B74" s="17" t="s">
        <v>112</v>
      </c>
      <c r="C74" s="14" t="s">
        <v>59</v>
      </c>
      <c r="D74" s="15">
        <v>1</v>
      </c>
      <c r="E74" s="61">
        <v>0</v>
      </c>
      <c r="F74" s="77">
        <v>2</v>
      </c>
      <c r="G74" s="77">
        <v>0</v>
      </c>
      <c r="H74" s="77">
        <v>300</v>
      </c>
      <c r="I74" s="77">
        <v>0</v>
      </c>
      <c r="J74" s="88">
        <f t="shared" si="9"/>
        <v>302</v>
      </c>
      <c r="K74" s="17" t="s">
        <v>113</v>
      </c>
    </row>
    <row r="75" spans="1:11" ht="24.9" customHeight="1">
      <c r="A75" s="14">
        <v>6</v>
      </c>
      <c r="B75" s="17" t="s">
        <v>114</v>
      </c>
      <c r="C75" s="14" t="s">
        <v>49</v>
      </c>
      <c r="D75" s="15">
        <v>128</v>
      </c>
      <c r="E75" s="61">
        <v>5</v>
      </c>
      <c r="F75" s="77">
        <v>0.5</v>
      </c>
      <c r="G75" s="77">
        <v>0.2</v>
      </c>
      <c r="H75" s="77">
        <v>0</v>
      </c>
      <c r="I75" s="77">
        <v>0.15</v>
      </c>
      <c r="J75" s="88">
        <f t="shared" si="9"/>
        <v>748.80000000000007</v>
      </c>
      <c r="K75" s="17" t="s">
        <v>115</v>
      </c>
    </row>
    <row r="76" spans="1:11" ht="24.9" customHeight="1">
      <c r="A76" s="109" t="s">
        <v>116</v>
      </c>
      <c r="B76" s="109"/>
      <c r="C76" s="14"/>
      <c r="D76" s="15"/>
      <c r="E76" s="61"/>
      <c r="F76" s="77"/>
      <c r="G76" s="77"/>
      <c r="H76" s="77"/>
      <c r="I76" s="77"/>
      <c r="J76" s="88"/>
      <c r="K76" s="17"/>
    </row>
    <row r="77" spans="1:11" ht="24.9" customHeight="1">
      <c r="A77" s="18">
        <v>1</v>
      </c>
      <c r="B77" s="17" t="s">
        <v>117</v>
      </c>
      <c r="C77" s="14" t="s">
        <v>49</v>
      </c>
      <c r="D77" s="15">
        <v>128</v>
      </c>
      <c r="E77" s="61">
        <v>0</v>
      </c>
      <c r="F77" s="77">
        <v>4</v>
      </c>
      <c r="G77" s="77">
        <v>0</v>
      </c>
      <c r="H77" s="77">
        <v>0.8</v>
      </c>
      <c r="I77" s="77">
        <v>0</v>
      </c>
      <c r="J77" s="88">
        <f t="shared" si="9"/>
        <v>614.4</v>
      </c>
      <c r="K77" s="17" t="s">
        <v>118</v>
      </c>
    </row>
    <row r="78" spans="1:11" ht="24.9" customHeight="1">
      <c r="A78" s="18">
        <v>2</v>
      </c>
      <c r="B78" s="17" t="s">
        <v>119</v>
      </c>
      <c r="C78" s="14" t="s">
        <v>49</v>
      </c>
      <c r="D78" s="15">
        <v>128</v>
      </c>
      <c r="E78" s="61">
        <v>0</v>
      </c>
      <c r="F78" s="77">
        <v>0</v>
      </c>
      <c r="G78" s="77">
        <v>0</v>
      </c>
      <c r="H78" s="77">
        <v>5</v>
      </c>
      <c r="I78" s="77">
        <v>0</v>
      </c>
      <c r="J78" s="88">
        <f t="shared" si="9"/>
        <v>640</v>
      </c>
      <c r="K78" s="17" t="s">
        <v>120</v>
      </c>
    </row>
    <row r="79" spans="1:11" ht="24.9" customHeight="1">
      <c r="A79" s="18">
        <v>3</v>
      </c>
      <c r="B79" s="17" t="s">
        <v>121</v>
      </c>
      <c r="C79" s="14" t="s">
        <v>49</v>
      </c>
      <c r="D79" s="15">
        <v>128</v>
      </c>
      <c r="E79" s="61">
        <v>0</v>
      </c>
      <c r="F79" s="77">
        <v>0</v>
      </c>
      <c r="G79" s="77">
        <v>0</v>
      </c>
      <c r="H79" s="77">
        <v>4</v>
      </c>
      <c r="I79" s="77">
        <v>0</v>
      </c>
      <c r="J79" s="88">
        <f t="shared" si="9"/>
        <v>512</v>
      </c>
      <c r="K79" s="17" t="s">
        <v>122</v>
      </c>
    </row>
    <row r="80" spans="1:11" ht="24.9" customHeight="1">
      <c r="A80" s="18">
        <v>4</v>
      </c>
      <c r="B80" s="17" t="s">
        <v>182</v>
      </c>
      <c r="C80" s="14" t="s">
        <v>49</v>
      </c>
      <c r="D80" s="15">
        <v>128</v>
      </c>
      <c r="E80" s="61">
        <v>0</v>
      </c>
      <c r="F80" s="77">
        <v>0</v>
      </c>
      <c r="G80" s="77">
        <v>0</v>
      </c>
      <c r="H80" s="77">
        <v>8</v>
      </c>
      <c r="I80" s="77">
        <v>0</v>
      </c>
      <c r="J80" s="88">
        <f t="shared" si="9"/>
        <v>1024</v>
      </c>
      <c r="K80" s="17" t="s">
        <v>122</v>
      </c>
    </row>
    <row r="81" spans="1:12" s="5" customFormat="1" ht="24.9" customHeight="1">
      <c r="A81" s="23" t="s">
        <v>123</v>
      </c>
      <c r="B81" s="24" t="s">
        <v>124</v>
      </c>
      <c r="C81" s="23" t="s">
        <v>125</v>
      </c>
      <c r="D81" s="25"/>
      <c r="E81" s="64"/>
      <c r="F81" s="80"/>
      <c r="G81" s="80"/>
      <c r="H81" s="80"/>
      <c r="I81" s="80"/>
      <c r="J81" s="91">
        <f>SUM(J4:J80)</f>
        <v>56198.802649999998</v>
      </c>
      <c r="K81" s="24"/>
      <c r="L81" s="33"/>
    </row>
    <row r="82" spans="1:12" ht="24.9" customHeight="1">
      <c r="A82" s="109" t="s">
        <v>41</v>
      </c>
      <c r="B82" s="109"/>
      <c r="C82" s="14"/>
      <c r="D82" s="15"/>
      <c r="E82" s="61"/>
      <c r="F82" s="77"/>
      <c r="G82" s="77"/>
      <c r="H82" s="77"/>
      <c r="I82" s="77"/>
      <c r="J82" s="88"/>
      <c r="K82" s="17"/>
    </row>
    <row r="83" spans="1:12" ht="24.9" customHeight="1">
      <c r="A83" s="18">
        <v>1</v>
      </c>
      <c r="B83" s="17" t="s">
        <v>152</v>
      </c>
      <c r="C83" s="14" t="s">
        <v>59</v>
      </c>
      <c r="D83" s="15">
        <v>1</v>
      </c>
      <c r="E83" s="62">
        <v>2000</v>
      </c>
      <c r="F83" s="77">
        <v>0</v>
      </c>
      <c r="G83" s="77">
        <v>0</v>
      </c>
      <c r="H83" s="77">
        <v>0</v>
      </c>
      <c r="I83" s="77">
        <v>0</v>
      </c>
      <c r="J83" s="88">
        <f>D83*(E83+F83+G83+H83+I83)</f>
        <v>2000</v>
      </c>
      <c r="K83" s="17" t="s">
        <v>153</v>
      </c>
    </row>
    <row r="84" spans="1:12" ht="24.9" customHeight="1">
      <c r="A84" s="18">
        <v>2</v>
      </c>
      <c r="B84" s="17" t="s">
        <v>126</v>
      </c>
      <c r="C84" s="14" t="s">
        <v>49</v>
      </c>
      <c r="D84" s="15">
        <v>0</v>
      </c>
      <c r="E84" s="69">
        <v>80</v>
      </c>
      <c r="F84" s="77">
        <v>0</v>
      </c>
      <c r="G84" s="77">
        <v>0</v>
      </c>
      <c r="H84" s="77">
        <v>0</v>
      </c>
      <c r="I84" s="77">
        <v>0</v>
      </c>
      <c r="J84" s="88">
        <f t="shared" ref="J84:J98" si="10">D84*(E84+F84+G84+H84+I84)</f>
        <v>0</v>
      </c>
      <c r="K84" s="17" t="s">
        <v>127</v>
      </c>
    </row>
    <row r="85" spans="1:12" ht="24.9" customHeight="1">
      <c r="A85" s="18">
        <v>3</v>
      </c>
      <c r="B85" s="17" t="s">
        <v>128</v>
      </c>
      <c r="C85" s="14" t="s">
        <v>49</v>
      </c>
      <c r="D85" s="15">
        <v>0</v>
      </c>
      <c r="E85" s="69">
        <v>80</v>
      </c>
      <c r="F85" s="77">
        <v>0</v>
      </c>
      <c r="G85" s="77">
        <v>0</v>
      </c>
      <c r="H85" s="77">
        <v>0</v>
      </c>
      <c r="I85" s="77">
        <v>0</v>
      </c>
      <c r="J85" s="88">
        <f t="shared" si="10"/>
        <v>0</v>
      </c>
      <c r="K85" s="17" t="s">
        <v>129</v>
      </c>
    </row>
    <row r="86" spans="1:12" ht="24.9" customHeight="1">
      <c r="A86" s="18">
        <v>4</v>
      </c>
      <c r="B86" s="17" t="s">
        <v>130</v>
      </c>
      <c r="C86" s="14" t="s">
        <v>49</v>
      </c>
      <c r="D86" s="15">
        <v>0</v>
      </c>
      <c r="E86" s="69">
        <v>80</v>
      </c>
      <c r="F86" s="77">
        <v>0</v>
      </c>
      <c r="G86" s="77">
        <v>0</v>
      </c>
      <c r="H86" s="77">
        <v>0</v>
      </c>
      <c r="I86" s="77">
        <v>0</v>
      </c>
      <c r="J86" s="88">
        <f t="shared" si="10"/>
        <v>0</v>
      </c>
      <c r="K86" s="17" t="s">
        <v>131</v>
      </c>
    </row>
    <row r="87" spans="1:12" ht="24.9" customHeight="1">
      <c r="A87" s="18">
        <v>5</v>
      </c>
      <c r="B87" s="17" t="s">
        <v>132</v>
      </c>
      <c r="C87" s="14" t="s">
        <v>49</v>
      </c>
      <c r="D87" s="15">
        <v>0</v>
      </c>
      <c r="E87" s="69">
        <v>80</v>
      </c>
      <c r="F87" s="77">
        <v>0</v>
      </c>
      <c r="G87" s="77">
        <v>0</v>
      </c>
      <c r="H87" s="77">
        <v>0</v>
      </c>
      <c r="I87" s="77">
        <v>0</v>
      </c>
      <c r="J87" s="88">
        <f t="shared" si="10"/>
        <v>0</v>
      </c>
      <c r="K87" s="17" t="s">
        <v>129</v>
      </c>
    </row>
    <row r="88" spans="1:12" ht="24.9" customHeight="1">
      <c r="A88" s="18">
        <v>6</v>
      </c>
      <c r="B88" s="17" t="s">
        <v>133</v>
      </c>
      <c r="C88" s="14" t="s">
        <v>49</v>
      </c>
      <c r="D88" s="15">
        <v>0</v>
      </c>
      <c r="E88" s="69">
        <v>80</v>
      </c>
      <c r="F88" s="77">
        <v>0</v>
      </c>
      <c r="G88" s="77">
        <v>0</v>
      </c>
      <c r="H88" s="77">
        <v>0</v>
      </c>
      <c r="I88" s="77">
        <v>0</v>
      </c>
      <c r="J88" s="88">
        <f t="shared" si="10"/>
        <v>0</v>
      </c>
      <c r="K88" s="17" t="s">
        <v>131</v>
      </c>
    </row>
    <row r="89" spans="1:12" ht="24.9" customHeight="1">
      <c r="A89" s="18">
        <v>7</v>
      </c>
      <c r="B89" s="17" t="s">
        <v>134</v>
      </c>
      <c r="C89" s="14" t="s">
        <v>49</v>
      </c>
      <c r="D89" s="15">
        <v>0</v>
      </c>
      <c r="E89" s="69">
        <v>80</v>
      </c>
      <c r="F89" s="77">
        <v>0</v>
      </c>
      <c r="G89" s="77">
        <v>0</v>
      </c>
      <c r="H89" s="77">
        <v>0</v>
      </c>
      <c r="I89" s="77">
        <v>0</v>
      </c>
      <c r="J89" s="88">
        <f t="shared" si="10"/>
        <v>0</v>
      </c>
      <c r="K89" s="17" t="s">
        <v>129</v>
      </c>
    </row>
    <row r="90" spans="1:12" ht="24.9" customHeight="1">
      <c r="A90" s="18">
        <v>8</v>
      </c>
      <c r="B90" s="17" t="s">
        <v>135</v>
      </c>
      <c r="C90" s="14" t="s">
        <v>49</v>
      </c>
      <c r="D90" s="15">
        <v>0</v>
      </c>
      <c r="E90" s="69">
        <v>80</v>
      </c>
      <c r="F90" s="77">
        <v>0</v>
      </c>
      <c r="G90" s="77">
        <v>0</v>
      </c>
      <c r="H90" s="77">
        <v>0</v>
      </c>
      <c r="I90" s="77">
        <v>0</v>
      </c>
      <c r="J90" s="88">
        <f t="shared" si="10"/>
        <v>0</v>
      </c>
      <c r="K90" s="17" t="s">
        <v>136</v>
      </c>
    </row>
    <row r="91" spans="1:12" ht="24.9" customHeight="1">
      <c r="A91" s="18">
        <v>9</v>
      </c>
      <c r="B91" s="58" t="s">
        <v>137</v>
      </c>
      <c r="C91" s="57" t="s">
        <v>80</v>
      </c>
      <c r="D91" s="59">
        <v>0</v>
      </c>
      <c r="E91" s="69">
        <v>1500</v>
      </c>
      <c r="F91" s="78">
        <v>0</v>
      </c>
      <c r="G91" s="78">
        <v>0</v>
      </c>
      <c r="H91" s="78">
        <v>0</v>
      </c>
      <c r="I91" s="78">
        <v>0</v>
      </c>
      <c r="J91" s="89">
        <f t="shared" si="10"/>
        <v>0</v>
      </c>
      <c r="K91" s="17" t="s">
        <v>171</v>
      </c>
    </row>
    <row r="92" spans="1:12" ht="24.9" customHeight="1">
      <c r="A92" s="18">
        <v>10</v>
      </c>
      <c r="B92" s="17" t="s">
        <v>139</v>
      </c>
      <c r="C92" s="14" t="s">
        <v>62</v>
      </c>
      <c r="D92" s="15">
        <v>3</v>
      </c>
      <c r="E92" s="69">
        <v>1000</v>
      </c>
      <c r="F92" s="77">
        <v>0</v>
      </c>
      <c r="G92" s="77">
        <v>0</v>
      </c>
      <c r="H92" s="77">
        <v>0</v>
      </c>
      <c r="I92" s="77">
        <v>0</v>
      </c>
      <c r="J92" s="88">
        <f t="shared" si="10"/>
        <v>3000</v>
      </c>
      <c r="K92" s="17" t="s">
        <v>140</v>
      </c>
    </row>
    <row r="93" spans="1:12" ht="24.9" customHeight="1">
      <c r="A93" s="18">
        <v>11</v>
      </c>
      <c r="B93" s="17" t="s">
        <v>180</v>
      </c>
      <c r="C93" s="14" t="s">
        <v>62</v>
      </c>
      <c r="D93" s="15">
        <v>1</v>
      </c>
      <c r="E93" s="69">
        <v>8000</v>
      </c>
      <c r="F93" s="77">
        <v>0</v>
      </c>
      <c r="G93" s="77">
        <v>0</v>
      </c>
      <c r="H93" s="77">
        <v>0</v>
      </c>
      <c r="I93" s="77">
        <v>0</v>
      </c>
      <c r="J93" s="88">
        <f t="shared" si="10"/>
        <v>8000</v>
      </c>
      <c r="K93" s="17" t="s">
        <v>140</v>
      </c>
    </row>
    <row r="94" spans="1:12" ht="24.9" customHeight="1">
      <c r="A94" s="18">
        <v>12</v>
      </c>
      <c r="B94" s="17" t="s">
        <v>141</v>
      </c>
      <c r="C94" s="14" t="s">
        <v>59</v>
      </c>
      <c r="D94" s="15">
        <v>1</v>
      </c>
      <c r="E94" s="62">
        <v>6000</v>
      </c>
      <c r="F94" s="77">
        <v>0</v>
      </c>
      <c r="G94" s="77">
        <v>0</v>
      </c>
      <c r="H94" s="77">
        <v>0</v>
      </c>
      <c r="I94" s="77">
        <v>0</v>
      </c>
      <c r="J94" s="88">
        <f t="shared" si="10"/>
        <v>6000</v>
      </c>
      <c r="K94" s="17" t="s">
        <v>203</v>
      </c>
    </row>
    <row r="95" spans="1:12" ht="24.9" customHeight="1">
      <c r="A95" s="18">
        <v>13</v>
      </c>
      <c r="B95" s="17" t="s">
        <v>142</v>
      </c>
      <c r="C95" s="14" t="s">
        <v>59</v>
      </c>
      <c r="D95" s="15">
        <v>1</v>
      </c>
      <c r="E95" s="62" t="s">
        <v>143</v>
      </c>
      <c r="F95" s="77">
        <v>0</v>
      </c>
      <c r="G95" s="77">
        <v>0</v>
      </c>
      <c r="H95" s="77">
        <v>0</v>
      </c>
      <c r="I95" s="77">
        <v>0</v>
      </c>
      <c r="J95" s="88">
        <f t="shared" si="10"/>
        <v>2000</v>
      </c>
      <c r="K95" s="17" t="s">
        <v>144</v>
      </c>
    </row>
    <row r="96" spans="1:12" ht="24.9" customHeight="1">
      <c r="A96" s="18">
        <v>14</v>
      </c>
      <c r="B96" s="17" t="s">
        <v>145</v>
      </c>
      <c r="C96" s="14" t="s">
        <v>80</v>
      </c>
      <c r="D96" s="15">
        <v>2</v>
      </c>
      <c r="E96" s="69" t="s">
        <v>172</v>
      </c>
      <c r="F96" s="77">
        <v>0</v>
      </c>
      <c r="G96" s="77">
        <v>0</v>
      </c>
      <c r="H96" s="77">
        <v>0</v>
      </c>
      <c r="I96" s="77">
        <v>0</v>
      </c>
      <c r="J96" s="88">
        <f t="shared" si="10"/>
        <v>3000</v>
      </c>
      <c r="K96" s="17" t="s">
        <v>147</v>
      </c>
    </row>
    <row r="97" spans="1:12" ht="24.9" customHeight="1">
      <c r="A97" s="18">
        <v>15</v>
      </c>
      <c r="B97" s="17" t="s">
        <v>197</v>
      </c>
      <c r="C97" s="14" t="s">
        <v>80</v>
      </c>
      <c r="D97" s="15">
        <v>2</v>
      </c>
      <c r="E97" s="69" t="s">
        <v>183</v>
      </c>
      <c r="F97" s="77">
        <v>0</v>
      </c>
      <c r="G97" s="77">
        <v>0</v>
      </c>
      <c r="H97" s="77">
        <v>0</v>
      </c>
      <c r="I97" s="77">
        <v>0</v>
      </c>
      <c r="J97" s="88">
        <f t="shared" si="10"/>
        <v>5000</v>
      </c>
      <c r="K97" s="17" t="s">
        <v>184</v>
      </c>
    </row>
    <row r="98" spans="1:12" ht="24.9" customHeight="1">
      <c r="A98" s="18">
        <v>16</v>
      </c>
      <c r="B98" s="17" t="s">
        <v>148</v>
      </c>
      <c r="C98" s="14" t="s">
        <v>80</v>
      </c>
      <c r="D98" s="15">
        <v>2</v>
      </c>
      <c r="E98" s="69" t="s">
        <v>146</v>
      </c>
      <c r="F98" s="77">
        <v>0</v>
      </c>
      <c r="G98" s="77">
        <v>0</v>
      </c>
      <c r="H98" s="77">
        <v>0</v>
      </c>
      <c r="I98" s="77">
        <v>0</v>
      </c>
      <c r="J98" s="88">
        <f t="shared" si="10"/>
        <v>2000</v>
      </c>
      <c r="K98" s="17" t="s">
        <v>147</v>
      </c>
    </row>
    <row r="99" spans="1:12" s="5" customFormat="1" ht="24.9" customHeight="1">
      <c r="A99" s="23" t="s">
        <v>123</v>
      </c>
      <c r="B99" s="24" t="s">
        <v>196</v>
      </c>
      <c r="C99" s="23" t="s">
        <v>125</v>
      </c>
      <c r="D99" s="25"/>
      <c r="E99" s="64"/>
      <c r="F99" s="80"/>
      <c r="G99" s="80"/>
      <c r="H99" s="80"/>
      <c r="I99" s="80"/>
      <c r="J99" s="91">
        <f>SUM(J83:J98)</f>
        <v>31000</v>
      </c>
      <c r="K99" s="24"/>
      <c r="L99" s="33"/>
    </row>
    <row r="100" spans="1:12" s="5" customFormat="1" ht="24.9" customHeight="1">
      <c r="A100" s="110" t="s">
        <v>124</v>
      </c>
      <c r="B100" s="111"/>
      <c r="C100" s="111"/>
      <c r="D100" s="111"/>
      <c r="E100" s="111"/>
      <c r="F100" s="111"/>
      <c r="G100" s="111"/>
      <c r="H100" s="111"/>
      <c r="I100" s="112"/>
      <c r="J100" s="91">
        <f>J99+J81</f>
        <v>87198.802649999998</v>
      </c>
      <c r="K100" s="24"/>
      <c r="L100" s="33"/>
    </row>
    <row r="101" spans="1:12" ht="24.9" customHeight="1">
      <c r="A101" s="109" t="s">
        <v>188</v>
      </c>
      <c r="B101" s="109"/>
      <c r="C101" s="14"/>
      <c r="D101" s="15"/>
      <c r="E101" s="61"/>
      <c r="F101" s="77"/>
      <c r="G101" s="77"/>
      <c r="H101" s="77"/>
      <c r="I101" s="77"/>
      <c r="J101" s="88"/>
      <c r="K101" s="17"/>
    </row>
    <row r="102" spans="1:12" ht="24.9" customHeight="1">
      <c r="A102" s="18">
        <v>1</v>
      </c>
      <c r="B102" s="17" t="s">
        <v>179</v>
      </c>
      <c r="C102" s="14" t="s">
        <v>59</v>
      </c>
      <c r="D102" s="15">
        <v>1</v>
      </c>
      <c r="E102" s="69">
        <v>5000</v>
      </c>
      <c r="F102" s="77">
        <v>0</v>
      </c>
      <c r="G102" s="77">
        <v>0</v>
      </c>
      <c r="H102" s="77">
        <v>0</v>
      </c>
      <c r="I102" s="77">
        <v>0</v>
      </c>
      <c r="J102" s="88">
        <f>D102*(E102+F102+G102+H102+I102)</f>
        <v>5000</v>
      </c>
      <c r="K102" s="17"/>
    </row>
    <row r="103" spans="1:12" ht="24.9" customHeight="1">
      <c r="A103" s="18">
        <v>2</v>
      </c>
      <c r="B103" s="17" t="s">
        <v>149</v>
      </c>
      <c r="C103" s="14" t="s">
        <v>59</v>
      </c>
      <c r="D103" s="15">
        <v>1</v>
      </c>
      <c r="E103" s="69">
        <v>5000</v>
      </c>
      <c r="F103" s="77">
        <v>0</v>
      </c>
      <c r="G103" s="77">
        <v>0</v>
      </c>
      <c r="H103" s="77">
        <v>0</v>
      </c>
      <c r="I103" s="77">
        <v>0</v>
      </c>
      <c r="J103" s="88">
        <f t="shared" ref="J103:J104" si="11">D103*(E103+F103+G103+H103+I103)</f>
        <v>5000</v>
      </c>
      <c r="K103" s="17" t="s">
        <v>185</v>
      </c>
    </row>
    <row r="104" spans="1:12" ht="24.9" customHeight="1">
      <c r="A104" s="18">
        <v>3</v>
      </c>
      <c r="B104" s="17" t="s">
        <v>198</v>
      </c>
      <c r="C104" s="14" t="s">
        <v>59</v>
      </c>
      <c r="D104" s="15">
        <v>1</v>
      </c>
      <c r="E104" s="69" t="s">
        <v>143</v>
      </c>
      <c r="F104" s="77">
        <v>0</v>
      </c>
      <c r="G104" s="77">
        <v>0</v>
      </c>
      <c r="H104" s="77">
        <v>0</v>
      </c>
      <c r="I104" s="77">
        <v>0</v>
      </c>
      <c r="J104" s="88">
        <f t="shared" si="11"/>
        <v>2000</v>
      </c>
      <c r="K104" s="17"/>
    </row>
    <row r="105" spans="1:12" ht="24.9" customHeight="1">
      <c r="A105" s="18">
        <v>4</v>
      </c>
      <c r="B105" s="17" t="s">
        <v>178</v>
      </c>
      <c r="C105" s="14" t="s">
        <v>59</v>
      </c>
      <c r="D105" s="15">
        <v>1</v>
      </c>
      <c r="E105" s="69" t="s">
        <v>143</v>
      </c>
      <c r="F105" s="77">
        <v>0</v>
      </c>
      <c r="G105" s="77">
        <v>0</v>
      </c>
      <c r="H105" s="77">
        <v>0</v>
      </c>
      <c r="I105" s="77">
        <v>0</v>
      </c>
      <c r="J105" s="88">
        <f>D105*(E105+F105+G105+H105+I105)</f>
        <v>2000</v>
      </c>
      <c r="K105" s="17"/>
    </row>
    <row r="106" spans="1:12" ht="24.9" customHeight="1">
      <c r="A106" s="18">
        <v>5</v>
      </c>
      <c r="B106" s="17" t="s">
        <v>150</v>
      </c>
      <c r="C106" s="14" t="s">
        <v>59</v>
      </c>
      <c r="D106" s="15">
        <v>1</v>
      </c>
      <c r="E106" s="62">
        <v>4000</v>
      </c>
      <c r="F106" s="77">
        <v>0</v>
      </c>
      <c r="G106" s="77">
        <v>0</v>
      </c>
      <c r="H106" s="77">
        <v>0</v>
      </c>
      <c r="I106" s="77">
        <v>0</v>
      </c>
      <c r="J106" s="88">
        <f>D106*(E106+F106+G106+H106+I106)</f>
        <v>4000</v>
      </c>
      <c r="K106" s="17" t="s">
        <v>151</v>
      </c>
    </row>
    <row r="107" spans="1:12" ht="24.9" customHeight="1">
      <c r="A107" s="18">
        <v>6</v>
      </c>
      <c r="B107" s="17" t="s">
        <v>200</v>
      </c>
      <c r="C107" s="14" t="s">
        <v>138</v>
      </c>
      <c r="D107" s="15">
        <v>2</v>
      </c>
      <c r="E107" s="69">
        <v>4000</v>
      </c>
      <c r="F107" s="77">
        <v>0</v>
      </c>
      <c r="G107" s="77">
        <v>0</v>
      </c>
      <c r="H107" s="77">
        <v>0</v>
      </c>
      <c r="I107" s="77">
        <v>0</v>
      </c>
      <c r="J107" s="88">
        <f>D107*(E107+F107+G107+H107+I107)</f>
        <v>8000</v>
      </c>
      <c r="K107" s="17" t="s">
        <v>174</v>
      </c>
    </row>
    <row r="108" spans="1:12" ht="24.9" customHeight="1">
      <c r="A108" s="18">
        <v>7</v>
      </c>
      <c r="B108" s="70" t="s">
        <v>175</v>
      </c>
      <c r="C108" s="71" t="s">
        <v>138</v>
      </c>
      <c r="D108" s="72">
        <v>2</v>
      </c>
      <c r="E108" s="69" t="s">
        <v>146</v>
      </c>
      <c r="F108" s="81">
        <v>0</v>
      </c>
      <c r="G108" s="81">
        <v>0</v>
      </c>
      <c r="H108" s="81">
        <v>0</v>
      </c>
      <c r="I108" s="81">
        <v>0</v>
      </c>
      <c r="J108" s="92">
        <f>D108*(E108+F108+G108+H108+I108)</f>
        <v>2000</v>
      </c>
      <c r="K108" s="17" t="s">
        <v>176</v>
      </c>
    </row>
    <row r="109" spans="1:12" ht="24.9" customHeight="1">
      <c r="A109" s="18">
        <v>8</v>
      </c>
      <c r="B109" s="17" t="s">
        <v>68</v>
      </c>
      <c r="C109" s="14" t="s">
        <v>154</v>
      </c>
      <c r="D109" s="15">
        <v>1</v>
      </c>
      <c r="E109" s="69" t="s">
        <v>173</v>
      </c>
      <c r="F109" s="77">
        <v>0</v>
      </c>
      <c r="G109" s="77">
        <v>0</v>
      </c>
      <c r="H109" s="77">
        <v>0</v>
      </c>
      <c r="I109" s="77">
        <v>0</v>
      </c>
      <c r="J109" s="88">
        <f t="shared" ref="J109" si="12">D109*(E109+F109+G109+H109+I109)</f>
        <v>3000</v>
      </c>
      <c r="K109" s="17" t="s">
        <v>177</v>
      </c>
    </row>
    <row r="110" spans="1:12" ht="24.9" customHeight="1">
      <c r="A110" s="18">
        <v>6</v>
      </c>
      <c r="B110" s="17" t="s">
        <v>199</v>
      </c>
      <c r="C110" s="14" t="s">
        <v>138</v>
      </c>
      <c r="D110" s="15">
        <v>1</v>
      </c>
      <c r="E110" s="69">
        <v>5000</v>
      </c>
      <c r="F110" s="77">
        <v>0</v>
      </c>
      <c r="G110" s="77">
        <v>0</v>
      </c>
      <c r="H110" s="77">
        <v>0</v>
      </c>
      <c r="I110" s="77">
        <v>0</v>
      </c>
      <c r="J110" s="88">
        <f>D110*(E110+F110+G110+H110+I110)</f>
        <v>5000</v>
      </c>
      <c r="K110" s="17" t="s">
        <v>174</v>
      </c>
    </row>
    <row r="111" spans="1:12" ht="24.9" customHeight="1">
      <c r="A111" s="18">
        <v>8</v>
      </c>
      <c r="B111" s="17" t="s">
        <v>201</v>
      </c>
      <c r="C111" s="14" t="s">
        <v>154</v>
      </c>
      <c r="D111" s="15">
        <v>1</v>
      </c>
      <c r="E111" s="69" t="s">
        <v>173</v>
      </c>
      <c r="F111" s="77">
        <v>0</v>
      </c>
      <c r="G111" s="77">
        <v>0</v>
      </c>
      <c r="H111" s="77">
        <v>0</v>
      </c>
      <c r="I111" s="77">
        <v>0</v>
      </c>
      <c r="J111" s="88">
        <f t="shared" ref="J111" si="13">D111*(E111+F111+G111+H111+I111)</f>
        <v>3000</v>
      </c>
      <c r="K111" s="17" t="s">
        <v>177</v>
      </c>
    </row>
    <row r="112" spans="1:12" ht="24.9" customHeight="1">
      <c r="A112" s="18">
        <v>9</v>
      </c>
      <c r="B112" s="17" t="s">
        <v>186</v>
      </c>
      <c r="C112" s="14" t="s">
        <v>59</v>
      </c>
      <c r="D112" s="15">
        <v>1</v>
      </c>
      <c r="E112" s="69">
        <v>3000</v>
      </c>
      <c r="F112" s="77">
        <v>0</v>
      </c>
      <c r="G112" s="77">
        <v>0</v>
      </c>
      <c r="H112" s="77">
        <v>0</v>
      </c>
      <c r="I112" s="77">
        <v>0</v>
      </c>
      <c r="J112" s="88">
        <f>D112*(E112+F112+G112+H112+I112)</f>
        <v>3000</v>
      </c>
      <c r="K112" s="17"/>
    </row>
    <row r="113" spans="1:28" ht="24.9" customHeight="1">
      <c r="A113" s="18">
        <v>10</v>
      </c>
      <c r="B113" s="17" t="s">
        <v>187</v>
      </c>
      <c r="C113" s="14" t="s">
        <v>138</v>
      </c>
      <c r="D113" s="15">
        <v>1</v>
      </c>
      <c r="E113" s="69">
        <v>3000</v>
      </c>
      <c r="F113" s="77">
        <v>0</v>
      </c>
      <c r="G113" s="77">
        <v>0</v>
      </c>
      <c r="H113" s="77">
        <v>0</v>
      </c>
      <c r="I113" s="77">
        <v>0</v>
      </c>
      <c r="J113" s="88">
        <f>D113*(E113+F113+G113+H113+I113)</f>
        <v>3000</v>
      </c>
      <c r="K113" s="17"/>
    </row>
    <row r="114" spans="1:28" s="5" customFormat="1" ht="24.9" customHeight="1">
      <c r="A114" s="23" t="s">
        <v>123</v>
      </c>
      <c r="B114" s="24" t="s">
        <v>124</v>
      </c>
      <c r="C114" s="23" t="s">
        <v>125</v>
      </c>
      <c r="D114" s="25"/>
      <c r="E114" s="64"/>
      <c r="F114" s="80"/>
      <c r="G114" s="80"/>
      <c r="H114" s="80"/>
      <c r="I114" s="80"/>
      <c r="J114" s="91">
        <f>SUM(J102:J113)</f>
        <v>45000</v>
      </c>
      <c r="K114" s="24"/>
      <c r="L114" s="33"/>
    </row>
    <row r="115" spans="1:28" ht="24.9" customHeight="1">
      <c r="A115" s="109" t="s">
        <v>189</v>
      </c>
      <c r="B115" s="109"/>
      <c r="C115" s="14"/>
      <c r="D115" s="15"/>
      <c r="E115" s="61"/>
      <c r="F115" s="77"/>
      <c r="G115" s="77"/>
      <c r="H115" s="77"/>
      <c r="I115" s="77"/>
      <c r="J115" s="88"/>
      <c r="K115" s="17"/>
    </row>
    <row r="116" spans="1:28" ht="24.9" customHeight="1">
      <c r="A116" s="18">
        <v>1</v>
      </c>
      <c r="B116" s="17" t="s">
        <v>190</v>
      </c>
      <c r="C116" s="14" t="s">
        <v>59</v>
      </c>
      <c r="D116" s="15">
        <v>1</v>
      </c>
      <c r="E116" s="69">
        <v>5000</v>
      </c>
      <c r="F116" s="77">
        <v>0</v>
      </c>
      <c r="G116" s="77">
        <v>0</v>
      </c>
      <c r="H116" s="77">
        <v>0</v>
      </c>
      <c r="I116" s="77">
        <v>0</v>
      </c>
      <c r="J116" s="88">
        <f>D116*(E116+F116+G116+H116+I116)</f>
        <v>5000</v>
      </c>
      <c r="K116" s="17"/>
    </row>
    <row r="117" spans="1:28" ht="24.9" customHeight="1">
      <c r="A117" s="18">
        <v>2</v>
      </c>
      <c r="B117" s="17" t="s">
        <v>191</v>
      </c>
      <c r="C117" s="14" t="s">
        <v>49</v>
      </c>
      <c r="D117" s="15">
        <v>1</v>
      </c>
      <c r="E117" s="69">
        <v>4000</v>
      </c>
      <c r="F117" s="77">
        <v>0</v>
      </c>
      <c r="G117" s="77">
        <v>0</v>
      </c>
      <c r="H117" s="77">
        <v>0</v>
      </c>
      <c r="I117" s="77">
        <v>0</v>
      </c>
      <c r="J117" s="88">
        <f t="shared" ref="J117:J120" si="14">D117*(E117+F117+G117+H117+I117)</f>
        <v>4000</v>
      </c>
      <c r="K117" s="17"/>
    </row>
    <row r="118" spans="1:28" ht="24.9" customHeight="1">
      <c r="A118" s="18">
        <v>3</v>
      </c>
      <c r="B118" s="17" t="s">
        <v>192</v>
      </c>
      <c r="C118" s="14" t="s">
        <v>49</v>
      </c>
      <c r="D118" s="15">
        <v>1</v>
      </c>
      <c r="E118" s="69">
        <v>4000</v>
      </c>
      <c r="F118" s="77">
        <v>0</v>
      </c>
      <c r="G118" s="77">
        <v>0</v>
      </c>
      <c r="H118" s="77">
        <v>0</v>
      </c>
      <c r="I118" s="77">
        <v>0</v>
      </c>
      <c r="J118" s="88">
        <f t="shared" si="14"/>
        <v>4000</v>
      </c>
      <c r="K118" s="17"/>
    </row>
    <row r="119" spans="1:28" ht="24.9" customHeight="1">
      <c r="A119" s="18">
        <v>4</v>
      </c>
      <c r="B119" s="17" t="s">
        <v>195</v>
      </c>
      <c r="C119" s="14" t="s">
        <v>49</v>
      </c>
      <c r="D119" s="15">
        <v>2</v>
      </c>
      <c r="E119" s="69">
        <v>3000</v>
      </c>
      <c r="F119" s="77">
        <v>0</v>
      </c>
      <c r="G119" s="77">
        <v>0</v>
      </c>
      <c r="H119" s="77">
        <v>0</v>
      </c>
      <c r="I119" s="77">
        <v>0</v>
      </c>
      <c r="J119" s="88">
        <f t="shared" si="14"/>
        <v>6000</v>
      </c>
      <c r="K119" s="17"/>
    </row>
    <row r="120" spans="1:28" ht="24.9" customHeight="1">
      <c r="A120" s="18">
        <v>5</v>
      </c>
      <c r="B120" s="17" t="s">
        <v>202</v>
      </c>
      <c r="C120" s="14" t="s">
        <v>49</v>
      </c>
      <c r="D120" s="15">
        <v>2</v>
      </c>
      <c r="E120" s="69">
        <v>3000</v>
      </c>
      <c r="F120" s="77">
        <v>0</v>
      </c>
      <c r="G120" s="77">
        <v>0</v>
      </c>
      <c r="H120" s="77">
        <v>0</v>
      </c>
      <c r="I120" s="77">
        <v>0</v>
      </c>
      <c r="J120" s="88">
        <f t="shared" si="14"/>
        <v>6000</v>
      </c>
      <c r="K120" s="17"/>
    </row>
    <row r="121" spans="1:28" s="5" customFormat="1" ht="24.9" customHeight="1">
      <c r="A121" s="23" t="s">
        <v>123</v>
      </c>
      <c r="B121" s="24" t="s">
        <v>124</v>
      </c>
      <c r="C121" s="23" t="s">
        <v>125</v>
      </c>
      <c r="D121" s="25"/>
      <c r="E121" s="64"/>
      <c r="F121" s="80"/>
      <c r="G121" s="80"/>
      <c r="H121" s="80"/>
      <c r="I121" s="80"/>
      <c r="J121" s="91">
        <f>SUM(J116:J120)</f>
        <v>25000</v>
      </c>
      <c r="K121" s="24"/>
      <c r="L121" s="33"/>
    </row>
    <row r="122" spans="1:28" s="5" customFormat="1" ht="24.9" customHeight="1">
      <c r="A122" s="26" t="s">
        <v>155</v>
      </c>
      <c r="B122" s="24" t="s">
        <v>156</v>
      </c>
      <c r="C122" s="26"/>
      <c r="D122" s="27"/>
      <c r="E122" s="65"/>
      <c r="F122" s="82"/>
      <c r="G122" s="82"/>
      <c r="H122" s="82"/>
      <c r="I122" s="82"/>
      <c r="J122" s="93">
        <f>SUM(J121,J114,J100)</f>
        <v>157198.80265</v>
      </c>
      <c r="K122" s="34"/>
      <c r="L122" s="33"/>
    </row>
    <row r="123" spans="1:28" ht="24.9" customHeight="1">
      <c r="A123" s="28"/>
      <c r="B123" s="29"/>
      <c r="C123" s="30"/>
      <c r="D123" s="31"/>
      <c r="E123" s="66"/>
      <c r="F123" s="83"/>
      <c r="G123" s="83"/>
      <c r="H123" s="83"/>
      <c r="I123" s="83"/>
      <c r="J123" s="94"/>
      <c r="K123" s="29"/>
    </row>
    <row r="124" spans="1:28" s="6" customFormat="1" ht="21.9" customHeight="1">
      <c r="A124" s="123" t="s">
        <v>157</v>
      </c>
      <c r="B124" s="123"/>
      <c r="C124" s="123"/>
      <c r="D124" s="123"/>
      <c r="E124" s="123"/>
      <c r="F124" s="123"/>
      <c r="G124" s="123"/>
      <c r="H124" s="123"/>
      <c r="I124" s="123"/>
      <c r="J124" s="123"/>
      <c r="K124" s="124"/>
    </row>
    <row r="125" spans="1:28" s="7" customFormat="1" ht="29.25" customHeight="1">
      <c r="A125" s="113" t="s">
        <v>158</v>
      </c>
      <c r="B125" s="116" t="s">
        <v>159</v>
      </c>
      <c r="C125" s="117"/>
      <c r="D125" s="117"/>
      <c r="E125" s="117"/>
      <c r="F125" s="117"/>
      <c r="G125" s="117"/>
      <c r="H125" s="117"/>
      <c r="I125" s="117"/>
      <c r="J125" s="117"/>
      <c r="K125" s="117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 spans="1:28" s="7" customFormat="1" ht="29.25" customHeight="1">
      <c r="A126" s="114"/>
      <c r="B126" s="118" t="s">
        <v>160</v>
      </c>
      <c r="C126" s="119"/>
      <c r="D126" s="119"/>
      <c r="E126" s="119"/>
      <c r="F126" s="119"/>
      <c r="G126" s="119"/>
      <c r="H126" s="119"/>
      <c r="I126" s="119"/>
      <c r="J126" s="119"/>
      <c r="K126" s="119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 spans="1:28" s="7" customFormat="1" ht="29.25" customHeight="1">
      <c r="A127" s="114"/>
      <c r="B127" s="118" t="s">
        <v>161</v>
      </c>
      <c r="C127" s="119"/>
      <c r="D127" s="119"/>
      <c r="E127" s="119"/>
      <c r="F127" s="119"/>
      <c r="G127" s="119"/>
      <c r="H127" s="119"/>
      <c r="I127" s="119"/>
      <c r="J127" s="119"/>
      <c r="K127" s="119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spans="1:28" s="7" customFormat="1" ht="29.25" customHeight="1">
      <c r="A128" s="114"/>
      <c r="B128" s="118" t="s">
        <v>162</v>
      </c>
      <c r="C128" s="119"/>
      <c r="D128" s="119"/>
      <c r="E128" s="119"/>
      <c r="F128" s="119"/>
      <c r="G128" s="119"/>
      <c r="H128" s="119"/>
      <c r="I128" s="119"/>
      <c r="J128" s="119"/>
      <c r="K128" s="120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 spans="1:24" s="7" customFormat="1" ht="29.25" customHeight="1">
      <c r="A129" s="114"/>
      <c r="B129" s="118" t="s">
        <v>163</v>
      </c>
      <c r="C129" s="121"/>
      <c r="D129" s="121"/>
      <c r="E129" s="121"/>
      <c r="F129" s="121"/>
      <c r="G129" s="121"/>
      <c r="H129" s="121"/>
      <c r="I129" s="121"/>
      <c r="J129" s="121"/>
      <c r="K129" s="122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 spans="1:24" s="7" customFormat="1" ht="29.25" customHeight="1">
      <c r="A130" s="114"/>
      <c r="B130" s="73" t="s">
        <v>164</v>
      </c>
      <c r="C130" s="74"/>
      <c r="D130" s="74"/>
      <c r="E130" s="67"/>
      <c r="F130" s="84"/>
      <c r="G130" s="84"/>
      <c r="H130" s="84"/>
      <c r="I130" s="84"/>
      <c r="J130" s="84"/>
      <c r="K130" s="75"/>
      <c r="O130" s="35"/>
      <c r="P130" s="35"/>
      <c r="Q130" s="35"/>
      <c r="R130" s="35"/>
    </row>
    <row r="131" spans="1:24" s="7" customFormat="1" ht="29.25" customHeight="1">
      <c r="A131" s="114"/>
      <c r="B131" s="118" t="s">
        <v>165</v>
      </c>
      <c r="C131" s="121"/>
      <c r="D131" s="121"/>
      <c r="E131" s="121"/>
      <c r="F131" s="121"/>
      <c r="G131" s="121"/>
      <c r="H131" s="121"/>
      <c r="I131" s="121"/>
      <c r="J131" s="121"/>
      <c r="K131" s="122"/>
      <c r="O131" s="35"/>
      <c r="P131" s="35"/>
      <c r="Q131" s="35"/>
      <c r="R131" s="35"/>
    </row>
    <row r="132" spans="1:24" s="7" customFormat="1" ht="45.75" customHeight="1">
      <c r="A132" s="115"/>
      <c r="B132" s="118" t="s">
        <v>166</v>
      </c>
      <c r="C132" s="121"/>
      <c r="D132" s="121"/>
      <c r="E132" s="121"/>
      <c r="F132" s="121"/>
      <c r="G132" s="121"/>
      <c r="H132" s="121"/>
      <c r="I132" s="121"/>
      <c r="J132" s="121"/>
      <c r="K132" s="122"/>
      <c r="O132" s="35"/>
      <c r="P132" s="35"/>
      <c r="Q132" s="35"/>
      <c r="R132" s="35"/>
    </row>
    <row r="133" spans="1:24" s="6" customFormat="1" ht="21.9" customHeight="1">
      <c r="A133" s="18"/>
      <c r="B133" s="32"/>
      <c r="C133" s="18"/>
      <c r="D133" s="18"/>
      <c r="E133" s="63"/>
      <c r="F133" s="79"/>
      <c r="G133" s="79"/>
      <c r="H133" s="79"/>
      <c r="I133" s="79"/>
      <c r="J133" s="90"/>
      <c r="K133" s="32"/>
    </row>
    <row r="134" spans="1:24" ht="21.9" customHeight="1">
      <c r="A134" s="6"/>
      <c r="B134" s="6"/>
      <c r="C134" s="6"/>
      <c r="D134" s="6"/>
      <c r="J134" s="85"/>
      <c r="K134" s="6"/>
    </row>
    <row r="135" spans="1:24" ht="21.9" customHeight="1">
      <c r="A135" s="6"/>
      <c r="B135" s="6"/>
      <c r="C135" s="6"/>
      <c r="D135" s="6"/>
      <c r="J135" s="85"/>
      <c r="K135" s="6"/>
    </row>
  </sheetData>
  <mergeCells count="26">
    <mergeCell ref="A21:B21"/>
    <mergeCell ref="A1:K1"/>
    <mergeCell ref="A3:B3"/>
    <mergeCell ref="A8:B8"/>
    <mergeCell ref="A13:B13"/>
    <mergeCell ref="A16:B16"/>
    <mergeCell ref="A124:K124"/>
    <mergeCell ref="A26:B26"/>
    <mergeCell ref="A31:B31"/>
    <mergeCell ref="A43:B43"/>
    <mergeCell ref="A55:B55"/>
    <mergeCell ref="A65:B65"/>
    <mergeCell ref="A69:B69"/>
    <mergeCell ref="A76:B76"/>
    <mergeCell ref="A82:B82"/>
    <mergeCell ref="A100:I100"/>
    <mergeCell ref="A101:B101"/>
    <mergeCell ref="A115:B115"/>
    <mergeCell ref="A125:A132"/>
    <mergeCell ref="B125:K125"/>
    <mergeCell ref="B126:K126"/>
    <mergeCell ref="B127:K127"/>
    <mergeCell ref="B128:K128"/>
    <mergeCell ref="B129:K129"/>
    <mergeCell ref="B131:K131"/>
    <mergeCell ref="B132:K132"/>
  </mergeCells>
  <pageMargins left="0.08" right="0.08" top="0.24" bottom="0.24" header="0.51" footer="0.16"/>
  <pageSetup paperSize="9" scale="90" orientation="landscape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8</vt:i4>
      </vt:variant>
    </vt:vector>
  </HeadingPairs>
  <TitlesOfParts>
    <vt:vector size="14" baseType="lpstr">
      <vt:lpstr>分析表</vt:lpstr>
      <vt:lpstr>基本家装</vt:lpstr>
      <vt:lpstr>主材 衣柜 门</vt:lpstr>
      <vt:lpstr>家具家电</vt:lpstr>
      <vt:lpstr>问题点</vt:lpstr>
      <vt:lpstr>aaaa</vt:lpstr>
      <vt:lpstr>aaaa!Print_Area</vt:lpstr>
      <vt:lpstr>'主材 衣柜 门'!Print_Area</vt:lpstr>
      <vt:lpstr>基本家装!Print_Area</vt:lpstr>
      <vt:lpstr>家具家电!Print_Area</vt:lpstr>
      <vt:lpstr>aaaa!Print_Titles</vt:lpstr>
      <vt:lpstr>'主材 衣柜 门'!Print_Titles</vt:lpstr>
      <vt:lpstr>基本家装!Print_Titles</vt:lpstr>
      <vt:lpstr>家具家电!Print_Titles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tian</dc:creator>
  <cp:lastModifiedBy>ye tian</cp:lastModifiedBy>
  <cp:revision>1</cp:revision>
  <cp:lastPrinted>2012-12-13T04:56:45Z</cp:lastPrinted>
  <dcterms:created xsi:type="dcterms:W3CDTF">2006-07-11T06:17:52Z</dcterms:created>
  <dcterms:modified xsi:type="dcterms:W3CDTF">2018-12-24T14:37:30Z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