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2064" yWindow="1164" windowWidth="20796" windowHeight="9756" tabRatio="765" firstSheet="1" activeTab="4"/>
  </bookViews>
  <sheets>
    <sheet name="交易记录" sheetId="7" r:id="rId1"/>
    <sheet name="交易原理" sheetId="3" r:id="rId2"/>
    <sheet name="交易记录参数" sheetId="13" r:id="rId3"/>
    <sheet name="10年计划-周" sheetId="1" r:id="rId4"/>
    <sheet name="美日 奥美 美加" sheetId="16" r:id="rId5"/>
    <sheet name="欧日 欧美" sheetId="14" r:id="rId6"/>
    <sheet name="磅美日" sheetId="15" r:id="rId7"/>
    <sheet name="指南针交易法" sheetId="17" r:id="rId8"/>
  </sheets>
  <calcPr calcId="145621"/>
</workbook>
</file>

<file path=xl/calcChain.xml><?xml version="1.0" encoding="utf-8"?>
<calcChain xmlns="http://schemas.openxmlformats.org/spreadsheetml/2006/main">
  <c r="AC33" i="14" l="1"/>
  <c r="AD33" i="14" s="1"/>
  <c r="R48" i="1" l="1"/>
  <c r="R47" i="1" l="1"/>
  <c r="A28" i="15"/>
  <c r="H28" i="15"/>
  <c r="I28" i="15"/>
  <c r="V28" i="15"/>
  <c r="AC28" i="15"/>
  <c r="AD28" i="15" s="1"/>
  <c r="A29" i="15"/>
  <c r="H29" i="15"/>
  <c r="I29" i="15"/>
  <c r="V29" i="15"/>
  <c r="AC29" i="15"/>
  <c r="AD29" i="15" s="1"/>
  <c r="A30" i="15"/>
  <c r="H30" i="15"/>
  <c r="I30" i="15" s="1"/>
  <c r="V30" i="15"/>
  <c r="AC30" i="15"/>
  <c r="AD30" i="15" s="1"/>
  <c r="A31" i="15"/>
  <c r="H31" i="15"/>
  <c r="I31" i="15"/>
  <c r="V31" i="15"/>
  <c r="AC31" i="15"/>
  <c r="AD31" i="15"/>
  <c r="A32" i="15"/>
  <c r="H32" i="15"/>
  <c r="I32" i="15"/>
  <c r="V32" i="15"/>
  <c r="AC32" i="15"/>
  <c r="AD32" i="15" s="1"/>
  <c r="A40" i="14"/>
  <c r="H40" i="14"/>
  <c r="I40" i="14" s="1"/>
  <c r="V40" i="14"/>
  <c r="AC40" i="14"/>
  <c r="AD40" i="14" s="1"/>
  <c r="A41" i="14"/>
  <c r="H41" i="14"/>
  <c r="I41" i="14" s="1"/>
  <c r="V41" i="14"/>
  <c r="AC41" i="14"/>
  <c r="AD41" i="14"/>
  <c r="A34" i="16"/>
  <c r="H34" i="16"/>
  <c r="I34" i="16" s="1"/>
  <c r="V34" i="16"/>
  <c r="AC34" i="16"/>
  <c r="AD34" i="16" s="1"/>
  <c r="AQ34" i="16"/>
  <c r="AX34" i="16"/>
  <c r="AY34" i="16"/>
  <c r="A35" i="16"/>
  <c r="H35" i="16"/>
  <c r="I35" i="16"/>
  <c r="V35" i="16"/>
  <c r="AC35" i="16"/>
  <c r="AD35" i="16"/>
  <c r="AQ35" i="16"/>
  <c r="AX35" i="16"/>
  <c r="AY35" i="16"/>
  <c r="A36" i="16"/>
  <c r="H36" i="16"/>
  <c r="I36" i="16" s="1"/>
  <c r="V36" i="16"/>
  <c r="AC36" i="16"/>
  <c r="AD36" i="16"/>
  <c r="AQ36" i="16"/>
  <c r="AX36" i="16"/>
  <c r="AY36" i="16"/>
  <c r="A37" i="16"/>
  <c r="H37" i="16"/>
  <c r="I37" i="16" s="1"/>
  <c r="V37" i="16"/>
  <c r="AC37" i="16"/>
  <c r="AD37" i="16" s="1"/>
  <c r="AQ37" i="16"/>
  <c r="AX37" i="16"/>
  <c r="AY37" i="16"/>
  <c r="A38" i="16"/>
  <c r="H38" i="16"/>
  <c r="I38" i="16"/>
  <c r="V38" i="16"/>
  <c r="AC38" i="16"/>
  <c r="AD38" i="16"/>
  <c r="AQ38" i="16"/>
  <c r="AX38" i="16"/>
  <c r="AY38" i="16" s="1"/>
  <c r="A39" i="16"/>
  <c r="H39" i="16"/>
  <c r="I39" i="16"/>
  <c r="V39" i="16"/>
  <c r="AC39" i="16"/>
  <c r="AD39" i="16"/>
  <c r="AQ39" i="16"/>
  <c r="AX39" i="16"/>
  <c r="AY39" i="16" s="1"/>
  <c r="A40" i="16"/>
  <c r="H40" i="16"/>
  <c r="I40" i="16" s="1"/>
  <c r="V40" i="16"/>
  <c r="AC40" i="16"/>
  <c r="AD40" i="16"/>
  <c r="AQ40" i="16"/>
  <c r="AX40" i="16"/>
  <c r="AY40" i="16"/>
  <c r="A34" i="14" l="1"/>
  <c r="H34" i="14"/>
  <c r="I34" i="14"/>
  <c r="V34" i="14"/>
  <c r="AC34" i="14"/>
  <c r="AD34" i="14"/>
  <c r="A35" i="14"/>
  <c r="H35" i="14"/>
  <c r="I35" i="14"/>
  <c r="V35" i="14"/>
  <c r="AC35" i="14"/>
  <c r="AD35" i="14" s="1"/>
  <c r="A36" i="14"/>
  <c r="H36" i="14"/>
  <c r="I36" i="14"/>
  <c r="V36" i="14"/>
  <c r="AC36" i="14"/>
  <c r="AD36" i="14" s="1"/>
  <c r="A37" i="14"/>
  <c r="H37" i="14"/>
  <c r="I37" i="14"/>
  <c r="V37" i="14"/>
  <c r="AC37" i="14"/>
  <c r="AD37" i="14" s="1"/>
  <c r="A38" i="14"/>
  <c r="H38" i="14"/>
  <c r="I38" i="14"/>
  <c r="V38" i="14"/>
  <c r="AC38" i="14"/>
  <c r="AD38" i="14"/>
  <c r="A39" i="14"/>
  <c r="H39" i="14"/>
  <c r="I39" i="14"/>
  <c r="V39" i="14"/>
  <c r="AC39" i="14"/>
  <c r="AD39" i="14" s="1"/>
  <c r="K55" i="1" l="1"/>
  <c r="K56" i="1"/>
  <c r="K52" i="1"/>
  <c r="K53" i="1"/>
  <c r="K54" i="1"/>
  <c r="K48" i="1"/>
  <c r="K49" i="1"/>
  <c r="K50" i="1"/>
  <c r="K51" i="1"/>
  <c r="K47" i="1"/>
  <c r="K35" i="1"/>
  <c r="K36" i="1"/>
  <c r="K37" i="1"/>
  <c r="K38" i="1"/>
  <c r="K39" i="1"/>
  <c r="K40" i="1"/>
  <c r="K41" i="1"/>
  <c r="K42" i="1"/>
  <c r="K43" i="1"/>
  <c r="K44" i="1"/>
  <c r="K45" i="1"/>
  <c r="K46" i="1"/>
  <c r="K30" i="1"/>
  <c r="K31" i="1"/>
  <c r="K32" i="1"/>
  <c r="K33" i="1"/>
  <c r="K34" i="1"/>
  <c r="K22" i="1"/>
  <c r="K23" i="1"/>
  <c r="K24" i="1"/>
  <c r="K25" i="1"/>
  <c r="K26" i="1"/>
  <c r="K27" i="1"/>
  <c r="K28" i="1"/>
  <c r="K29" i="1"/>
  <c r="K21" i="1"/>
  <c r="K17" i="1"/>
  <c r="K18" i="1"/>
  <c r="K19" i="1"/>
  <c r="K20" i="1"/>
  <c r="K13" i="1"/>
  <c r="K14" i="1"/>
  <c r="K15" i="1"/>
  <c r="K16" i="1"/>
  <c r="K11" i="1"/>
  <c r="K12" i="1"/>
  <c r="K10" i="1"/>
  <c r="K9" i="1"/>
  <c r="K8" i="1"/>
  <c r="AQ28" i="16" l="1"/>
  <c r="AX28" i="16"/>
  <c r="AY28" i="16" s="1"/>
  <c r="AQ29" i="16"/>
  <c r="AX29" i="16"/>
  <c r="AY29" i="16" s="1"/>
  <c r="AQ30" i="16"/>
  <c r="AX30" i="16"/>
  <c r="AY30" i="16" s="1"/>
  <c r="AQ31" i="16"/>
  <c r="AX31" i="16"/>
  <c r="AY31" i="16" s="1"/>
  <c r="AQ32" i="16"/>
  <c r="AX32" i="16"/>
  <c r="AY32" i="16" s="1"/>
  <c r="AQ33" i="16"/>
  <c r="AX33" i="16"/>
  <c r="AY33" i="16"/>
  <c r="AX10" i="16"/>
  <c r="AY10" i="16" s="1"/>
  <c r="AQ10" i="16"/>
  <c r="AX9" i="16"/>
  <c r="AY9" i="16" s="1"/>
  <c r="AQ9" i="16"/>
  <c r="AX8" i="16"/>
  <c r="AY8" i="16" s="1"/>
  <c r="AQ8" i="16"/>
  <c r="AX27" i="16"/>
  <c r="AY27" i="16" s="1"/>
  <c r="AQ27" i="16"/>
  <c r="AX26" i="16"/>
  <c r="AY26" i="16" s="1"/>
  <c r="AQ26" i="16"/>
  <c r="AX25" i="16"/>
  <c r="AY25" i="16" s="1"/>
  <c r="AQ25" i="16"/>
  <c r="AX24" i="16"/>
  <c r="AY24" i="16" s="1"/>
  <c r="AQ24" i="16"/>
  <c r="AX23" i="16"/>
  <c r="AY23" i="16" s="1"/>
  <c r="AQ23" i="16"/>
  <c r="AX22" i="16"/>
  <c r="AY22" i="16" s="1"/>
  <c r="AQ22" i="16"/>
  <c r="AX21" i="16"/>
  <c r="AY21" i="16" s="1"/>
  <c r="AQ21" i="16"/>
  <c r="AY20" i="16"/>
  <c r="AX20" i="16"/>
  <c r="AQ20" i="16"/>
  <c r="AX19" i="16"/>
  <c r="AY19" i="16" s="1"/>
  <c r="AQ19" i="16"/>
  <c r="AY18" i="16"/>
  <c r="AX18" i="16"/>
  <c r="AQ18" i="16"/>
  <c r="AX17" i="16"/>
  <c r="AY17" i="16" s="1"/>
  <c r="AQ17" i="16"/>
  <c r="AX16" i="16"/>
  <c r="AY16" i="16" s="1"/>
  <c r="AQ16" i="16"/>
  <c r="AX15" i="16"/>
  <c r="AY15" i="16" s="1"/>
  <c r="AQ15" i="16"/>
  <c r="AX14" i="16"/>
  <c r="AY14" i="16" s="1"/>
  <c r="AQ14" i="16"/>
  <c r="AX13" i="16"/>
  <c r="AY13" i="16" s="1"/>
  <c r="AQ13" i="16"/>
  <c r="AX12" i="16"/>
  <c r="AY12" i="16" s="1"/>
  <c r="AQ12" i="16"/>
  <c r="AX11" i="16"/>
  <c r="AY11" i="16" s="1"/>
  <c r="AQ11" i="16"/>
  <c r="AX7" i="16"/>
  <c r="AY7" i="16" s="1"/>
  <c r="AQ7" i="16"/>
  <c r="AY6" i="16"/>
  <c r="AX6" i="16"/>
  <c r="AQ6" i="16"/>
  <c r="AX5" i="16"/>
  <c r="AY5" i="16" s="1"/>
  <c r="AQ5" i="16"/>
  <c r="AX4" i="16"/>
  <c r="AY4" i="16" s="1"/>
  <c r="AQ4" i="16"/>
  <c r="AX3" i="16"/>
  <c r="AY3" i="16" s="1"/>
  <c r="AQ3" i="16"/>
  <c r="AC19" i="16"/>
  <c r="AD19" i="16" s="1"/>
  <c r="V19" i="16"/>
  <c r="AC30" i="16"/>
  <c r="AD30" i="16" s="1"/>
  <c r="V30" i="16"/>
  <c r="AC29" i="16"/>
  <c r="AD29" i="16" s="1"/>
  <c r="V29" i="16"/>
  <c r="AC28" i="16"/>
  <c r="AD28" i="16" s="1"/>
  <c r="V28" i="16"/>
  <c r="AC27" i="16"/>
  <c r="AD27" i="16" s="1"/>
  <c r="V27" i="16"/>
  <c r="AC26" i="16"/>
  <c r="AD26" i="16" s="1"/>
  <c r="V26" i="16"/>
  <c r="AC32" i="16"/>
  <c r="AD32" i="16" s="1"/>
  <c r="V32" i="16"/>
  <c r="AC31" i="16"/>
  <c r="AD31" i="16" s="1"/>
  <c r="V31" i="16"/>
  <c r="AC25" i="16"/>
  <c r="AD25" i="16" s="1"/>
  <c r="V25" i="16"/>
  <c r="AC33" i="16"/>
  <c r="AD33" i="16" s="1"/>
  <c r="V33" i="16"/>
  <c r="AC24" i="16"/>
  <c r="AD24" i="16" s="1"/>
  <c r="V24" i="16"/>
  <c r="AC23" i="16"/>
  <c r="AD23" i="16" s="1"/>
  <c r="V23" i="16"/>
  <c r="AC22" i="16"/>
  <c r="AD22" i="16" s="1"/>
  <c r="V22" i="16"/>
  <c r="AC21" i="16"/>
  <c r="AD21" i="16" s="1"/>
  <c r="V21" i="16"/>
  <c r="AC20" i="16"/>
  <c r="AD20" i="16" s="1"/>
  <c r="V20" i="16"/>
  <c r="AC18" i="16"/>
  <c r="AD18" i="16" s="1"/>
  <c r="V18" i="16"/>
  <c r="AC17" i="16"/>
  <c r="AD17" i="16" s="1"/>
  <c r="V17" i="16"/>
  <c r="AC16" i="16"/>
  <c r="AD16" i="16" s="1"/>
  <c r="V16" i="16"/>
  <c r="AC15" i="16"/>
  <c r="AD15" i="16" s="1"/>
  <c r="V15" i="16"/>
  <c r="AC14" i="16"/>
  <c r="AD14" i="16" s="1"/>
  <c r="V14" i="16"/>
  <c r="AC13" i="16"/>
  <c r="AD13" i="16" s="1"/>
  <c r="V13" i="16"/>
  <c r="AC12" i="16"/>
  <c r="AD12" i="16" s="1"/>
  <c r="V12" i="16"/>
  <c r="AC11" i="16"/>
  <c r="AD11" i="16" s="1"/>
  <c r="V11" i="16"/>
  <c r="AC10" i="16"/>
  <c r="AD10" i="16" s="1"/>
  <c r="V10" i="16"/>
  <c r="AC9" i="16"/>
  <c r="AD9" i="16" s="1"/>
  <c r="V9" i="16"/>
  <c r="V8" i="16"/>
  <c r="AC7" i="16"/>
  <c r="AD7" i="16" s="1"/>
  <c r="V7" i="16"/>
  <c r="AC6" i="16"/>
  <c r="AD6" i="16" s="1"/>
  <c r="V6" i="16"/>
  <c r="AC5" i="16"/>
  <c r="AD5" i="16" s="1"/>
  <c r="V5" i="16"/>
  <c r="AC4" i="16"/>
  <c r="AD4" i="16" s="1"/>
  <c r="V4" i="16"/>
  <c r="AC3" i="16"/>
  <c r="AD3" i="16" s="1"/>
  <c r="V3" i="16"/>
  <c r="H33" i="16"/>
  <c r="I33" i="16" s="1"/>
  <c r="A33" i="16"/>
  <c r="H32" i="16"/>
  <c r="I32" i="16" s="1"/>
  <c r="A32" i="16"/>
  <c r="H31" i="16"/>
  <c r="I31" i="16" s="1"/>
  <c r="A31" i="16"/>
  <c r="H30" i="16"/>
  <c r="I30" i="16" s="1"/>
  <c r="A30" i="16"/>
  <c r="H29" i="16"/>
  <c r="I29" i="16" s="1"/>
  <c r="A29" i="16"/>
  <c r="H28" i="16"/>
  <c r="I28" i="16" s="1"/>
  <c r="A28" i="16"/>
  <c r="H27" i="16"/>
  <c r="I27" i="16" s="1"/>
  <c r="A27" i="16"/>
  <c r="H26" i="16"/>
  <c r="I26" i="16" s="1"/>
  <c r="A26" i="16"/>
  <c r="H25" i="16"/>
  <c r="I25" i="16" s="1"/>
  <c r="A25" i="16"/>
  <c r="H24" i="16"/>
  <c r="I24" i="16" s="1"/>
  <c r="A24" i="16"/>
  <c r="H23" i="16"/>
  <c r="I23" i="16" s="1"/>
  <c r="A23" i="16"/>
  <c r="H22" i="16"/>
  <c r="I22" i="16" s="1"/>
  <c r="A22" i="16"/>
  <c r="H21" i="16"/>
  <c r="I21" i="16" s="1"/>
  <c r="A21" i="16"/>
  <c r="H20" i="16"/>
  <c r="I20" i="16" s="1"/>
  <c r="A20" i="16"/>
  <c r="H19" i="16"/>
  <c r="I19" i="16" s="1"/>
  <c r="A19" i="16"/>
  <c r="H18" i="16"/>
  <c r="I18" i="16" s="1"/>
  <c r="A18" i="16"/>
  <c r="H17" i="16"/>
  <c r="I17" i="16" s="1"/>
  <c r="A17" i="16"/>
  <c r="H16" i="16"/>
  <c r="I16" i="16" s="1"/>
  <c r="A16" i="16"/>
  <c r="H15" i="16"/>
  <c r="I15" i="16" s="1"/>
  <c r="A15" i="16"/>
  <c r="H14" i="16"/>
  <c r="I14" i="16" s="1"/>
  <c r="A14" i="16"/>
  <c r="H13" i="16"/>
  <c r="I13" i="16" s="1"/>
  <c r="A13" i="16"/>
  <c r="H12" i="16"/>
  <c r="I12" i="16" s="1"/>
  <c r="A12" i="16"/>
  <c r="H11" i="16"/>
  <c r="I11" i="16" s="1"/>
  <c r="A11" i="16"/>
  <c r="H10" i="16"/>
  <c r="I10" i="16" s="1"/>
  <c r="A10" i="16"/>
  <c r="H9" i="16"/>
  <c r="I9" i="16" s="1"/>
  <c r="A9" i="16"/>
  <c r="H8" i="16"/>
  <c r="I8" i="16" s="1"/>
  <c r="A8" i="16"/>
  <c r="H7" i="16"/>
  <c r="I7" i="16" s="1"/>
  <c r="A7" i="16"/>
  <c r="H6" i="16"/>
  <c r="I6" i="16" s="1"/>
  <c r="A6" i="16"/>
  <c r="H5" i="16"/>
  <c r="I5" i="16" s="1"/>
  <c r="A5" i="16"/>
  <c r="H4" i="16"/>
  <c r="I4" i="16" s="1"/>
  <c r="A4" i="16"/>
  <c r="H3" i="16"/>
  <c r="I3" i="16" s="1"/>
  <c r="A3" i="16"/>
  <c r="R46" i="1"/>
  <c r="A4" i="15" l="1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V4" i="15"/>
  <c r="V5" i="15"/>
  <c r="V6" i="15"/>
  <c r="V7" i="15"/>
  <c r="V8" i="15"/>
  <c r="V9" i="15"/>
  <c r="V10" i="15"/>
  <c r="V11" i="15"/>
  <c r="V12" i="15"/>
  <c r="V13" i="15"/>
  <c r="V14" i="15"/>
  <c r="V15" i="15"/>
  <c r="V16" i="15"/>
  <c r="V17" i="15"/>
  <c r="V18" i="15"/>
  <c r="V19" i="15"/>
  <c r="V20" i="15"/>
  <c r="V21" i="15"/>
  <c r="V22" i="15"/>
  <c r="V23" i="15"/>
  <c r="V24" i="15"/>
  <c r="V25" i="15"/>
  <c r="V26" i="15"/>
  <c r="V27" i="15"/>
  <c r="V3" i="15"/>
  <c r="A3" i="15"/>
  <c r="V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" i="14"/>
  <c r="A23" i="13"/>
  <c r="AC31" i="14"/>
  <c r="AD31" i="14" s="1"/>
  <c r="H31" i="14"/>
  <c r="I31" i="14" s="1"/>
  <c r="AC30" i="14"/>
  <c r="AD30" i="14" s="1"/>
  <c r="H30" i="14"/>
  <c r="I30" i="14" s="1"/>
  <c r="AC22" i="15"/>
  <c r="AC23" i="15"/>
  <c r="AC24" i="15"/>
  <c r="AC25" i="15"/>
  <c r="AC26" i="15"/>
  <c r="AC27" i="15"/>
  <c r="AC21" i="15"/>
  <c r="AC18" i="15"/>
  <c r="AC19" i="15"/>
  <c r="AC20" i="15"/>
  <c r="AC17" i="15"/>
  <c r="H22" i="15"/>
  <c r="H23" i="15"/>
  <c r="H24" i="15"/>
  <c r="H25" i="15"/>
  <c r="H26" i="15"/>
  <c r="H27" i="15"/>
  <c r="H21" i="15"/>
  <c r="H18" i="15"/>
  <c r="H19" i="15"/>
  <c r="H20" i="15"/>
  <c r="H17" i="15"/>
  <c r="AC27" i="14"/>
  <c r="AC28" i="14"/>
  <c r="AC29" i="14"/>
  <c r="AC26" i="14"/>
  <c r="AC21" i="14"/>
  <c r="AC22" i="14"/>
  <c r="AC23" i="14"/>
  <c r="AC24" i="14"/>
  <c r="AC25" i="14"/>
  <c r="AC20" i="14"/>
  <c r="H21" i="14"/>
  <c r="H22" i="14"/>
  <c r="H23" i="14"/>
  <c r="H24" i="14"/>
  <c r="H25" i="14"/>
  <c r="H26" i="14"/>
  <c r="H27" i="14"/>
  <c r="H28" i="14"/>
  <c r="H29" i="14"/>
  <c r="H32" i="14"/>
  <c r="H33" i="14"/>
  <c r="H20" i="14"/>
  <c r="R45" i="1" l="1"/>
  <c r="G44" i="1" l="1"/>
  <c r="G45" i="1" s="1"/>
  <c r="R5" i="1" l="1"/>
  <c r="R6" i="1"/>
  <c r="R7" i="1"/>
  <c r="R8" i="1"/>
  <c r="R9" i="1"/>
  <c r="R10" i="1"/>
  <c r="R11" i="1"/>
  <c r="R12" i="1"/>
  <c r="R14" i="1" l="1"/>
  <c r="R13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I29" i="14"/>
  <c r="AD29" i="14"/>
  <c r="I32" i="14"/>
  <c r="I33" i="14"/>
  <c r="I25" i="15"/>
  <c r="AD25" i="15"/>
  <c r="I26" i="15"/>
  <c r="AD26" i="15"/>
  <c r="I27" i="15"/>
  <c r="AD27" i="15"/>
  <c r="AD24" i="15"/>
  <c r="I24" i="15"/>
  <c r="R40" i="1"/>
  <c r="R41" i="1"/>
  <c r="R42" i="1"/>
  <c r="R43" i="1"/>
  <c r="R44" i="1"/>
  <c r="R39" i="1"/>
  <c r="O3" i="1"/>
  <c r="O2" i="1"/>
  <c r="I21" i="15" l="1"/>
  <c r="AD21" i="15"/>
  <c r="I22" i="15"/>
  <c r="AD22" i="15"/>
  <c r="I23" i="15"/>
  <c r="AD23" i="15"/>
  <c r="I25" i="14"/>
  <c r="AD25" i="14"/>
  <c r="I26" i="14"/>
  <c r="AD26" i="14"/>
  <c r="I27" i="14"/>
  <c r="AD27" i="14"/>
  <c r="I28" i="14"/>
  <c r="AD28" i="14"/>
  <c r="E5" i="1" l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G46" i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G3" i="1"/>
  <c r="AD20" i="15" l="1"/>
  <c r="I18" i="15"/>
  <c r="AD17" i="15"/>
  <c r="I19" i="15"/>
  <c r="AD18" i="15"/>
  <c r="I20" i="15"/>
  <c r="AD19" i="15"/>
  <c r="AC16" i="15"/>
  <c r="AD16" i="15" s="1"/>
  <c r="I17" i="15"/>
  <c r="H15" i="15" l="1"/>
  <c r="I15" i="15" s="1"/>
  <c r="AC14" i="15"/>
  <c r="AD14" i="15" s="1"/>
  <c r="H16" i="15"/>
  <c r="I16" i="15" s="1"/>
  <c r="AC15" i="15"/>
  <c r="AD15" i="15" s="1"/>
  <c r="I20" i="14" l="1"/>
  <c r="AD20" i="14"/>
  <c r="I21" i="14"/>
  <c r="AD21" i="14"/>
  <c r="I22" i="14"/>
  <c r="AD22" i="14"/>
  <c r="I23" i="14"/>
  <c r="AD23" i="14"/>
  <c r="I24" i="14"/>
  <c r="AD24" i="14"/>
  <c r="AC19" i="14"/>
  <c r="AD19" i="14" s="1"/>
  <c r="H19" i="14"/>
  <c r="I19" i="14" s="1"/>
  <c r="H13" i="15" l="1"/>
  <c r="I13" i="15" s="1"/>
  <c r="AC12" i="15"/>
  <c r="AD12" i="15" s="1"/>
  <c r="H14" i="15"/>
  <c r="I14" i="15" s="1"/>
  <c r="AC13" i="15"/>
  <c r="AD13" i="15" s="1"/>
  <c r="H14" i="14"/>
  <c r="I14" i="14" s="1"/>
  <c r="H15" i="14"/>
  <c r="I15" i="14" s="1"/>
  <c r="H16" i="14"/>
  <c r="I16" i="14" s="1"/>
  <c r="H17" i="14"/>
  <c r="I17" i="14" s="1"/>
  <c r="H18" i="14"/>
  <c r="I18" i="14" s="1"/>
  <c r="AC18" i="14"/>
  <c r="AD18" i="14" s="1"/>
  <c r="AC8" i="15" l="1"/>
  <c r="AD8" i="15" s="1"/>
  <c r="AC7" i="15"/>
  <c r="AD7" i="15" s="1"/>
  <c r="AC17" i="14" l="1"/>
  <c r="AD17" i="14" s="1"/>
  <c r="H13" i="14" l="1"/>
  <c r="I13" i="14" s="1"/>
  <c r="AC13" i="14"/>
  <c r="AD13" i="14" s="1"/>
  <c r="AC14" i="14"/>
  <c r="AD14" i="14" s="1"/>
  <c r="AC15" i="14"/>
  <c r="AD15" i="14" s="1"/>
  <c r="AC16" i="14"/>
  <c r="AD16" i="14" s="1"/>
  <c r="AC5" i="14" l="1"/>
  <c r="AC6" i="14"/>
  <c r="AC7" i="14"/>
  <c r="AC8" i="14"/>
  <c r="AC9" i="14"/>
  <c r="AC10" i="14"/>
  <c r="AC11" i="14"/>
  <c r="AC12" i="14"/>
  <c r="AD6" i="14" l="1"/>
  <c r="AD7" i="14"/>
  <c r="AD8" i="14"/>
  <c r="AD9" i="14"/>
  <c r="AD10" i="14"/>
  <c r="AD11" i="14"/>
  <c r="AD12" i="14"/>
  <c r="AD5" i="14"/>
  <c r="H12" i="15" l="1"/>
  <c r="I12" i="15" s="1"/>
  <c r="AC11" i="15"/>
  <c r="AD11" i="15" s="1"/>
  <c r="H11" i="15"/>
  <c r="I11" i="15" s="1"/>
  <c r="AC10" i="15"/>
  <c r="AD10" i="15" s="1"/>
  <c r="H10" i="15"/>
  <c r="I10" i="15" s="1"/>
  <c r="AC9" i="15"/>
  <c r="AD9" i="15" s="1"/>
  <c r="H9" i="15"/>
  <c r="I9" i="15" s="1"/>
  <c r="H8" i="15"/>
  <c r="I8" i="15" s="1"/>
  <c r="H7" i="15"/>
  <c r="I7" i="15" s="1"/>
  <c r="H6" i="15"/>
  <c r="I6" i="15" s="1"/>
  <c r="H5" i="15"/>
  <c r="I5" i="15" s="1"/>
  <c r="H4" i="15"/>
  <c r="I4" i="15" s="1"/>
  <c r="AC4" i="15"/>
  <c r="AD4" i="15" s="1"/>
  <c r="H3" i="15"/>
  <c r="I3" i="15" s="1"/>
  <c r="AC3" i="15"/>
  <c r="AD3" i="15" s="1"/>
  <c r="AC4" i="14"/>
  <c r="AD4" i="14" s="1"/>
  <c r="AC3" i="14"/>
  <c r="AD3" i="14" s="1"/>
  <c r="H12" i="14"/>
  <c r="I12" i="14" s="1"/>
  <c r="H11" i="14"/>
  <c r="I11" i="14" s="1"/>
  <c r="H10" i="14"/>
  <c r="I10" i="14" s="1"/>
  <c r="H9" i="14"/>
  <c r="I9" i="14" s="1"/>
  <c r="H8" i="14"/>
  <c r="I8" i="14" s="1"/>
  <c r="H7" i="14"/>
  <c r="I7" i="14" s="1"/>
  <c r="H6" i="14"/>
  <c r="I6" i="14" s="1"/>
  <c r="H5" i="14"/>
  <c r="I5" i="14" s="1"/>
  <c r="H4" i="14"/>
  <c r="I4" i="14" s="1"/>
  <c r="H3" i="14"/>
  <c r="I3" i="14" s="1"/>
  <c r="V168" i="7" l="1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85" i="7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2" i="7"/>
  <c r="V313" i="7"/>
  <c r="V314" i="7"/>
  <c r="V315" i="7"/>
  <c r="V316" i="7"/>
  <c r="V317" i="7"/>
  <c r="V318" i="7"/>
  <c r="V319" i="7"/>
  <c r="V320" i="7"/>
  <c r="V321" i="7"/>
  <c r="V322" i="7"/>
  <c r="V323" i="7"/>
  <c r="V324" i="7"/>
  <c r="V325" i="7"/>
  <c r="V326" i="7"/>
  <c r="V327" i="7"/>
  <c r="V328" i="7"/>
  <c r="V329" i="7"/>
  <c r="V330" i="7"/>
  <c r="V331" i="7"/>
  <c r="V332" i="7"/>
  <c r="V333" i="7"/>
  <c r="V334" i="7"/>
  <c r="V335" i="7"/>
  <c r="V336" i="7"/>
  <c r="V337" i="7"/>
  <c r="V338" i="7"/>
  <c r="V339" i="7"/>
  <c r="V340" i="7"/>
  <c r="V341" i="7"/>
  <c r="V342" i="7"/>
  <c r="V343" i="7"/>
  <c r="V344" i="7"/>
  <c r="V345" i="7"/>
  <c r="V346" i="7"/>
  <c r="V347" i="7"/>
  <c r="V348" i="7"/>
  <c r="V349" i="7"/>
  <c r="V350" i="7"/>
  <c r="V351" i="7"/>
  <c r="V352" i="7"/>
  <c r="V353" i="7"/>
  <c r="V354" i="7"/>
  <c r="V355" i="7"/>
  <c r="V356" i="7"/>
  <c r="V357" i="7"/>
  <c r="V358" i="7"/>
  <c r="V359" i="7"/>
  <c r="V360" i="7"/>
  <c r="V361" i="7"/>
  <c r="V362" i="7"/>
  <c r="V363" i="7"/>
  <c r="V364" i="7"/>
  <c r="V365" i="7"/>
  <c r="V366" i="7"/>
  <c r="V367" i="7"/>
  <c r="V368" i="7"/>
  <c r="V369" i="7"/>
  <c r="V370" i="7"/>
  <c r="V371" i="7"/>
  <c r="V372" i="7"/>
  <c r="V373" i="7"/>
  <c r="V374" i="7"/>
  <c r="V375" i="7"/>
  <c r="V376" i="7"/>
  <c r="V377" i="7"/>
  <c r="V378" i="7"/>
  <c r="V379" i="7"/>
  <c r="V380" i="7"/>
  <c r="V381" i="7"/>
  <c r="V382" i="7"/>
  <c r="V383" i="7"/>
  <c r="V384" i="7"/>
  <c r="V385" i="7"/>
  <c r="V386" i="7"/>
  <c r="V387" i="7"/>
  <c r="V388" i="7"/>
  <c r="V389" i="7"/>
  <c r="V390" i="7"/>
  <c r="V391" i="7"/>
  <c r="V392" i="7"/>
  <c r="V393" i="7"/>
  <c r="V394" i="7"/>
  <c r="V395" i="7"/>
  <c r="V396" i="7"/>
  <c r="V397" i="7"/>
  <c r="V398" i="7"/>
  <c r="V399" i="7"/>
  <c r="V400" i="7"/>
  <c r="V401" i="7"/>
  <c r="V402" i="7"/>
  <c r="V403" i="7"/>
  <c r="V404" i="7"/>
  <c r="V405" i="7"/>
  <c r="V406" i="7"/>
  <c r="V407" i="7"/>
  <c r="V408" i="7"/>
  <c r="V409" i="7"/>
  <c r="V410" i="7"/>
  <c r="V411" i="7"/>
  <c r="V412" i="7"/>
  <c r="V413" i="7"/>
  <c r="V414" i="7"/>
  <c r="V415" i="7"/>
  <c r="V416" i="7"/>
  <c r="V417" i="7"/>
  <c r="V418" i="7"/>
  <c r="V419" i="7"/>
  <c r="V420" i="7"/>
  <c r="V421" i="7"/>
  <c r="V422" i="7"/>
  <c r="V423" i="7"/>
  <c r="V424" i="7"/>
  <c r="V425" i="7"/>
  <c r="V426" i="7"/>
  <c r="V427" i="7"/>
  <c r="V428" i="7"/>
  <c r="V429" i="7"/>
  <c r="V430" i="7"/>
  <c r="V431" i="7"/>
  <c r="V432" i="7"/>
  <c r="V433" i="7"/>
  <c r="V434" i="7"/>
  <c r="V435" i="7"/>
  <c r="V436" i="7"/>
  <c r="V437" i="7"/>
  <c r="V438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2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2" i="7"/>
  <c r="V53" i="7"/>
  <c r="V54" i="7"/>
  <c r="V55" i="7"/>
  <c r="V56" i="7"/>
  <c r="V57" i="7"/>
  <c r="V58" i="7"/>
  <c r="V59" i="7"/>
  <c r="V51" i="7"/>
  <c r="E3" i="1" l="1"/>
  <c r="J56" i="1" l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F3" i="1"/>
</calcChain>
</file>

<file path=xl/sharedStrings.xml><?xml version="1.0" encoding="utf-8"?>
<sst xmlns="http://schemas.openxmlformats.org/spreadsheetml/2006/main" count="685" uniqueCount="204">
  <si>
    <t>总额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</si>
  <si>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</si>
  <si>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</si>
  <si>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</si>
  <si>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</si>
  <si>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</si>
  <si>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</si>
  <si>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</si>
  <si>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</si>
  <si>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</si>
  <si>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</si>
  <si>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</si>
  <si>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</si>
  <si>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初始金额</t>
  </si>
  <si>
    <t>收益比</t>
  </si>
  <si>
    <t>实际</t>
  </si>
  <si>
    <t>周</t>
  </si>
  <si>
    <t>使用测试过的交易信号</t>
  </si>
  <si>
    <t>根据交易信号果断入场</t>
  </si>
  <si>
    <t>入场之后不得随意变更计划</t>
  </si>
  <si>
    <t>如何识别阻力位</t>
  </si>
  <si>
    <t>波段高点和地点</t>
  </si>
  <si>
    <t>价格行为支撑阻力位</t>
  </si>
  <si>
    <t>波动范围极限</t>
  </si>
  <si>
    <t>斐波拉契回调和扩展</t>
  </si>
  <si>
    <t>交易方针</t>
  </si>
  <si>
    <t>1，长期观点来做交易</t>
  </si>
  <si>
    <t>2，有行为模式</t>
  </si>
  <si>
    <t>3，有交易计划（下棋走5,6步一样） 市场是不确定的</t>
  </si>
  <si>
    <t>4，管理风险（ 风险管理角色，赚多少，亏多少）</t>
  </si>
  <si>
    <t>5，不断的学习改善</t>
  </si>
  <si>
    <t>1，设定止损</t>
  </si>
  <si>
    <t>2，设定目标价位</t>
  </si>
  <si>
    <t>3，设定价和单量</t>
  </si>
  <si>
    <t>4，下单入场</t>
  </si>
  <si>
    <t>整数心理价位</t>
  </si>
  <si>
    <t>止损点：不容易达到的地方，屏障的地方</t>
  </si>
  <si>
    <t>目标价：容易达到的地方，屏障的前面</t>
  </si>
  <si>
    <t>时间</t>
  </si>
  <si>
    <t>数据</t>
  </si>
  <si>
    <t>问</t>
  </si>
  <si>
    <t>今年是个什么样的市场</t>
  </si>
  <si>
    <t>怎么赚别人的钱，凭什么赚别人的钱</t>
  </si>
  <si>
    <t>每年想的问题 （时间是最好的朋友）</t>
  </si>
  <si>
    <t>复利模式  （赔钱 赚钱 心理要有数）</t>
  </si>
  <si>
    <t>交易步骤</t>
  </si>
  <si>
    <t>自问</t>
  </si>
  <si>
    <t>盈</t>
  </si>
  <si>
    <t>2-14亏了一笔；原因亏了700点，没有达到1500点就亏损平仓了，没沉住气，没按原则来（白天卖掉晚上就涨回来了，第二天反盈利1000点）</t>
  </si>
  <si>
    <t>Y</t>
  </si>
  <si>
    <t>X</t>
  </si>
  <si>
    <t>X^Y</t>
  </si>
  <si>
    <t>2-16亏了一笔；原因亏了300点，没按原则来（卖掉后就跌回来了）</t>
  </si>
  <si>
    <t>美日---买</t>
  </si>
  <si>
    <t>美日---卖</t>
  </si>
  <si>
    <t>欧美---买</t>
  </si>
  <si>
    <t>欧美---卖</t>
  </si>
  <si>
    <t>数量</t>
  </si>
  <si>
    <t>评价</t>
  </si>
  <si>
    <t>出价</t>
  </si>
  <si>
    <t>进价</t>
  </si>
  <si>
    <t>品种</t>
  </si>
  <si>
    <t>（H1）亏 1万 不该出手 状态没形成</t>
  </si>
  <si>
    <t>盈利</t>
  </si>
  <si>
    <t>乱了 不能双向操作</t>
  </si>
  <si>
    <t>小时波动没方法赚钱</t>
  </si>
  <si>
    <t>H4为基准做交易中长期交易</t>
  </si>
  <si>
    <t>2，减少交易次数，看准机会再出手</t>
  </si>
  <si>
    <t xml:space="preserve">1，近三周听外汇公开课，遵循H1 K线图交易，比较混乱，没有按照自己的交易策略进行交易
</t>
  </si>
  <si>
    <t>H4操作</t>
  </si>
  <si>
    <t>乱</t>
  </si>
  <si>
    <t>（H4） 亏100点</t>
  </si>
  <si>
    <t>D1 交易策略50点</t>
  </si>
  <si>
    <t>D1 交易策略10点</t>
  </si>
  <si>
    <t>美日---BUY</t>
  </si>
  <si>
    <t>磅美---BUY</t>
  </si>
  <si>
    <t>美日---SELL</t>
  </si>
  <si>
    <t>欧美---SELL</t>
  </si>
  <si>
    <t>磅美---SELL</t>
  </si>
  <si>
    <t>磅日---SELL</t>
  </si>
  <si>
    <t>欧日---SELL</t>
  </si>
  <si>
    <t>H4 交易策略10点</t>
  </si>
  <si>
    <t>H4 不是入场点没有把持住</t>
  </si>
  <si>
    <t>H1  不是入场点没有把持住</t>
  </si>
  <si>
    <t>澳美---SELL</t>
  </si>
  <si>
    <t>没忍住 操作早了</t>
  </si>
  <si>
    <t>H4 早了</t>
  </si>
  <si>
    <t>大智若愚的手法</t>
  </si>
  <si>
    <t>没收住手</t>
  </si>
  <si>
    <t>美日</t>
  </si>
  <si>
    <t>欧美</t>
  </si>
  <si>
    <t>磅美</t>
  </si>
  <si>
    <t>磅日</t>
  </si>
  <si>
    <t>欧日</t>
  </si>
  <si>
    <t>澳美</t>
  </si>
  <si>
    <t>美瑞</t>
  </si>
  <si>
    <t>交易</t>
  </si>
  <si>
    <t>交易价</t>
  </si>
  <si>
    <t>买</t>
  </si>
  <si>
    <t>卖</t>
  </si>
  <si>
    <t>盈亏</t>
  </si>
  <si>
    <t>交易日</t>
  </si>
  <si>
    <t>盈亏点</t>
  </si>
  <si>
    <t>结算价</t>
  </si>
  <si>
    <t>结算日</t>
  </si>
  <si>
    <t>止损</t>
  </si>
  <si>
    <t>No.</t>
  </si>
  <si>
    <t>1</t>
  </si>
  <si>
    <t>2</t>
  </si>
  <si>
    <t>美加</t>
  </si>
  <si>
    <t>1，按照日线交易</t>
  </si>
  <si>
    <t>下单前准备</t>
  </si>
  <si>
    <t>1，线思考10分钟</t>
  </si>
  <si>
    <t>2，是否符合趋势</t>
  </si>
  <si>
    <t>4，严格执行</t>
  </si>
  <si>
    <t>3，写下交易策略</t>
  </si>
  <si>
    <t>2，周日线不一致不交易</t>
  </si>
  <si>
    <t>1，思考10分钟</t>
  </si>
  <si>
    <t>3，写下交易策略(各种对策)</t>
  </si>
  <si>
    <t>绿色不要动，日线和周线有明显反转时在出手</t>
  </si>
  <si>
    <t>1，H4出现上升信号时，买入 300点利润后卖出</t>
  </si>
  <si>
    <t>2，</t>
  </si>
  <si>
    <t>创新高，美元可能反弹，不要操作，观察一个星期</t>
  </si>
  <si>
    <t>不守规矩</t>
  </si>
  <si>
    <t>没有耐性</t>
  </si>
  <si>
    <t>方向不对</t>
  </si>
  <si>
    <t>盘整时间够长应该会涨</t>
  </si>
  <si>
    <t>冒险</t>
  </si>
  <si>
    <t>3，是否心平气和</t>
  </si>
  <si>
    <t>1，连续亏两次后不操作</t>
  </si>
  <si>
    <t>4，是否贪心</t>
  </si>
  <si>
    <t>5，是否听取了别人的信息</t>
  </si>
  <si>
    <t>规则</t>
  </si>
  <si>
    <t>2，是否符合趋势，不抢反弹</t>
  </si>
  <si>
    <t>不赚最后一个铜板</t>
  </si>
  <si>
    <t>不抢反弹</t>
  </si>
  <si>
    <t>周一</t>
  </si>
  <si>
    <t>周二</t>
  </si>
  <si>
    <t>周三</t>
  </si>
  <si>
    <t>周四</t>
  </si>
  <si>
    <t>周五</t>
  </si>
  <si>
    <t>合计</t>
  </si>
  <si>
    <t>认知：资金都有一个回撤的过程，</t>
  </si>
  <si>
    <t>目标：减少错误操作，实现：盈利多，回撤少</t>
  </si>
  <si>
    <t>实事求是</t>
  </si>
  <si>
    <t>认知：资金回调是正常的</t>
  </si>
  <si>
    <t>做任何事情都是有方法的</t>
  </si>
  <si>
    <t>预测   应变   不预测</t>
  </si>
  <si>
    <t>心态不稳时不要操作</t>
  </si>
  <si>
    <t>价格 震荡的</t>
  </si>
  <si>
    <t>问题： 什么时候出手算正好</t>
  </si>
  <si>
    <t>1，总感觉出手早了</t>
  </si>
  <si>
    <t>基准：</t>
  </si>
  <si>
    <t>预测</t>
  </si>
  <si>
    <t>应对</t>
  </si>
  <si>
    <t>波动</t>
  </si>
  <si>
    <t>不符合进场标准</t>
  </si>
  <si>
    <t>1，贪</t>
  </si>
  <si>
    <t>2，相信别人</t>
  </si>
  <si>
    <t>4，思考后再操作（风险评估）把我大于75时在操作</t>
  </si>
  <si>
    <t>以周线为操作准则，图形不好不要操作</t>
  </si>
  <si>
    <t>目标</t>
  </si>
  <si>
    <t>做到像机器一样操作</t>
  </si>
  <si>
    <t>规律如来 不要预测</t>
  </si>
  <si>
    <t>5，MACD大于0只能买，小于零只能卖</t>
  </si>
  <si>
    <t>3，理性，冷静</t>
  </si>
  <si>
    <t>失败后</t>
  </si>
  <si>
    <t>要勇于承认错误</t>
  </si>
  <si>
    <t>总结错误</t>
  </si>
  <si>
    <t>一</t>
  </si>
  <si>
    <t>二</t>
  </si>
  <si>
    <t>三</t>
  </si>
  <si>
    <t>四</t>
  </si>
  <si>
    <t>五</t>
  </si>
  <si>
    <t>日</t>
  </si>
  <si>
    <t>只赚50点</t>
  </si>
  <si>
    <t>交易跟踪 风险评估</t>
  </si>
  <si>
    <t>同时只能操作两对FX，能做到 0 仓位</t>
  </si>
  <si>
    <t>0</t>
  </si>
  <si>
    <t>周线趋势</t>
  </si>
  <si>
    <t>均线</t>
  </si>
  <si>
    <t>MACD正负</t>
  </si>
  <si>
    <t>RSI正负</t>
  </si>
  <si>
    <t>MACD趋势</t>
  </si>
  <si>
    <t>日线</t>
  </si>
  <si>
    <t>均线交叉趋势</t>
  </si>
  <si>
    <t>涨</t>
  </si>
  <si>
    <t>震</t>
  </si>
  <si>
    <t>跌</t>
  </si>
  <si>
    <t>向下</t>
  </si>
  <si>
    <t>＞0</t>
  </si>
  <si>
    <t>＜0</t>
  </si>
  <si>
    <t>+1</t>
  </si>
  <si>
    <t>向上</t>
  </si>
  <si>
    <t>指南针交易法</t>
  </si>
  <si>
    <t xml:space="preserve">每天跟踪 </t>
  </si>
  <si>
    <t>设置止盈</t>
  </si>
  <si>
    <t>‘=2时 退出</t>
  </si>
  <si>
    <t>日涨 英跌不应该预测</t>
  </si>
  <si>
    <t xml:space="preserve">风险评估后在操作 </t>
  </si>
  <si>
    <t>交易是需要理由的</t>
  </si>
  <si>
    <t>没拿住</t>
  </si>
  <si>
    <t>没守规矩</t>
  </si>
  <si>
    <t>过早进场
不符合进场标准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</si>
</sst>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yyyy&quot;年&quot;m&quot;月&quot;d&quot;日&quot;;@"/>
    <numFmt numFmtId="165" formatCode="0.0%"/>
    <numFmt numFmtId="166" formatCode="#,##0.0"/>
    <numFmt numFmtId="167" formatCode="0.000"/>
    <numFmt numFmtId="168" formatCode="0.00000"/>
    <numFmt numFmtId="169" formatCode="yyyy/m/d;@"/>
  </numFmts>
  <fonts count="18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Yu Gothic UI"/>
      <family val="2"/>
    </font>
    <font>
      <sz val="11"/>
      <color theme="1"/>
      <name val="Yu Gothic UI"/>
      <family val="2"/>
    </font>
    <font>
      <b/>
      <sz val="11"/>
      <color theme="1"/>
      <name val="Yu Gothic UI"/>
      <family val="2"/>
    </font>
    <font>
      <b/>
      <sz val="11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Yu Gothic UI"/>
      <family val="2"/>
    </font>
    <font>
      <sz val="20"/>
      <color theme="1"/>
      <name val="Yu Gothic UI"/>
      <family val="2"/>
    </font>
    <font>
      <b/>
      <sz val="2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</borders>
  <cellStyleXfs count="1">
    <xf numFmtId="0" fontId="0" fillId="0" borderId="0"/>
  </cellStyleXfs>
  <cellXfs count="288">
    <xf numFmtId="0" fontId="0" fillId="0" borderId="0" xfId="0"/>
    <xf numFmtId="164" fontId="0" fillId="0" borderId="0" xfId="0" applyNumberFormat="1"/>
    <xf numFmtId="164" fontId="0" fillId="0" borderId="2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0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horizontal="center" vertical="center"/>
    </xf>
    <xf numFmtId="0" fontId="1" fillId="2" borderId="0" xfId="0" applyFont="1" applyFill="1"/>
    <xf numFmtId="165" fontId="0" fillId="0" borderId="0" xfId="0" applyNumberFormat="1"/>
    <xf numFmtId="165" fontId="0" fillId="3" borderId="0" xfId="0" applyNumberFormat="1" applyFill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2" fillId="4" borderId="0" xfId="0" applyFont="1" applyFill="1"/>
    <xf numFmtId="0" fontId="1" fillId="0" borderId="0" xfId="0" applyFont="1"/>
    <xf numFmtId="0" fontId="3" fillId="0" borderId="0" xfId="0" applyFont="1"/>
    <xf numFmtId="0" fontId="0" fillId="0" borderId="12" xfId="0" applyBorder="1"/>
    <xf numFmtId="0" fontId="3" fillId="0" borderId="12" xfId="0" applyFont="1" applyBorder="1"/>
    <xf numFmtId="0" fontId="0" fillId="0" borderId="13" xfId="0" applyBorder="1"/>
    <xf numFmtId="0" fontId="3" fillId="0" borderId="13" xfId="0" applyFont="1" applyBorder="1"/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0" fillId="6" borderId="13" xfId="0" applyFill="1" applyBorder="1"/>
    <xf numFmtId="0" fontId="0" fillId="0" borderId="0" xfId="0" applyFill="1"/>
    <xf numFmtId="166" fontId="4" fillId="0" borderId="0" xfId="0" applyNumberFormat="1" applyFont="1" applyAlignment="1">
      <alignment horizontal="center" vertical="center"/>
    </xf>
    <xf numFmtId="166" fontId="0" fillId="0" borderId="0" xfId="0" applyNumberFormat="1"/>
    <xf numFmtId="0" fontId="5" fillId="6" borderId="13" xfId="0" applyFont="1" applyFill="1" applyBorder="1"/>
    <xf numFmtId="0" fontId="6" fillId="0" borderId="0" xfId="0" applyFont="1"/>
    <xf numFmtId="0" fontId="6" fillId="4" borderId="13" xfId="0" applyFont="1" applyFill="1" applyBorder="1"/>
    <xf numFmtId="166" fontId="0" fillId="2" borderId="0" xfId="0" applyNumberFormat="1" applyFill="1"/>
    <xf numFmtId="49" fontId="8" fillId="0" borderId="0" xfId="0" applyNumberFormat="1" applyFont="1"/>
    <xf numFmtId="167" fontId="8" fillId="0" borderId="0" xfId="0" applyNumberFormat="1" applyFont="1"/>
    <xf numFmtId="0" fontId="8" fillId="0" borderId="0" xfId="0" applyNumberFormat="1" applyFont="1"/>
    <xf numFmtId="0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/>
    </xf>
    <xf numFmtId="49" fontId="8" fillId="3" borderId="9" xfId="0" applyNumberFormat="1" applyFont="1" applyFill="1" applyBorder="1" applyAlignment="1">
      <alignment horizontal="center"/>
    </xf>
    <xf numFmtId="167" fontId="8" fillId="3" borderId="9" xfId="0" applyNumberFormat="1" applyFont="1" applyFill="1" applyBorder="1"/>
    <xf numFmtId="0" fontId="8" fillId="3" borderId="9" xfId="0" applyNumberFormat="1" applyFont="1" applyFill="1" applyBorder="1"/>
    <xf numFmtId="0" fontId="8" fillId="3" borderId="9" xfId="0" applyNumberFormat="1" applyFont="1" applyFill="1" applyBorder="1" applyAlignment="1">
      <alignment horizontal="center" vertical="center"/>
    </xf>
    <xf numFmtId="168" fontId="8" fillId="3" borderId="9" xfId="0" applyNumberFormat="1" applyFont="1" applyFill="1" applyBorder="1"/>
    <xf numFmtId="0" fontId="8" fillId="6" borderId="9" xfId="0" applyNumberFormat="1" applyFont="1" applyFill="1" applyBorder="1" applyAlignment="1">
      <alignment horizontal="center" vertical="center"/>
    </xf>
    <xf numFmtId="0" fontId="8" fillId="6" borderId="9" xfId="0" applyNumberFormat="1" applyFont="1" applyFill="1" applyBorder="1"/>
    <xf numFmtId="49" fontId="8" fillId="6" borderId="9" xfId="0" applyNumberFormat="1" applyFont="1" applyFill="1" applyBorder="1" applyAlignment="1">
      <alignment horizontal="center"/>
    </xf>
    <xf numFmtId="167" fontId="8" fillId="6" borderId="9" xfId="0" applyNumberFormat="1" applyFont="1" applyFill="1" applyBorder="1"/>
    <xf numFmtId="168" fontId="8" fillId="6" borderId="9" xfId="0" applyNumberFormat="1" applyFont="1" applyFill="1" applyBorder="1"/>
    <xf numFmtId="169" fontId="8" fillId="0" borderId="0" xfId="0" applyNumberFormat="1" applyFont="1"/>
    <xf numFmtId="49" fontId="8" fillId="7" borderId="9" xfId="0" applyNumberFormat="1" applyFont="1" applyFill="1" applyBorder="1" applyAlignment="1">
      <alignment horizontal="center"/>
    </xf>
    <xf numFmtId="167" fontId="8" fillId="7" borderId="9" xfId="0" applyNumberFormat="1" applyFont="1" applyFill="1" applyBorder="1"/>
    <xf numFmtId="169" fontId="8" fillId="7" borderId="9" xfId="0" applyNumberFormat="1" applyFont="1" applyFill="1" applyBorder="1"/>
    <xf numFmtId="0" fontId="8" fillId="7" borderId="9" xfId="0" applyNumberFormat="1" applyFont="1" applyFill="1" applyBorder="1"/>
    <xf numFmtId="0" fontId="8" fillId="7" borderId="9" xfId="0" applyNumberFormat="1" applyFont="1" applyFill="1" applyBorder="1" applyAlignment="1">
      <alignment horizontal="center" vertical="center"/>
    </xf>
    <xf numFmtId="0" fontId="8" fillId="7" borderId="16" xfId="0" applyNumberFormat="1" applyFont="1" applyFill="1" applyBorder="1" applyAlignment="1">
      <alignment horizontal="center" vertical="center"/>
    </xf>
    <xf numFmtId="49" fontId="7" fillId="2" borderId="14" xfId="0" applyNumberFormat="1" applyFont="1" applyFill="1" applyBorder="1" applyAlignment="1">
      <alignment horizontal="center" vertical="center"/>
    </xf>
    <xf numFmtId="49" fontId="7" fillId="2" borderId="11" xfId="0" applyNumberFormat="1" applyFont="1" applyFill="1" applyBorder="1" applyAlignment="1">
      <alignment horizontal="center" vertical="center"/>
    </xf>
    <xf numFmtId="167" fontId="7" fillId="2" borderId="11" xfId="0" applyNumberFormat="1" applyFont="1" applyFill="1" applyBorder="1" applyAlignment="1">
      <alignment horizontal="center" vertical="center"/>
    </xf>
    <xf numFmtId="169" fontId="7" fillId="2" borderId="11" xfId="0" applyNumberFormat="1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7" fillId="2" borderId="15" xfId="0" applyNumberFormat="1" applyFont="1" applyFill="1" applyBorder="1" applyAlignment="1">
      <alignment horizontal="center" vertical="center"/>
    </xf>
    <xf numFmtId="168" fontId="8" fillId="7" borderId="9" xfId="0" applyNumberFormat="1" applyFont="1" applyFill="1" applyBorder="1"/>
    <xf numFmtId="49" fontId="8" fillId="6" borderId="16" xfId="0" applyNumberFormat="1" applyFont="1" applyFill="1" applyBorder="1" applyAlignment="1">
      <alignment horizontal="center"/>
    </xf>
    <xf numFmtId="168" fontId="8" fillId="6" borderId="16" xfId="0" applyNumberFormat="1" applyFont="1" applyFill="1" applyBorder="1"/>
    <xf numFmtId="169" fontId="8" fillId="6" borderId="16" xfId="0" applyNumberFormat="1" applyFont="1" applyFill="1" applyBorder="1"/>
    <xf numFmtId="0" fontId="8" fillId="6" borderId="16" xfId="0" applyNumberFormat="1" applyFont="1" applyFill="1" applyBorder="1"/>
    <xf numFmtId="0" fontId="8" fillId="6" borderId="16" xfId="0" applyNumberFormat="1" applyFont="1" applyFill="1" applyBorder="1" applyAlignment="1">
      <alignment horizontal="center" vertical="center"/>
    </xf>
    <xf numFmtId="169" fontId="9" fillId="0" borderId="0" xfId="0" applyNumberFormat="1" applyFont="1"/>
    <xf numFmtId="167" fontId="8" fillId="6" borderId="16" xfId="0" applyNumberFormat="1" applyFont="1" applyFill="1" applyBorder="1"/>
    <xf numFmtId="169" fontId="8" fillId="6" borderId="9" xfId="0" applyNumberFormat="1" applyFont="1" applyFill="1" applyBorder="1"/>
    <xf numFmtId="49" fontId="8" fillId="8" borderId="9" xfId="0" applyNumberFormat="1" applyFont="1" applyFill="1" applyBorder="1" applyAlignment="1">
      <alignment horizontal="center"/>
    </xf>
    <xf numFmtId="167" fontId="8" fillId="8" borderId="9" xfId="0" applyNumberFormat="1" applyFont="1" applyFill="1" applyBorder="1"/>
    <xf numFmtId="169" fontId="8" fillId="8" borderId="9" xfId="0" applyNumberFormat="1" applyFont="1" applyFill="1" applyBorder="1"/>
    <xf numFmtId="0" fontId="8" fillId="8" borderId="9" xfId="0" applyNumberFormat="1" applyFont="1" applyFill="1" applyBorder="1"/>
    <xf numFmtId="49" fontId="8" fillId="8" borderId="16" xfId="0" applyNumberFormat="1" applyFont="1" applyFill="1" applyBorder="1" applyAlignment="1">
      <alignment horizontal="center"/>
    </xf>
    <xf numFmtId="167" fontId="8" fillId="8" borderId="16" xfId="0" applyNumberFormat="1" applyFont="1" applyFill="1" applyBorder="1"/>
    <xf numFmtId="169" fontId="8" fillId="8" borderId="16" xfId="0" applyNumberFormat="1" applyFont="1" applyFill="1" applyBorder="1"/>
    <xf numFmtId="0" fontId="8" fillId="8" borderId="16" xfId="0" applyNumberFormat="1" applyFont="1" applyFill="1" applyBorder="1"/>
    <xf numFmtId="0" fontId="8" fillId="8" borderId="16" xfId="0" applyNumberFormat="1" applyFont="1" applyFill="1" applyBorder="1" applyAlignment="1">
      <alignment horizontal="center" vertical="center"/>
    </xf>
    <xf numFmtId="168" fontId="8" fillId="8" borderId="9" xfId="0" applyNumberFormat="1" applyFont="1" applyFill="1" applyBorder="1"/>
    <xf numFmtId="0" fontId="8" fillId="8" borderId="9" xfId="0" applyNumberFormat="1" applyFont="1" applyFill="1" applyBorder="1" applyAlignment="1">
      <alignment horizontal="center" vertical="center"/>
    </xf>
    <xf numFmtId="168" fontId="8" fillId="8" borderId="16" xfId="0" applyNumberFormat="1" applyFont="1" applyFill="1" applyBorder="1"/>
    <xf numFmtId="168" fontId="8" fillId="2" borderId="9" xfId="0" applyNumberFormat="1" applyFont="1" applyFill="1" applyBorder="1"/>
    <xf numFmtId="167" fontId="8" fillId="2" borderId="0" xfId="0" applyNumberFormat="1" applyFont="1" applyFill="1"/>
    <xf numFmtId="0" fontId="0" fillId="6" borderId="0" xfId="0" applyFill="1"/>
    <xf numFmtId="0" fontId="10" fillId="0" borderId="0" xfId="0" applyFont="1"/>
    <xf numFmtId="168" fontId="8" fillId="4" borderId="9" xfId="0" applyNumberFormat="1" applyFont="1" applyFill="1" applyBorder="1"/>
    <xf numFmtId="49" fontId="8" fillId="4" borderId="9" xfId="0" applyNumberFormat="1" applyFont="1" applyFill="1" applyBorder="1" applyAlignment="1">
      <alignment horizontal="center"/>
    </xf>
    <xf numFmtId="169" fontId="8" fillId="3" borderId="9" xfId="0" applyNumberFormat="1" applyFont="1" applyFill="1" applyBorder="1"/>
    <xf numFmtId="0" fontId="8" fillId="3" borderId="16" xfId="0" applyNumberFormat="1" applyFont="1" applyFill="1" applyBorder="1" applyAlignment="1">
      <alignment horizontal="center" vertical="center"/>
    </xf>
    <xf numFmtId="49" fontId="8" fillId="2" borderId="9" xfId="0" applyNumberFormat="1" applyFont="1" applyFill="1" applyBorder="1" applyAlignment="1">
      <alignment horizontal="center"/>
    </xf>
    <xf numFmtId="167" fontId="8" fillId="2" borderId="9" xfId="0" applyNumberFormat="1" applyFont="1" applyFill="1" applyBorder="1"/>
    <xf numFmtId="49" fontId="8" fillId="6" borderId="16" xfId="0" applyNumberFormat="1" applyFont="1" applyFill="1" applyBorder="1"/>
    <xf numFmtId="49" fontId="8" fillId="6" borderId="9" xfId="0" applyNumberFormat="1" applyFont="1" applyFill="1" applyBorder="1"/>
    <xf numFmtId="49" fontId="8" fillId="8" borderId="9" xfId="0" applyNumberFormat="1" applyFont="1" applyFill="1" applyBorder="1"/>
    <xf numFmtId="49" fontId="8" fillId="3" borderId="9" xfId="0" applyNumberFormat="1" applyFont="1" applyFill="1" applyBorder="1"/>
    <xf numFmtId="49" fontId="8" fillId="4" borderId="9" xfId="0" applyNumberFormat="1" applyFont="1" applyFill="1" applyBorder="1"/>
    <xf numFmtId="49" fontId="9" fillId="6" borderId="9" xfId="0" applyNumberFormat="1" applyFont="1" applyFill="1" applyBorder="1"/>
    <xf numFmtId="49" fontId="8" fillId="7" borderId="9" xfId="0" applyNumberFormat="1" applyFont="1" applyFill="1" applyBorder="1"/>
    <xf numFmtId="169" fontId="8" fillId="4" borderId="9" xfId="0" applyNumberFormat="1" applyFont="1" applyFill="1" applyBorder="1"/>
    <xf numFmtId="0" fontId="8" fillId="4" borderId="9" xfId="0" applyNumberFormat="1" applyFont="1" applyFill="1" applyBorder="1" applyAlignment="1">
      <alignment horizontal="center" vertical="center"/>
    </xf>
    <xf numFmtId="167" fontId="8" fillId="4" borderId="9" xfId="0" applyNumberFormat="1" applyFont="1" applyFill="1" applyBorder="1"/>
    <xf numFmtId="0" fontId="8" fillId="4" borderId="9" xfId="0" applyNumberFormat="1" applyFont="1" applyFill="1" applyBorder="1"/>
    <xf numFmtId="0" fontId="8" fillId="4" borderId="16" xfId="0" applyNumberFormat="1" applyFont="1" applyFill="1" applyBorder="1" applyAlignment="1">
      <alignment horizontal="center" vertical="center"/>
    </xf>
    <xf numFmtId="49" fontId="8" fillId="4" borderId="0" xfId="0" applyNumberFormat="1" applyFont="1" applyFill="1"/>
    <xf numFmtId="49" fontId="8" fillId="5" borderId="9" xfId="0" applyNumberFormat="1" applyFont="1" applyFill="1" applyBorder="1" applyAlignment="1">
      <alignment horizontal="center"/>
    </xf>
    <xf numFmtId="168" fontId="8" fillId="5" borderId="9" xfId="0" applyNumberFormat="1" applyFont="1" applyFill="1" applyBorder="1"/>
    <xf numFmtId="169" fontId="8" fillId="5" borderId="9" xfId="0" applyNumberFormat="1" applyFont="1" applyFill="1" applyBorder="1"/>
    <xf numFmtId="49" fontId="8" fillId="5" borderId="9" xfId="0" applyNumberFormat="1" applyFont="1" applyFill="1" applyBorder="1"/>
    <xf numFmtId="0" fontId="8" fillId="5" borderId="9" xfId="0" applyNumberFormat="1" applyFont="1" applyFill="1" applyBorder="1" applyAlignment="1">
      <alignment horizontal="center" vertical="center"/>
    </xf>
    <xf numFmtId="167" fontId="8" fillId="5" borderId="9" xfId="0" applyNumberFormat="1" applyFont="1" applyFill="1" applyBorder="1"/>
    <xf numFmtId="0" fontId="8" fillId="5" borderId="16" xfId="0" applyNumberFormat="1" applyFont="1" applyFill="1" applyBorder="1" applyAlignment="1">
      <alignment horizontal="center" vertical="center"/>
    </xf>
    <xf numFmtId="0" fontId="0" fillId="0" borderId="0" xfId="0" applyFont="1"/>
    <xf numFmtId="0" fontId="11" fillId="0" borderId="0" xfId="0" applyFont="1"/>
    <xf numFmtId="0" fontId="11" fillId="0" borderId="0" xfId="0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0" fontId="0" fillId="0" borderId="25" xfId="0" applyFont="1" applyBorder="1"/>
    <xf numFmtId="0" fontId="0" fillId="0" borderId="26" xfId="0" applyFont="1" applyBorder="1"/>
    <xf numFmtId="0" fontId="0" fillId="0" borderId="27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" borderId="7" xfId="0" applyFill="1" applyBorder="1"/>
    <xf numFmtId="0" fontId="0" fillId="0" borderId="7" xfId="0" applyBorder="1"/>
    <xf numFmtId="0" fontId="0" fillId="0" borderId="7" xfId="0" applyFill="1" applyBorder="1"/>
    <xf numFmtId="165" fontId="0" fillId="3" borderId="7" xfId="0" applyNumberFormat="1" applyFill="1" applyBorder="1"/>
    <xf numFmtId="0" fontId="0" fillId="3" borderId="0" xfId="0" applyFill="1" applyBorder="1"/>
    <xf numFmtId="0" fontId="0" fillId="0" borderId="0" xfId="0" applyBorder="1"/>
    <xf numFmtId="0" fontId="0" fillId="0" borderId="0" xfId="0" applyFill="1" applyBorder="1"/>
    <xf numFmtId="165" fontId="0" fillId="3" borderId="0" xfId="0" applyNumberFormat="1" applyFill="1" applyBorder="1"/>
    <xf numFmtId="0" fontId="3" fillId="0" borderId="0" xfId="0" applyFont="1" applyBorder="1"/>
    <xf numFmtId="0" fontId="0" fillId="3" borderId="8" xfId="0" applyFill="1" applyBorder="1"/>
    <xf numFmtId="0" fontId="0" fillId="0" borderId="8" xfId="0" applyBorder="1"/>
    <xf numFmtId="0" fontId="0" fillId="0" borderId="8" xfId="0" applyFill="1" applyBorder="1"/>
    <xf numFmtId="165" fontId="0" fillId="3" borderId="8" xfId="0" applyNumberFormat="1" applyFill="1" applyBorder="1"/>
    <xf numFmtId="0" fontId="3" fillId="0" borderId="8" xfId="0" applyFont="1" applyBorder="1"/>
    <xf numFmtId="0" fontId="0" fillId="0" borderId="28" xfId="0" applyFont="1" applyBorder="1"/>
    <xf numFmtId="0" fontId="3" fillId="0" borderId="7" xfId="0" applyFont="1" applyBorder="1"/>
    <xf numFmtId="0" fontId="0" fillId="0" borderId="7" xfId="0" applyFont="1" applyBorder="1"/>
    <xf numFmtId="0" fontId="0" fillId="0" borderId="0" xfId="0" applyFont="1" applyBorder="1"/>
    <xf numFmtId="0" fontId="0" fillId="0" borderId="8" xfId="0" applyFont="1" applyBorder="1"/>
    <xf numFmtId="0" fontId="0" fillId="4" borderId="8" xfId="0" applyFill="1" applyBorder="1"/>
    <xf numFmtId="0" fontId="0" fillId="6" borderId="0" xfId="0" applyFill="1" applyBorder="1"/>
    <xf numFmtId="0" fontId="0" fillId="0" borderId="1" xfId="0" applyBorder="1"/>
    <xf numFmtId="165" fontId="0" fillId="0" borderId="7" xfId="0" applyNumberFormat="1" applyBorder="1"/>
    <xf numFmtId="0" fontId="0" fillId="0" borderId="3" xfId="0" applyBorder="1"/>
    <xf numFmtId="165" fontId="0" fillId="0" borderId="0" xfId="0" applyNumberFormat="1" applyBorder="1"/>
    <xf numFmtId="0" fontId="0" fillId="0" borderId="5" xfId="0" applyBorder="1"/>
    <xf numFmtId="165" fontId="0" fillId="0" borderId="8" xfId="0" applyNumberFormat="1" applyBorder="1"/>
    <xf numFmtId="0" fontId="0" fillId="0" borderId="4" xfId="0" applyFont="1" applyBorder="1"/>
    <xf numFmtId="0" fontId="0" fillId="0" borderId="6" xfId="0" applyFont="1" applyBorder="1"/>
    <xf numFmtId="0" fontId="6" fillId="0" borderId="0" xfId="0" applyFont="1" applyBorder="1"/>
    <xf numFmtId="0" fontId="0" fillId="2" borderId="0" xfId="0" applyFill="1" applyBorder="1"/>
    <xf numFmtId="0" fontId="0" fillId="0" borderId="0" xfId="0" applyFont="1" applyFill="1" applyBorder="1"/>
    <xf numFmtId="0" fontId="0" fillId="2" borderId="8" xfId="0" applyFill="1" applyBorder="1"/>
    <xf numFmtId="165" fontId="2" fillId="4" borderId="0" xfId="0" applyNumberFormat="1" applyFont="1" applyFill="1"/>
    <xf numFmtId="165" fontId="2" fillId="0" borderId="0" xfId="0" applyNumberFormat="1" applyFont="1"/>
    <xf numFmtId="0" fontId="12" fillId="0" borderId="0" xfId="0" applyFont="1"/>
    <xf numFmtId="0" fontId="11" fillId="0" borderId="1" xfId="0" applyFont="1" applyBorder="1"/>
    <xf numFmtId="0" fontId="11" fillId="0" borderId="2" xfId="0" applyFont="1" applyBorder="1"/>
    <xf numFmtId="0" fontId="11" fillId="0" borderId="3" xfId="0" applyFont="1" applyBorder="1"/>
    <xf numFmtId="0" fontId="11" fillId="0" borderId="4" xfId="0" applyFont="1" applyBorder="1"/>
    <xf numFmtId="0" fontId="0" fillId="0" borderId="4" xfId="0" applyBorder="1"/>
    <xf numFmtId="0" fontId="11" fillId="5" borderId="9" xfId="0" applyFont="1" applyFill="1" applyBorder="1" applyAlignment="1">
      <alignment horizontal="center" vertical="center"/>
    </xf>
    <xf numFmtId="0" fontId="11" fillId="0" borderId="7" xfId="0" applyFont="1" applyBorder="1"/>
    <xf numFmtId="0" fontId="11" fillId="0" borderId="0" xfId="0" applyFont="1" applyBorder="1"/>
    <xf numFmtId="49" fontId="8" fillId="7" borderId="9" xfId="0" applyNumberFormat="1" applyFont="1" applyFill="1" applyBorder="1" applyAlignment="1">
      <alignment horizontal="right"/>
    </xf>
    <xf numFmtId="0" fontId="9" fillId="7" borderId="16" xfId="0" applyNumberFormat="1" applyFont="1" applyFill="1" applyBorder="1" applyAlignment="1">
      <alignment horizontal="center" vertical="center"/>
    </xf>
    <xf numFmtId="0" fontId="9" fillId="4" borderId="16" xfId="0" applyNumberFormat="1" applyFont="1" applyFill="1" applyBorder="1" applyAlignment="1">
      <alignment horizontal="center" vertical="center"/>
    </xf>
    <xf numFmtId="167" fontId="9" fillId="6" borderId="9" xfId="0" applyNumberFormat="1" applyFont="1" applyFill="1" applyBorder="1"/>
    <xf numFmtId="169" fontId="9" fillId="6" borderId="9" xfId="0" applyNumberFormat="1" applyFont="1" applyFill="1" applyBorder="1"/>
    <xf numFmtId="0" fontId="9" fillId="6" borderId="16" xfId="0" applyNumberFormat="1" applyFont="1" applyFill="1" applyBorder="1" applyAlignment="1">
      <alignment horizontal="center" vertical="center"/>
    </xf>
    <xf numFmtId="167" fontId="9" fillId="4" borderId="9" xfId="0" applyNumberFormat="1" applyFont="1" applyFill="1" applyBorder="1"/>
    <xf numFmtId="49" fontId="7" fillId="2" borderId="29" xfId="0" applyNumberFormat="1" applyFont="1" applyFill="1" applyBorder="1" applyAlignment="1">
      <alignment horizontal="center" vertical="center"/>
    </xf>
    <xf numFmtId="49" fontId="8" fillId="10" borderId="0" xfId="0" applyNumberFormat="1" applyFont="1" applyFill="1"/>
    <xf numFmtId="0" fontId="8" fillId="10" borderId="0" xfId="0" applyNumberFormat="1" applyFont="1" applyFill="1" applyAlignment="1">
      <alignment horizontal="center" vertical="center"/>
    </xf>
    <xf numFmtId="49" fontId="8" fillId="9" borderId="31" xfId="0" applyNumberFormat="1" applyFont="1" applyFill="1" applyBorder="1"/>
    <xf numFmtId="49" fontId="8" fillId="5" borderId="30" xfId="0" applyNumberFormat="1" applyFont="1" applyFill="1" applyBorder="1"/>
    <xf numFmtId="49" fontId="8" fillId="5" borderId="31" xfId="0" applyNumberFormat="1" applyFont="1" applyFill="1" applyBorder="1"/>
    <xf numFmtId="49" fontId="8" fillId="5" borderId="32" xfId="0" applyNumberFormat="1" applyFont="1" applyFill="1" applyBorder="1"/>
    <xf numFmtId="0" fontId="7" fillId="2" borderId="33" xfId="0" applyNumberFormat="1" applyFont="1" applyFill="1" applyBorder="1" applyAlignment="1">
      <alignment horizontal="center" vertical="center"/>
    </xf>
    <xf numFmtId="0" fontId="8" fillId="8" borderId="34" xfId="0" applyNumberFormat="1" applyFont="1" applyFill="1" applyBorder="1" applyAlignment="1">
      <alignment horizontal="center" vertical="center"/>
    </xf>
    <xf numFmtId="0" fontId="8" fillId="7" borderId="34" xfId="0" applyNumberFormat="1" applyFont="1" applyFill="1" applyBorder="1" applyAlignment="1">
      <alignment horizontal="center" vertical="center"/>
    </xf>
    <xf numFmtId="0" fontId="8" fillId="3" borderId="34" xfId="0" applyNumberFormat="1" applyFont="1" applyFill="1" applyBorder="1" applyAlignment="1">
      <alignment horizontal="center" vertical="center"/>
    </xf>
    <xf numFmtId="0" fontId="8" fillId="4" borderId="34" xfId="0" applyNumberFormat="1" applyFont="1" applyFill="1" applyBorder="1" applyAlignment="1">
      <alignment horizontal="center" vertical="center"/>
    </xf>
    <xf numFmtId="0" fontId="8" fillId="5" borderId="34" xfId="0" applyNumberFormat="1" applyFont="1" applyFill="1" applyBorder="1" applyAlignment="1">
      <alignment horizontal="center" vertical="center"/>
    </xf>
    <xf numFmtId="0" fontId="8" fillId="6" borderId="34" xfId="0" applyNumberFormat="1" applyFont="1" applyFill="1" applyBorder="1" applyAlignment="1">
      <alignment horizontal="center" vertical="center"/>
    </xf>
    <xf numFmtId="49" fontId="8" fillId="10" borderId="25" xfId="0" applyNumberFormat="1" applyFont="1" applyFill="1" applyBorder="1"/>
    <xf numFmtId="49" fontId="8" fillId="10" borderId="26" xfId="0" applyNumberFormat="1" applyFont="1" applyFill="1" applyBorder="1"/>
    <xf numFmtId="49" fontId="8" fillId="4" borderId="26" xfId="0" applyNumberFormat="1" applyFont="1" applyFill="1" applyBorder="1"/>
    <xf numFmtId="0" fontId="8" fillId="10" borderId="26" xfId="0" applyNumberFormat="1" applyFont="1" applyFill="1" applyBorder="1" applyAlignment="1">
      <alignment horizontal="center" vertical="center"/>
    </xf>
    <xf numFmtId="49" fontId="8" fillId="0" borderId="3" xfId="0" applyNumberFormat="1" applyFont="1" applyBorder="1"/>
    <xf numFmtId="49" fontId="8" fillId="0" borderId="0" xfId="0" applyNumberFormat="1" applyFont="1" applyBorder="1"/>
    <xf numFmtId="49" fontId="8" fillId="9" borderId="0" xfId="0" applyNumberFormat="1" applyFont="1" applyFill="1" applyBorder="1"/>
    <xf numFmtId="49" fontId="8" fillId="0" borderId="4" xfId="0" applyNumberFormat="1" applyFont="1" applyBorder="1"/>
    <xf numFmtId="49" fontId="8" fillId="4" borderId="3" xfId="0" applyNumberFormat="1" applyFont="1" applyFill="1" applyBorder="1"/>
    <xf numFmtId="49" fontId="8" fillId="4" borderId="0" xfId="0" applyNumberFormat="1" applyFont="1" applyFill="1" applyBorder="1"/>
    <xf numFmtId="49" fontId="8" fillId="4" borderId="4" xfId="0" applyNumberFormat="1" applyFont="1" applyFill="1" applyBorder="1"/>
    <xf numFmtId="0" fontId="8" fillId="0" borderId="3" xfId="0" applyNumberFormat="1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8" fillId="9" borderId="0" xfId="0" applyNumberFormat="1" applyFont="1" applyFill="1" applyBorder="1" applyAlignment="1">
      <alignment horizontal="center" vertical="center"/>
    </xf>
    <xf numFmtId="0" fontId="8" fillId="0" borderId="4" xfId="0" applyNumberFormat="1" applyFont="1" applyBorder="1" applyAlignment="1">
      <alignment horizontal="center" vertical="center"/>
    </xf>
    <xf numFmtId="0" fontId="9" fillId="7" borderId="36" xfId="0" applyNumberFormat="1" applyFont="1" applyFill="1" applyBorder="1" applyAlignment="1">
      <alignment horizontal="center" vertical="center"/>
    </xf>
    <xf numFmtId="0" fontId="9" fillId="4" borderId="36" xfId="0" applyNumberFormat="1" applyFont="1" applyFill="1" applyBorder="1" applyAlignment="1">
      <alignment horizontal="center" vertical="center"/>
    </xf>
    <xf numFmtId="0" fontId="0" fillId="0" borderId="2" xfId="0" applyFont="1" applyBorder="1"/>
    <xf numFmtId="0" fontId="5" fillId="0" borderId="0" xfId="0" applyFont="1"/>
    <xf numFmtId="0" fontId="14" fillId="0" borderId="0" xfId="0" applyFont="1" applyAlignment="1">
      <alignment horizontal="center" vertical="center"/>
    </xf>
    <xf numFmtId="0" fontId="5" fillId="0" borderId="7" xfId="0" applyFont="1" applyBorder="1"/>
    <xf numFmtId="0" fontId="5" fillId="0" borderId="0" xfId="0" applyFont="1" applyBorder="1"/>
    <xf numFmtId="0" fontId="5" fillId="0" borderId="8" xfId="0" applyFont="1" applyBorder="1"/>
    <xf numFmtId="0" fontId="11" fillId="4" borderId="3" xfId="0" applyFont="1" applyFill="1" applyBorder="1"/>
    <xf numFmtId="49" fontId="16" fillId="10" borderId="0" xfId="0" applyNumberFormat="1" applyFont="1" applyFill="1"/>
    <xf numFmtId="49" fontId="8" fillId="5" borderId="3" xfId="0" applyNumberFormat="1" applyFont="1" applyFill="1" applyBorder="1"/>
    <xf numFmtId="0" fontId="0" fillId="0" borderId="9" xfId="0" applyBorder="1"/>
    <xf numFmtId="0" fontId="0" fillId="8" borderId="9" xfId="0" applyFill="1" applyBorder="1"/>
    <xf numFmtId="49" fontId="0" fillId="0" borderId="0" xfId="0" applyNumberFormat="1" applyAlignment="1">
      <alignment horizontal="center" vertical="center"/>
    </xf>
    <xf numFmtId="0" fontId="0" fillId="0" borderId="44" xfId="0" applyBorder="1"/>
    <xf numFmtId="0" fontId="0" fillId="0" borderId="49" xfId="0" applyBorder="1"/>
    <xf numFmtId="0" fontId="11" fillId="2" borderId="10" xfId="0" applyFont="1" applyFill="1" applyBorder="1"/>
    <xf numFmtId="0" fontId="11" fillId="2" borderId="9" xfId="0" applyFont="1" applyFill="1" applyBorder="1"/>
    <xf numFmtId="0" fontId="11" fillId="2" borderId="27" xfId="0" applyFont="1" applyFill="1" applyBorder="1"/>
    <xf numFmtId="0" fontId="11" fillId="2" borderId="44" xfId="0" applyFont="1" applyFill="1" applyBorder="1"/>
    <xf numFmtId="0" fontId="11" fillId="2" borderId="49" xfId="0" applyFont="1" applyFill="1" applyBorder="1"/>
    <xf numFmtId="0" fontId="0" fillId="8" borderId="44" xfId="0" applyFill="1" applyBorder="1"/>
    <xf numFmtId="0" fontId="0" fillId="8" borderId="45" xfId="0" applyFill="1" applyBorder="1"/>
    <xf numFmtId="0" fontId="0" fillId="8" borderId="47" xfId="0" applyFill="1" applyBorder="1"/>
    <xf numFmtId="0" fontId="0" fillId="8" borderId="49" xfId="0" applyFill="1" applyBorder="1"/>
    <xf numFmtId="0" fontId="0" fillId="8" borderId="50" xfId="0" applyFill="1" applyBorder="1"/>
    <xf numFmtId="0" fontId="4" fillId="0" borderId="0" xfId="0" applyFont="1"/>
    <xf numFmtId="49" fontId="8" fillId="5" borderId="9" xfId="0" applyNumberFormat="1" applyFont="1" applyFill="1" applyBorder="1" applyAlignment="1">
      <alignment horizontal="right"/>
    </xf>
    <xf numFmtId="49" fontId="8" fillId="5" borderId="0" xfId="0" applyNumberFormat="1" applyFont="1" applyFill="1" applyBorder="1"/>
    <xf numFmtId="49" fontId="8" fillId="6" borderId="9" xfId="0" applyNumberFormat="1" applyFont="1" applyFill="1" applyBorder="1" applyAlignment="1">
      <alignment horizontal="right"/>
    </xf>
    <xf numFmtId="169" fontId="8" fillId="11" borderId="9" xfId="0" applyNumberFormat="1" applyFont="1" applyFill="1" applyBorder="1"/>
    <xf numFmtId="168" fontId="8" fillId="11" borderId="9" xfId="0" applyNumberFormat="1" applyFont="1" applyFill="1" applyBorder="1"/>
    <xf numFmtId="0" fontId="8" fillId="11" borderId="16" xfId="0" applyNumberFormat="1" applyFont="1" applyFill="1" applyBorder="1" applyAlignment="1">
      <alignment horizontal="center" vertical="center"/>
    </xf>
    <xf numFmtId="0" fontId="9" fillId="11" borderId="16" xfId="0" applyNumberFormat="1" applyFont="1" applyFill="1" applyBorder="1" applyAlignment="1">
      <alignment horizontal="center" vertical="center"/>
    </xf>
    <xf numFmtId="49" fontId="8" fillId="11" borderId="9" xfId="0" applyNumberFormat="1" applyFont="1" applyFill="1" applyBorder="1" applyAlignment="1">
      <alignment horizontal="center"/>
    </xf>
    <xf numFmtId="167" fontId="8" fillId="11" borderId="9" xfId="0" applyNumberFormat="1" applyFont="1" applyFill="1" applyBorder="1"/>
    <xf numFmtId="49" fontId="8" fillId="11" borderId="9" xfId="0" applyNumberFormat="1" applyFont="1" applyFill="1" applyBorder="1" applyAlignment="1">
      <alignment horizontal="right"/>
    </xf>
    <xf numFmtId="0" fontId="8" fillId="11" borderId="9" xfId="0" applyNumberFormat="1" applyFont="1" applyFill="1" applyBorder="1" applyAlignment="1">
      <alignment horizontal="center" vertical="center"/>
    </xf>
    <xf numFmtId="49" fontId="8" fillId="11" borderId="0" xfId="0" applyNumberFormat="1" applyFont="1" applyFill="1"/>
    <xf numFmtId="49" fontId="8" fillId="11" borderId="3" xfId="0" applyNumberFormat="1" applyFont="1" applyFill="1" applyBorder="1"/>
    <xf numFmtId="49" fontId="8" fillId="11" borderId="0" xfId="0" applyNumberFormat="1" applyFont="1" applyFill="1" applyBorder="1"/>
    <xf numFmtId="49" fontId="8" fillId="11" borderId="4" xfId="0" applyNumberFormat="1" applyFont="1" applyFill="1" applyBorder="1"/>
    <xf numFmtId="0" fontId="9" fillId="11" borderId="36" xfId="0" applyNumberFormat="1" applyFont="1" applyFill="1" applyBorder="1" applyAlignment="1">
      <alignment horizontal="center" vertical="center"/>
    </xf>
    <xf numFmtId="49" fontId="8" fillId="11" borderId="9" xfId="0" applyNumberFormat="1" applyFont="1" applyFill="1" applyBorder="1"/>
    <xf numFmtId="0" fontId="8" fillId="11" borderId="34" xfId="0" applyNumberFormat="1" applyFont="1" applyFill="1" applyBorder="1" applyAlignment="1">
      <alignment horizontal="center" vertical="center"/>
    </xf>
    <xf numFmtId="49" fontId="8" fillId="11" borderId="26" xfId="0" applyNumberFormat="1" applyFont="1" applyFill="1" applyBorder="1"/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3" fillId="4" borderId="0" xfId="0" applyFont="1" applyFill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49" fontId="15" fillId="0" borderId="17" xfId="0" applyNumberFormat="1" applyFont="1" applyBorder="1" applyAlignment="1">
      <alignment horizontal="center"/>
    </xf>
    <xf numFmtId="49" fontId="15" fillId="0" borderId="18" xfId="0" applyNumberFormat="1" applyFont="1" applyBorder="1" applyAlignment="1">
      <alignment horizontal="center"/>
    </xf>
    <xf numFmtId="49" fontId="15" fillId="0" borderId="19" xfId="0" applyNumberFormat="1" applyFont="1" applyBorder="1" applyAlignment="1">
      <alignment horizontal="center"/>
    </xf>
    <xf numFmtId="49" fontId="15" fillId="0" borderId="23" xfId="0" applyNumberFormat="1" applyFont="1" applyBorder="1" applyAlignment="1">
      <alignment horizontal="center"/>
    </xf>
    <xf numFmtId="49" fontId="15" fillId="0" borderId="35" xfId="0" applyNumberFormat="1" applyFont="1" applyBorder="1" applyAlignment="1">
      <alignment horizontal="center"/>
    </xf>
    <xf numFmtId="49" fontId="15" fillId="0" borderId="24" xfId="0" applyNumberFormat="1" applyFont="1" applyBorder="1" applyAlignment="1">
      <alignment horizontal="center"/>
    </xf>
    <xf numFmtId="0" fontId="17" fillId="11" borderId="38" xfId="0" applyFont="1" applyFill="1" applyBorder="1" applyAlignment="1">
      <alignment horizontal="center" vertical="center"/>
    </xf>
    <xf numFmtId="0" fontId="17" fillId="11" borderId="40" xfId="0" applyFont="1" applyFill="1" applyBorder="1" applyAlignment="1">
      <alignment horizontal="center" vertical="center"/>
    </xf>
    <xf numFmtId="0" fontId="17" fillId="11" borderId="42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39" xfId="0" applyFont="1" applyFill="1" applyBorder="1" applyAlignment="1">
      <alignment horizontal="center" vertical="center"/>
    </xf>
    <xf numFmtId="0" fontId="4" fillId="4" borderId="41" xfId="0" applyFont="1" applyFill="1" applyBorder="1" applyAlignment="1">
      <alignment horizontal="center" vertical="center"/>
    </xf>
    <xf numFmtId="0" fontId="4" fillId="4" borderId="43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7" fillId="11" borderId="10" xfId="0" applyFont="1" applyFill="1" applyBorder="1" applyAlignment="1">
      <alignment horizontal="center" vertical="center"/>
    </xf>
    <xf numFmtId="0" fontId="17" fillId="11" borderId="9" xfId="0" applyFont="1" applyFill="1" applyBorder="1" applyAlignment="1">
      <alignment horizontal="center" vertical="center"/>
    </xf>
    <xf numFmtId="0" fontId="17" fillId="11" borderId="27" xfId="0" applyFont="1" applyFill="1" applyBorder="1" applyAlignment="1">
      <alignment horizontal="center" vertical="center"/>
    </xf>
    <xf numFmtId="167" fontId="8" fillId="6" borderId="9" xfId="0" applyNumberFormat="1" applyFont="1" applyFill="1" applyBorder="1" applyAlignment="1">
      <alignment wrapText="1"/>
    </xf>
  </cellXfs>
  <cellStyles count="1">
    <cellStyle name="常规" xfId="0" builtinId="0"/>
  </cellStyles>
  <dxfs count="7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8416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403860</xdr:colOff>
      <xdr:row>1</xdr:row>
      <xdr:rowOff>0</xdr:rowOff>
    </xdr:from>
    <xdr:to>
      <xdr:col>16</xdr:col>
      <xdr:colOff>381000</xdr:colOff>
      <xdr:row>22</xdr:row>
      <xdr:rowOff>68580</xdr:rowOff>
    </xdr:to>
    <xdr:grpSp>
      <xdr:nvGrpSpPr>
        <xdr:cNvPr id="4" name="组合 3"/>
        <xdr:cNvGrpSpPr/>
      </xdr:nvGrpSpPr>
      <xdr:grpSpPr>
        <a:xfrm>
          <a:off x="7109460" y="182880"/>
          <a:ext cx="3025140" cy="4076700"/>
          <a:chOff x="7528560" y="228600"/>
          <a:chExt cx="3025140" cy="3657600"/>
        </a:xfrm>
      </xdr:grpSpPr>
      <xdr:sp macro="" textlink="">
        <xdr:nvSpPr>
          <xdr:cNvPr id="3" name="矩形 2"/>
          <xdr:cNvSpPr/>
        </xdr:nvSpPr>
        <xdr:spPr>
          <a:xfrm>
            <a:off x="7528560" y="2804160"/>
            <a:ext cx="3025140" cy="1082040"/>
          </a:xfrm>
          <a:prstGeom prst="rect">
            <a:avLst/>
          </a:prstGeom>
          <a:solidFill>
            <a:srgbClr val="FFFF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800" b="1">
                <a:solidFill>
                  <a:schemeClr val="tx1"/>
                </a:solidFill>
              </a:rPr>
              <a:t>  回报</a:t>
            </a:r>
            <a:endParaRPr lang="en-US" altLang="zh-CN" sz="1800" b="1">
              <a:solidFill>
                <a:schemeClr val="tx1"/>
              </a:solidFill>
            </a:endParaRPr>
          </a:p>
          <a:p>
            <a:pPr algn="l"/>
            <a:r>
              <a:rPr lang="en-US" altLang="zh-CN" sz="1800" b="1">
                <a:solidFill>
                  <a:schemeClr val="tx1"/>
                </a:solidFill>
              </a:rPr>
              <a:t>----------   </a:t>
            </a:r>
            <a:r>
              <a:rPr lang="zh-CN" altLang="en-US" sz="1800" b="1">
                <a:solidFill>
                  <a:schemeClr val="tx1"/>
                </a:solidFill>
              </a:rPr>
              <a:t>*  （成功率）  </a:t>
            </a:r>
            <a:r>
              <a:rPr lang="en-US" altLang="zh-CN" sz="1800" b="1">
                <a:solidFill>
                  <a:schemeClr val="tx1"/>
                </a:solidFill>
              </a:rPr>
              <a:t>&gt; </a:t>
            </a:r>
            <a:r>
              <a:rPr lang="en-US" altLang="zh-CN" sz="1800" b="1" baseline="0">
                <a:solidFill>
                  <a:schemeClr val="tx1"/>
                </a:solidFill>
              </a:rPr>
              <a:t>  1</a:t>
            </a:r>
            <a:endParaRPr lang="en-US" altLang="zh-CN" sz="1800" b="1">
              <a:solidFill>
                <a:schemeClr val="tx1"/>
              </a:solidFill>
            </a:endParaRPr>
          </a:p>
          <a:p>
            <a:pPr algn="l"/>
            <a:r>
              <a:rPr lang="en-US" sz="1800" b="1">
                <a:solidFill>
                  <a:schemeClr val="tx1"/>
                </a:solidFill>
              </a:rPr>
              <a:t>  </a:t>
            </a:r>
            <a:r>
              <a:rPr lang="zh-CN" altLang="en-US" sz="1800" b="1">
                <a:solidFill>
                  <a:schemeClr val="tx1"/>
                </a:solidFill>
              </a:rPr>
              <a:t>风险               </a:t>
            </a:r>
            <a:r>
              <a:rPr lang="en-US" altLang="zh-CN" sz="1800" b="1">
                <a:solidFill>
                  <a:schemeClr val="tx1"/>
                </a:solidFill>
              </a:rPr>
              <a:t>50%</a:t>
            </a:r>
            <a:endParaRPr lang="en-US" sz="1800" b="1">
              <a:solidFill>
                <a:schemeClr val="tx1"/>
              </a:solidFill>
            </a:endParaRPr>
          </a:p>
        </xdr:txBody>
      </xdr:sp>
      <xdr:grpSp>
        <xdr:nvGrpSpPr>
          <xdr:cNvPr id="2" name="组合 1"/>
          <xdr:cNvGrpSpPr/>
        </xdr:nvGrpSpPr>
        <xdr:grpSpPr>
          <a:xfrm>
            <a:off x="7985760" y="228600"/>
            <a:ext cx="1988820" cy="2377440"/>
            <a:chOff x="7840980" y="76200"/>
            <a:chExt cx="1988820" cy="2377440"/>
          </a:xfrm>
        </xdr:grpSpPr>
        <xdr:sp macro="" textlink="">
          <xdr:nvSpPr>
            <xdr:cNvPr id="11" name="梯形 10"/>
            <xdr:cNvSpPr/>
          </xdr:nvSpPr>
          <xdr:spPr>
            <a:xfrm>
              <a:off x="7840980" y="1691640"/>
              <a:ext cx="1988820" cy="762000"/>
            </a:xfrm>
            <a:prstGeom prst="trapezoid">
              <a:avLst/>
            </a:prstGeom>
            <a:solidFill>
              <a:srgbClr val="FFFF00"/>
            </a:solidFill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2800" b="1">
                  <a:solidFill>
                    <a:sysClr val="windowText" lastClr="000000"/>
                  </a:solidFill>
                </a:rPr>
                <a:t>心理 </a:t>
              </a:r>
              <a:r>
                <a:rPr lang="en-US" altLang="zh-CN" sz="2800" b="1">
                  <a:solidFill>
                    <a:sysClr val="windowText" lastClr="000000"/>
                  </a:solidFill>
                </a:rPr>
                <a:t>80%</a:t>
              </a:r>
              <a:endParaRPr lang="en-US" sz="2800" b="1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5" name="梯形 4"/>
            <xdr:cNvSpPr/>
          </xdr:nvSpPr>
          <xdr:spPr>
            <a:xfrm>
              <a:off x="8061960" y="883920"/>
              <a:ext cx="1531620" cy="762000"/>
            </a:xfrm>
            <a:prstGeom prst="trapezoid">
              <a:avLst/>
            </a:prstGeom>
            <a:solidFill>
              <a:srgbClr val="FFFF00"/>
            </a:solidFill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800" b="1">
                  <a:solidFill>
                    <a:sysClr val="windowText" lastClr="000000"/>
                  </a:solidFill>
                </a:rPr>
                <a:t>资金管理 </a:t>
              </a:r>
              <a:r>
                <a:rPr lang="en-US" altLang="zh-CN" sz="1800" b="1">
                  <a:solidFill>
                    <a:sysClr val="windowText" lastClr="000000"/>
                  </a:solidFill>
                </a:rPr>
                <a:t>15%</a:t>
              </a:r>
              <a:endParaRPr lang="en-US" sz="1800" b="1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6" name="梯形 5"/>
            <xdr:cNvSpPr/>
          </xdr:nvSpPr>
          <xdr:spPr>
            <a:xfrm>
              <a:off x="8275320" y="76200"/>
              <a:ext cx="1089660" cy="762000"/>
            </a:xfrm>
            <a:prstGeom prst="trapezoid">
              <a:avLst/>
            </a:prstGeom>
            <a:solidFill>
              <a:srgbClr val="FFFF00"/>
            </a:solidFill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800" b="1">
                  <a:solidFill>
                    <a:sysClr val="windowText" lastClr="000000"/>
                  </a:solidFill>
                </a:rPr>
                <a:t>技术</a:t>
              </a:r>
              <a:r>
                <a:rPr lang="en-US" altLang="zh-CN" sz="1800" b="1">
                  <a:solidFill>
                    <a:sysClr val="windowText" lastClr="000000"/>
                  </a:solidFill>
                </a:rPr>
                <a:t>5%</a:t>
              </a:r>
              <a:endParaRPr lang="en-US" sz="1800" b="1">
                <a:solidFill>
                  <a:sysClr val="windowText" lastClr="000000"/>
                </a:solidFill>
              </a:endParaRPr>
            </a:p>
          </xdr:txBody>
        </xdr:sp>
      </xdr:grpSp>
    </xdr:grpSp>
    <xdr:clientData/>
  </xdr:twoCellAnchor>
  <xdr:twoCellAnchor>
    <xdr:from>
      <xdr:col>10</xdr:col>
      <xdr:colOff>0</xdr:colOff>
      <xdr:row>23</xdr:row>
      <xdr:rowOff>129540</xdr:rowOff>
    </xdr:from>
    <xdr:to>
      <xdr:col>20</xdr:col>
      <xdr:colOff>457199</xdr:colOff>
      <xdr:row>44</xdr:row>
      <xdr:rowOff>14343</xdr:rowOff>
    </xdr:to>
    <xdr:sp macro="" textlink="">
      <xdr:nvSpPr>
        <xdr:cNvPr id="9" name="矩形 8"/>
        <xdr:cNvSpPr/>
      </xdr:nvSpPr>
      <xdr:spPr>
        <a:xfrm>
          <a:off x="6096000" y="4503420"/>
          <a:ext cx="6553199" cy="4312023"/>
        </a:xfrm>
        <a:prstGeom prst="rect">
          <a:avLst/>
        </a:prstGeom>
        <a:solidFill>
          <a:srgbClr val="FFFF00">
            <a:alpha val="50000"/>
          </a:srgbClr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600" b="1">
              <a:solidFill>
                <a:srgbClr val="FF0000"/>
              </a:solidFill>
            </a:rPr>
            <a:t>交易原理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1</a:t>
          </a:r>
          <a:r>
            <a:rPr lang="zh-CN" altLang="en-US" sz="1600" b="1">
              <a:solidFill>
                <a:srgbClr val="FF0000"/>
              </a:solidFill>
            </a:rPr>
            <a:t>，每周最多交易  </a:t>
          </a:r>
          <a:r>
            <a:rPr lang="en-US" altLang="zh-CN" sz="1600" b="1">
              <a:solidFill>
                <a:srgbClr val="FF0000"/>
              </a:solidFill>
            </a:rPr>
            <a:t>2 </a:t>
          </a:r>
          <a:r>
            <a:rPr lang="zh-CN" altLang="en-US" sz="1600" b="1">
              <a:solidFill>
                <a:srgbClr val="FF0000"/>
              </a:solidFill>
            </a:rPr>
            <a:t>次（大资金最多两次，日线和</a:t>
          </a:r>
          <a:r>
            <a:rPr lang="en-US" altLang="zh-CN" sz="1600" b="1">
              <a:solidFill>
                <a:srgbClr val="FF0000"/>
              </a:solidFill>
            </a:rPr>
            <a:t>4</a:t>
          </a:r>
          <a:r>
            <a:rPr lang="zh-CN" altLang="en-US" sz="1600" b="1">
              <a:solidFill>
                <a:srgbClr val="FF0000"/>
              </a:solidFill>
            </a:rPr>
            <a:t>小时线）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        </a:t>
          </a:r>
          <a:r>
            <a:rPr lang="zh-CN" altLang="en-US" sz="1600" b="1">
              <a:solidFill>
                <a:srgbClr val="FF0000"/>
              </a:solidFill>
            </a:rPr>
            <a:t>日线 </a:t>
          </a:r>
          <a:r>
            <a:rPr lang="en-US" altLang="zh-CN" sz="1600" b="1">
              <a:solidFill>
                <a:srgbClr val="FF0000"/>
              </a:solidFill>
            </a:rPr>
            <a:t>500 </a:t>
          </a:r>
          <a:r>
            <a:rPr lang="zh-CN" altLang="en-US" sz="1600" b="1">
              <a:solidFill>
                <a:srgbClr val="FF0000"/>
              </a:solidFill>
            </a:rPr>
            <a:t>点 </a:t>
          </a:r>
          <a:r>
            <a:rPr lang="en-US" altLang="zh-CN" sz="1600" b="1">
              <a:solidFill>
                <a:srgbClr val="FF0000"/>
              </a:solidFill>
            </a:rPr>
            <a:t>4</a:t>
          </a:r>
          <a:r>
            <a:rPr lang="zh-CN" altLang="en-US" sz="1600" b="1">
              <a:solidFill>
                <a:srgbClr val="FF0000"/>
              </a:solidFill>
            </a:rPr>
            <a:t>小时线 </a:t>
          </a:r>
          <a:r>
            <a:rPr lang="en-US" altLang="zh-CN" sz="1600" b="1">
              <a:solidFill>
                <a:srgbClr val="FF0000"/>
              </a:solidFill>
            </a:rPr>
            <a:t>100</a:t>
          </a:r>
          <a:r>
            <a:rPr lang="zh-CN" altLang="en-US" sz="1600" b="1">
              <a:solidFill>
                <a:srgbClr val="FF0000"/>
              </a:solidFill>
            </a:rPr>
            <a:t>点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sz="1600" b="1">
              <a:solidFill>
                <a:srgbClr val="FF0000"/>
              </a:solidFill>
            </a:rPr>
            <a:t>2</a:t>
          </a:r>
          <a:r>
            <a:rPr lang="zh-CN" altLang="en-US" sz="1600" b="1">
              <a:solidFill>
                <a:srgbClr val="FF0000"/>
              </a:solidFill>
            </a:rPr>
            <a:t>，均线，</a:t>
          </a:r>
          <a:r>
            <a:rPr lang="en-US" altLang="zh-CN" sz="1600" b="1">
              <a:solidFill>
                <a:srgbClr val="FF0000"/>
              </a:solidFill>
            </a:rPr>
            <a:t>MACD</a:t>
          </a:r>
          <a:r>
            <a:rPr lang="zh-CN" altLang="en-US" sz="1600" b="1">
              <a:solidFill>
                <a:srgbClr val="FF0000"/>
              </a:solidFill>
            </a:rPr>
            <a:t>线，</a:t>
          </a:r>
          <a:r>
            <a:rPr lang="en-US" altLang="zh-CN" sz="1600" b="1">
              <a:solidFill>
                <a:srgbClr val="FF0000"/>
              </a:solidFill>
            </a:rPr>
            <a:t>RSI</a:t>
          </a:r>
          <a:r>
            <a:rPr lang="zh-CN" altLang="en-US" sz="1600" b="1">
              <a:solidFill>
                <a:srgbClr val="FF0000"/>
              </a:solidFill>
            </a:rPr>
            <a:t>线 指标 要一致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3</a:t>
          </a:r>
          <a:r>
            <a:rPr lang="zh-CN" altLang="en-US" sz="1600" b="1">
              <a:solidFill>
                <a:srgbClr val="FF0000"/>
              </a:solidFill>
            </a:rPr>
            <a:t>，设置止盈和止损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4</a:t>
          </a:r>
          <a:r>
            <a:rPr lang="zh-CN" altLang="en-US" sz="1600" b="1">
              <a:solidFill>
                <a:srgbClr val="FF0000"/>
              </a:solidFill>
            </a:rPr>
            <a:t>， 赚钱后要收手，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5</a:t>
          </a:r>
          <a:r>
            <a:rPr lang="zh-CN" altLang="en-US" sz="1600" b="1">
              <a:solidFill>
                <a:srgbClr val="FF0000"/>
              </a:solidFill>
            </a:rPr>
            <a:t>，大资金亏钱后，大资金停止交易一个月后增加大资金额度。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6</a:t>
          </a:r>
          <a:r>
            <a:rPr lang="zh-CN" altLang="en-US" sz="1600" b="1">
              <a:solidFill>
                <a:srgbClr val="FF0000"/>
              </a:solidFill>
            </a:rPr>
            <a:t>，收手 （盈亏都收手）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endParaRPr lang="en-US" sz="1600" b="1">
            <a:solidFill>
              <a:srgbClr val="FF0000"/>
            </a:solidFill>
          </a:endParaRPr>
        </a:p>
        <a:p>
          <a:pPr algn="l"/>
          <a:r>
            <a:rPr lang="zh-CN" altLang="en-US" sz="1600" b="1">
              <a:solidFill>
                <a:srgbClr val="FF0000"/>
              </a:solidFill>
            </a:rPr>
            <a:t>趋势形成后交易，趋势结束前清仓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endParaRPr lang="en-US" sz="1600" b="1">
            <a:solidFill>
              <a:srgbClr val="FF0000"/>
            </a:solidFill>
          </a:endParaRPr>
        </a:p>
        <a:p>
          <a:pPr algn="l"/>
          <a:r>
            <a:rPr lang="zh-CN" altLang="en-US" sz="1600" b="1">
              <a:solidFill>
                <a:srgbClr val="FF0000"/>
              </a:solidFill>
            </a:rPr>
            <a:t>市场机会很多，要挑战人性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endParaRPr lang="en-US" sz="1600" b="1">
            <a:solidFill>
              <a:srgbClr val="FF0000"/>
            </a:solidFill>
          </a:endParaRPr>
        </a:p>
        <a:p>
          <a:pPr algn="l"/>
          <a:r>
            <a:rPr lang="en-US" sz="1600" b="1">
              <a:solidFill>
                <a:schemeClr val="tx1"/>
              </a:solidFill>
            </a:rPr>
            <a:t>1</a:t>
          </a:r>
          <a:r>
            <a:rPr lang="zh-CN" altLang="en-US" sz="1600" b="1">
              <a:solidFill>
                <a:schemeClr val="tx1"/>
              </a:solidFill>
            </a:rPr>
            <a:t>，承认市场的运行时无序的，任何位置的进场，都是有风险的</a:t>
          </a:r>
          <a:endParaRPr lang="en-US" altLang="zh-CN" sz="1600" b="1">
            <a:solidFill>
              <a:schemeClr val="tx1"/>
            </a:solidFill>
          </a:endParaRPr>
        </a:p>
        <a:p>
          <a:pPr algn="l"/>
          <a:r>
            <a:rPr lang="en-US" sz="1600" b="1">
              <a:solidFill>
                <a:schemeClr val="tx1"/>
              </a:solidFill>
            </a:rPr>
            <a:t>2</a:t>
          </a:r>
          <a:r>
            <a:rPr lang="zh-CN" altLang="en-US" sz="1600" b="1">
              <a:solidFill>
                <a:schemeClr val="tx1"/>
              </a:solidFill>
            </a:rPr>
            <a:t>，严格的仓位管理。既然承认市场是无序运行的，那么风险无处不在</a:t>
          </a:r>
          <a:endParaRPr lang="en-US" altLang="zh-CN" sz="1600" b="1">
            <a:solidFill>
              <a:schemeClr val="tx1"/>
            </a:solidFill>
          </a:endParaRPr>
        </a:p>
        <a:p>
          <a:pPr algn="l"/>
          <a:r>
            <a:rPr lang="en-US" sz="1600" b="1">
              <a:solidFill>
                <a:schemeClr val="tx1"/>
              </a:solidFill>
            </a:rPr>
            <a:t>3</a:t>
          </a:r>
          <a:r>
            <a:rPr lang="zh-CN" altLang="en-US" sz="1600" b="1">
              <a:solidFill>
                <a:schemeClr val="tx1"/>
              </a:solidFill>
            </a:rPr>
            <a:t>，严格控制交易次数，就是动手的频率</a:t>
          </a:r>
          <a:endParaRPr lang="en-US" altLang="zh-CN" sz="1600" b="1">
            <a:solidFill>
              <a:schemeClr val="tx1"/>
            </a:solidFill>
          </a:endParaRPr>
        </a:p>
        <a:p>
          <a:pPr algn="l"/>
          <a:r>
            <a:rPr lang="en-US" sz="1600" b="1">
              <a:solidFill>
                <a:schemeClr val="tx1"/>
              </a:solidFill>
            </a:rPr>
            <a:t>4</a:t>
          </a:r>
          <a:r>
            <a:rPr lang="zh-CN" altLang="en-US" sz="1600" b="1">
              <a:solidFill>
                <a:schemeClr val="tx1"/>
              </a:solidFill>
            </a:rPr>
            <a:t>，对盈利没有目标，顺其自然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63500">
          <a:solidFill>
            <a:srgbClr val="FF0000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66"/>
  <sheetViews>
    <sheetView workbookViewId="0">
      <pane ySplit="1" topLeftCell="A74" activePane="bottomLeft" state="frozen"/>
      <selection pane="bottomLeft" activeCell="C134" sqref="C134"/>
    </sheetView>
  </sheetViews>
  <sheetFormatPr defaultRowHeight="14.4" x14ac:dyDescent="0.3"/>
  <cols>
    <col min="1" max="1" width="5.44140625" customWidth="1"/>
    <col min="2" max="2" width="15.6640625" style="1" customWidth="1"/>
    <col min="3" max="3" width="7.77734375" style="34" customWidth="1"/>
    <col min="4" max="4" width="11.21875" style="22" customWidth="1"/>
    <col min="5" max="5" width="8.109375" customWidth="1"/>
    <col min="6" max="6" width="6.33203125" customWidth="1"/>
    <col min="7" max="7" width="6.21875" customWidth="1"/>
    <col min="8" max="8" width="8.88671875" style="24"/>
    <col min="9" max="9" width="4.77734375" customWidth="1"/>
    <col min="10" max="10" width="8.88671875" style="22"/>
    <col min="12" max="12" width="7" customWidth="1"/>
    <col min="13" max="13" width="6.33203125" customWidth="1"/>
    <col min="14" max="14" width="8.88671875" style="24"/>
    <col min="22" max="22" width="16.44140625" customWidth="1"/>
  </cols>
  <sheetData>
    <row r="1" spans="2:22" s="27" customFormat="1" ht="25.8" x14ac:dyDescent="0.3">
      <c r="B1" s="26"/>
      <c r="C1" s="33"/>
      <c r="D1" s="28" t="s">
        <v>61</v>
      </c>
      <c r="E1" s="29" t="s">
        <v>57</v>
      </c>
      <c r="F1" s="29" t="s">
        <v>60</v>
      </c>
      <c r="G1" s="29" t="s">
        <v>59</v>
      </c>
      <c r="H1" s="30" t="s">
        <v>58</v>
      </c>
      <c r="I1" s="29"/>
      <c r="J1" s="28" t="s">
        <v>61</v>
      </c>
      <c r="K1" s="29" t="s">
        <v>57</v>
      </c>
      <c r="L1" s="29" t="s">
        <v>60</v>
      </c>
      <c r="M1" s="29" t="s">
        <v>59</v>
      </c>
      <c r="N1" s="30" t="s">
        <v>58</v>
      </c>
      <c r="O1" s="27" t="s">
        <v>89</v>
      </c>
      <c r="P1" s="27" t="s">
        <v>90</v>
      </c>
      <c r="Q1" s="27" t="s">
        <v>91</v>
      </c>
      <c r="R1" s="27" t="s">
        <v>92</v>
      </c>
      <c r="S1" s="27" t="s">
        <v>93</v>
      </c>
      <c r="T1" s="27" t="s">
        <v>94</v>
      </c>
      <c r="U1" s="27" t="s">
        <v>95</v>
      </c>
    </row>
    <row r="2" spans="2:22" x14ac:dyDescent="0.3">
      <c r="B2" s="1">
        <v>42776</v>
      </c>
      <c r="V2" s="1">
        <f t="shared" ref="V2:V50" si="0">B2</f>
        <v>42776</v>
      </c>
    </row>
    <row r="3" spans="2:22" x14ac:dyDescent="0.3">
      <c r="B3" s="1">
        <v>42777</v>
      </c>
      <c r="V3" s="1">
        <f t="shared" si="0"/>
        <v>42777</v>
      </c>
    </row>
    <row r="4" spans="2:22" x14ac:dyDescent="0.3">
      <c r="B4" s="1">
        <v>42778</v>
      </c>
      <c r="V4" s="1">
        <f t="shared" si="0"/>
        <v>42778</v>
      </c>
    </row>
    <row r="5" spans="2:22" x14ac:dyDescent="0.3">
      <c r="B5" s="1">
        <v>42779</v>
      </c>
      <c r="V5" s="1">
        <f t="shared" si="0"/>
        <v>42779</v>
      </c>
    </row>
    <row r="6" spans="2:22" x14ac:dyDescent="0.3">
      <c r="B6" s="1">
        <v>42780</v>
      </c>
      <c r="D6" s="23"/>
      <c r="G6" s="21"/>
      <c r="H6" s="25" t="s">
        <v>48</v>
      </c>
      <c r="I6" s="21"/>
      <c r="V6" s="1">
        <f t="shared" si="0"/>
        <v>42780</v>
      </c>
    </row>
    <row r="7" spans="2:22" x14ac:dyDescent="0.3">
      <c r="B7" s="1">
        <v>42781</v>
      </c>
      <c r="V7" s="1">
        <f t="shared" si="0"/>
        <v>42781</v>
      </c>
    </row>
    <row r="8" spans="2:22" x14ac:dyDescent="0.3">
      <c r="B8" s="1">
        <v>42782</v>
      </c>
      <c r="D8" s="23"/>
      <c r="G8" s="21"/>
      <c r="H8" s="25" t="s">
        <v>52</v>
      </c>
      <c r="I8" s="21"/>
      <c r="V8" s="1">
        <f t="shared" si="0"/>
        <v>42782</v>
      </c>
    </row>
    <row r="9" spans="2:22" x14ac:dyDescent="0.3">
      <c r="B9" s="1">
        <v>42783</v>
      </c>
      <c r="V9" s="1">
        <f t="shared" si="0"/>
        <v>42783</v>
      </c>
    </row>
    <row r="10" spans="2:22" x14ac:dyDescent="0.3">
      <c r="B10" s="1">
        <v>42784</v>
      </c>
      <c r="V10" s="1">
        <f t="shared" si="0"/>
        <v>42784</v>
      </c>
    </row>
    <row r="11" spans="2:22" x14ac:dyDescent="0.3">
      <c r="B11" s="1">
        <v>42785</v>
      </c>
      <c r="V11" s="1">
        <f t="shared" si="0"/>
        <v>42785</v>
      </c>
    </row>
    <row r="12" spans="2:22" x14ac:dyDescent="0.3">
      <c r="B12" s="1">
        <v>42786</v>
      </c>
      <c r="D12" s="22" t="s">
        <v>53</v>
      </c>
      <c r="E12">
        <v>10</v>
      </c>
      <c r="F12">
        <v>113.20399999999999</v>
      </c>
      <c r="V12" s="1">
        <f t="shared" si="0"/>
        <v>42786</v>
      </c>
    </row>
    <row r="13" spans="2:22" x14ac:dyDescent="0.3">
      <c r="B13" s="1">
        <v>42787</v>
      </c>
      <c r="C13" s="34">
        <v>34.6</v>
      </c>
      <c r="D13" s="22" t="s">
        <v>53</v>
      </c>
      <c r="E13">
        <v>10</v>
      </c>
      <c r="F13">
        <v>113.38500000000001</v>
      </c>
      <c r="G13">
        <v>113.54900000000001</v>
      </c>
      <c r="H13" s="24" t="s">
        <v>47</v>
      </c>
      <c r="J13" s="22" t="s">
        <v>56</v>
      </c>
      <c r="K13">
        <v>30</v>
      </c>
      <c r="L13">
        <v>1.05768</v>
      </c>
      <c r="M13">
        <v>1.056</v>
      </c>
      <c r="N13" s="24" t="s">
        <v>47</v>
      </c>
      <c r="V13" s="1">
        <f t="shared" si="0"/>
        <v>42787</v>
      </c>
    </row>
    <row r="14" spans="2:22" x14ac:dyDescent="0.3">
      <c r="B14" s="1">
        <v>42788</v>
      </c>
      <c r="C14" s="34">
        <v>34.9</v>
      </c>
      <c r="D14" s="22" t="s">
        <v>56</v>
      </c>
      <c r="E14">
        <v>20</v>
      </c>
      <c r="F14">
        <v>1.05322</v>
      </c>
      <c r="G14">
        <v>1.0510999999999999</v>
      </c>
      <c r="H14" s="24" t="s">
        <v>47</v>
      </c>
      <c r="V14" s="1">
        <f t="shared" si="0"/>
        <v>42788</v>
      </c>
    </row>
    <row r="15" spans="2:22" x14ac:dyDescent="0.3">
      <c r="B15" s="1">
        <v>42789</v>
      </c>
      <c r="C15" s="34">
        <v>35</v>
      </c>
      <c r="D15" s="22" t="s">
        <v>55</v>
      </c>
      <c r="E15">
        <v>30</v>
      </c>
      <c r="G15">
        <v>100</v>
      </c>
      <c r="H15" s="24" t="s">
        <v>47</v>
      </c>
      <c r="V15" s="1">
        <f t="shared" si="0"/>
        <v>42789</v>
      </c>
    </row>
    <row r="16" spans="2:22" x14ac:dyDescent="0.3">
      <c r="B16" s="1">
        <v>42790</v>
      </c>
      <c r="C16" s="38">
        <v>35.200000000000003</v>
      </c>
      <c r="V16" s="1">
        <f t="shared" si="0"/>
        <v>42790</v>
      </c>
    </row>
    <row r="17" spans="2:22" x14ac:dyDescent="0.3">
      <c r="B17" s="1">
        <v>42791</v>
      </c>
      <c r="V17" s="1">
        <f t="shared" si="0"/>
        <v>42791</v>
      </c>
    </row>
    <row r="18" spans="2:22" x14ac:dyDescent="0.3">
      <c r="B18" s="1">
        <v>42792</v>
      </c>
      <c r="V18" s="1">
        <f t="shared" si="0"/>
        <v>42792</v>
      </c>
    </row>
    <row r="19" spans="2:22" x14ac:dyDescent="0.3">
      <c r="B19" s="1">
        <v>42793</v>
      </c>
      <c r="C19" s="34">
        <v>34.200000000000003</v>
      </c>
      <c r="D19" s="22" t="s">
        <v>54</v>
      </c>
      <c r="E19">
        <v>60</v>
      </c>
      <c r="H19" s="31" t="s">
        <v>62</v>
      </c>
      <c r="V19" s="1">
        <f t="shared" si="0"/>
        <v>42793</v>
      </c>
    </row>
    <row r="20" spans="2:22" x14ac:dyDescent="0.3">
      <c r="B20" s="1">
        <v>42794</v>
      </c>
      <c r="C20" s="34">
        <v>33</v>
      </c>
      <c r="D20" s="22" t="s">
        <v>53</v>
      </c>
      <c r="E20">
        <v>60</v>
      </c>
      <c r="H20" s="31" t="s">
        <v>62</v>
      </c>
      <c r="V20" s="1">
        <f t="shared" si="0"/>
        <v>42794</v>
      </c>
    </row>
    <row r="21" spans="2:22" x14ac:dyDescent="0.3">
      <c r="B21" s="1">
        <v>42795</v>
      </c>
      <c r="C21" s="34">
        <v>33.9</v>
      </c>
      <c r="D21" s="22" t="s">
        <v>53</v>
      </c>
      <c r="E21">
        <v>60</v>
      </c>
      <c r="G21">
        <v>100</v>
      </c>
      <c r="H21" s="24" t="s">
        <v>63</v>
      </c>
      <c r="V21" s="1">
        <f t="shared" si="0"/>
        <v>42795</v>
      </c>
    </row>
    <row r="22" spans="2:22" x14ac:dyDescent="0.3">
      <c r="B22" s="1">
        <v>42796</v>
      </c>
      <c r="C22" s="34">
        <v>34</v>
      </c>
      <c r="V22" s="1">
        <f t="shared" si="0"/>
        <v>42796</v>
      </c>
    </row>
    <row r="23" spans="2:22" x14ac:dyDescent="0.3">
      <c r="B23" s="1">
        <v>42797</v>
      </c>
      <c r="C23" s="34">
        <v>33.4</v>
      </c>
      <c r="V23" s="1">
        <f t="shared" si="0"/>
        <v>42797</v>
      </c>
    </row>
    <row r="24" spans="2:22" x14ac:dyDescent="0.3">
      <c r="B24" s="1">
        <v>42798</v>
      </c>
      <c r="V24" s="1">
        <f t="shared" si="0"/>
        <v>42798</v>
      </c>
    </row>
    <row r="25" spans="2:22" x14ac:dyDescent="0.3">
      <c r="B25" s="1">
        <v>42799</v>
      </c>
      <c r="V25" s="1">
        <f t="shared" si="0"/>
        <v>42799</v>
      </c>
    </row>
    <row r="26" spans="2:22" x14ac:dyDescent="0.3">
      <c r="B26" s="1">
        <v>42800</v>
      </c>
      <c r="C26" s="34">
        <v>32.6</v>
      </c>
      <c r="H26" s="31" t="s">
        <v>64</v>
      </c>
      <c r="V26" s="1">
        <f t="shared" si="0"/>
        <v>42800</v>
      </c>
    </row>
    <row r="27" spans="2:22" x14ac:dyDescent="0.3">
      <c r="B27" s="1">
        <v>42801</v>
      </c>
      <c r="C27" s="34">
        <v>32</v>
      </c>
      <c r="H27" s="31" t="s">
        <v>65</v>
      </c>
      <c r="V27" s="1">
        <f t="shared" si="0"/>
        <v>42801</v>
      </c>
    </row>
    <row r="28" spans="2:22" x14ac:dyDescent="0.3">
      <c r="B28" s="1">
        <v>42802</v>
      </c>
      <c r="C28" s="34">
        <v>31</v>
      </c>
      <c r="H28" s="31" t="s">
        <v>65</v>
      </c>
      <c r="V28" s="1">
        <f t="shared" si="0"/>
        <v>42802</v>
      </c>
    </row>
    <row r="29" spans="2:22" x14ac:dyDescent="0.3">
      <c r="B29" s="1">
        <v>42803</v>
      </c>
      <c r="C29" s="34">
        <v>31.8</v>
      </c>
      <c r="H29" s="24" t="s">
        <v>66</v>
      </c>
      <c r="V29" s="1">
        <f t="shared" si="0"/>
        <v>42803</v>
      </c>
    </row>
    <row r="30" spans="2:22" x14ac:dyDescent="0.3">
      <c r="B30" s="1">
        <v>42804</v>
      </c>
      <c r="C30" s="34">
        <v>31.3</v>
      </c>
      <c r="V30" s="1">
        <f t="shared" si="0"/>
        <v>42804</v>
      </c>
    </row>
    <row r="31" spans="2:22" x14ac:dyDescent="0.3">
      <c r="B31" s="1">
        <v>42805</v>
      </c>
      <c r="V31" s="1">
        <f t="shared" si="0"/>
        <v>42805</v>
      </c>
    </row>
    <row r="32" spans="2:22" x14ac:dyDescent="0.3">
      <c r="B32" s="1">
        <v>42806</v>
      </c>
      <c r="V32" s="1">
        <f t="shared" si="0"/>
        <v>42806</v>
      </c>
    </row>
    <row r="33" spans="2:22" x14ac:dyDescent="0.3">
      <c r="B33" s="1">
        <v>42807</v>
      </c>
      <c r="C33" s="34">
        <v>32.299999999999997</v>
      </c>
      <c r="H33" s="24" t="s">
        <v>69</v>
      </c>
      <c r="V33" s="1">
        <f t="shared" si="0"/>
        <v>42807</v>
      </c>
    </row>
    <row r="34" spans="2:22" x14ac:dyDescent="0.3">
      <c r="B34" s="1">
        <v>42808</v>
      </c>
      <c r="C34" s="34">
        <v>29</v>
      </c>
      <c r="H34" s="31" t="s">
        <v>70</v>
      </c>
      <c r="V34" s="1">
        <f t="shared" si="0"/>
        <v>42808</v>
      </c>
    </row>
    <row r="35" spans="2:22" x14ac:dyDescent="0.3">
      <c r="B35" s="1">
        <v>42809</v>
      </c>
      <c r="C35" s="34">
        <v>27.8</v>
      </c>
      <c r="H35" s="35" t="s">
        <v>71</v>
      </c>
      <c r="P35">
        <v>-1</v>
      </c>
      <c r="V35" s="1">
        <f t="shared" si="0"/>
        <v>42809</v>
      </c>
    </row>
    <row r="36" spans="2:22" x14ac:dyDescent="0.3">
      <c r="B36" s="1">
        <v>42810</v>
      </c>
      <c r="C36" s="34">
        <v>27.1</v>
      </c>
      <c r="D36" s="22" t="s">
        <v>75</v>
      </c>
      <c r="H36" s="24" t="s">
        <v>73</v>
      </c>
      <c r="P36">
        <v>1</v>
      </c>
      <c r="V36" s="1">
        <f t="shared" si="0"/>
        <v>42810</v>
      </c>
    </row>
    <row r="37" spans="2:22" x14ac:dyDescent="0.3">
      <c r="B37" s="1">
        <v>42811</v>
      </c>
      <c r="C37" s="34">
        <v>27.4</v>
      </c>
      <c r="D37" s="22" t="s">
        <v>76</v>
      </c>
      <c r="H37" s="24" t="s">
        <v>72</v>
      </c>
      <c r="P37">
        <v>1</v>
      </c>
      <c r="V37" s="1">
        <f t="shared" si="0"/>
        <v>42811</v>
      </c>
    </row>
    <row r="38" spans="2:22" x14ac:dyDescent="0.3">
      <c r="B38" s="1">
        <v>42812</v>
      </c>
      <c r="V38" s="1">
        <f t="shared" si="0"/>
        <v>42812</v>
      </c>
    </row>
    <row r="39" spans="2:22" x14ac:dyDescent="0.3">
      <c r="B39" s="1">
        <v>42813</v>
      </c>
      <c r="V39" s="1">
        <f t="shared" si="0"/>
        <v>42813</v>
      </c>
    </row>
    <row r="40" spans="2:22" x14ac:dyDescent="0.3">
      <c r="B40" s="1">
        <v>42814</v>
      </c>
      <c r="C40" s="34">
        <v>27.2</v>
      </c>
      <c r="D40" s="22" t="s">
        <v>79</v>
      </c>
      <c r="H40" s="24" t="s">
        <v>81</v>
      </c>
      <c r="J40" s="22" t="s">
        <v>76</v>
      </c>
      <c r="N40" s="37" t="s">
        <v>83</v>
      </c>
      <c r="P40">
        <v>0</v>
      </c>
      <c r="V40" s="1">
        <f t="shared" si="0"/>
        <v>42814</v>
      </c>
    </row>
    <row r="41" spans="2:22" x14ac:dyDescent="0.3">
      <c r="B41" s="1">
        <v>42815</v>
      </c>
      <c r="C41" s="34">
        <v>25.7</v>
      </c>
      <c r="D41" s="22" t="s">
        <v>80</v>
      </c>
      <c r="H41" s="37" t="s">
        <v>82</v>
      </c>
      <c r="V41" s="1">
        <f t="shared" si="0"/>
        <v>42815</v>
      </c>
    </row>
    <row r="42" spans="2:22" x14ac:dyDescent="0.3">
      <c r="B42" s="1">
        <v>42816</v>
      </c>
      <c r="C42" s="34">
        <v>24.7</v>
      </c>
      <c r="D42" s="22" t="s">
        <v>74</v>
      </c>
      <c r="H42" s="24" t="s">
        <v>86</v>
      </c>
      <c r="V42" s="1">
        <f t="shared" si="0"/>
        <v>42816</v>
      </c>
    </row>
    <row r="43" spans="2:22" x14ac:dyDescent="0.3">
      <c r="B43" s="1">
        <v>42817</v>
      </c>
      <c r="C43" s="34">
        <v>25</v>
      </c>
      <c r="D43" s="22" t="s">
        <v>74</v>
      </c>
      <c r="H43" s="37" t="s">
        <v>82</v>
      </c>
      <c r="V43" s="1">
        <f t="shared" si="0"/>
        <v>42817</v>
      </c>
    </row>
    <row r="44" spans="2:22" x14ac:dyDescent="0.3">
      <c r="B44" s="1">
        <v>42818</v>
      </c>
      <c r="C44" s="34">
        <v>25.4</v>
      </c>
      <c r="D44" s="22" t="s">
        <v>84</v>
      </c>
      <c r="J44" s="22" t="s">
        <v>77</v>
      </c>
      <c r="N44" s="24" t="s">
        <v>85</v>
      </c>
      <c r="V44" s="1">
        <f t="shared" si="0"/>
        <v>42818</v>
      </c>
    </row>
    <row r="45" spans="2:22" x14ac:dyDescent="0.3">
      <c r="B45" s="1">
        <v>42819</v>
      </c>
      <c r="E45" t="s">
        <v>87</v>
      </c>
      <c r="V45" s="1">
        <f t="shared" si="0"/>
        <v>42819</v>
      </c>
    </row>
    <row r="46" spans="2:22" x14ac:dyDescent="0.3">
      <c r="B46" s="1">
        <v>42820</v>
      </c>
      <c r="E46" t="s">
        <v>87</v>
      </c>
      <c r="V46" s="1">
        <f t="shared" si="0"/>
        <v>42820</v>
      </c>
    </row>
    <row r="47" spans="2:22" x14ac:dyDescent="0.3">
      <c r="B47" s="1">
        <v>42821</v>
      </c>
      <c r="C47" s="34">
        <v>24.3</v>
      </c>
      <c r="D47" s="22" t="s">
        <v>76</v>
      </c>
      <c r="E47" t="s">
        <v>87</v>
      </c>
      <c r="H47" s="37" t="s">
        <v>88</v>
      </c>
      <c r="V47" s="1">
        <f t="shared" si="0"/>
        <v>42821</v>
      </c>
    </row>
    <row r="48" spans="2:22" x14ac:dyDescent="0.3">
      <c r="B48" s="1">
        <v>42822</v>
      </c>
      <c r="C48" s="34">
        <v>24.3</v>
      </c>
      <c r="D48" s="22" t="s">
        <v>78</v>
      </c>
      <c r="E48" t="s">
        <v>87</v>
      </c>
      <c r="V48" s="1">
        <f t="shared" si="0"/>
        <v>42822</v>
      </c>
    </row>
    <row r="49" spans="2:22" x14ac:dyDescent="0.3">
      <c r="B49" s="1">
        <v>42823</v>
      </c>
      <c r="C49" s="34">
        <v>23.6</v>
      </c>
      <c r="D49" s="22" t="s">
        <v>78</v>
      </c>
      <c r="E49" t="s">
        <v>87</v>
      </c>
      <c r="O49">
        <v>1</v>
      </c>
      <c r="V49" s="1">
        <f t="shared" si="0"/>
        <v>42823</v>
      </c>
    </row>
    <row r="50" spans="2:22" x14ac:dyDescent="0.3">
      <c r="B50" s="1">
        <v>42824</v>
      </c>
      <c r="C50" s="34">
        <v>22.2</v>
      </c>
      <c r="E50" t="s">
        <v>87</v>
      </c>
      <c r="V50" s="1">
        <f t="shared" si="0"/>
        <v>42824</v>
      </c>
    </row>
    <row r="51" spans="2:22" x14ac:dyDescent="0.3">
      <c r="B51" s="1">
        <v>42825</v>
      </c>
      <c r="C51" s="34">
        <v>19.899999999999999</v>
      </c>
      <c r="E51" t="s">
        <v>87</v>
      </c>
      <c r="V51" s="1">
        <f>B51</f>
        <v>42825</v>
      </c>
    </row>
    <row r="52" spans="2:22" x14ac:dyDescent="0.3">
      <c r="B52" s="1">
        <v>42826</v>
      </c>
      <c r="E52" t="s">
        <v>87</v>
      </c>
      <c r="V52" s="1">
        <f t="shared" ref="V52:V115" si="1">B52</f>
        <v>42826</v>
      </c>
    </row>
    <row r="53" spans="2:22" x14ac:dyDescent="0.3">
      <c r="B53" s="1">
        <v>42827</v>
      </c>
      <c r="V53" s="1">
        <f t="shared" si="1"/>
        <v>42827</v>
      </c>
    </row>
    <row r="54" spans="2:22" x14ac:dyDescent="0.3">
      <c r="B54" s="1">
        <v>42828</v>
      </c>
      <c r="C54" s="34">
        <v>21</v>
      </c>
      <c r="V54" s="1">
        <f t="shared" si="1"/>
        <v>42828</v>
      </c>
    </row>
    <row r="55" spans="2:22" x14ac:dyDescent="0.3">
      <c r="B55" s="1">
        <v>42829</v>
      </c>
      <c r="C55" s="34">
        <v>22.2</v>
      </c>
      <c r="V55" s="1">
        <f t="shared" si="1"/>
        <v>42829</v>
      </c>
    </row>
    <row r="56" spans="2:22" x14ac:dyDescent="0.3">
      <c r="B56" s="1">
        <v>42830</v>
      </c>
      <c r="C56" s="34">
        <v>21.4</v>
      </c>
      <c r="V56" s="1">
        <f t="shared" si="1"/>
        <v>42830</v>
      </c>
    </row>
    <row r="57" spans="2:22" x14ac:dyDescent="0.3">
      <c r="B57" s="1">
        <v>42831</v>
      </c>
      <c r="C57" s="34">
        <v>21.4</v>
      </c>
      <c r="V57" s="1">
        <f t="shared" si="1"/>
        <v>42831</v>
      </c>
    </row>
    <row r="58" spans="2:22" x14ac:dyDescent="0.3">
      <c r="B58" s="1">
        <v>42832</v>
      </c>
      <c r="C58" s="34">
        <v>24.6</v>
      </c>
      <c r="V58" s="1">
        <f t="shared" si="1"/>
        <v>42832</v>
      </c>
    </row>
    <row r="59" spans="2:22" x14ac:dyDescent="0.3">
      <c r="B59" s="1">
        <v>42833</v>
      </c>
      <c r="V59" s="1">
        <f t="shared" si="1"/>
        <v>42833</v>
      </c>
    </row>
    <row r="60" spans="2:22" x14ac:dyDescent="0.3">
      <c r="B60" s="1">
        <v>42834</v>
      </c>
      <c r="V60" s="1">
        <f t="shared" si="1"/>
        <v>42834</v>
      </c>
    </row>
    <row r="61" spans="2:22" x14ac:dyDescent="0.3">
      <c r="B61" s="1">
        <v>42835</v>
      </c>
      <c r="V61" s="1">
        <f t="shared" si="1"/>
        <v>42835</v>
      </c>
    </row>
    <row r="62" spans="2:22" x14ac:dyDescent="0.3">
      <c r="B62" s="1">
        <v>42836</v>
      </c>
      <c r="V62" s="1">
        <f t="shared" si="1"/>
        <v>42836</v>
      </c>
    </row>
    <row r="63" spans="2:22" x14ac:dyDescent="0.3">
      <c r="B63" s="1">
        <v>42837</v>
      </c>
      <c r="C63" s="34">
        <v>21.5</v>
      </c>
      <c r="V63" s="1">
        <f t="shared" si="1"/>
        <v>42837</v>
      </c>
    </row>
    <row r="64" spans="2:22" x14ac:dyDescent="0.3">
      <c r="B64" s="1">
        <v>42838</v>
      </c>
      <c r="V64" s="1">
        <f t="shared" si="1"/>
        <v>42838</v>
      </c>
    </row>
    <row r="65" spans="2:22" x14ac:dyDescent="0.3">
      <c r="B65" s="1">
        <v>42839</v>
      </c>
      <c r="C65" s="34">
        <v>23</v>
      </c>
      <c r="V65" s="1">
        <f t="shared" si="1"/>
        <v>42839</v>
      </c>
    </row>
    <row r="66" spans="2:22" x14ac:dyDescent="0.3">
      <c r="B66" s="1">
        <v>42840</v>
      </c>
      <c r="V66" s="1">
        <f t="shared" si="1"/>
        <v>42840</v>
      </c>
    </row>
    <row r="67" spans="2:22" x14ac:dyDescent="0.3">
      <c r="B67" s="1">
        <v>42841</v>
      </c>
      <c r="V67" s="1">
        <f t="shared" si="1"/>
        <v>42841</v>
      </c>
    </row>
    <row r="68" spans="2:22" x14ac:dyDescent="0.3">
      <c r="B68" s="1">
        <v>42842</v>
      </c>
      <c r="C68" s="34">
        <v>23</v>
      </c>
      <c r="V68" s="1">
        <f t="shared" si="1"/>
        <v>42842</v>
      </c>
    </row>
    <row r="69" spans="2:22" x14ac:dyDescent="0.3">
      <c r="B69" s="1">
        <v>42843</v>
      </c>
      <c r="C69" s="34">
        <v>23.4</v>
      </c>
      <c r="V69" s="1">
        <f t="shared" si="1"/>
        <v>42843</v>
      </c>
    </row>
    <row r="70" spans="2:22" x14ac:dyDescent="0.3">
      <c r="B70" s="1">
        <v>42844</v>
      </c>
      <c r="C70" s="34">
        <v>23.2</v>
      </c>
      <c r="V70" s="1">
        <f t="shared" si="1"/>
        <v>42844</v>
      </c>
    </row>
    <row r="71" spans="2:22" x14ac:dyDescent="0.3">
      <c r="B71" s="1">
        <v>42845</v>
      </c>
      <c r="C71" s="34">
        <v>22.2</v>
      </c>
      <c r="V71" s="1">
        <f t="shared" si="1"/>
        <v>42845</v>
      </c>
    </row>
    <row r="72" spans="2:22" x14ac:dyDescent="0.3">
      <c r="B72" s="1">
        <v>42846</v>
      </c>
      <c r="C72" s="34">
        <v>22.2</v>
      </c>
      <c r="V72" s="1">
        <f t="shared" si="1"/>
        <v>42846</v>
      </c>
    </row>
    <row r="73" spans="2:22" x14ac:dyDescent="0.3">
      <c r="B73" s="1">
        <v>42847</v>
      </c>
      <c r="V73" s="1">
        <f t="shared" si="1"/>
        <v>42847</v>
      </c>
    </row>
    <row r="74" spans="2:22" x14ac:dyDescent="0.3">
      <c r="B74" s="1">
        <v>42848</v>
      </c>
      <c r="V74" s="1">
        <f t="shared" si="1"/>
        <v>42848</v>
      </c>
    </row>
    <row r="75" spans="2:22" x14ac:dyDescent="0.3">
      <c r="B75" s="1">
        <v>42849</v>
      </c>
      <c r="C75" s="34">
        <v>22.2</v>
      </c>
      <c r="V75" s="1">
        <f t="shared" si="1"/>
        <v>42849</v>
      </c>
    </row>
    <row r="76" spans="2:22" x14ac:dyDescent="0.3">
      <c r="B76" s="1">
        <v>42850</v>
      </c>
      <c r="C76" s="34">
        <v>22.3</v>
      </c>
      <c r="V76" s="1">
        <f t="shared" si="1"/>
        <v>42850</v>
      </c>
    </row>
    <row r="77" spans="2:22" x14ac:dyDescent="0.3">
      <c r="B77" s="1">
        <v>42851</v>
      </c>
      <c r="C77" s="34">
        <v>22.8</v>
      </c>
      <c r="V77" s="1">
        <f t="shared" si="1"/>
        <v>42851</v>
      </c>
    </row>
    <row r="78" spans="2:22" x14ac:dyDescent="0.3">
      <c r="B78" s="1">
        <v>42852</v>
      </c>
      <c r="C78" s="34">
        <v>22.7</v>
      </c>
      <c r="V78" s="1">
        <f t="shared" si="1"/>
        <v>42852</v>
      </c>
    </row>
    <row r="79" spans="2:22" x14ac:dyDescent="0.3">
      <c r="B79" s="1">
        <v>42853</v>
      </c>
      <c r="C79" s="34">
        <v>23</v>
      </c>
      <c r="V79" s="1">
        <f t="shared" si="1"/>
        <v>42853</v>
      </c>
    </row>
    <row r="80" spans="2:22" x14ac:dyDescent="0.3">
      <c r="B80" s="1">
        <v>42854</v>
      </c>
      <c r="V80" s="1">
        <f t="shared" si="1"/>
        <v>42854</v>
      </c>
    </row>
    <row r="81" spans="2:22" x14ac:dyDescent="0.3">
      <c r="B81" s="1">
        <v>42855</v>
      </c>
      <c r="V81" s="1">
        <f t="shared" si="1"/>
        <v>42855</v>
      </c>
    </row>
    <row r="82" spans="2:22" x14ac:dyDescent="0.3">
      <c r="B82" s="1">
        <v>42856</v>
      </c>
      <c r="C82" s="34">
        <v>20</v>
      </c>
      <c r="V82" s="1">
        <f t="shared" si="1"/>
        <v>42856</v>
      </c>
    </row>
    <row r="83" spans="2:22" x14ac:dyDescent="0.3">
      <c r="B83" s="1">
        <v>42857</v>
      </c>
      <c r="C83" s="34">
        <v>19</v>
      </c>
      <c r="V83" s="1">
        <f t="shared" si="1"/>
        <v>42857</v>
      </c>
    </row>
    <row r="84" spans="2:22" x14ac:dyDescent="0.3">
      <c r="B84" s="1">
        <v>42858</v>
      </c>
      <c r="C84" s="34">
        <v>19</v>
      </c>
      <c r="V84" s="1">
        <f t="shared" si="1"/>
        <v>42858</v>
      </c>
    </row>
    <row r="85" spans="2:22" x14ac:dyDescent="0.3">
      <c r="B85" s="1">
        <v>42859</v>
      </c>
      <c r="C85" s="34">
        <v>21</v>
      </c>
      <c r="V85" s="1">
        <f t="shared" si="1"/>
        <v>42859</v>
      </c>
    </row>
    <row r="86" spans="2:22" x14ac:dyDescent="0.3">
      <c r="B86" s="1">
        <v>42860</v>
      </c>
      <c r="C86" s="34">
        <v>23</v>
      </c>
      <c r="V86" s="1">
        <f t="shared" si="1"/>
        <v>42860</v>
      </c>
    </row>
    <row r="87" spans="2:22" x14ac:dyDescent="0.3">
      <c r="B87" s="1">
        <v>42861</v>
      </c>
      <c r="V87" s="1">
        <f t="shared" si="1"/>
        <v>42861</v>
      </c>
    </row>
    <row r="88" spans="2:22" x14ac:dyDescent="0.3">
      <c r="B88" s="1">
        <v>42862</v>
      </c>
      <c r="V88" s="1">
        <f t="shared" si="1"/>
        <v>42862</v>
      </c>
    </row>
    <row r="89" spans="2:22" x14ac:dyDescent="0.3">
      <c r="B89" s="1">
        <v>42863</v>
      </c>
      <c r="C89" s="34">
        <v>23</v>
      </c>
      <c r="V89" s="1">
        <f t="shared" si="1"/>
        <v>42863</v>
      </c>
    </row>
    <row r="90" spans="2:22" x14ac:dyDescent="0.3">
      <c r="B90" s="1">
        <v>42864</v>
      </c>
      <c r="C90" s="34">
        <v>23</v>
      </c>
      <c r="V90" s="1">
        <f t="shared" si="1"/>
        <v>42864</v>
      </c>
    </row>
    <row r="91" spans="2:22" x14ac:dyDescent="0.3">
      <c r="B91" s="1">
        <v>42865</v>
      </c>
      <c r="C91" s="34">
        <v>23</v>
      </c>
      <c r="V91" s="1">
        <f t="shared" si="1"/>
        <v>42865</v>
      </c>
    </row>
    <row r="92" spans="2:22" x14ac:dyDescent="0.3">
      <c r="B92" s="1">
        <v>42866</v>
      </c>
      <c r="C92" s="34">
        <v>24</v>
      </c>
      <c r="V92" s="1">
        <f t="shared" si="1"/>
        <v>42866</v>
      </c>
    </row>
    <row r="93" spans="2:22" x14ac:dyDescent="0.3">
      <c r="B93" s="1">
        <v>42867</v>
      </c>
      <c r="C93" s="34">
        <v>25</v>
      </c>
      <c r="V93" s="1">
        <f t="shared" si="1"/>
        <v>42867</v>
      </c>
    </row>
    <row r="94" spans="2:22" x14ac:dyDescent="0.3">
      <c r="B94" s="1">
        <v>42868</v>
      </c>
      <c r="V94" s="1">
        <f t="shared" si="1"/>
        <v>42868</v>
      </c>
    </row>
    <row r="95" spans="2:22" x14ac:dyDescent="0.3">
      <c r="B95" s="1">
        <v>42869</v>
      </c>
      <c r="V95" s="1">
        <f t="shared" si="1"/>
        <v>42869</v>
      </c>
    </row>
    <row r="96" spans="2:22" x14ac:dyDescent="0.3">
      <c r="B96" s="1">
        <v>42870</v>
      </c>
      <c r="C96" s="34">
        <v>25</v>
      </c>
      <c r="V96" s="1">
        <f t="shared" si="1"/>
        <v>42870</v>
      </c>
    </row>
    <row r="97" spans="2:22" x14ac:dyDescent="0.3">
      <c r="B97" s="1">
        <v>42871</v>
      </c>
      <c r="C97" s="34">
        <v>26</v>
      </c>
      <c r="V97" s="1">
        <f t="shared" si="1"/>
        <v>42871</v>
      </c>
    </row>
    <row r="98" spans="2:22" x14ac:dyDescent="0.3">
      <c r="B98" s="1">
        <v>42872</v>
      </c>
      <c r="C98" s="34">
        <v>27</v>
      </c>
      <c r="V98" s="1">
        <f t="shared" si="1"/>
        <v>42872</v>
      </c>
    </row>
    <row r="99" spans="2:22" x14ac:dyDescent="0.3">
      <c r="B99" s="1">
        <v>42873</v>
      </c>
      <c r="C99" s="34">
        <v>27.8</v>
      </c>
      <c r="V99" s="1">
        <f t="shared" si="1"/>
        <v>42873</v>
      </c>
    </row>
    <row r="100" spans="2:22" x14ac:dyDescent="0.3">
      <c r="B100" s="1">
        <v>42874</v>
      </c>
      <c r="C100" s="34">
        <v>26.5</v>
      </c>
      <c r="V100" s="1">
        <f t="shared" si="1"/>
        <v>42874</v>
      </c>
    </row>
    <row r="101" spans="2:22" x14ac:dyDescent="0.3">
      <c r="B101" s="1">
        <v>42875</v>
      </c>
      <c r="V101" s="1">
        <f t="shared" si="1"/>
        <v>42875</v>
      </c>
    </row>
    <row r="102" spans="2:22" x14ac:dyDescent="0.3">
      <c r="B102" s="1">
        <v>42876</v>
      </c>
      <c r="V102" s="1">
        <f t="shared" si="1"/>
        <v>42876</v>
      </c>
    </row>
    <row r="103" spans="2:22" x14ac:dyDescent="0.3">
      <c r="B103" s="1">
        <v>42877</v>
      </c>
      <c r="C103" s="34">
        <v>26</v>
      </c>
      <c r="V103" s="1">
        <f t="shared" si="1"/>
        <v>42877</v>
      </c>
    </row>
    <row r="104" spans="2:22" x14ac:dyDescent="0.3">
      <c r="B104" s="1">
        <v>42878</v>
      </c>
      <c r="C104" s="34">
        <v>26</v>
      </c>
      <c r="V104" s="1">
        <f t="shared" si="1"/>
        <v>42878</v>
      </c>
    </row>
    <row r="105" spans="2:22" x14ac:dyDescent="0.3">
      <c r="B105" s="1">
        <v>42879</v>
      </c>
      <c r="C105" s="34">
        <v>26</v>
      </c>
      <c r="V105" s="1">
        <f t="shared" si="1"/>
        <v>42879</v>
      </c>
    </row>
    <row r="106" spans="2:22" x14ac:dyDescent="0.3">
      <c r="B106" s="1">
        <v>42880</v>
      </c>
      <c r="C106" s="34">
        <v>25.6</v>
      </c>
      <c r="V106" s="1">
        <f t="shared" si="1"/>
        <v>42880</v>
      </c>
    </row>
    <row r="107" spans="2:22" x14ac:dyDescent="0.3">
      <c r="B107" s="1">
        <v>42881</v>
      </c>
      <c r="C107" s="34">
        <v>27</v>
      </c>
      <c r="V107" s="1">
        <f t="shared" si="1"/>
        <v>42881</v>
      </c>
    </row>
    <row r="108" spans="2:22" x14ac:dyDescent="0.3">
      <c r="B108" s="1">
        <v>42882</v>
      </c>
      <c r="V108" s="1">
        <f t="shared" si="1"/>
        <v>42882</v>
      </c>
    </row>
    <row r="109" spans="2:22" x14ac:dyDescent="0.3">
      <c r="B109" s="1">
        <v>42883</v>
      </c>
      <c r="V109" s="1">
        <f t="shared" si="1"/>
        <v>42883</v>
      </c>
    </row>
    <row r="110" spans="2:22" x14ac:dyDescent="0.3">
      <c r="B110" s="1">
        <v>42884</v>
      </c>
      <c r="C110" s="34">
        <v>28</v>
      </c>
      <c r="V110" s="1">
        <f t="shared" si="1"/>
        <v>42884</v>
      </c>
    </row>
    <row r="111" spans="2:22" x14ac:dyDescent="0.3">
      <c r="B111" s="1">
        <v>42885</v>
      </c>
      <c r="C111" s="34">
        <v>27.9</v>
      </c>
      <c r="V111" s="1">
        <f t="shared" si="1"/>
        <v>42885</v>
      </c>
    </row>
    <row r="112" spans="2:22" x14ac:dyDescent="0.3">
      <c r="B112" s="1">
        <v>42886</v>
      </c>
      <c r="C112" s="34">
        <v>27</v>
      </c>
      <c r="V112" s="1">
        <f t="shared" si="1"/>
        <v>42886</v>
      </c>
    </row>
    <row r="113" spans="2:22" x14ac:dyDescent="0.3">
      <c r="B113" s="1">
        <v>42887</v>
      </c>
      <c r="V113" s="1">
        <f t="shared" si="1"/>
        <v>42887</v>
      </c>
    </row>
    <row r="114" spans="2:22" x14ac:dyDescent="0.3">
      <c r="B114" s="1">
        <v>42888</v>
      </c>
      <c r="C114" s="34">
        <v>25</v>
      </c>
      <c r="V114" s="1">
        <f t="shared" si="1"/>
        <v>42888</v>
      </c>
    </row>
    <row r="115" spans="2:22" x14ac:dyDescent="0.3">
      <c r="B115" s="1">
        <v>42889</v>
      </c>
      <c r="V115" s="1">
        <f t="shared" si="1"/>
        <v>42889</v>
      </c>
    </row>
    <row r="116" spans="2:22" x14ac:dyDescent="0.3">
      <c r="B116" s="1">
        <v>42890</v>
      </c>
      <c r="V116" s="1">
        <f t="shared" ref="V116:V179" si="2">B116</f>
        <v>42890</v>
      </c>
    </row>
    <row r="117" spans="2:22" x14ac:dyDescent="0.3">
      <c r="B117" s="1">
        <v>42891</v>
      </c>
      <c r="C117" s="34">
        <v>25</v>
      </c>
      <c r="V117" s="1">
        <f t="shared" si="2"/>
        <v>42891</v>
      </c>
    </row>
    <row r="118" spans="2:22" x14ac:dyDescent="0.3">
      <c r="B118" s="1">
        <v>42892</v>
      </c>
      <c r="C118" s="34">
        <v>27</v>
      </c>
      <c r="V118" s="1">
        <f t="shared" si="2"/>
        <v>42892</v>
      </c>
    </row>
    <row r="119" spans="2:22" x14ac:dyDescent="0.3">
      <c r="B119" s="1">
        <v>42893</v>
      </c>
      <c r="C119" s="34">
        <v>27</v>
      </c>
      <c r="V119" s="1">
        <f t="shared" si="2"/>
        <v>42893</v>
      </c>
    </row>
    <row r="120" spans="2:22" x14ac:dyDescent="0.3">
      <c r="B120" s="1">
        <v>42894</v>
      </c>
      <c r="C120" s="34">
        <v>27</v>
      </c>
      <c r="V120" s="1">
        <f t="shared" si="2"/>
        <v>42894</v>
      </c>
    </row>
    <row r="121" spans="2:22" x14ac:dyDescent="0.3">
      <c r="B121" s="1">
        <v>42895</v>
      </c>
      <c r="C121" s="34">
        <v>26.5</v>
      </c>
      <c r="V121" s="1">
        <f t="shared" si="2"/>
        <v>42895</v>
      </c>
    </row>
    <row r="122" spans="2:22" x14ac:dyDescent="0.3">
      <c r="B122" s="1">
        <v>42896</v>
      </c>
      <c r="V122" s="1">
        <f t="shared" si="2"/>
        <v>42896</v>
      </c>
    </row>
    <row r="123" spans="2:22" x14ac:dyDescent="0.3">
      <c r="B123" s="1">
        <v>42897</v>
      </c>
      <c r="V123" s="1">
        <f t="shared" si="2"/>
        <v>42897</v>
      </c>
    </row>
    <row r="124" spans="2:22" x14ac:dyDescent="0.3">
      <c r="B124" s="1">
        <v>42898</v>
      </c>
      <c r="C124" s="34">
        <v>27.4</v>
      </c>
      <c r="V124" s="1">
        <f t="shared" si="2"/>
        <v>42898</v>
      </c>
    </row>
    <row r="125" spans="2:22" x14ac:dyDescent="0.3">
      <c r="B125" s="1">
        <v>42899</v>
      </c>
      <c r="C125" s="34">
        <v>25</v>
      </c>
      <c r="V125" s="1">
        <f t="shared" si="2"/>
        <v>42899</v>
      </c>
    </row>
    <row r="126" spans="2:22" x14ac:dyDescent="0.3">
      <c r="B126" s="1">
        <v>42900</v>
      </c>
      <c r="C126" s="34">
        <v>27.1</v>
      </c>
      <c r="V126" s="1">
        <f t="shared" si="2"/>
        <v>42900</v>
      </c>
    </row>
    <row r="127" spans="2:22" x14ac:dyDescent="0.3">
      <c r="B127" s="1">
        <v>42901</v>
      </c>
      <c r="C127" s="34">
        <v>25.3</v>
      </c>
      <c r="V127" s="1">
        <f t="shared" si="2"/>
        <v>42901</v>
      </c>
    </row>
    <row r="128" spans="2:22" x14ac:dyDescent="0.3">
      <c r="B128" s="1">
        <v>42902</v>
      </c>
      <c r="C128" s="34">
        <v>24</v>
      </c>
      <c r="V128" s="1">
        <f t="shared" si="2"/>
        <v>42902</v>
      </c>
    </row>
    <row r="129" spans="2:22" x14ac:dyDescent="0.3">
      <c r="B129" s="1">
        <v>42903</v>
      </c>
      <c r="V129" s="1">
        <f t="shared" si="2"/>
        <v>42903</v>
      </c>
    </row>
    <row r="130" spans="2:22" x14ac:dyDescent="0.3">
      <c r="B130" s="1">
        <v>42904</v>
      </c>
      <c r="V130" s="1">
        <f t="shared" si="2"/>
        <v>42904</v>
      </c>
    </row>
    <row r="131" spans="2:22" x14ac:dyDescent="0.3">
      <c r="B131" s="1">
        <v>42905</v>
      </c>
      <c r="C131" s="34">
        <v>24</v>
      </c>
      <c r="V131" s="1">
        <f t="shared" si="2"/>
        <v>42905</v>
      </c>
    </row>
    <row r="132" spans="2:22" x14ac:dyDescent="0.3">
      <c r="B132" s="1">
        <v>42906</v>
      </c>
      <c r="C132" s="34">
        <v>24</v>
      </c>
      <c r="V132" s="1">
        <f t="shared" si="2"/>
        <v>42906</v>
      </c>
    </row>
    <row r="133" spans="2:22" x14ac:dyDescent="0.3">
      <c r="B133" s="1">
        <v>42907</v>
      </c>
      <c r="C133" s="34">
        <v>24</v>
      </c>
      <c r="V133" s="1">
        <f t="shared" si="2"/>
        <v>42907</v>
      </c>
    </row>
    <row r="134" spans="2:22" x14ac:dyDescent="0.3">
      <c r="B134" s="1">
        <v>42908</v>
      </c>
      <c r="V134" s="1">
        <f t="shared" si="2"/>
        <v>42908</v>
      </c>
    </row>
    <row r="135" spans="2:22" x14ac:dyDescent="0.3">
      <c r="B135" s="1">
        <v>42909</v>
      </c>
      <c r="V135" s="1">
        <f t="shared" si="2"/>
        <v>42909</v>
      </c>
    </row>
    <row r="136" spans="2:22" x14ac:dyDescent="0.3">
      <c r="B136" s="1">
        <v>42910</v>
      </c>
      <c r="V136" s="1">
        <f t="shared" si="2"/>
        <v>42910</v>
      </c>
    </row>
    <row r="137" spans="2:22" x14ac:dyDescent="0.3">
      <c r="B137" s="1">
        <v>42911</v>
      </c>
      <c r="V137" s="1">
        <f t="shared" si="2"/>
        <v>42911</v>
      </c>
    </row>
    <row r="138" spans="2:22" x14ac:dyDescent="0.3">
      <c r="B138" s="1">
        <v>42912</v>
      </c>
      <c r="V138" s="1">
        <f t="shared" si="2"/>
        <v>42912</v>
      </c>
    </row>
    <row r="139" spans="2:22" x14ac:dyDescent="0.3">
      <c r="B139" s="1">
        <v>42913</v>
      </c>
      <c r="V139" s="1">
        <f t="shared" si="2"/>
        <v>42913</v>
      </c>
    </row>
    <row r="140" spans="2:22" x14ac:dyDescent="0.3">
      <c r="B140" s="1">
        <v>42914</v>
      </c>
      <c r="V140" s="1">
        <f t="shared" si="2"/>
        <v>42914</v>
      </c>
    </row>
    <row r="141" spans="2:22" x14ac:dyDescent="0.3">
      <c r="B141" s="1">
        <v>42915</v>
      </c>
      <c r="V141" s="1">
        <f t="shared" si="2"/>
        <v>42915</v>
      </c>
    </row>
    <row r="142" spans="2:22" x14ac:dyDescent="0.3">
      <c r="B142" s="1">
        <v>42916</v>
      </c>
      <c r="V142" s="1">
        <f t="shared" si="2"/>
        <v>42916</v>
      </c>
    </row>
    <row r="143" spans="2:22" x14ac:dyDescent="0.3">
      <c r="B143" s="1">
        <v>42917</v>
      </c>
      <c r="V143" s="1">
        <f t="shared" si="2"/>
        <v>42917</v>
      </c>
    </row>
    <row r="144" spans="2:22" x14ac:dyDescent="0.3">
      <c r="B144" s="1">
        <v>42918</v>
      </c>
      <c r="V144" s="1">
        <f t="shared" si="2"/>
        <v>42918</v>
      </c>
    </row>
    <row r="145" spans="2:22" x14ac:dyDescent="0.3">
      <c r="B145" s="1">
        <v>42919</v>
      </c>
      <c r="V145" s="1">
        <f t="shared" si="2"/>
        <v>42919</v>
      </c>
    </row>
    <row r="146" spans="2:22" x14ac:dyDescent="0.3">
      <c r="B146" s="1">
        <v>42920</v>
      </c>
      <c r="V146" s="1">
        <f t="shared" si="2"/>
        <v>42920</v>
      </c>
    </row>
    <row r="147" spans="2:22" x14ac:dyDescent="0.3">
      <c r="B147" s="1">
        <v>42921</v>
      </c>
      <c r="V147" s="1">
        <f t="shared" si="2"/>
        <v>42921</v>
      </c>
    </row>
    <row r="148" spans="2:22" x14ac:dyDescent="0.3">
      <c r="B148" s="1">
        <v>42922</v>
      </c>
      <c r="V148" s="1">
        <f t="shared" si="2"/>
        <v>42922</v>
      </c>
    </row>
    <row r="149" spans="2:22" x14ac:dyDescent="0.3">
      <c r="B149" s="1">
        <v>42923</v>
      </c>
      <c r="V149" s="1">
        <f t="shared" si="2"/>
        <v>42923</v>
      </c>
    </row>
    <row r="150" spans="2:22" x14ac:dyDescent="0.3">
      <c r="B150" s="1">
        <v>42924</v>
      </c>
      <c r="V150" s="1">
        <f t="shared" si="2"/>
        <v>42924</v>
      </c>
    </row>
    <row r="151" spans="2:22" x14ac:dyDescent="0.3">
      <c r="B151" s="1">
        <v>42925</v>
      </c>
      <c r="V151" s="1">
        <f t="shared" si="2"/>
        <v>42925</v>
      </c>
    </row>
    <row r="152" spans="2:22" x14ac:dyDescent="0.3">
      <c r="B152" s="1">
        <v>42926</v>
      </c>
      <c r="V152" s="1">
        <f t="shared" si="2"/>
        <v>42926</v>
      </c>
    </row>
    <row r="153" spans="2:22" x14ac:dyDescent="0.3">
      <c r="B153" s="1">
        <v>42927</v>
      </c>
      <c r="V153" s="1">
        <f t="shared" si="2"/>
        <v>42927</v>
      </c>
    </row>
    <row r="154" spans="2:22" x14ac:dyDescent="0.3">
      <c r="B154" s="1">
        <v>42928</v>
      </c>
      <c r="V154" s="1">
        <f t="shared" si="2"/>
        <v>42928</v>
      </c>
    </row>
    <row r="155" spans="2:22" x14ac:dyDescent="0.3">
      <c r="B155" s="1">
        <v>42929</v>
      </c>
      <c r="V155" s="1">
        <f t="shared" si="2"/>
        <v>42929</v>
      </c>
    </row>
    <row r="156" spans="2:22" x14ac:dyDescent="0.3">
      <c r="B156" s="1">
        <v>42930</v>
      </c>
      <c r="V156" s="1">
        <f t="shared" si="2"/>
        <v>42930</v>
      </c>
    </row>
    <row r="157" spans="2:22" x14ac:dyDescent="0.3">
      <c r="B157" s="1">
        <v>42931</v>
      </c>
      <c r="V157" s="1">
        <f t="shared" si="2"/>
        <v>42931</v>
      </c>
    </row>
    <row r="158" spans="2:22" x14ac:dyDescent="0.3">
      <c r="B158" s="1">
        <v>42932</v>
      </c>
      <c r="V158" s="1">
        <f t="shared" si="2"/>
        <v>42932</v>
      </c>
    </row>
    <row r="159" spans="2:22" x14ac:dyDescent="0.3">
      <c r="B159" s="1">
        <v>42933</v>
      </c>
      <c r="V159" s="1">
        <f t="shared" si="2"/>
        <v>42933</v>
      </c>
    </row>
    <row r="160" spans="2:22" x14ac:dyDescent="0.3">
      <c r="B160" s="1">
        <v>42934</v>
      </c>
      <c r="V160" s="1">
        <f t="shared" si="2"/>
        <v>42934</v>
      </c>
    </row>
    <row r="161" spans="2:22" x14ac:dyDescent="0.3">
      <c r="B161" s="1">
        <v>42935</v>
      </c>
      <c r="V161" s="1">
        <f t="shared" si="2"/>
        <v>42935</v>
      </c>
    </row>
    <row r="162" spans="2:22" x14ac:dyDescent="0.3">
      <c r="B162" s="1">
        <v>42936</v>
      </c>
      <c r="V162" s="1">
        <f t="shared" si="2"/>
        <v>42936</v>
      </c>
    </row>
    <row r="163" spans="2:22" x14ac:dyDescent="0.3">
      <c r="B163" s="1">
        <v>42937</v>
      </c>
      <c r="V163" s="1">
        <f t="shared" si="2"/>
        <v>42937</v>
      </c>
    </row>
    <row r="164" spans="2:22" x14ac:dyDescent="0.3">
      <c r="B164" s="1">
        <v>42938</v>
      </c>
      <c r="V164" s="1">
        <f t="shared" si="2"/>
        <v>42938</v>
      </c>
    </row>
    <row r="165" spans="2:22" x14ac:dyDescent="0.3">
      <c r="B165" s="1">
        <v>42939</v>
      </c>
      <c r="V165" s="1">
        <f t="shared" si="2"/>
        <v>42939</v>
      </c>
    </row>
    <row r="166" spans="2:22" x14ac:dyDescent="0.3">
      <c r="B166" s="1">
        <v>42940</v>
      </c>
      <c r="V166" s="1">
        <f t="shared" si="2"/>
        <v>42940</v>
      </c>
    </row>
    <row r="167" spans="2:22" x14ac:dyDescent="0.3">
      <c r="B167" s="1">
        <v>42941</v>
      </c>
      <c r="V167" s="1">
        <f t="shared" si="2"/>
        <v>42941</v>
      </c>
    </row>
    <row r="168" spans="2:22" x14ac:dyDescent="0.3">
      <c r="B168" s="1">
        <v>42942</v>
      </c>
      <c r="V168" s="1">
        <f t="shared" si="2"/>
        <v>42942</v>
      </c>
    </row>
    <row r="169" spans="2:22" x14ac:dyDescent="0.3">
      <c r="B169" s="1">
        <v>42943</v>
      </c>
      <c r="V169" s="1">
        <f t="shared" si="2"/>
        <v>42943</v>
      </c>
    </row>
    <row r="170" spans="2:22" x14ac:dyDescent="0.3">
      <c r="B170" s="1">
        <v>42944</v>
      </c>
      <c r="V170" s="1">
        <f t="shared" si="2"/>
        <v>42944</v>
      </c>
    </row>
    <row r="171" spans="2:22" x14ac:dyDescent="0.3">
      <c r="B171" s="1">
        <v>42945</v>
      </c>
      <c r="V171" s="1">
        <f t="shared" si="2"/>
        <v>42945</v>
      </c>
    </row>
    <row r="172" spans="2:22" x14ac:dyDescent="0.3">
      <c r="B172" s="1">
        <v>42946</v>
      </c>
      <c r="V172" s="1">
        <f t="shared" si="2"/>
        <v>42946</v>
      </c>
    </row>
    <row r="173" spans="2:22" x14ac:dyDescent="0.3">
      <c r="B173" s="1">
        <v>42947</v>
      </c>
      <c r="V173" s="1">
        <f t="shared" si="2"/>
        <v>42947</v>
      </c>
    </row>
    <row r="174" spans="2:22" x14ac:dyDescent="0.3">
      <c r="B174" s="1">
        <v>42948</v>
      </c>
      <c r="V174" s="1">
        <f t="shared" si="2"/>
        <v>42948</v>
      </c>
    </row>
    <row r="175" spans="2:22" x14ac:dyDescent="0.3">
      <c r="B175" s="1">
        <v>42949</v>
      </c>
      <c r="V175" s="1">
        <f t="shared" si="2"/>
        <v>42949</v>
      </c>
    </row>
    <row r="176" spans="2:22" x14ac:dyDescent="0.3">
      <c r="B176" s="1">
        <v>42950</v>
      </c>
      <c r="V176" s="1">
        <f t="shared" si="2"/>
        <v>42950</v>
      </c>
    </row>
    <row r="177" spans="2:22" x14ac:dyDescent="0.3">
      <c r="B177" s="1">
        <v>42951</v>
      </c>
      <c r="V177" s="1">
        <f t="shared" si="2"/>
        <v>42951</v>
      </c>
    </row>
    <row r="178" spans="2:22" x14ac:dyDescent="0.3">
      <c r="B178" s="1">
        <v>42952</v>
      </c>
      <c r="V178" s="1">
        <f t="shared" si="2"/>
        <v>42952</v>
      </c>
    </row>
    <row r="179" spans="2:22" x14ac:dyDescent="0.3">
      <c r="B179" s="1">
        <v>42953</v>
      </c>
      <c r="V179" s="1">
        <f t="shared" si="2"/>
        <v>42953</v>
      </c>
    </row>
    <row r="180" spans="2:22" x14ac:dyDescent="0.3">
      <c r="B180" s="1">
        <v>42954</v>
      </c>
      <c r="V180" s="1">
        <f t="shared" ref="V180:V243" si="3">B180</f>
        <v>42954</v>
      </c>
    </row>
    <row r="181" spans="2:22" x14ac:dyDescent="0.3">
      <c r="B181" s="1">
        <v>42955</v>
      </c>
      <c r="V181" s="1">
        <f t="shared" si="3"/>
        <v>42955</v>
      </c>
    </row>
    <row r="182" spans="2:22" x14ac:dyDescent="0.3">
      <c r="B182" s="1">
        <v>42956</v>
      </c>
      <c r="V182" s="1">
        <f t="shared" si="3"/>
        <v>42956</v>
      </c>
    </row>
    <row r="183" spans="2:22" x14ac:dyDescent="0.3">
      <c r="B183" s="1">
        <v>42957</v>
      </c>
      <c r="V183" s="1">
        <f t="shared" si="3"/>
        <v>42957</v>
      </c>
    </row>
    <row r="184" spans="2:22" x14ac:dyDescent="0.3">
      <c r="B184" s="1">
        <v>42958</v>
      </c>
      <c r="V184" s="1">
        <f t="shared" si="3"/>
        <v>42958</v>
      </c>
    </row>
    <row r="185" spans="2:22" x14ac:dyDescent="0.3">
      <c r="B185" s="1">
        <v>42959</v>
      </c>
      <c r="V185" s="1">
        <f t="shared" si="3"/>
        <v>42959</v>
      </c>
    </row>
    <row r="186" spans="2:22" x14ac:dyDescent="0.3">
      <c r="B186" s="1">
        <v>42960</v>
      </c>
      <c r="V186" s="1">
        <f t="shared" si="3"/>
        <v>42960</v>
      </c>
    </row>
    <row r="187" spans="2:22" x14ac:dyDescent="0.3">
      <c r="B187" s="1">
        <v>42961</v>
      </c>
      <c r="V187" s="1">
        <f t="shared" si="3"/>
        <v>42961</v>
      </c>
    </row>
    <row r="188" spans="2:22" x14ac:dyDescent="0.3">
      <c r="B188" s="1">
        <v>42962</v>
      </c>
      <c r="V188" s="1">
        <f t="shared" si="3"/>
        <v>42962</v>
      </c>
    </row>
    <row r="189" spans="2:22" x14ac:dyDescent="0.3">
      <c r="B189" s="1">
        <v>42963</v>
      </c>
      <c r="V189" s="1">
        <f t="shared" si="3"/>
        <v>42963</v>
      </c>
    </row>
    <row r="190" spans="2:22" x14ac:dyDescent="0.3">
      <c r="B190" s="1">
        <v>42964</v>
      </c>
      <c r="V190" s="1">
        <f t="shared" si="3"/>
        <v>42964</v>
      </c>
    </row>
    <row r="191" spans="2:22" x14ac:dyDescent="0.3">
      <c r="B191" s="1">
        <v>42965</v>
      </c>
      <c r="V191" s="1">
        <f t="shared" si="3"/>
        <v>42965</v>
      </c>
    </row>
    <row r="192" spans="2:22" x14ac:dyDescent="0.3">
      <c r="B192" s="1">
        <v>42966</v>
      </c>
      <c r="V192" s="1">
        <f t="shared" si="3"/>
        <v>42966</v>
      </c>
    </row>
    <row r="193" spans="2:22" x14ac:dyDescent="0.3">
      <c r="B193" s="1">
        <v>42967</v>
      </c>
      <c r="V193" s="1">
        <f t="shared" si="3"/>
        <v>42967</v>
      </c>
    </row>
    <row r="194" spans="2:22" x14ac:dyDescent="0.3">
      <c r="B194" s="1">
        <v>42968</v>
      </c>
      <c r="V194" s="1">
        <f t="shared" si="3"/>
        <v>42968</v>
      </c>
    </row>
    <row r="195" spans="2:22" x14ac:dyDescent="0.3">
      <c r="B195" s="1">
        <v>42969</v>
      </c>
      <c r="V195" s="1">
        <f t="shared" si="3"/>
        <v>42969</v>
      </c>
    </row>
    <row r="196" spans="2:22" x14ac:dyDescent="0.3">
      <c r="B196" s="1">
        <v>42970</v>
      </c>
      <c r="V196" s="1">
        <f t="shared" si="3"/>
        <v>42970</v>
      </c>
    </row>
    <row r="197" spans="2:22" x14ac:dyDescent="0.3">
      <c r="B197" s="1">
        <v>42971</v>
      </c>
      <c r="V197" s="1">
        <f t="shared" si="3"/>
        <v>42971</v>
      </c>
    </row>
    <row r="198" spans="2:22" x14ac:dyDescent="0.3">
      <c r="B198" s="1">
        <v>42972</v>
      </c>
      <c r="V198" s="1">
        <f t="shared" si="3"/>
        <v>42972</v>
      </c>
    </row>
    <row r="199" spans="2:22" x14ac:dyDescent="0.3">
      <c r="B199" s="1">
        <v>42973</v>
      </c>
      <c r="V199" s="1">
        <f t="shared" si="3"/>
        <v>42973</v>
      </c>
    </row>
    <row r="200" spans="2:22" x14ac:dyDescent="0.3">
      <c r="B200" s="1">
        <v>42974</v>
      </c>
      <c r="V200" s="1">
        <f t="shared" si="3"/>
        <v>42974</v>
      </c>
    </row>
    <row r="201" spans="2:22" x14ac:dyDescent="0.3">
      <c r="B201" s="1">
        <v>42975</v>
      </c>
      <c r="V201" s="1">
        <f t="shared" si="3"/>
        <v>42975</v>
      </c>
    </row>
    <row r="202" spans="2:22" x14ac:dyDescent="0.3">
      <c r="B202" s="1">
        <v>42976</v>
      </c>
      <c r="V202" s="1">
        <f t="shared" si="3"/>
        <v>42976</v>
      </c>
    </row>
    <row r="203" spans="2:22" x14ac:dyDescent="0.3">
      <c r="B203" s="1">
        <v>42977</v>
      </c>
      <c r="V203" s="1">
        <f t="shared" si="3"/>
        <v>42977</v>
      </c>
    </row>
    <row r="204" spans="2:22" x14ac:dyDescent="0.3">
      <c r="B204" s="1">
        <v>42978</v>
      </c>
      <c r="V204" s="1">
        <f t="shared" si="3"/>
        <v>42978</v>
      </c>
    </row>
    <row r="205" spans="2:22" x14ac:dyDescent="0.3">
      <c r="B205" s="1">
        <v>42979</v>
      </c>
      <c r="V205" s="1">
        <f t="shared" si="3"/>
        <v>42979</v>
      </c>
    </row>
    <row r="206" spans="2:22" x14ac:dyDescent="0.3">
      <c r="B206" s="1">
        <v>42980</v>
      </c>
      <c r="V206" s="1">
        <f t="shared" si="3"/>
        <v>42980</v>
      </c>
    </row>
    <row r="207" spans="2:22" x14ac:dyDescent="0.3">
      <c r="B207" s="1">
        <v>42981</v>
      </c>
      <c r="V207" s="1">
        <f t="shared" si="3"/>
        <v>42981</v>
      </c>
    </row>
    <row r="208" spans="2:22" x14ac:dyDescent="0.3">
      <c r="B208" s="1">
        <v>42982</v>
      </c>
      <c r="V208" s="1">
        <f t="shared" si="3"/>
        <v>42982</v>
      </c>
    </row>
    <row r="209" spans="2:22" x14ac:dyDescent="0.3">
      <c r="B209" s="1">
        <v>42983</v>
      </c>
      <c r="V209" s="1">
        <f t="shared" si="3"/>
        <v>42983</v>
      </c>
    </row>
    <row r="210" spans="2:22" x14ac:dyDescent="0.3">
      <c r="B210" s="1">
        <v>42984</v>
      </c>
      <c r="V210" s="1">
        <f t="shared" si="3"/>
        <v>42984</v>
      </c>
    </row>
    <row r="211" spans="2:22" x14ac:dyDescent="0.3">
      <c r="B211" s="1">
        <v>42985</v>
      </c>
      <c r="V211" s="1">
        <f t="shared" si="3"/>
        <v>42985</v>
      </c>
    </row>
    <row r="212" spans="2:22" x14ac:dyDescent="0.3">
      <c r="B212" s="1">
        <v>42986</v>
      </c>
      <c r="V212" s="1">
        <f t="shared" si="3"/>
        <v>42986</v>
      </c>
    </row>
    <row r="213" spans="2:22" x14ac:dyDescent="0.3">
      <c r="B213" s="1">
        <v>42987</v>
      </c>
      <c r="V213" s="1">
        <f t="shared" si="3"/>
        <v>42987</v>
      </c>
    </row>
    <row r="214" spans="2:22" x14ac:dyDescent="0.3">
      <c r="B214" s="1">
        <v>42988</v>
      </c>
      <c r="V214" s="1">
        <f t="shared" si="3"/>
        <v>42988</v>
      </c>
    </row>
    <row r="215" spans="2:22" x14ac:dyDescent="0.3">
      <c r="B215" s="1">
        <v>42989</v>
      </c>
      <c r="V215" s="1">
        <f t="shared" si="3"/>
        <v>42989</v>
      </c>
    </row>
    <row r="216" spans="2:22" x14ac:dyDescent="0.3">
      <c r="B216" s="1">
        <v>42990</v>
      </c>
      <c r="V216" s="1">
        <f t="shared" si="3"/>
        <v>42990</v>
      </c>
    </row>
    <row r="217" spans="2:22" x14ac:dyDescent="0.3">
      <c r="B217" s="1">
        <v>42991</v>
      </c>
      <c r="V217" s="1">
        <f t="shared" si="3"/>
        <v>42991</v>
      </c>
    </row>
    <row r="218" spans="2:22" x14ac:dyDescent="0.3">
      <c r="B218" s="1">
        <v>42992</v>
      </c>
      <c r="V218" s="1">
        <f t="shared" si="3"/>
        <v>42992</v>
      </c>
    </row>
    <row r="219" spans="2:22" x14ac:dyDescent="0.3">
      <c r="B219" s="1">
        <v>42993</v>
      </c>
      <c r="V219" s="1">
        <f t="shared" si="3"/>
        <v>42993</v>
      </c>
    </row>
    <row r="220" spans="2:22" x14ac:dyDescent="0.3">
      <c r="B220" s="1">
        <v>42994</v>
      </c>
      <c r="V220" s="1">
        <f t="shared" si="3"/>
        <v>42994</v>
      </c>
    </row>
    <row r="221" spans="2:22" x14ac:dyDescent="0.3">
      <c r="B221" s="1">
        <v>42995</v>
      </c>
      <c r="V221" s="1">
        <f t="shared" si="3"/>
        <v>42995</v>
      </c>
    </row>
    <row r="222" spans="2:22" x14ac:dyDescent="0.3">
      <c r="B222" s="1">
        <v>42996</v>
      </c>
      <c r="V222" s="1">
        <f t="shared" si="3"/>
        <v>42996</v>
      </c>
    </row>
    <row r="223" spans="2:22" x14ac:dyDescent="0.3">
      <c r="B223" s="1">
        <v>42997</v>
      </c>
      <c r="V223" s="1">
        <f t="shared" si="3"/>
        <v>42997</v>
      </c>
    </row>
    <row r="224" spans="2:22" x14ac:dyDescent="0.3">
      <c r="B224" s="1">
        <v>42998</v>
      </c>
      <c r="V224" s="1">
        <f t="shared" si="3"/>
        <v>42998</v>
      </c>
    </row>
    <row r="225" spans="2:22" x14ac:dyDescent="0.3">
      <c r="B225" s="1">
        <v>42999</v>
      </c>
      <c r="V225" s="1">
        <f t="shared" si="3"/>
        <v>42999</v>
      </c>
    </row>
    <row r="226" spans="2:22" x14ac:dyDescent="0.3">
      <c r="B226" s="1">
        <v>43000</v>
      </c>
      <c r="V226" s="1">
        <f t="shared" si="3"/>
        <v>43000</v>
      </c>
    </row>
    <row r="227" spans="2:22" x14ac:dyDescent="0.3">
      <c r="B227" s="1">
        <v>43001</v>
      </c>
      <c r="V227" s="1">
        <f t="shared" si="3"/>
        <v>43001</v>
      </c>
    </row>
    <row r="228" spans="2:22" x14ac:dyDescent="0.3">
      <c r="B228" s="1">
        <v>43002</v>
      </c>
      <c r="V228" s="1">
        <f t="shared" si="3"/>
        <v>43002</v>
      </c>
    </row>
    <row r="229" spans="2:22" x14ac:dyDescent="0.3">
      <c r="B229" s="1">
        <v>43003</v>
      </c>
      <c r="V229" s="1">
        <f t="shared" si="3"/>
        <v>43003</v>
      </c>
    </row>
    <row r="230" spans="2:22" x14ac:dyDescent="0.3">
      <c r="B230" s="1">
        <v>43004</v>
      </c>
      <c r="V230" s="1">
        <f t="shared" si="3"/>
        <v>43004</v>
      </c>
    </row>
    <row r="231" spans="2:22" x14ac:dyDescent="0.3">
      <c r="B231" s="1">
        <v>43005</v>
      </c>
      <c r="V231" s="1">
        <f t="shared" si="3"/>
        <v>43005</v>
      </c>
    </row>
    <row r="232" spans="2:22" x14ac:dyDescent="0.3">
      <c r="B232" s="1">
        <v>43006</v>
      </c>
      <c r="V232" s="1">
        <f t="shared" si="3"/>
        <v>43006</v>
      </c>
    </row>
    <row r="233" spans="2:22" x14ac:dyDescent="0.3">
      <c r="B233" s="1">
        <v>43007</v>
      </c>
      <c r="V233" s="1">
        <f t="shared" si="3"/>
        <v>43007</v>
      </c>
    </row>
    <row r="234" spans="2:22" x14ac:dyDescent="0.3">
      <c r="B234" s="1">
        <v>43008</v>
      </c>
      <c r="V234" s="1">
        <f t="shared" si="3"/>
        <v>43008</v>
      </c>
    </row>
    <row r="235" spans="2:22" x14ac:dyDescent="0.3">
      <c r="B235" s="1">
        <v>43009</v>
      </c>
      <c r="V235" s="1">
        <f t="shared" si="3"/>
        <v>43009</v>
      </c>
    </row>
    <row r="236" spans="2:22" x14ac:dyDescent="0.3">
      <c r="B236" s="1">
        <v>43010</v>
      </c>
      <c r="V236" s="1">
        <f t="shared" si="3"/>
        <v>43010</v>
      </c>
    </row>
    <row r="237" spans="2:22" x14ac:dyDescent="0.3">
      <c r="B237" s="1">
        <v>43011</v>
      </c>
      <c r="V237" s="1">
        <f t="shared" si="3"/>
        <v>43011</v>
      </c>
    </row>
    <row r="238" spans="2:22" x14ac:dyDescent="0.3">
      <c r="B238" s="1">
        <v>43012</v>
      </c>
      <c r="V238" s="1">
        <f t="shared" si="3"/>
        <v>43012</v>
      </c>
    </row>
    <row r="239" spans="2:22" x14ac:dyDescent="0.3">
      <c r="B239" s="1">
        <v>43013</v>
      </c>
      <c r="V239" s="1">
        <f t="shared" si="3"/>
        <v>43013</v>
      </c>
    </row>
    <row r="240" spans="2:22" x14ac:dyDescent="0.3">
      <c r="B240" s="1">
        <v>43014</v>
      </c>
      <c r="V240" s="1">
        <f t="shared" si="3"/>
        <v>43014</v>
      </c>
    </row>
    <row r="241" spans="2:22" x14ac:dyDescent="0.3">
      <c r="B241" s="1">
        <v>43015</v>
      </c>
      <c r="V241" s="1">
        <f t="shared" si="3"/>
        <v>43015</v>
      </c>
    </row>
    <row r="242" spans="2:22" x14ac:dyDescent="0.3">
      <c r="B242" s="1">
        <v>43016</v>
      </c>
      <c r="V242" s="1">
        <f t="shared" si="3"/>
        <v>43016</v>
      </c>
    </row>
    <row r="243" spans="2:22" x14ac:dyDescent="0.3">
      <c r="B243" s="1">
        <v>43017</v>
      </c>
      <c r="V243" s="1">
        <f t="shared" si="3"/>
        <v>43017</v>
      </c>
    </row>
    <row r="244" spans="2:22" x14ac:dyDescent="0.3">
      <c r="B244" s="1">
        <v>43018</v>
      </c>
      <c r="V244" s="1">
        <f t="shared" ref="V244:V307" si="4">B244</f>
        <v>43018</v>
      </c>
    </row>
    <row r="245" spans="2:22" x14ac:dyDescent="0.3">
      <c r="B245" s="1">
        <v>43019</v>
      </c>
      <c r="V245" s="1">
        <f t="shared" si="4"/>
        <v>43019</v>
      </c>
    </row>
    <row r="246" spans="2:22" x14ac:dyDescent="0.3">
      <c r="B246" s="1">
        <v>43020</v>
      </c>
      <c r="V246" s="1">
        <f t="shared" si="4"/>
        <v>43020</v>
      </c>
    </row>
    <row r="247" spans="2:22" x14ac:dyDescent="0.3">
      <c r="B247" s="1">
        <v>43021</v>
      </c>
      <c r="V247" s="1">
        <f t="shared" si="4"/>
        <v>43021</v>
      </c>
    </row>
    <row r="248" spans="2:22" x14ac:dyDescent="0.3">
      <c r="B248" s="1">
        <v>43022</v>
      </c>
      <c r="V248" s="1">
        <f t="shared" si="4"/>
        <v>43022</v>
      </c>
    </row>
    <row r="249" spans="2:22" x14ac:dyDescent="0.3">
      <c r="B249" s="1">
        <v>43023</v>
      </c>
      <c r="V249" s="1">
        <f t="shared" si="4"/>
        <v>43023</v>
      </c>
    </row>
    <row r="250" spans="2:22" x14ac:dyDescent="0.3">
      <c r="B250" s="1">
        <v>43024</v>
      </c>
      <c r="V250" s="1">
        <f t="shared" si="4"/>
        <v>43024</v>
      </c>
    </row>
    <row r="251" spans="2:22" x14ac:dyDescent="0.3">
      <c r="B251" s="1">
        <v>43025</v>
      </c>
      <c r="V251" s="1">
        <f t="shared" si="4"/>
        <v>43025</v>
      </c>
    </row>
    <row r="252" spans="2:22" x14ac:dyDescent="0.3">
      <c r="B252" s="1">
        <v>43026</v>
      </c>
      <c r="V252" s="1">
        <f t="shared" si="4"/>
        <v>43026</v>
      </c>
    </row>
    <row r="253" spans="2:22" x14ac:dyDescent="0.3">
      <c r="B253" s="1">
        <v>43027</v>
      </c>
      <c r="V253" s="1">
        <f t="shared" si="4"/>
        <v>43027</v>
      </c>
    </row>
    <row r="254" spans="2:22" x14ac:dyDescent="0.3">
      <c r="B254" s="1">
        <v>43028</v>
      </c>
      <c r="V254" s="1">
        <f t="shared" si="4"/>
        <v>43028</v>
      </c>
    </row>
    <row r="255" spans="2:22" x14ac:dyDescent="0.3">
      <c r="B255" s="1">
        <v>43029</v>
      </c>
      <c r="V255" s="1">
        <f t="shared" si="4"/>
        <v>43029</v>
      </c>
    </row>
    <row r="256" spans="2:22" x14ac:dyDescent="0.3">
      <c r="B256" s="1">
        <v>43030</v>
      </c>
      <c r="V256" s="1">
        <f t="shared" si="4"/>
        <v>43030</v>
      </c>
    </row>
    <row r="257" spans="2:22" x14ac:dyDescent="0.3">
      <c r="B257" s="1">
        <v>43031</v>
      </c>
      <c r="V257" s="1">
        <f t="shared" si="4"/>
        <v>43031</v>
      </c>
    </row>
    <row r="258" spans="2:22" x14ac:dyDescent="0.3">
      <c r="B258" s="1">
        <v>43032</v>
      </c>
      <c r="V258" s="1">
        <f t="shared" si="4"/>
        <v>43032</v>
      </c>
    </row>
    <row r="259" spans="2:22" x14ac:dyDescent="0.3">
      <c r="B259" s="1">
        <v>43033</v>
      </c>
      <c r="V259" s="1">
        <f t="shared" si="4"/>
        <v>43033</v>
      </c>
    </row>
    <row r="260" spans="2:22" x14ac:dyDescent="0.3">
      <c r="B260" s="1">
        <v>43034</v>
      </c>
      <c r="V260" s="1">
        <f t="shared" si="4"/>
        <v>43034</v>
      </c>
    </row>
    <row r="261" spans="2:22" x14ac:dyDescent="0.3">
      <c r="B261" s="1">
        <v>43035</v>
      </c>
      <c r="V261" s="1">
        <f t="shared" si="4"/>
        <v>43035</v>
      </c>
    </row>
    <row r="262" spans="2:22" x14ac:dyDescent="0.3">
      <c r="B262" s="1">
        <v>43036</v>
      </c>
      <c r="V262" s="1">
        <f t="shared" si="4"/>
        <v>43036</v>
      </c>
    </row>
    <row r="263" spans="2:22" x14ac:dyDescent="0.3">
      <c r="B263" s="1">
        <v>43037</v>
      </c>
      <c r="V263" s="1">
        <f t="shared" si="4"/>
        <v>43037</v>
      </c>
    </row>
    <row r="264" spans="2:22" x14ac:dyDescent="0.3">
      <c r="B264" s="1">
        <v>43038</v>
      </c>
      <c r="V264" s="1">
        <f t="shared" si="4"/>
        <v>43038</v>
      </c>
    </row>
    <row r="265" spans="2:22" x14ac:dyDescent="0.3">
      <c r="B265" s="1">
        <v>43039</v>
      </c>
      <c r="V265" s="1">
        <f t="shared" si="4"/>
        <v>43039</v>
      </c>
    </row>
    <row r="266" spans="2:22" x14ac:dyDescent="0.3">
      <c r="B266" s="1">
        <v>43040</v>
      </c>
      <c r="V266" s="1">
        <f t="shared" si="4"/>
        <v>43040</v>
      </c>
    </row>
    <row r="267" spans="2:22" x14ac:dyDescent="0.3">
      <c r="B267" s="1">
        <v>43041</v>
      </c>
      <c r="V267" s="1">
        <f t="shared" si="4"/>
        <v>43041</v>
      </c>
    </row>
    <row r="268" spans="2:22" x14ac:dyDescent="0.3">
      <c r="B268" s="1">
        <v>43042</v>
      </c>
      <c r="V268" s="1">
        <f t="shared" si="4"/>
        <v>43042</v>
      </c>
    </row>
    <row r="269" spans="2:22" x14ac:dyDescent="0.3">
      <c r="B269" s="1">
        <v>43043</v>
      </c>
      <c r="V269" s="1">
        <f t="shared" si="4"/>
        <v>43043</v>
      </c>
    </row>
    <row r="270" spans="2:22" x14ac:dyDescent="0.3">
      <c r="B270" s="1">
        <v>43044</v>
      </c>
      <c r="V270" s="1">
        <f t="shared" si="4"/>
        <v>43044</v>
      </c>
    </row>
    <row r="271" spans="2:22" x14ac:dyDescent="0.3">
      <c r="B271" s="1">
        <v>43045</v>
      </c>
      <c r="V271" s="1">
        <f t="shared" si="4"/>
        <v>43045</v>
      </c>
    </row>
    <row r="272" spans="2:22" x14ac:dyDescent="0.3">
      <c r="B272" s="1">
        <v>43046</v>
      </c>
      <c r="V272" s="1">
        <f t="shared" si="4"/>
        <v>43046</v>
      </c>
    </row>
    <row r="273" spans="2:22" x14ac:dyDescent="0.3">
      <c r="B273" s="1">
        <v>43047</v>
      </c>
      <c r="V273" s="1">
        <f t="shared" si="4"/>
        <v>43047</v>
      </c>
    </row>
    <row r="274" spans="2:22" x14ac:dyDescent="0.3">
      <c r="B274" s="1">
        <v>43048</v>
      </c>
      <c r="V274" s="1">
        <f t="shared" si="4"/>
        <v>43048</v>
      </c>
    </row>
    <row r="275" spans="2:22" x14ac:dyDescent="0.3">
      <c r="B275" s="1">
        <v>43049</v>
      </c>
      <c r="V275" s="1">
        <f t="shared" si="4"/>
        <v>43049</v>
      </c>
    </row>
    <row r="276" spans="2:22" x14ac:dyDescent="0.3">
      <c r="B276" s="1">
        <v>43050</v>
      </c>
      <c r="V276" s="1">
        <f t="shared" si="4"/>
        <v>43050</v>
      </c>
    </row>
    <row r="277" spans="2:22" x14ac:dyDescent="0.3">
      <c r="B277" s="1">
        <v>43051</v>
      </c>
      <c r="V277" s="1">
        <f t="shared" si="4"/>
        <v>43051</v>
      </c>
    </row>
    <row r="278" spans="2:22" x14ac:dyDescent="0.3">
      <c r="B278" s="1">
        <v>43052</v>
      </c>
      <c r="V278" s="1">
        <f t="shared" si="4"/>
        <v>43052</v>
      </c>
    </row>
    <row r="279" spans="2:22" x14ac:dyDescent="0.3">
      <c r="B279" s="1">
        <v>43053</v>
      </c>
      <c r="V279" s="1">
        <f t="shared" si="4"/>
        <v>43053</v>
      </c>
    </row>
    <row r="280" spans="2:22" x14ac:dyDescent="0.3">
      <c r="B280" s="1">
        <v>43054</v>
      </c>
      <c r="V280" s="1">
        <f t="shared" si="4"/>
        <v>43054</v>
      </c>
    </row>
    <row r="281" spans="2:22" x14ac:dyDescent="0.3">
      <c r="B281" s="1">
        <v>43055</v>
      </c>
      <c r="V281" s="1">
        <f t="shared" si="4"/>
        <v>43055</v>
      </c>
    </row>
    <row r="282" spans="2:22" x14ac:dyDescent="0.3">
      <c r="B282" s="1">
        <v>43056</v>
      </c>
      <c r="V282" s="1">
        <f t="shared" si="4"/>
        <v>43056</v>
      </c>
    </row>
    <row r="283" spans="2:22" x14ac:dyDescent="0.3">
      <c r="B283" s="1">
        <v>43057</v>
      </c>
      <c r="V283" s="1">
        <f t="shared" si="4"/>
        <v>43057</v>
      </c>
    </row>
    <row r="284" spans="2:22" x14ac:dyDescent="0.3">
      <c r="B284" s="1">
        <v>43058</v>
      </c>
      <c r="V284" s="1">
        <f t="shared" si="4"/>
        <v>43058</v>
      </c>
    </row>
    <row r="285" spans="2:22" x14ac:dyDescent="0.3">
      <c r="B285" s="1">
        <v>43059</v>
      </c>
      <c r="V285" s="1">
        <f t="shared" si="4"/>
        <v>43059</v>
      </c>
    </row>
    <row r="286" spans="2:22" x14ac:dyDescent="0.3">
      <c r="B286" s="1">
        <v>43060</v>
      </c>
      <c r="V286" s="1">
        <f t="shared" si="4"/>
        <v>43060</v>
      </c>
    </row>
    <row r="287" spans="2:22" x14ac:dyDescent="0.3">
      <c r="B287" s="1">
        <v>43061</v>
      </c>
      <c r="V287" s="1">
        <f t="shared" si="4"/>
        <v>43061</v>
      </c>
    </row>
    <row r="288" spans="2:22" x14ac:dyDescent="0.3">
      <c r="B288" s="1">
        <v>43062</v>
      </c>
      <c r="V288" s="1">
        <f t="shared" si="4"/>
        <v>43062</v>
      </c>
    </row>
    <row r="289" spans="2:22" x14ac:dyDescent="0.3">
      <c r="B289" s="1">
        <v>43063</v>
      </c>
      <c r="V289" s="1">
        <f t="shared" si="4"/>
        <v>43063</v>
      </c>
    </row>
    <row r="290" spans="2:22" x14ac:dyDescent="0.3">
      <c r="B290" s="1">
        <v>43064</v>
      </c>
      <c r="V290" s="1">
        <f t="shared" si="4"/>
        <v>43064</v>
      </c>
    </row>
    <row r="291" spans="2:22" x14ac:dyDescent="0.3">
      <c r="B291" s="1">
        <v>43065</v>
      </c>
      <c r="V291" s="1">
        <f t="shared" si="4"/>
        <v>43065</v>
      </c>
    </row>
    <row r="292" spans="2:22" x14ac:dyDescent="0.3">
      <c r="B292" s="1">
        <v>43066</v>
      </c>
      <c r="V292" s="1">
        <f t="shared" si="4"/>
        <v>43066</v>
      </c>
    </row>
    <row r="293" spans="2:22" x14ac:dyDescent="0.3">
      <c r="B293" s="1">
        <v>43067</v>
      </c>
      <c r="V293" s="1">
        <f t="shared" si="4"/>
        <v>43067</v>
      </c>
    </row>
    <row r="294" spans="2:22" x14ac:dyDescent="0.3">
      <c r="B294" s="1">
        <v>43068</v>
      </c>
      <c r="V294" s="1">
        <f t="shared" si="4"/>
        <v>43068</v>
      </c>
    </row>
    <row r="295" spans="2:22" x14ac:dyDescent="0.3">
      <c r="B295" s="1">
        <v>43069</v>
      </c>
      <c r="V295" s="1">
        <f t="shared" si="4"/>
        <v>43069</v>
      </c>
    </row>
    <row r="296" spans="2:22" x14ac:dyDescent="0.3">
      <c r="B296" s="1">
        <v>43070</v>
      </c>
      <c r="V296" s="1">
        <f t="shared" si="4"/>
        <v>43070</v>
      </c>
    </row>
    <row r="297" spans="2:22" x14ac:dyDescent="0.3">
      <c r="B297" s="1">
        <v>43071</v>
      </c>
      <c r="V297" s="1">
        <f t="shared" si="4"/>
        <v>43071</v>
      </c>
    </row>
    <row r="298" spans="2:22" x14ac:dyDescent="0.3">
      <c r="B298" s="1">
        <v>43072</v>
      </c>
      <c r="V298" s="1">
        <f t="shared" si="4"/>
        <v>43072</v>
      </c>
    </row>
    <row r="299" spans="2:22" x14ac:dyDescent="0.3">
      <c r="B299" s="1">
        <v>43073</v>
      </c>
      <c r="V299" s="1">
        <f t="shared" si="4"/>
        <v>43073</v>
      </c>
    </row>
    <row r="300" spans="2:22" x14ac:dyDescent="0.3">
      <c r="B300" s="1">
        <v>43074</v>
      </c>
      <c r="V300" s="1">
        <f t="shared" si="4"/>
        <v>43074</v>
      </c>
    </row>
    <row r="301" spans="2:22" x14ac:dyDescent="0.3">
      <c r="B301" s="1">
        <v>43075</v>
      </c>
      <c r="V301" s="1">
        <f t="shared" si="4"/>
        <v>43075</v>
      </c>
    </row>
    <row r="302" spans="2:22" x14ac:dyDescent="0.3">
      <c r="B302" s="1">
        <v>43076</v>
      </c>
      <c r="V302" s="1">
        <f t="shared" si="4"/>
        <v>43076</v>
      </c>
    </row>
    <row r="303" spans="2:22" x14ac:dyDescent="0.3">
      <c r="B303" s="1">
        <v>43077</v>
      </c>
      <c r="V303" s="1">
        <f t="shared" si="4"/>
        <v>43077</v>
      </c>
    </row>
    <row r="304" spans="2:22" x14ac:dyDescent="0.3">
      <c r="B304" s="1">
        <v>43078</v>
      </c>
      <c r="V304" s="1">
        <f t="shared" si="4"/>
        <v>43078</v>
      </c>
    </row>
    <row r="305" spans="2:22" x14ac:dyDescent="0.3">
      <c r="B305" s="1">
        <v>43079</v>
      </c>
      <c r="V305" s="1">
        <f t="shared" si="4"/>
        <v>43079</v>
      </c>
    </row>
    <row r="306" spans="2:22" x14ac:dyDescent="0.3">
      <c r="B306" s="1">
        <v>43080</v>
      </c>
      <c r="V306" s="1">
        <f t="shared" si="4"/>
        <v>43080</v>
      </c>
    </row>
    <row r="307" spans="2:22" x14ac:dyDescent="0.3">
      <c r="B307" s="1">
        <v>43081</v>
      </c>
      <c r="V307" s="1">
        <f t="shared" si="4"/>
        <v>43081</v>
      </c>
    </row>
    <row r="308" spans="2:22" x14ac:dyDescent="0.3">
      <c r="B308" s="1">
        <v>43082</v>
      </c>
      <c r="V308" s="1">
        <f t="shared" ref="V308:V371" si="5">B308</f>
        <v>43082</v>
      </c>
    </row>
    <row r="309" spans="2:22" x14ac:dyDescent="0.3">
      <c r="B309" s="1">
        <v>43083</v>
      </c>
      <c r="V309" s="1">
        <f t="shared" si="5"/>
        <v>43083</v>
      </c>
    </row>
    <row r="310" spans="2:22" x14ac:dyDescent="0.3">
      <c r="B310" s="1">
        <v>43084</v>
      </c>
      <c r="V310" s="1">
        <f t="shared" si="5"/>
        <v>43084</v>
      </c>
    </row>
    <row r="311" spans="2:22" x14ac:dyDescent="0.3">
      <c r="B311" s="1">
        <v>43085</v>
      </c>
      <c r="V311" s="1">
        <f t="shared" si="5"/>
        <v>43085</v>
      </c>
    </row>
    <row r="312" spans="2:22" x14ac:dyDescent="0.3">
      <c r="B312" s="1">
        <v>43086</v>
      </c>
      <c r="V312" s="1">
        <f t="shared" si="5"/>
        <v>43086</v>
      </c>
    </row>
    <row r="313" spans="2:22" x14ac:dyDescent="0.3">
      <c r="B313" s="1">
        <v>43087</v>
      </c>
      <c r="V313" s="1">
        <f t="shared" si="5"/>
        <v>43087</v>
      </c>
    </row>
    <row r="314" spans="2:22" x14ac:dyDescent="0.3">
      <c r="B314" s="1">
        <v>43088</v>
      </c>
      <c r="V314" s="1">
        <f t="shared" si="5"/>
        <v>43088</v>
      </c>
    </row>
    <row r="315" spans="2:22" x14ac:dyDescent="0.3">
      <c r="B315" s="1">
        <v>43089</v>
      </c>
      <c r="V315" s="1">
        <f t="shared" si="5"/>
        <v>43089</v>
      </c>
    </row>
    <row r="316" spans="2:22" x14ac:dyDescent="0.3">
      <c r="B316" s="1">
        <v>43090</v>
      </c>
      <c r="V316" s="1">
        <f t="shared" si="5"/>
        <v>43090</v>
      </c>
    </row>
    <row r="317" spans="2:22" x14ac:dyDescent="0.3">
      <c r="B317" s="1">
        <v>43091</v>
      </c>
      <c r="V317" s="1">
        <f t="shared" si="5"/>
        <v>43091</v>
      </c>
    </row>
    <row r="318" spans="2:22" x14ac:dyDescent="0.3">
      <c r="B318" s="1">
        <v>43092</v>
      </c>
      <c r="V318" s="1">
        <f t="shared" si="5"/>
        <v>43092</v>
      </c>
    </row>
    <row r="319" spans="2:22" x14ac:dyDescent="0.3">
      <c r="B319" s="1">
        <v>43093</v>
      </c>
      <c r="V319" s="1">
        <f t="shared" si="5"/>
        <v>43093</v>
      </c>
    </row>
    <row r="320" spans="2:22" x14ac:dyDescent="0.3">
      <c r="B320" s="1">
        <v>43094</v>
      </c>
      <c r="V320" s="1">
        <f t="shared" si="5"/>
        <v>43094</v>
      </c>
    </row>
    <row r="321" spans="2:22" x14ac:dyDescent="0.3">
      <c r="B321" s="1">
        <v>43095</v>
      </c>
      <c r="V321" s="1">
        <f t="shared" si="5"/>
        <v>43095</v>
      </c>
    </row>
    <row r="322" spans="2:22" x14ac:dyDescent="0.3">
      <c r="B322" s="1">
        <v>43096</v>
      </c>
      <c r="V322" s="1">
        <f t="shared" si="5"/>
        <v>43096</v>
      </c>
    </row>
    <row r="323" spans="2:22" x14ac:dyDescent="0.3">
      <c r="B323" s="1">
        <v>43097</v>
      </c>
      <c r="V323" s="1">
        <f t="shared" si="5"/>
        <v>43097</v>
      </c>
    </row>
    <row r="324" spans="2:22" x14ac:dyDescent="0.3">
      <c r="B324" s="1">
        <v>43098</v>
      </c>
      <c r="V324" s="1">
        <f t="shared" si="5"/>
        <v>43098</v>
      </c>
    </row>
    <row r="325" spans="2:22" x14ac:dyDescent="0.3">
      <c r="B325" s="1">
        <v>43099</v>
      </c>
      <c r="V325" s="1">
        <f t="shared" si="5"/>
        <v>43099</v>
      </c>
    </row>
    <row r="326" spans="2:22" x14ac:dyDescent="0.3">
      <c r="B326" s="1">
        <v>43100</v>
      </c>
      <c r="V326" s="1">
        <f t="shared" si="5"/>
        <v>43100</v>
      </c>
    </row>
    <row r="327" spans="2:22" x14ac:dyDescent="0.3">
      <c r="B327" s="1">
        <v>43101</v>
      </c>
      <c r="V327" s="1">
        <f t="shared" si="5"/>
        <v>43101</v>
      </c>
    </row>
    <row r="328" spans="2:22" x14ac:dyDescent="0.3">
      <c r="B328" s="1">
        <v>43102</v>
      </c>
      <c r="V328" s="1">
        <f t="shared" si="5"/>
        <v>43102</v>
      </c>
    </row>
    <row r="329" spans="2:22" x14ac:dyDescent="0.3">
      <c r="B329" s="1">
        <v>43103</v>
      </c>
      <c r="V329" s="1">
        <f t="shared" si="5"/>
        <v>43103</v>
      </c>
    </row>
    <row r="330" spans="2:22" x14ac:dyDescent="0.3">
      <c r="B330" s="1">
        <v>43104</v>
      </c>
      <c r="V330" s="1">
        <f t="shared" si="5"/>
        <v>43104</v>
      </c>
    </row>
    <row r="331" spans="2:22" x14ac:dyDescent="0.3">
      <c r="B331" s="1">
        <v>43105</v>
      </c>
      <c r="V331" s="1">
        <f t="shared" si="5"/>
        <v>43105</v>
      </c>
    </row>
    <row r="332" spans="2:22" x14ac:dyDescent="0.3">
      <c r="B332" s="1">
        <v>43106</v>
      </c>
      <c r="V332" s="1">
        <f t="shared" si="5"/>
        <v>43106</v>
      </c>
    </row>
    <row r="333" spans="2:22" x14ac:dyDescent="0.3">
      <c r="B333" s="1">
        <v>43107</v>
      </c>
      <c r="V333" s="1">
        <f t="shared" si="5"/>
        <v>43107</v>
      </c>
    </row>
    <row r="334" spans="2:22" x14ac:dyDescent="0.3">
      <c r="B334" s="1">
        <v>43108</v>
      </c>
      <c r="V334" s="1">
        <f t="shared" si="5"/>
        <v>43108</v>
      </c>
    </row>
    <row r="335" spans="2:22" x14ac:dyDescent="0.3">
      <c r="B335" s="1">
        <v>43109</v>
      </c>
      <c r="V335" s="1">
        <f t="shared" si="5"/>
        <v>43109</v>
      </c>
    </row>
    <row r="336" spans="2:22" x14ac:dyDescent="0.3">
      <c r="B336" s="1">
        <v>43110</v>
      </c>
      <c r="V336" s="1">
        <f t="shared" si="5"/>
        <v>43110</v>
      </c>
    </row>
    <row r="337" spans="2:22" x14ac:dyDescent="0.3">
      <c r="B337" s="1">
        <v>43111</v>
      </c>
      <c r="V337" s="1">
        <f t="shared" si="5"/>
        <v>43111</v>
      </c>
    </row>
    <row r="338" spans="2:22" x14ac:dyDescent="0.3">
      <c r="B338" s="1">
        <v>43112</v>
      </c>
      <c r="V338" s="1">
        <f t="shared" si="5"/>
        <v>43112</v>
      </c>
    </row>
    <row r="339" spans="2:22" x14ac:dyDescent="0.3">
      <c r="B339" s="1">
        <v>43113</v>
      </c>
      <c r="V339" s="1">
        <f t="shared" si="5"/>
        <v>43113</v>
      </c>
    </row>
    <row r="340" spans="2:22" x14ac:dyDescent="0.3">
      <c r="B340" s="1">
        <v>43114</v>
      </c>
      <c r="V340" s="1">
        <f t="shared" si="5"/>
        <v>43114</v>
      </c>
    </row>
    <row r="341" spans="2:22" x14ac:dyDescent="0.3">
      <c r="B341" s="1">
        <v>43115</v>
      </c>
      <c r="V341" s="1">
        <f t="shared" si="5"/>
        <v>43115</v>
      </c>
    </row>
    <row r="342" spans="2:22" x14ac:dyDescent="0.3">
      <c r="B342" s="1">
        <v>43116</v>
      </c>
      <c r="V342" s="1">
        <f t="shared" si="5"/>
        <v>43116</v>
      </c>
    </row>
    <row r="343" spans="2:22" x14ac:dyDescent="0.3">
      <c r="B343" s="1">
        <v>43117</v>
      </c>
      <c r="V343" s="1">
        <f t="shared" si="5"/>
        <v>43117</v>
      </c>
    </row>
    <row r="344" spans="2:22" x14ac:dyDescent="0.3">
      <c r="B344" s="1">
        <v>43118</v>
      </c>
      <c r="V344" s="1">
        <f t="shared" si="5"/>
        <v>43118</v>
      </c>
    </row>
    <row r="345" spans="2:22" x14ac:dyDescent="0.3">
      <c r="B345" s="1">
        <v>43119</v>
      </c>
      <c r="V345" s="1">
        <f t="shared" si="5"/>
        <v>43119</v>
      </c>
    </row>
    <row r="346" spans="2:22" x14ac:dyDescent="0.3">
      <c r="B346" s="1">
        <v>43120</v>
      </c>
      <c r="V346" s="1">
        <f t="shared" si="5"/>
        <v>43120</v>
      </c>
    </row>
    <row r="347" spans="2:22" x14ac:dyDescent="0.3">
      <c r="B347" s="1">
        <v>43121</v>
      </c>
      <c r="V347" s="1">
        <f t="shared" si="5"/>
        <v>43121</v>
      </c>
    </row>
    <row r="348" spans="2:22" x14ac:dyDescent="0.3">
      <c r="B348" s="1">
        <v>43122</v>
      </c>
      <c r="V348" s="1">
        <f t="shared" si="5"/>
        <v>43122</v>
      </c>
    </row>
    <row r="349" spans="2:22" x14ac:dyDescent="0.3">
      <c r="B349" s="1">
        <v>43123</v>
      </c>
      <c r="V349" s="1">
        <f t="shared" si="5"/>
        <v>43123</v>
      </c>
    </row>
    <row r="350" spans="2:22" x14ac:dyDescent="0.3">
      <c r="B350" s="1">
        <v>43124</v>
      </c>
      <c r="V350" s="1">
        <f t="shared" si="5"/>
        <v>43124</v>
      </c>
    </row>
    <row r="351" spans="2:22" x14ac:dyDescent="0.3">
      <c r="B351" s="1">
        <v>43125</v>
      </c>
      <c r="V351" s="1">
        <f t="shared" si="5"/>
        <v>43125</v>
      </c>
    </row>
    <row r="352" spans="2:22" x14ac:dyDescent="0.3">
      <c r="B352" s="1">
        <v>43126</v>
      </c>
      <c r="V352" s="1">
        <f t="shared" si="5"/>
        <v>43126</v>
      </c>
    </row>
    <row r="353" spans="2:22" x14ac:dyDescent="0.3">
      <c r="B353" s="1">
        <v>43127</v>
      </c>
      <c r="V353" s="1">
        <f t="shared" si="5"/>
        <v>43127</v>
      </c>
    </row>
    <row r="354" spans="2:22" x14ac:dyDescent="0.3">
      <c r="B354" s="1">
        <v>43128</v>
      </c>
      <c r="V354" s="1">
        <f t="shared" si="5"/>
        <v>43128</v>
      </c>
    </row>
    <row r="355" spans="2:22" x14ac:dyDescent="0.3">
      <c r="B355" s="1">
        <v>43129</v>
      </c>
      <c r="V355" s="1">
        <f t="shared" si="5"/>
        <v>43129</v>
      </c>
    </row>
    <row r="356" spans="2:22" x14ac:dyDescent="0.3">
      <c r="B356" s="1">
        <v>43130</v>
      </c>
      <c r="V356" s="1">
        <f t="shared" si="5"/>
        <v>43130</v>
      </c>
    </row>
    <row r="357" spans="2:22" x14ac:dyDescent="0.3">
      <c r="B357" s="1">
        <v>43131</v>
      </c>
      <c r="V357" s="1">
        <f t="shared" si="5"/>
        <v>43131</v>
      </c>
    </row>
    <row r="358" spans="2:22" x14ac:dyDescent="0.3">
      <c r="B358" s="1">
        <v>43132</v>
      </c>
      <c r="V358" s="1">
        <f t="shared" si="5"/>
        <v>43132</v>
      </c>
    </row>
    <row r="359" spans="2:22" x14ac:dyDescent="0.3">
      <c r="B359" s="1">
        <v>43133</v>
      </c>
      <c r="V359" s="1">
        <f t="shared" si="5"/>
        <v>43133</v>
      </c>
    </row>
    <row r="360" spans="2:22" x14ac:dyDescent="0.3">
      <c r="B360" s="1">
        <v>43134</v>
      </c>
      <c r="V360" s="1">
        <f t="shared" si="5"/>
        <v>43134</v>
      </c>
    </row>
    <row r="361" spans="2:22" x14ac:dyDescent="0.3">
      <c r="B361" s="1">
        <v>43135</v>
      </c>
      <c r="V361" s="1">
        <f t="shared" si="5"/>
        <v>43135</v>
      </c>
    </row>
    <row r="362" spans="2:22" x14ac:dyDescent="0.3">
      <c r="B362" s="1">
        <v>43136</v>
      </c>
      <c r="V362" s="1">
        <f t="shared" si="5"/>
        <v>43136</v>
      </c>
    </row>
    <row r="363" spans="2:22" x14ac:dyDescent="0.3">
      <c r="B363" s="1">
        <v>43137</v>
      </c>
      <c r="V363" s="1">
        <f t="shared" si="5"/>
        <v>43137</v>
      </c>
    </row>
    <row r="364" spans="2:22" x14ac:dyDescent="0.3">
      <c r="B364" s="1">
        <v>43138</v>
      </c>
      <c r="V364" s="1">
        <f t="shared" si="5"/>
        <v>43138</v>
      </c>
    </row>
    <row r="365" spans="2:22" x14ac:dyDescent="0.3">
      <c r="B365" s="1">
        <v>43139</v>
      </c>
      <c r="V365" s="1">
        <f t="shared" si="5"/>
        <v>43139</v>
      </c>
    </row>
    <row r="366" spans="2:22" x14ac:dyDescent="0.3">
      <c r="B366" s="1">
        <v>43140</v>
      </c>
      <c r="V366" s="1">
        <f t="shared" si="5"/>
        <v>43140</v>
      </c>
    </row>
    <row r="367" spans="2:22" x14ac:dyDescent="0.3">
      <c r="B367" s="1">
        <v>43141</v>
      </c>
      <c r="V367" s="1">
        <f t="shared" si="5"/>
        <v>43141</v>
      </c>
    </row>
    <row r="368" spans="2:22" x14ac:dyDescent="0.3">
      <c r="B368" s="1">
        <v>43142</v>
      </c>
      <c r="V368" s="1">
        <f t="shared" si="5"/>
        <v>43142</v>
      </c>
    </row>
    <row r="369" spans="2:22" x14ac:dyDescent="0.3">
      <c r="B369" s="1">
        <v>43143</v>
      </c>
      <c r="V369" s="1">
        <f t="shared" si="5"/>
        <v>43143</v>
      </c>
    </row>
    <row r="370" spans="2:22" x14ac:dyDescent="0.3">
      <c r="B370" s="1">
        <v>43144</v>
      </c>
      <c r="V370" s="1">
        <f t="shared" si="5"/>
        <v>43144</v>
      </c>
    </row>
    <row r="371" spans="2:22" x14ac:dyDescent="0.3">
      <c r="B371" s="1">
        <v>43145</v>
      </c>
      <c r="V371" s="1">
        <f t="shared" si="5"/>
        <v>43145</v>
      </c>
    </row>
    <row r="372" spans="2:22" x14ac:dyDescent="0.3">
      <c r="B372" s="1">
        <v>43146</v>
      </c>
      <c r="V372" s="1">
        <f t="shared" ref="V372:V435" si="6">B372</f>
        <v>43146</v>
      </c>
    </row>
    <row r="373" spans="2:22" x14ac:dyDescent="0.3">
      <c r="B373" s="1">
        <v>43147</v>
      </c>
      <c r="V373" s="1">
        <f t="shared" si="6"/>
        <v>43147</v>
      </c>
    </row>
    <row r="374" spans="2:22" x14ac:dyDescent="0.3">
      <c r="B374" s="1">
        <v>43148</v>
      </c>
      <c r="V374" s="1">
        <f t="shared" si="6"/>
        <v>43148</v>
      </c>
    </row>
    <row r="375" spans="2:22" x14ac:dyDescent="0.3">
      <c r="B375" s="1">
        <v>43149</v>
      </c>
      <c r="V375" s="1">
        <f t="shared" si="6"/>
        <v>43149</v>
      </c>
    </row>
    <row r="376" spans="2:22" x14ac:dyDescent="0.3">
      <c r="B376" s="1">
        <v>43150</v>
      </c>
      <c r="V376" s="1">
        <f t="shared" si="6"/>
        <v>43150</v>
      </c>
    </row>
    <row r="377" spans="2:22" x14ac:dyDescent="0.3">
      <c r="B377" s="1">
        <v>43151</v>
      </c>
      <c r="V377" s="1">
        <f t="shared" si="6"/>
        <v>43151</v>
      </c>
    </row>
    <row r="378" spans="2:22" x14ac:dyDescent="0.3">
      <c r="B378" s="1">
        <v>43152</v>
      </c>
      <c r="V378" s="1">
        <f t="shared" si="6"/>
        <v>43152</v>
      </c>
    </row>
    <row r="379" spans="2:22" x14ac:dyDescent="0.3">
      <c r="B379" s="1">
        <v>43153</v>
      </c>
      <c r="V379" s="1">
        <f t="shared" si="6"/>
        <v>43153</v>
      </c>
    </row>
    <row r="380" spans="2:22" x14ac:dyDescent="0.3">
      <c r="B380" s="1">
        <v>43154</v>
      </c>
      <c r="V380" s="1">
        <f t="shared" si="6"/>
        <v>43154</v>
      </c>
    </row>
    <row r="381" spans="2:22" x14ac:dyDescent="0.3">
      <c r="B381" s="1">
        <v>43155</v>
      </c>
      <c r="V381" s="1">
        <f t="shared" si="6"/>
        <v>43155</v>
      </c>
    </row>
    <row r="382" spans="2:22" x14ac:dyDescent="0.3">
      <c r="B382" s="1">
        <v>43156</v>
      </c>
      <c r="V382" s="1">
        <f t="shared" si="6"/>
        <v>43156</v>
      </c>
    </row>
    <row r="383" spans="2:22" x14ac:dyDescent="0.3">
      <c r="B383" s="1">
        <v>43157</v>
      </c>
      <c r="V383" s="1">
        <f t="shared" si="6"/>
        <v>43157</v>
      </c>
    </row>
    <row r="384" spans="2:22" x14ac:dyDescent="0.3">
      <c r="B384" s="1">
        <v>43158</v>
      </c>
      <c r="V384" s="1">
        <f t="shared" si="6"/>
        <v>43158</v>
      </c>
    </row>
    <row r="385" spans="2:22" x14ac:dyDescent="0.3">
      <c r="B385" s="1">
        <v>43159</v>
      </c>
      <c r="V385" s="1">
        <f t="shared" si="6"/>
        <v>43159</v>
      </c>
    </row>
    <row r="386" spans="2:22" x14ac:dyDescent="0.3">
      <c r="B386" s="1">
        <v>43160</v>
      </c>
      <c r="V386" s="1">
        <f t="shared" si="6"/>
        <v>43160</v>
      </c>
    </row>
    <row r="387" spans="2:22" x14ac:dyDescent="0.3">
      <c r="B387" s="1">
        <v>43161</v>
      </c>
      <c r="V387" s="1">
        <f t="shared" si="6"/>
        <v>43161</v>
      </c>
    </row>
    <row r="388" spans="2:22" x14ac:dyDescent="0.3">
      <c r="B388" s="1">
        <v>43162</v>
      </c>
      <c r="V388" s="1">
        <f t="shared" si="6"/>
        <v>43162</v>
      </c>
    </row>
    <row r="389" spans="2:22" x14ac:dyDescent="0.3">
      <c r="B389" s="1">
        <v>43163</v>
      </c>
      <c r="V389" s="1">
        <f t="shared" si="6"/>
        <v>43163</v>
      </c>
    </row>
    <row r="390" spans="2:22" x14ac:dyDescent="0.3">
      <c r="B390" s="1">
        <v>43164</v>
      </c>
      <c r="V390" s="1">
        <f t="shared" si="6"/>
        <v>43164</v>
      </c>
    </row>
    <row r="391" spans="2:22" x14ac:dyDescent="0.3">
      <c r="B391" s="1">
        <v>43165</v>
      </c>
      <c r="V391" s="1">
        <f t="shared" si="6"/>
        <v>43165</v>
      </c>
    </row>
    <row r="392" spans="2:22" x14ac:dyDescent="0.3">
      <c r="B392" s="1">
        <v>43166</v>
      </c>
      <c r="V392" s="1">
        <f t="shared" si="6"/>
        <v>43166</v>
      </c>
    </row>
    <row r="393" spans="2:22" x14ac:dyDescent="0.3">
      <c r="B393" s="1">
        <v>43167</v>
      </c>
      <c r="V393" s="1">
        <f t="shared" si="6"/>
        <v>43167</v>
      </c>
    </row>
    <row r="394" spans="2:22" x14ac:dyDescent="0.3">
      <c r="B394" s="1">
        <v>43168</v>
      </c>
      <c r="V394" s="1">
        <f t="shared" si="6"/>
        <v>43168</v>
      </c>
    </row>
    <row r="395" spans="2:22" x14ac:dyDescent="0.3">
      <c r="B395" s="1">
        <v>43169</v>
      </c>
      <c r="V395" s="1">
        <f t="shared" si="6"/>
        <v>43169</v>
      </c>
    </row>
    <row r="396" spans="2:22" x14ac:dyDescent="0.3">
      <c r="B396" s="1">
        <v>43170</v>
      </c>
      <c r="V396" s="1">
        <f t="shared" si="6"/>
        <v>43170</v>
      </c>
    </row>
    <row r="397" spans="2:22" x14ac:dyDescent="0.3">
      <c r="B397" s="1">
        <v>43171</v>
      </c>
      <c r="V397" s="1">
        <f t="shared" si="6"/>
        <v>43171</v>
      </c>
    </row>
    <row r="398" spans="2:22" x14ac:dyDescent="0.3">
      <c r="B398" s="1">
        <v>43172</v>
      </c>
      <c r="V398" s="1">
        <f t="shared" si="6"/>
        <v>43172</v>
      </c>
    </row>
    <row r="399" spans="2:22" x14ac:dyDescent="0.3">
      <c r="B399" s="1">
        <v>43173</v>
      </c>
      <c r="V399" s="1">
        <f t="shared" si="6"/>
        <v>43173</v>
      </c>
    </row>
    <row r="400" spans="2:22" x14ac:dyDescent="0.3">
      <c r="B400" s="1">
        <v>43174</v>
      </c>
      <c r="V400" s="1">
        <f t="shared" si="6"/>
        <v>43174</v>
      </c>
    </row>
    <row r="401" spans="2:22" x14ac:dyDescent="0.3">
      <c r="B401" s="1">
        <v>43175</v>
      </c>
      <c r="V401" s="1">
        <f t="shared" si="6"/>
        <v>43175</v>
      </c>
    </row>
    <row r="402" spans="2:22" x14ac:dyDescent="0.3">
      <c r="B402" s="1">
        <v>43176</v>
      </c>
      <c r="V402" s="1">
        <f t="shared" si="6"/>
        <v>43176</v>
      </c>
    </row>
    <row r="403" spans="2:22" x14ac:dyDescent="0.3">
      <c r="B403" s="1">
        <v>43177</v>
      </c>
      <c r="V403" s="1">
        <f t="shared" si="6"/>
        <v>43177</v>
      </c>
    </row>
    <row r="404" spans="2:22" x14ac:dyDescent="0.3">
      <c r="B404" s="1">
        <v>43178</v>
      </c>
      <c r="V404" s="1">
        <f t="shared" si="6"/>
        <v>43178</v>
      </c>
    </row>
    <row r="405" spans="2:22" x14ac:dyDescent="0.3">
      <c r="B405" s="1">
        <v>43179</v>
      </c>
      <c r="V405" s="1">
        <f t="shared" si="6"/>
        <v>43179</v>
      </c>
    </row>
    <row r="406" spans="2:22" x14ac:dyDescent="0.3">
      <c r="B406" s="1">
        <v>43180</v>
      </c>
      <c r="V406" s="1">
        <f t="shared" si="6"/>
        <v>43180</v>
      </c>
    </row>
    <row r="407" spans="2:22" x14ac:dyDescent="0.3">
      <c r="B407" s="1">
        <v>43181</v>
      </c>
      <c r="V407" s="1">
        <f t="shared" si="6"/>
        <v>43181</v>
      </c>
    </row>
    <row r="408" spans="2:22" x14ac:dyDescent="0.3">
      <c r="B408" s="1">
        <v>43182</v>
      </c>
      <c r="V408" s="1">
        <f t="shared" si="6"/>
        <v>43182</v>
      </c>
    </row>
    <row r="409" spans="2:22" x14ac:dyDescent="0.3">
      <c r="B409" s="1">
        <v>43183</v>
      </c>
      <c r="V409" s="1">
        <f t="shared" si="6"/>
        <v>43183</v>
      </c>
    </row>
    <row r="410" spans="2:22" x14ac:dyDescent="0.3">
      <c r="B410" s="1">
        <v>43184</v>
      </c>
      <c r="V410" s="1">
        <f t="shared" si="6"/>
        <v>43184</v>
      </c>
    </row>
    <row r="411" spans="2:22" x14ac:dyDescent="0.3">
      <c r="B411" s="1">
        <v>43185</v>
      </c>
      <c r="V411" s="1">
        <f t="shared" si="6"/>
        <v>43185</v>
      </c>
    </row>
    <row r="412" spans="2:22" x14ac:dyDescent="0.3">
      <c r="B412" s="1">
        <v>43186</v>
      </c>
      <c r="V412" s="1">
        <f t="shared" si="6"/>
        <v>43186</v>
      </c>
    </row>
    <row r="413" spans="2:22" x14ac:dyDescent="0.3">
      <c r="B413" s="1">
        <v>43187</v>
      </c>
      <c r="V413" s="1">
        <f t="shared" si="6"/>
        <v>43187</v>
      </c>
    </row>
    <row r="414" spans="2:22" x14ac:dyDescent="0.3">
      <c r="B414" s="1">
        <v>43188</v>
      </c>
      <c r="V414" s="1">
        <f t="shared" si="6"/>
        <v>43188</v>
      </c>
    </row>
    <row r="415" spans="2:22" x14ac:dyDescent="0.3">
      <c r="B415" s="1">
        <v>43189</v>
      </c>
      <c r="V415" s="1">
        <f t="shared" si="6"/>
        <v>43189</v>
      </c>
    </row>
    <row r="416" spans="2:22" x14ac:dyDescent="0.3">
      <c r="B416" s="1">
        <v>43190</v>
      </c>
      <c r="V416" s="1">
        <f t="shared" si="6"/>
        <v>43190</v>
      </c>
    </row>
    <row r="417" spans="2:22" x14ac:dyDescent="0.3">
      <c r="B417" s="1">
        <v>43191</v>
      </c>
      <c r="V417" s="1">
        <f t="shared" si="6"/>
        <v>43191</v>
      </c>
    </row>
    <row r="418" spans="2:22" x14ac:dyDescent="0.3">
      <c r="B418" s="1">
        <v>43192</v>
      </c>
      <c r="V418" s="1">
        <f t="shared" si="6"/>
        <v>43192</v>
      </c>
    </row>
    <row r="419" spans="2:22" x14ac:dyDescent="0.3">
      <c r="B419" s="1">
        <v>43193</v>
      </c>
      <c r="V419" s="1">
        <f t="shared" si="6"/>
        <v>43193</v>
      </c>
    </row>
    <row r="420" spans="2:22" x14ac:dyDescent="0.3">
      <c r="B420" s="1">
        <v>43194</v>
      </c>
      <c r="V420" s="1">
        <f t="shared" si="6"/>
        <v>43194</v>
      </c>
    </row>
    <row r="421" spans="2:22" x14ac:dyDescent="0.3">
      <c r="B421" s="1">
        <v>43195</v>
      </c>
      <c r="V421" s="1">
        <f t="shared" si="6"/>
        <v>43195</v>
      </c>
    </row>
    <row r="422" spans="2:22" x14ac:dyDescent="0.3">
      <c r="B422" s="1">
        <v>43196</v>
      </c>
      <c r="V422" s="1">
        <f t="shared" si="6"/>
        <v>43196</v>
      </c>
    </row>
    <row r="423" spans="2:22" x14ac:dyDescent="0.3">
      <c r="B423" s="1">
        <v>43197</v>
      </c>
      <c r="V423" s="1">
        <f t="shared" si="6"/>
        <v>43197</v>
      </c>
    </row>
    <row r="424" spans="2:22" x14ac:dyDescent="0.3">
      <c r="B424" s="1">
        <v>43198</v>
      </c>
      <c r="V424" s="1">
        <f t="shared" si="6"/>
        <v>43198</v>
      </c>
    </row>
    <row r="425" spans="2:22" x14ac:dyDescent="0.3">
      <c r="B425" s="1">
        <v>43199</v>
      </c>
      <c r="V425" s="1">
        <f t="shared" si="6"/>
        <v>43199</v>
      </c>
    </row>
    <row r="426" spans="2:22" x14ac:dyDescent="0.3">
      <c r="B426" s="1">
        <v>43200</v>
      </c>
      <c r="V426" s="1">
        <f t="shared" si="6"/>
        <v>43200</v>
      </c>
    </row>
    <row r="427" spans="2:22" x14ac:dyDescent="0.3">
      <c r="B427" s="1">
        <v>43201</v>
      </c>
      <c r="V427" s="1">
        <f t="shared" si="6"/>
        <v>43201</v>
      </c>
    </row>
    <row r="428" spans="2:22" x14ac:dyDescent="0.3">
      <c r="B428" s="1">
        <v>43202</v>
      </c>
      <c r="V428" s="1">
        <f t="shared" si="6"/>
        <v>43202</v>
      </c>
    </row>
    <row r="429" spans="2:22" x14ac:dyDescent="0.3">
      <c r="B429" s="1">
        <v>43203</v>
      </c>
      <c r="V429" s="1">
        <f t="shared" si="6"/>
        <v>43203</v>
      </c>
    </row>
    <row r="430" spans="2:22" x14ac:dyDescent="0.3">
      <c r="B430" s="1">
        <v>43204</v>
      </c>
      <c r="V430" s="1">
        <f t="shared" si="6"/>
        <v>43204</v>
      </c>
    </row>
    <row r="431" spans="2:22" x14ac:dyDescent="0.3">
      <c r="B431" s="1">
        <v>43205</v>
      </c>
      <c r="V431" s="1">
        <f t="shared" si="6"/>
        <v>43205</v>
      </c>
    </row>
    <row r="432" spans="2:22" x14ac:dyDescent="0.3">
      <c r="B432" s="1">
        <v>43206</v>
      </c>
      <c r="V432" s="1">
        <f t="shared" si="6"/>
        <v>43206</v>
      </c>
    </row>
    <row r="433" spans="2:22" x14ac:dyDescent="0.3">
      <c r="B433" s="1">
        <v>43207</v>
      </c>
      <c r="V433" s="1">
        <f t="shared" si="6"/>
        <v>43207</v>
      </c>
    </row>
    <row r="434" spans="2:22" x14ac:dyDescent="0.3">
      <c r="B434" s="1">
        <v>43208</v>
      </c>
      <c r="V434" s="1">
        <f t="shared" si="6"/>
        <v>43208</v>
      </c>
    </row>
    <row r="435" spans="2:22" x14ac:dyDescent="0.3">
      <c r="B435" s="1">
        <v>43209</v>
      </c>
      <c r="V435" s="1">
        <f t="shared" si="6"/>
        <v>43209</v>
      </c>
    </row>
    <row r="436" spans="2:22" x14ac:dyDescent="0.3">
      <c r="B436" s="1">
        <v>43210</v>
      </c>
      <c r="V436" s="1">
        <f t="shared" ref="V436:V438" si="7">B436</f>
        <v>43210</v>
      </c>
    </row>
    <row r="437" spans="2:22" x14ac:dyDescent="0.3">
      <c r="B437" s="1">
        <v>43211</v>
      </c>
      <c r="V437" s="1">
        <f t="shared" si="7"/>
        <v>43211</v>
      </c>
    </row>
    <row r="438" spans="2:22" x14ac:dyDescent="0.3">
      <c r="B438" s="1">
        <v>43212</v>
      </c>
      <c r="V438" s="1">
        <f t="shared" si="7"/>
        <v>43212</v>
      </c>
    </row>
    <row r="439" spans="2:22" x14ac:dyDescent="0.3">
      <c r="B439" s="1">
        <v>43213</v>
      </c>
    </row>
    <row r="440" spans="2:22" x14ac:dyDescent="0.3">
      <c r="B440" s="1">
        <v>43214</v>
      </c>
    </row>
    <row r="441" spans="2:22" x14ac:dyDescent="0.3">
      <c r="B441" s="1">
        <v>43215</v>
      </c>
    </row>
    <row r="442" spans="2:22" x14ac:dyDescent="0.3">
      <c r="B442" s="1">
        <v>43216</v>
      </c>
    </row>
    <row r="443" spans="2:22" x14ac:dyDescent="0.3">
      <c r="B443" s="1">
        <v>43217</v>
      </c>
    </row>
    <row r="444" spans="2:22" x14ac:dyDescent="0.3">
      <c r="B444" s="1">
        <v>43218</v>
      </c>
    </row>
    <row r="445" spans="2:22" x14ac:dyDescent="0.3">
      <c r="B445" s="1">
        <v>43219</v>
      </c>
    </row>
    <row r="446" spans="2:22" x14ac:dyDescent="0.3">
      <c r="B446" s="1">
        <v>43220</v>
      </c>
    </row>
    <row r="447" spans="2:22" x14ac:dyDescent="0.3">
      <c r="B447" s="1">
        <v>43221</v>
      </c>
    </row>
    <row r="448" spans="2:22" x14ac:dyDescent="0.3">
      <c r="B448" s="1">
        <v>43222</v>
      </c>
    </row>
    <row r="449" spans="2:2" x14ac:dyDescent="0.3">
      <c r="B449" s="1">
        <v>43223</v>
      </c>
    </row>
    <row r="450" spans="2:2" x14ac:dyDescent="0.3">
      <c r="B450" s="1">
        <v>43224</v>
      </c>
    </row>
    <row r="451" spans="2:2" x14ac:dyDescent="0.3">
      <c r="B451" s="1">
        <v>43225</v>
      </c>
    </row>
    <row r="452" spans="2:2" x14ac:dyDescent="0.3">
      <c r="B452" s="1">
        <v>43226</v>
      </c>
    </row>
    <row r="453" spans="2:2" x14ac:dyDescent="0.3">
      <c r="B453" s="1">
        <v>43227</v>
      </c>
    </row>
    <row r="454" spans="2:2" x14ac:dyDescent="0.3">
      <c r="B454" s="1">
        <v>43228</v>
      </c>
    </row>
    <row r="455" spans="2:2" x14ac:dyDescent="0.3">
      <c r="B455" s="1">
        <v>43229</v>
      </c>
    </row>
    <row r="456" spans="2:2" x14ac:dyDescent="0.3">
      <c r="B456" s="1">
        <v>43230</v>
      </c>
    </row>
    <row r="457" spans="2:2" x14ac:dyDescent="0.3">
      <c r="B457" s="1">
        <v>43231</v>
      </c>
    </row>
    <row r="458" spans="2:2" x14ac:dyDescent="0.3">
      <c r="B458" s="1">
        <v>43232</v>
      </c>
    </row>
    <row r="459" spans="2:2" x14ac:dyDescent="0.3">
      <c r="B459" s="1">
        <v>43233</v>
      </c>
    </row>
    <row r="460" spans="2:2" x14ac:dyDescent="0.3">
      <c r="B460" s="1">
        <v>43234</v>
      </c>
    </row>
    <row r="461" spans="2:2" x14ac:dyDescent="0.3">
      <c r="B461" s="1">
        <v>43235</v>
      </c>
    </row>
    <row r="462" spans="2:2" x14ac:dyDescent="0.3">
      <c r="B462" s="1">
        <v>43236</v>
      </c>
    </row>
    <row r="463" spans="2:2" x14ac:dyDescent="0.3">
      <c r="B463" s="1">
        <v>43237</v>
      </c>
    </row>
    <row r="464" spans="2:2" x14ac:dyDescent="0.3">
      <c r="B464" s="1">
        <v>43238</v>
      </c>
    </row>
    <row r="465" spans="2:2" x14ac:dyDescent="0.3">
      <c r="B465" s="1">
        <v>43239</v>
      </c>
    </row>
    <row r="466" spans="2:2" x14ac:dyDescent="0.3">
      <c r="B466" s="1">
        <v>43240</v>
      </c>
    </row>
  </sheetData>
  <conditionalFormatting sqref="B1:B1048576">
    <cfRule type="timePeriod" dxfId="6" priority="3" timePeriod="today">
      <formula>FLOOR(B1,1)=TODAY()</formula>
    </cfRule>
    <cfRule type="expression" dxfId="5" priority="4">
      <formula>WEEKDAY(B1,2)&gt;=6</formula>
    </cfRule>
  </conditionalFormatting>
  <conditionalFormatting sqref="V1:V1048576">
    <cfRule type="timePeriod" dxfId="4" priority="1" timePeriod="today">
      <formula>FLOOR(V1,1)=TODAY()</formula>
    </cfRule>
    <cfRule type="expression" dxfId="3" priority="2">
      <formula>WEEKDAY(B1,2)&gt;=6</formula>
    </cfRule>
  </conditionalFormatting>
  <dataValidations count="2">
    <dataValidation type="list" allowBlank="1" showInputMessage="1" showErrorMessage="1" sqref="D467:D1048576 J466:J1048576">
      <formula1>#REF!</formula1>
    </dataValidation>
    <dataValidation type="list" allowBlank="1" showInputMessage="1" showErrorMessage="1" sqref="J2:J465 D2:D466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workbookViewId="0">
      <selection activeCell="H12" sqref="H12"/>
    </sheetView>
  </sheetViews>
  <sheetFormatPr defaultRowHeight="14.4" x14ac:dyDescent="0.3"/>
  <sheetData>
    <row r="2" spans="1:6" ht="21" x14ac:dyDescent="0.4">
      <c r="A2" s="20" t="s">
        <v>25</v>
      </c>
    </row>
    <row r="3" spans="1:6" x14ac:dyDescent="0.3">
      <c r="B3" t="s">
        <v>26</v>
      </c>
    </row>
    <row r="4" spans="1:6" x14ac:dyDescent="0.3">
      <c r="B4" t="s">
        <v>27</v>
      </c>
    </row>
    <row r="5" spans="1:6" x14ac:dyDescent="0.3">
      <c r="B5" t="s">
        <v>28</v>
      </c>
    </row>
    <row r="6" spans="1:6" x14ac:dyDescent="0.3">
      <c r="B6" t="s">
        <v>29</v>
      </c>
    </row>
    <row r="7" spans="1:6" x14ac:dyDescent="0.3">
      <c r="B7" t="s">
        <v>30</v>
      </c>
    </row>
    <row r="9" spans="1:6" ht="21" x14ac:dyDescent="0.4">
      <c r="A9" s="20" t="s">
        <v>45</v>
      </c>
    </row>
    <row r="10" spans="1:6" x14ac:dyDescent="0.3">
      <c r="B10" s="18" t="s">
        <v>31</v>
      </c>
      <c r="F10" s="18" t="s">
        <v>36</v>
      </c>
    </row>
    <row r="11" spans="1:6" x14ac:dyDescent="0.3">
      <c r="B11" s="18" t="s">
        <v>32</v>
      </c>
      <c r="F11" s="18" t="s">
        <v>37</v>
      </c>
    </row>
    <row r="12" spans="1:6" x14ac:dyDescent="0.3">
      <c r="B12" s="18" t="s">
        <v>33</v>
      </c>
    </row>
    <row r="13" spans="1:6" x14ac:dyDescent="0.3">
      <c r="B13" s="18" t="s">
        <v>34</v>
      </c>
    </row>
    <row r="14" spans="1:6" x14ac:dyDescent="0.3">
      <c r="B14" s="17"/>
      <c r="C14" s="18" t="s">
        <v>17</v>
      </c>
    </row>
    <row r="15" spans="1:6" x14ac:dyDescent="0.3">
      <c r="B15" s="17"/>
      <c r="C15" s="18" t="s">
        <v>18</v>
      </c>
    </row>
    <row r="16" spans="1:6" x14ac:dyDescent="0.3">
      <c r="B16" s="17"/>
      <c r="C16" s="18" t="s">
        <v>19</v>
      </c>
    </row>
    <row r="18" spans="1:4" x14ac:dyDescent="0.3">
      <c r="B18" t="s">
        <v>20</v>
      </c>
    </row>
    <row r="19" spans="1:4" x14ac:dyDescent="0.3">
      <c r="C19" t="s">
        <v>21</v>
      </c>
    </row>
    <row r="20" spans="1:4" x14ac:dyDescent="0.3">
      <c r="C20" t="s">
        <v>35</v>
      </c>
    </row>
    <row r="21" spans="1:4" x14ac:dyDescent="0.3">
      <c r="C21" t="s">
        <v>22</v>
      </c>
    </row>
    <row r="22" spans="1:4" x14ac:dyDescent="0.3">
      <c r="C22" t="s">
        <v>23</v>
      </c>
    </row>
    <row r="23" spans="1:4" x14ac:dyDescent="0.3">
      <c r="C23" t="s">
        <v>24</v>
      </c>
    </row>
    <row r="25" spans="1:4" ht="21" x14ac:dyDescent="0.4">
      <c r="A25" s="20" t="s">
        <v>46</v>
      </c>
    </row>
    <row r="26" spans="1:4" ht="21" x14ac:dyDescent="0.4">
      <c r="B26" s="19" t="s">
        <v>44</v>
      </c>
      <c r="C26" s="19"/>
      <c r="D26" s="19"/>
    </row>
    <row r="27" spans="1:4" ht="21" x14ac:dyDescent="0.4">
      <c r="B27" s="19"/>
      <c r="C27" s="19" t="s">
        <v>38</v>
      </c>
      <c r="D27" s="19" t="s">
        <v>39</v>
      </c>
    </row>
    <row r="28" spans="1:4" ht="21" x14ac:dyDescent="0.4">
      <c r="B28" s="19" t="s">
        <v>40</v>
      </c>
      <c r="C28" s="19"/>
      <c r="D28" s="19"/>
    </row>
    <row r="29" spans="1:4" ht="21" x14ac:dyDescent="0.4">
      <c r="B29" s="19" t="s">
        <v>43</v>
      </c>
      <c r="C29" s="19"/>
      <c r="D29" s="19"/>
    </row>
    <row r="30" spans="1:4" ht="21" x14ac:dyDescent="0.4">
      <c r="B30" s="19" t="s">
        <v>42</v>
      </c>
      <c r="C30" s="19"/>
      <c r="D30" s="19"/>
    </row>
    <row r="31" spans="1:4" ht="21" x14ac:dyDescent="0.4">
      <c r="B31" s="19" t="s">
        <v>41</v>
      </c>
      <c r="C31" s="19"/>
      <c r="D31" s="1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L14" sqref="L14:M14"/>
    </sheetView>
  </sheetViews>
  <sheetFormatPr defaultRowHeight="14.4" x14ac:dyDescent="0.3"/>
  <sheetData>
    <row r="1" spans="1:12" x14ac:dyDescent="0.3">
      <c r="A1" t="s">
        <v>89</v>
      </c>
      <c r="C1" t="s">
        <v>98</v>
      </c>
    </row>
    <row r="2" spans="1:12" x14ac:dyDescent="0.3">
      <c r="A2" t="s">
        <v>92</v>
      </c>
      <c r="C2" t="s">
        <v>99</v>
      </c>
    </row>
    <row r="3" spans="1:12" x14ac:dyDescent="0.3">
      <c r="A3" t="s">
        <v>93</v>
      </c>
    </row>
    <row r="4" spans="1:12" x14ac:dyDescent="0.3">
      <c r="A4" t="s">
        <v>90</v>
      </c>
    </row>
    <row r="5" spans="1:12" x14ac:dyDescent="0.3">
      <c r="A5" t="s">
        <v>91</v>
      </c>
      <c r="L5" t="s">
        <v>135</v>
      </c>
    </row>
    <row r="6" spans="1:12" x14ac:dyDescent="0.3">
      <c r="A6" t="s">
        <v>94</v>
      </c>
      <c r="L6" t="s">
        <v>134</v>
      </c>
    </row>
    <row r="7" spans="1:12" x14ac:dyDescent="0.3">
      <c r="A7" t="s">
        <v>95</v>
      </c>
    </row>
    <row r="12" spans="1:12" x14ac:dyDescent="0.3">
      <c r="L12" s="36" t="s">
        <v>132</v>
      </c>
    </row>
    <row r="14" spans="1:12" x14ac:dyDescent="0.3">
      <c r="H14" t="s">
        <v>111</v>
      </c>
      <c r="L14" t="s">
        <v>129</v>
      </c>
    </row>
    <row r="15" spans="1:12" x14ac:dyDescent="0.3">
      <c r="L15" t="s">
        <v>133</v>
      </c>
    </row>
    <row r="16" spans="1:12" x14ac:dyDescent="0.3">
      <c r="H16" t="s">
        <v>112</v>
      </c>
      <c r="L16" t="s">
        <v>128</v>
      </c>
    </row>
    <row r="17" spans="1:12" x14ac:dyDescent="0.3">
      <c r="L17" t="s">
        <v>130</v>
      </c>
    </row>
    <row r="18" spans="1:12" x14ac:dyDescent="0.3">
      <c r="H18" t="s">
        <v>113</v>
      </c>
      <c r="L18" t="s">
        <v>131</v>
      </c>
    </row>
    <row r="20" spans="1:12" x14ac:dyDescent="0.3">
      <c r="H20" t="s">
        <v>115</v>
      </c>
    </row>
    <row r="22" spans="1:12" x14ac:dyDescent="0.3">
      <c r="H22" t="s">
        <v>114</v>
      </c>
    </row>
    <row r="23" spans="1:12" x14ac:dyDescent="0.3">
      <c r="A23">
        <f>ROW()</f>
        <v>23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D212"/>
  <sheetViews>
    <sheetView workbookViewId="0">
      <pane xSplit="1" ySplit="4" topLeftCell="B38" activePane="bottomRight" state="frozen"/>
      <selection pane="topRight" activeCell="B1" sqref="B1"/>
      <selection pane="bottomLeft" activeCell="A5" sqref="A5"/>
      <selection pane="bottomRight" activeCell="L51" sqref="L51"/>
    </sheetView>
  </sheetViews>
  <sheetFormatPr defaultRowHeight="14.4" x14ac:dyDescent="0.3"/>
  <cols>
    <col min="1" max="1" width="6.6640625" customWidth="1"/>
    <col min="2" max="2" width="3" bestFit="1" customWidth="1"/>
    <col min="3" max="4" width="15.109375" style="1" bestFit="1" customWidth="1"/>
    <col min="5" max="5" width="7.33203125" customWidth="1"/>
    <col min="6" max="6" width="7.6640625" customWidth="1"/>
    <col min="7" max="7" width="7.5546875" customWidth="1"/>
    <col min="8" max="8" width="4.5546875" customWidth="1"/>
    <col min="9" max="9" width="7.77734375" customWidth="1"/>
    <col min="10" max="10" width="7.6640625" style="14" bestFit="1" customWidth="1"/>
    <col min="11" max="11" width="4.5546875" style="214" customWidth="1"/>
    <col min="12" max="12" width="3.33203125" customWidth="1"/>
    <col min="13" max="17" width="5.77734375" customWidth="1"/>
    <col min="18" max="18" width="5.21875" style="123" bestFit="1" customWidth="1"/>
    <col min="19" max="19" width="9.88671875" style="169" bestFit="1" customWidth="1"/>
    <col min="20" max="20" width="7.6640625" style="174" customWidth="1"/>
    <col min="21" max="21" width="7.88671875" style="170" customWidth="1"/>
    <col min="22" max="22" width="8.88671875" style="119"/>
  </cols>
  <sheetData>
    <row r="1" spans="1:24" x14ac:dyDescent="0.3">
      <c r="F1" t="s">
        <v>13</v>
      </c>
      <c r="G1">
        <v>50</v>
      </c>
      <c r="M1" t="s">
        <v>50</v>
      </c>
      <c r="N1" t="s">
        <v>49</v>
      </c>
      <c r="O1" t="s">
        <v>51</v>
      </c>
      <c r="R1" s="122"/>
      <c r="S1" s="167"/>
      <c r="T1" s="173"/>
      <c r="U1" s="168"/>
    </row>
    <row r="2" spans="1:24" ht="21.6" thickBot="1" x14ac:dyDescent="0.45">
      <c r="E2" s="164">
        <v>0.04</v>
      </c>
      <c r="F2" s="165">
        <v>0.03</v>
      </c>
      <c r="G2" s="165">
        <v>0.03</v>
      </c>
      <c r="H2" s="11"/>
      <c r="M2">
        <v>1.03</v>
      </c>
      <c r="N2">
        <v>50</v>
      </c>
      <c r="O2">
        <f>POWER(M2,N2)</f>
        <v>4.3839060187070862</v>
      </c>
    </row>
    <row r="3" spans="1:24" ht="21.6" thickBot="1" x14ac:dyDescent="0.45">
      <c r="E3" s="13">
        <f>G1*E2</f>
        <v>2</v>
      </c>
      <c r="F3" s="13">
        <f>G1*F2</f>
        <v>1.5</v>
      </c>
      <c r="G3" s="13">
        <f>G1*G2</f>
        <v>1.5</v>
      </c>
      <c r="I3" s="264" t="s">
        <v>15</v>
      </c>
      <c r="J3" s="265"/>
      <c r="M3">
        <v>1.1000000000000001</v>
      </c>
      <c r="N3">
        <v>100</v>
      </c>
      <c r="O3">
        <f>POWER(M3,N3)</f>
        <v>13780.612339822364</v>
      </c>
    </row>
    <row r="4" spans="1:24" ht="15" thickBot="1" x14ac:dyDescent="0.35">
      <c r="B4" s="12" t="s">
        <v>16</v>
      </c>
      <c r="G4" s="120" t="s">
        <v>15</v>
      </c>
      <c r="H4" s="120"/>
      <c r="I4" s="120" t="s">
        <v>0</v>
      </c>
      <c r="J4" s="121" t="s">
        <v>14</v>
      </c>
      <c r="K4" s="215"/>
      <c r="L4" s="120"/>
      <c r="M4" s="172" t="s">
        <v>136</v>
      </c>
      <c r="N4" s="172" t="s">
        <v>137</v>
      </c>
      <c r="O4" s="172" t="s">
        <v>138</v>
      </c>
      <c r="P4" s="172" t="s">
        <v>139</v>
      </c>
      <c r="Q4" s="172" t="s">
        <v>140</v>
      </c>
      <c r="R4" s="172" t="s">
        <v>141</v>
      </c>
      <c r="S4" s="172" t="s">
        <v>153</v>
      </c>
      <c r="T4" s="172" t="s">
        <v>154</v>
      </c>
      <c r="U4" s="172" t="s">
        <v>15</v>
      </c>
    </row>
    <row r="5" spans="1:24" x14ac:dyDescent="0.3">
      <c r="A5" s="261" t="s">
        <v>1</v>
      </c>
      <c r="B5" s="9">
        <v>1</v>
      </c>
      <c r="C5" s="5">
        <v>42737</v>
      </c>
      <c r="D5" s="2">
        <v>42743</v>
      </c>
      <c r="E5" s="131">
        <f>G1*(1+E$2)</f>
        <v>52</v>
      </c>
      <c r="F5" s="131">
        <f>G1*(1+F$2)</f>
        <v>51.5</v>
      </c>
      <c r="G5" s="131"/>
      <c r="H5" s="132"/>
      <c r="I5" s="133">
        <v>40</v>
      </c>
      <c r="J5" s="134"/>
      <c r="K5" s="216"/>
      <c r="L5" s="132"/>
      <c r="M5" s="136">
        <v>0</v>
      </c>
      <c r="N5" s="136">
        <v>9</v>
      </c>
      <c r="O5" s="136">
        <v>4</v>
      </c>
      <c r="P5" s="136">
        <v>0</v>
      </c>
      <c r="Q5" s="171">
        <v>5</v>
      </c>
      <c r="R5" s="123">
        <f t="shared" ref="R5:R16" si="0">SUM(M5:Q5)</f>
        <v>18</v>
      </c>
    </row>
    <row r="6" spans="1:24" x14ac:dyDescent="0.3">
      <c r="A6" s="262"/>
      <c r="B6" s="8">
        <v>2</v>
      </c>
      <c r="C6" s="6">
        <v>42744</v>
      </c>
      <c r="D6" s="3">
        <v>42750</v>
      </c>
      <c r="E6" s="135">
        <f>E5*(1+E$2)</f>
        <v>54.08</v>
      </c>
      <c r="F6" s="135">
        <f>F5*(1+F$2)</f>
        <v>53.045000000000002</v>
      </c>
      <c r="G6" s="135"/>
      <c r="H6" s="136"/>
      <c r="I6" s="137">
        <v>40</v>
      </c>
      <c r="J6" s="138">
        <f>(I6-I5)/G$1</f>
        <v>0</v>
      </c>
      <c r="K6" s="217"/>
      <c r="L6" s="139"/>
      <c r="M6" s="148">
        <v>6</v>
      </c>
      <c r="N6" s="148">
        <v>5</v>
      </c>
      <c r="O6" s="148">
        <v>7</v>
      </c>
      <c r="P6" s="148">
        <v>9</v>
      </c>
      <c r="Q6" s="158">
        <v>6</v>
      </c>
      <c r="R6" s="123">
        <f t="shared" si="0"/>
        <v>33</v>
      </c>
      <c r="V6" s="36"/>
      <c r="W6" s="21"/>
      <c r="X6" s="21"/>
    </row>
    <row r="7" spans="1:24" x14ac:dyDescent="0.3">
      <c r="A7" s="262"/>
      <c r="B7" s="8">
        <v>3</v>
      </c>
      <c r="C7" s="6">
        <v>42751</v>
      </c>
      <c r="D7" s="3">
        <v>42757</v>
      </c>
      <c r="E7" s="135">
        <f t="shared" ref="E7:E8" si="1">E6*(1+E$2)</f>
        <v>56.243200000000002</v>
      </c>
      <c r="F7" s="135">
        <f t="shared" ref="F7:F8" si="2">F6*(1+F$2)</f>
        <v>54.63635</v>
      </c>
      <c r="G7" s="135"/>
      <c r="H7" s="136"/>
      <c r="I7" s="137">
        <v>41</v>
      </c>
      <c r="J7" s="138">
        <f t="shared" ref="J7:J70" si="3">(I7-I6)/G$1</f>
        <v>0.02</v>
      </c>
      <c r="K7" s="217"/>
      <c r="L7" s="139"/>
      <c r="M7" s="148">
        <v>3</v>
      </c>
      <c r="N7" s="148">
        <v>7</v>
      </c>
      <c r="O7" s="148">
        <v>5</v>
      </c>
      <c r="P7" s="148">
        <v>3</v>
      </c>
      <c r="Q7" s="158">
        <v>6</v>
      </c>
      <c r="R7" s="123">
        <f t="shared" si="0"/>
        <v>24</v>
      </c>
      <c r="V7" s="36"/>
      <c r="W7" s="21"/>
      <c r="X7" s="21"/>
    </row>
    <row r="8" spans="1:24" ht="15" thickBot="1" x14ac:dyDescent="0.35">
      <c r="A8" s="263"/>
      <c r="B8" s="10">
        <v>4</v>
      </c>
      <c r="C8" s="7">
        <v>42758</v>
      </c>
      <c r="D8" s="4">
        <v>42764</v>
      </c>
      <c r="E8" s="140">
        <f t="shared" si="1"/>
        <v>58.492928000000006</v>
      </c>
      <c r="F8" s="140">
        <f t="shared" si="2"/>
        <v>56.275440500000002</v>
      </c>
      <c r="G8" s="140"/>
      <c r="H8" s="141"/>
      <c r="I8" s="142">
        <v>41</v>
      </c>
      <c r="J8" s="143">
        <f t="shared" si="3"/>
        <v>0</v>
      </c>
      <c r="K8" s="218">
        <f>SUM(I5:I8)/4</f>
        <v>40.5</v>
      </c>
      <c r="L8" s="144"/>
      <c r="M8" s="149">
        <v>5</v>
      </c>
      <c r="N8" s="149">
        <v>11</v>
      </c>
      <c r="O8" s="149">
        <v>3</v>
      </c>
      <c r="P8" s="149">
        <v>5</v>
      </c>
      <c r="Q8" s="159">
        <v>0</v>
      </c>
      <c r="R8" s="145">
        <f t="shared" si="0"/>
        <v>24</v>
      </c>
      <c r="V8" s="36"/>
      <c r="W8" s="21"/>
      <c r="X8" s="21"/>
    </row>
    <row r="9" spans="1:24" x14ac:dyDescent="0.3">
      <c r="A9" s="261" t="s">
        <v>2</v>
      </c>
      <c r="B9" s="9">
        <v>5</v>
      </c>
      <c r="C9" s="5">
        <v>42765</v>
      </c>
      <c r="D9" s="2">
        <v>42771</v>
      </c>
      <c r="E9" s="131">
        <f t="shared" ref="E9:E72" si="4">E8*(1+E$2)</f>
        <v>60.832645120000009</v>
      </c>
      <c r="F9" s="131">
        <f t="shared" ref="F9:F72" si="5">F8*(1+F$2)</f>
        <v>57.963703715000001</v>
      </c>
      <c r="G9" s="131"/>
      <c r="H9" s="132"/>
      <c r="I9" s="133">
        <v>41.6</v>
      </c>
      <c r="J9" s="134">
        <f>(I9-I8)/G$1</f>
        <v>1.2000000000000028E-2</v>
      </c>
      <c r="K9" s="216">
        <f>SUM(I6:I9)/4</f>
        <v>40.9</v>
      </c>
      <c r="L9" s="146"/>
      <c r="M9" s="147">
        <v>2</v>
      </c>
      <c r="N9" s="147">
        <v>6</v>
      </c>
      <c r="O9" s="147">
        <v>2</v>
      </c>
      <c r="P9" s="147">
        <v>4</v>
      </c>
      <c r="Q9" s="213">
        <v>10</v>
      </c>
      <c r="R9" s="122">
        <f t="shared" si="0"/>
        <v>24</v>
      </c>
      <c r="V9" s="36"/>
      <c r="W9" s="21"/>
      <c r="X9" s="21"/>
    </row>
    <row r="10" spans="1:24" x14ac:dyDescent="0.3">
      <c r="A10" s="262"/>
      <c r="B10" s="8">
        <v>6</v>
      </c>
      <c r="C10" s="6">
        <v>42772</v>
      </c>
      <c r="D10" s="3">
        <v>42778</v>
      </c>
      <c r="E10" s="135">
        <f t="shared" si="4"/>
        <v>63.265950924800009</v>
      </c>
      <c r="F10" s="135">
        <f t="shared" si="5"/>
        <v>59.702614826450002</v>
      </c>
      <c r="G10" s="135"/>
      <c r="H10" s="136"/>
      <c r="I10" s="137">
        <v>43.2</v>
      </c>
      <c r="J10" s="138">
        <f t="shared" si="3"/>
        <v>3.2000000000000028E-2</v>
      </c>
      <c r="K10" s="217">
        <f>SUM(I7:I10)/4</f>
        <v>41.7</v>
      </c>
      <c r="L10" s="139"/>
      <c r="M10" s="148">
        <v>2</v>
      </c>
      <c r="N10" s="148">
        <v>8</v>
      </c>
      <c r="O10" s="148">
        <v>3</v>
      </c>
      <c r="P10" s="148">
        <v>1</v>
      </c>
      <c r="Q10" s="158">
        <v>12</v>
      </c>
      <c r="R10" s="123">
        <f t="shared" si="0"/>
        <v>26</v>
      </c>
      <c r="V10" s="36"/>
      <c r="W10" s="21"/>
      <c r="X10" s="21"/>
    </row>
    <row r="11" spans="1:24" x14ac:dyDescent="0.3">
      <c r="A11" s="262"/>
      <c r="B11" s="8">
        <v>7</v>
      </c>
      <c r="C11" s="6">
        <v>42779</v>
      </c>
      <c r="D11" s="3">
        <v>42785</v>
      </c>
      <c r="E11" s="135">
        <f t="shared" si="4"/>
        <v>65.796588961792011</v>
      </c>
      <c r="F11" s="135">
        <f t="shared" si="5"/>
        <v>61.493693271243501</v>
      </c>
      <c r="G11" s="135"/>
      <c r="H11" s="136"/>
      <c r="I11" s="137">
        <v>44.2</v>
      </c>
      <c r="J11" s="138">
        <f t="shared" si="3"/>
        <v>0.02</v>
      </c>
      <c r="K11" s="217">
        <f t="shared" ref="K11:K12" si="6">SUM(I8:I11)/4</f>
        <v>42.5</v>
      </c>
      <c r="L11" s="139"/>
      <c r="M11" s="148">
        <v>6</v>
      </c>
      <c r="N11" s="148">
        <v>8</v>
      </c>
      <c r="O11" s="148">
        <v>6</v>
      </c>
      <c r="P11" s="148">
        <v>12</v>
      </c>
      <c r="Q11" s="158">
        <v>6</v>
      </c>
      <c r="R11" s="123">
        <f t="shared" si="0"/>
        <v>38</v>
      </c>
      <c r="V11" s="36"/>
      <c r="W11" s="21"/>
      <c r="X11" s="21"/>
    </row>
    <row r="12" spans="1:24" ht="15" thickBot="1" x14ac:dyDescent="0.35">
      <c r="A12" s="263"/>
      <c r="B12" s="10">
        <v>8</v>
      </c>
      <c r="C12" s="7">
        <v>42786</v>
      </c>
      <c r="D12" s="4">
        <v>42792</v>
      </c>
      <c r="E12" s="140">
        <f t="shared" si="4"/>
        <v>68.42845252026369</v>
      </c>
      <c r="F12" s="140">
        <f t="shared" si="5"/>
        <v>63.338504069380811</v>
      </c>
      <c r="G12" s="140"/>
      <c r="H12" s="141"/>
      <c r="I12" s="142">
        <v>45.3</v>
      </c>
      <c r="J12" s="143">
        <f t="shared" si="3"/>
        <v>2.1999999999999888E-2</v>
      </c>
      <c r="K12" s="217">
        <f t="shared" si="6"/>
        <v>43.575000000000003</v>
      </c>
      <c r="L12" s="144"/>
      <c r="M12" s="149">
        <v>7</v>
      </c>
      <c r="N12" s="149">
        <v>15</v>
      </c>
      <c r="O12" s="149">
        <v>8</v>
      </c>
      <c r="P12" s="149">
        <v>21</v>
      </c>
      <c r="Q12" s="159">
        <v>25</v>
      </c>
      <c r="R12" s="145">
        <f t="shared" si="0"/>
        <v>76</v>
      </c>
      <c r="V12" s="36"/>
      <c r="W12" s="21"/>
      <c r="X12" s="21"/>
    </row>
    <row r="13" spans="1:24" x14ac:dyDescent="0.3">
      <c r="A13" s="262" t="s">
        <v>3</v>
      </c>
      <c r="B13" s="130">
        <v>9</v>
      </c>
      <c r="C13" s="6">
        <v>42793</v>
      </c>
      <c r="D13" s="3">
        <v>42799</v>
      </c>
      <c r="E13" s="135">
        <f t="shared" si="4"/>
        <v>71.165590621074244</v>
      </c>
      <c r="F13" s="135">
        <f t="shared" si="5"/>
        <v>65.238659191462233</v>
      </c>
      <c r="G13" s="135"/>
      <c r="H13" s="136"/>
      <c r="I13" s="137">
        <v>43.4</v>
      </c>
      <c r="J13" s="138">
        <f t="shared" si="3"/>
        <v>-3.7999999999999971E-2</v>
      </c>
      <c r="K13" s="216">
        <f>SUM(I10:I13)/4</f>
        <v>44.024999999999999</v>
      </c>
      <c r="L13" s="139"/>
      <c r="M13" s="148">
        <v>17</v>
      </c>
      <c r="N13" s="148">
        <v>24</v>
      </c>
      <c r="O13" s="148">
        <v>22</v>
      </c>
      <c r="P13" s="148">
        <v>20</v>
      </c>
      <c r="Q13" s="148">
        <v>12</v>
      </c>
      <c r="R13" s="122">
        <f t="shared" si="0"/>
        <v>95</v>
      </c>
      <c r="V13" s="36"/>
      <c r="W13" s="21"/>
      <c r="X13" s="21"/>
    </row>
    <row r="14" spans="1:24" ht="14.4" customHeight="1" x14ac:dyDescent="0.3">
      <c r="A14" s="262"/>
      <c r="B14" s="8">
        <v>10</v>
      </c>
      <c r="C14" s="6">
        <v>42800</v>
      </c>
      <c r="D14" s="3">
        <v>42806</v>
      </c>
      <c r="E14" s="135">
        <f t="shared" si="4"/>
        <v>74.012214245917221</v>
      </c>
      <c r="F14" s="135">
        <f t="shared" si="5"/>
        <v>67.195818967206108</v>
      </c>
      <c r="G14" s="135"/>
      <c r="H14" s="136"/>
      <c r="I14" s="137">
        <v>41.3</v>
      </c>
      <c r="J14" s="138">
        <f t="shared" si="3"/>
        <v>-4.200000000000003E-2</v>
      </c>
      <c r="K14" s="217">
        <f>SUM(I11:I14)/4</f>
        <v>43.55</v>
      </c>
      <c r="M14" s="148">
        <v>19</v>
      </c>
      <c r="N14" s="148">
        <v>17</v>
      </c>
      <c r="O14" s="148">
        <v>28</v>
      </c>
      <c r="P14" s="148">
        <v>10</v>
      </c>
      <c r="Q14" s="148">
        <v>30</v>
      </c>
      <c r="R14" s="123">
        <f t="shared" si="0"/>
        <v>104</v>
      </c>
      <c r="V14" s="160" t="s">
        <v>68</v>
      </c>
      <c r="W14" s="21"/>
      <c r="X14" s="21"/>
    </row>
    <row r="15" spans="1:24" x14ac:dyDescent="0.3">
      <c r="A15" s="262"/>
      <c r="B15" s="8">
        <v>11</v>
      </c>
      <c r="C15" s="6">
        <v>42807</v>
      </c>
      <c r="D15" s="3">
        <v>42813</v>
      </c>
      <c r="E15" s="135">
        <f t="shared" si="4"/>
        <v>76.972702815753919</v>
      </c>
      <c r="F15" s="135">
        <f t="shared" si="5"/>
        <v>69.211693536222299</v>
      </c>
      <c r="G15" s="135"/>
      <c r="H15" s="136"/>
      <c r="I15" s="151">
        <v>37.4</v>
      </c>
      <c r="J15" s="138">
        <f t="shared" si="3"/>
        <v>-7.7999999999999972E-2</v>
      </c>
      <c r="K15" s="217">
        <f t="shared" ref="K15:K16" si="7">SUM(I12:I15)/4</f>
        <v>41.85</v>
      </c>
      <c r="M15" s="148">
        <v>14</v>
      </c>
      <c r="N15" s="148">
        <v>21</v>
      </c>
      <c r="O15" s="148">
        <v>5</v>
      </c>
      <c r="P15" s="148">
        <v>11</v>
      </c>
      <c r="Q15" s="148">
        <v>4</v>
      </c>
      <c r="R15" s="123">
        <f t="shared" si="0"/>
        <v>55</v>
      </c>
      <c r="V15" s="160" t="s">
        <v>67</v>
      </c>
      <c r="W15" s="21"/>
      <c r="X15" s="21"/>
    </row>
    <row r="16" spans="1:24" ht="15" thickBot="1" x14ac:dyDescent="0.35">
      <c r="A16" s="263"/>
      <c r="B16" s="10">
        <v>12</v>
      </c>
      <c r="C16" s="7">
        <v>42814</v>
      </c>
      <c r="D16" s="4">
        <v>42820</v>
      </c>
      <c r="E16" s="140">
        <f t="shared" si="4"/>
        <v>80.051610928384079</v>
      </c>
      <c r="F16" s="140">
        <f t="shared" si="5"/>
        <v>71.288044342308964</v>
      </c>
      <c r="G16" s="140"/>
      <c r="H16" s="141"/>
      <c r="I16" s="142">
        <v>35.4</v>
      </c>
      <c r="J16" s="143">
        <f t="shared" si="3"/>
        <v>-0.04</v>
      </c>
      <c r="K16" s="217">
        <f t="shared" si="7"/>
        <v>39.375</v>
      </c>
      <c r="L16" s="144"/>
      <c r="M16" s="149">
        <v>4</v>
      </c>
      <c r="N16" s="149">
        <v>3</v>
      </c>
      <c r="O16" s="149">
        <v>6</v>
      </c>
      <c r="P16" s="149">
        <v>6</v>
      </c>
      <c r="Q16" s="149">
        <v>6</v>
      </c>
      <c r="R16" s="145">
        <f t="shared" si="0"/>
        <v>25</v>
      </c>
      <c r="V16" s="36"/>
      <c r="W16" s="21"/>
      <c r="X16" s="21"/>
    </row>
    <row r="17" spans="1:24" x14ac:dyDescent="0.3">
      <c r="A17" s="262" t="s">
        <v>4</v>
      </c>
      <c r="B17" s="130">
        <v>13</v>
      </c>
      <c r="C17" s="6">
        <v>42821</v>
      </c>
      <c r="D17" s="3">
        <v>42827</v>
      </c>
      <c r="E17" s="16">
        <f t="shared" si="4"/>
        <v>83.253675365519442</v>
      </c>
      <c r="F17" s="16">
        <f t="shared" si="5"/>
        <v>73.42668567257823</v>
      </c>
      <c r="G17" s="16"/>
      <c r="I17" s="90">
        <v>29.9</v>
      </c>
      <c r="J17" s="15">
        <f t="shared" si="3"/>
        <v>-0.11</v>
      </c>
      <c r="K17" s="216">
        <f>SUM(I14:I17)/4</f>
        <v>36</v>
      </c>
      <c r="L17" s="118"/>
      <c r="M17" s="118">
        <v>4</v>
      </c>
      <c r="N17" s="118">
        <v>3</v>
      </c>
      <c r="O17" s="118">
        <v>9</v>
      </c>
      <c r="P17" s="118">
        <v>3</v>
      </c>
      <c r="Q17" s="118">
        <v>4</v>
      </c>
      <c r="R17" s="123">
        <f t="shared" ref="R17:R21" si="8">SUM(M17:Q17)</f>
        <v>23</v>
      </c>
      <c r="V17" s="36"/>
      <c r="W17" s="21"/>
      <c r="X17" s="21"/>
    </row>
    <row r="18" spans="1:24" x14ac:dyDescent="0.3">
      <c r="A18" s="262"/>
      <c r="B18" s="8">
        <v>14</v>
      </c>
      <c r="C18" s="6">
        <v>42828</v>
      </c>
      <c r="D18" s="3">
        <v>42834</v>
      </c>
      <c r="E18" s="16">
        <f t="shared" si="4"/>
        <v>86.583822380140219</v>
      </c>
      <c r="F18" s="16">
        <f t="shared" si="5"/>
        <v>75.629486242755576</v>
      </c>
      <c r="G18" s="16"/>
      <c r="I18" s="32">
        <v>34.6</v>
      </c>
      <c r="J18" s="15">
        <f t="shared" si="3"/>
        <v>9.4000000000000056E-2</v>
      </c>
      <c r="K18" s="217">
        <f>SUM(I15:I18)/4</f>
        <v>34.324999999999996</v>
      </c>
      <c r="L18" s="118"/>
      <c r="M18" s="118">
        <v>5</v>
      </c>
      <c r="N18" s="118">
        <v>2</v>
      </c>
      <c r="O18" s="118">
        <v>4</v>
      </c>
      <c r="P18" s="118">
        <v>4</v>
      </c>
      <c r="Q18" s="118">
        <v>5</v>
      </c>
      <c r="R18" s="123">
        <f t="shared" si="8"/>
        <v>20</v>
      </c>
      <c r="V18" s="36"/>
      <c r="W18" s="21"/>
      <c r="X18" s="21"/>
    </row>
    <row r="19" spans="1:24" x14ac:dyDescent="0.3">
      <c r="A19" s="262"/>
      <c r="B19" s="8">
        <v>15</v>
      </c>
      <c r="C19" s="6">
        <v>42835</v>
      </c>
      <c r="D19" s="3">
        <v>42841</v>
      </c>
      <c r="E19" s="16">
        <f t="shared" si="4"/>
        <v>90.047175275345836</v>
      </c>
      <c r="F19" s="16">
        <f t="shared" si="5"/>
        <v>77.898370830038246</v>
      </c>
      <c r="G19" s="16"/>
      <c r="I19" s="90">
        <v>31</v>
      </c>
      <c r="J19" s="15">
        <f t="shared" si="3"/>
        <v>-7.2000000000000022E-2</v>
      </c>
      <c r="K19" s="217">
        <f t="shared" ref="K19:K56" si="9">SUM(I16:I19)/4</f>
        <v>32.725000000000001</v>
      </c>
      <c r="L19" s="118"/>
      <c r="M19" s="118">
        <v>7</v>
      </c>
      <c r="N19" s="118">
        <v>10</v>
      </c>
      <c r="O19" s="118">
        <v>7</v>
      </c>
      <c r="P19" s="118">
        <v>7</v>
      </c>
      <c r="Q19" s="118">
        <v>7</v>
      </c>
      <c r="R19" s="123">
        <f t="shared" si="8"/>
        <v>38</v>
      </c>
      <c r="V19" s="36"/>
      <c r="W19" s="21"/>
      <c r="X19" s="21"/>
    </row>
    <row r="20" spans="1:24" x14ac:dyDescent="0.3">
      <c r="A20" s="262"/>
      <c r="B20" s="8">
        <v>16</v>
      </c>
      <c r="C20" s="6">
        <v>42842</v>
      </c>
      <c r="D20" s="3">
        <v>42848</v>
      </c>
      <c r="E20" s="16">
        <f t="shared" si="4"/>
        <v>93.64906228635968</v>
      </c>
      <c r="F20" s="16">
        <f t="shared" si="5"/>
        <v>80.235321954939394</v>
      </c>
      <c r="G20" s="16"/>
      <c r="I20" s="32">
        <v>32</v>
      </c>
      <c r="J20" s="15">
        <f t="shared" si="3"/>
        <v>0.02</v>
      </c>
      <c r="K20" s="217">
        <f t="shared" si="9"/>
        <v>31.875</v>
      </c>
      <c r="L20" s="118"/>
      <c r="M20" s="118">
        <v>9</v>
      </c>
      <c r="N20" s="118">
        <v>5</v>
      </c>
      <c r="O20" s="118">
        <v>8</v>
      </c>
      <c r="P20" s="118">
        <v>6</v>
      </c>
      <c r="Q20" s="118">
        <v>6</v>
      </c>
      <c r="R20" s="123">
        <f t="shared" si="8"/>
        <v>34</v>
      </c>
      <c r="V20" s="36"/>
      <c r="W20" s="21"/>
      <c r="X20" s="21"/>
    </row>
    <row r="21" spans="1:24" ht="15" thickBot="1" x14ac:dyDescent="0.35">
      <c r="A21" s="262"/>
      <c r="B21" s="124">
        <v>17</v>
      </c>
      <c r="C21" s="6">
        <v>42849</v>
      </c>
      <c r="D21" s="3">
        <v>42855</v>
      </c>
      <c r="E21" s="16">
        <f t="shared" si="4"/>
        <v>97.395024777814072</v>
      </c>
      <c r="F21" s="16">
        <f t="shared" si="5"/>
        <v>82.642381613587574</v>
      </c>
      <c r="G21" s="16"/>
      <c r="I21" s="32">
        <v>33</v>
      </c>
      <c r="J21" s="15">
        <f t="shared" si="3"/>
        <v>0.02</v>
      </c>
      <c r="K21" s="218">
        <f t="shared" si="9"/>
        <v>32.65</v>
      </c>
      <c r="L21" s="118"/>
      <c r="M21" s="118">
        <v>2</v>
      </c>
      <c r="N21" s="118">
        <v>2</v>
      </c>
      <c r="O21" s="118">
        <v>7</v>
      </c>
      <c r="P21" s="118">
        <v>7</v>
      </c>
      <c r="Q21" s="118">
        <v>2</v>
      </c>
      <c r="R21" s="145">
        <f t="shared" si="8"/>
        <v>20</v>
      </c>
      <c r="V21" s="36"/>
      <c r="W21" s="21"/>
      <c r="X21" s="21"/>
    </row>
    <row r="22" spans="1:24" x14ac:dyDescent="0.3">
      <c r="A22" s="261" t="s">
        <v>5</v>
      </c>
      <c r="B22" s="9">
        <v>18</v>
      </c>
      <c r="C22" s="5">
        <v>42856</v>
      </c>
      <c r="D22" s="2">
        <v>42862</v>
      </c>
      <c r="E22" s="131">
        <f t="shared" si="4"/>
        <v>101.29082576892664</v>
      </c>
      <c r="F22" s="131">
        <f t="shared" si="5"/>
        <v>85.121653061995204</v>
      </c>
      <c r="G22" s="131"/>
      <c r="H22" s="132"/>
      <c r="I22" s="133">
        <v>33</v>
      </c>
      <c r="J22" s="134">
        <f t="shared" si="3"/>
        <v>0</v>
      </c>
      <c r="K22" s="217">
        <f t="shared" si="9"/>
        <v>32.25</v>
      </c>
      <c r="L22" s="146"/>
      <c r="M22" s="147">
        <v>1</v>
      </c>
      <c r="N22" s="147">
        <v>2</v>
      </c>
      <c r="O22" s="147">
        <v>0</v>
      </c>
      <c r="P22" s="147">
        <v>2</v>
      </c>
      <c r="Q22" s="147">
        <v>0</v>
      </c>
      <c r="R22" s="122">
        <f t="shared" ref="R22:R30" si="10">SUM(M22:Q22)</f>
        <v>5</v>
      </c>
      <c r="V22" s="36"/>
      <c r="W22" s="21"/>
      <c r="X22" s="21"/>
    </row>
    <row r="23" spans="1:24" x14ac:dyDescent="0.3">
      <c r="A23" s="262"/>
      <c r="B23" s="8">
        <v>19</v>
      </c>
      <c r="C23" s="6">
        <v>42863</v>
      </c>
      <c r="D23" s="3">
        <v>42869</v>
      </c>
      <c r="E23" s="135">
        <f t="shared" si="4"/>
        <v>105.34245879968371</v>
      </c>
      <c r="F23" s="135">
        <f t="shared" si="5"/>
        <v>87.675302653855056</v>
      </c>
      <c r="G23" s="135"/>
      <c r="H23" s="136"/>
      <c r="I23" s="137">
        <v>35</v>
      </c>
      <c r="J23" s="138">
        <f t="shared" si="3"/>
        <v>0.04</v>
      </c>
      <c r="K23" s="217">
        <f t="shared" si="9"/>
        <v>33.25</v>
      </c>
      <c r="L23" s="139"/>
      <c r="M23" s="148">
        <v>0</v>
      </c>
      <c r="N23" s="148">
        <v>5</v>
      </c>
      <c r="O23" s="148">
        <v>5</v>
      </c>
      <c r="P23" s="148">
        <v>4</v>
      </c>
      <c r="Q23" s="148">
        <v>13</v>
      </c>
      <c r="R23" s="123">
        <f t="shared" si="10"/>
        <v>27</v>
      </c>
      <c r="V23" s="36"/>
      <c r="W23" s="21"/>
      <c r="X23" s="21"/>
    </row>
    <row r="24" spans="1:24" x14ac:dyDescent="0.3">
      <c r="A24" s="262"/>
      <c r="B24" s="8">
        <v>20</v>
      </c>
      <c r="C24" s="6">
        <v>42870</v>
      </c>
      <c r="D24" s="3">
        <v>42876</v>
      </c>
      <c r="E24" s="135">
        <f t="shared" si="4"/>
        <v>109.55615715167106</v>
      </c>
      <c r="F24" s="135">
        <f t="shared" si="5"/>
        <v>90.305561733470711</v>
      </c>
      <c r="G24" s="135"/>
      <c r="H24" s="136"/>
      <c r="I24" s="137">
        <v>36.5</v>
      </c>
      <c r="J24" s="138">
        <f t="shared" si="3"/>
        <v>0.03</v>
      </c>
      <c r="K24" s="217">
        <f t="shared" si="9"/>
        <v>34.375</v>
      </c>
      <c r="L24" s="139"/>
      <c r="M24" s="148">
        <v>6</v>
      </c>
      <c r="N24" s="148">
        <v>20</v>
      </c>
      <c r="O24" s="148">
        <v>25</v>
      </c>
      <c r="P24" s="148">
        <v>16</v>
      </c>
      <c r="Q24" s="148">
        <v>8</v>
      </c>
      <c r="R24" s="123">
        <f t="shared" si="10"/>
        <v>75</v>
      </c>
      <c r="V24" s="36"/>
      <c r="W24" s="21"/>
      <c r="X24" s="21"/>
    </row>
    <row r="25" spans="1:24" ht="15" thickBot="1" x14ac:dyDescent="0.35">
      <c r="A25" s="263"/>
      <c r="B25" s="10">
        <v>21</v>
      </c>
      <c r="C25" s="7">
        <v>42877</v>
      </c>
      <c r="D25" s="4">
        <v>42883</v>
      </c>
      <c r="E25" s="140">
        <f t="shared" si="4"/>
        <v>113.9384034377379</v>
      </c>
      <c r="F25" s="140">
        <f t="shared" si="5"/>
        <v>93.014728585474828</v>
      </c>
      <c r="G25" s="140"/>
      <c r="H25" s="141"/>
      <c r="I25" s="142">
        <v>37</v>
      </c>
      <c r="J25" s="143">
        <f t="shared" si="3"/>
        <v>0.01</v>
      </c>
      <c r="K25" s="218">
        <f t="shared" si="9"/>
        <v>35.375</v>
      </c>
      <c r="L25" s="144"/>
      <c r="M25" s="149">
        <v>1</v>
      </c>
      <c r="N25" s="149">
        <v>2</v>
      </c>
      <c r="O25" s="149">
        <v>6</v>
      </c>
      <c r="P25" s="149">
        <v>2</v>
      </c>
      <c r="Q25" s="149">
        <v>13</v>
      </c>
      <c r="R25" s="145">
        <f t="shared" si="10"/>
        <v>24</v>
      </c>
      <c r="V25" s="36"/>
      <c r="W25" s="21"/>
      <c r="X25" s="21"/>
    </row>
    <row r="26" spans="1:24" x14ac:dyDescent="0.3">
      <c r="A26" s="262" t="s">
        <v>6</v>
      </c>
      <c r="B26" s="130">
        <v>22</v>
      </c>
      <c r="C26" s="6">
        <v>42884</v>
      </c>
      <c r="D26" s="3">
        <v>42890</v>
      </c>
      <c r="E26" s="16">
        <f t="shared" si="4"/>
        <v>118.49593957524742</v>
      </c>
      <c r="F26" s="16">
        <f t="shared" si="5"/>
        <v>95.805170443039074</v>
      </c>
      <c r="G26" s="16"/>
      <c r="I26" s="32">
        <v>35</v>
      </c>
      <c r="J26" s="15">
        <f t="shared" si="3"/>
        <v>-0.04</v>
      </c>
      <c r="K26" s="217">
        <f t="shared" si="9"/>
        <v>35.875</v>
      </c>
      <c r="L26" s="21"/>
      <c r="M26" s="118">
        <v>1</v>
      </c>
      <c r="N26" s="118">
        <v>10</v>
      </c>
      <c r="O26" s="118">
        <v>14</v>
      </c>
      <c r="P26" s="118">
        <v>4</v>
      </c>
      <c r="Q26" s="118">
        <v>4</v>
      </c>
      <c r="R26" s="123">
        <f t="shared" si="10"/>
        <v>33</v>
      </c>
      <c r="V26" s="36"/>
      <c r="W26" s="21"/>
      <c r="X26" s="21"/>
    </row>
    <row r="27" spans="1:24" x14ac:dyDescent="0.3">
      <c r="A27" s="262"/>
      <c r="B27" s="8">
        <v>23</v>
      </c>
      <c r="C27" s="6">
        <v>42891</v>
      </c>
      <c r="D27" s="3">
        <v>42897</v>
      </c>
      <c r="E27" s="16">
        <f t="shared" si="4"/>
        <v>123.23577715825732</v>
      </c>
      <c r="F27" s="16">
        <f t="shared" si="5"/>
        <v>98.679325556330255</v>
      </c>
      <c r="G27" s="16"/>
      <c r="I27" s="32">
        <v>36.5</v>
      </c>
      <c r="J27" s="15">
        <f t="shared" si="3"/>
        <v>0.03</v>
      </c>
      <c r="K27" s="217">
        <f t="shared" si="9"/>
        <v>36.25</v>
      </c>
      <c r="L27" s="21"/>
      <c r="M27" s="118">
        <v>1</v>
      </c>
      <c r="N27" s="118">
        <v>5</v>
      </c>
      <c r="O27" s="118">
        <v>2</v>
      </c>
      <c r="P27" s="118">
        <v>0</v>
      </c>
      <c r="Q27" s="118">
        <v>3</v>
      </c>
      <c r="R27" s="123">
        <f t="shared" si="10"/>
        <v>11</v>
      </c>
      <c r="V27" s="36"/>
      <c r="W27" s="21"/>
      <c r="X27" s="21"/>
    </row>
    <row r="28" spans="1:24" x14ac:dyDescent="0.3">
      <c r="A28" s="262"/>
      <c r="B28" s="8">
        <v>24</v>
      </c>
      <c r="C28" s="6">
        <v>42898</v>
      </c>
      <c r="D28" s="3">
        <v>42904</v>
      </c>
      <c r="E28" s="16">
        <f t="shared" si="4"/>
        <v>128.16520824458763</v>
      </c>
      <c r="F28" s="16">
        <f t="shared" si="5"/>
        <v>101.63970532302017</v>
      </c>
      <c r="G28" s="16"/>
      <c r="I28" s="32">
        <v>34</v>
      </c>
      <c r="J28" s="15">
        <f t="shared" si="3"/>
        <v>-0.05</v>
      </c>
      <c r="K28" s="217">
        <f t="shared" si="9"/>
        <v>35.625</v>
      </c>
      <c r="L28" s="21"/>
      <c r="M28" s="118">
        <v>3</v>
      </c>
      <c r="N28" s="118">
        <v>3</v>
      </c>
      <c r="O28" s="118">
        <v>1</v>
      </c>
      <c r="P28" s="118">
        <v>2</v>
      </c>
      <c r="Q28" s="118">
        <v>1</v>
      </c>
      <c r="R28" s="123">
        <f t="shared" si="10"/>
        <v>10</v>
      </c>
      <c r="V28" s="36"/>
      <c r="W28" s="21"/>
      <c r="X28" s="21"/>
    </row>
    <row r="29" spans="1:24" ht="15" thickBot="1" x14ac:dyDescent="0.35">
      <c r="A29" s="262"/>
      <c r="B29" s="124">
        <v>25</v>
      </c>
      <c r="C29" s="6">
        <v>42905</v>
      </c>
      <c r="D29" s="3">
        <v>42911</v>
      </c>
      <c r="E29" s="16">
        <f t="shared" si="4"/>
        <v>133.29181657437115</v>
      </c>
      <c r="F29" s="16">
        <f t="shared" si="5"/>
        <v>104.68889648271077</v>
      </c>
      <c r="G29" s="16"/>
      <c r="I29" s="32">
        <v>33</v>
      </c>
      <c r="J29" s="15">
        <f t="shared" si="3"/>
        <v>-0.02</v>
      </c>
      <c r="K29" s="218">
        <f t="shared" si="9"/>
        <v>34.625</v>
      </c>
      <c r="L29" s="21"/>
      <c r="M29" s="118">
        <v>2</v>
      </c>
      <c r="N29" s="118">
        <v>1</v>
      </c>
      <c r="O29" s="118">
        <v>1</v>
      </c>
      <c r="P29" s="118">
        <v>1</v>
      </c>
      <c r="Q29" s="118">
        <v>1</v>
      </c>
      <c r="R29" s="123">
        <f t="shared" si="10"/>
        <v>6</v>
      </c>
      <c r="V29" s="36"/>
      <c r="W29" s="21"/>
      <c r="X29" s="21"/>
    </row>
    <row r="30" spans="1:24" x14ac:dyDescent="0.3">
      <c r="A30" s="261" t="s">
        <v>7</v>
      </c>
      <c r="B30" s="9">
        <v>26</v>
      </c>
      <c r="C30" s="5">
        <v>42912</v>
      </c>
      <c r="D30" s="2">
        <v>42918</v>
      </c>
      <c r="E30" s="131">
        <f t="shared" si="4"/>
        <v>138.62348923734601</v>
      </c>
      <c r="F30" s="131">
        <f t="shared" si="5"/>
        <v>107.8295633771921</v>
      </c>
      <c r="G30" s="131"/>
      <c r="H30" s="132"/>
      <c r="I30" s="133">
        <v>33</v>
      </c>
      <c r="J30" s="134">
        <f t="shared" si="3"/>
        <v>0</v>
      </c>
      <c r="K30" s="217">
        <f t="shared" si="9"/>
        <v>34.125</v>
      </c>
      <c r="L30" s="146"/>
      <c r="M30" s="147">
        <v>0</v>
      </c>
      <c r="N30" s="147">
        <v>5</v>
      </c>
      <c r="O30" s="147">
        <v>3</v>
      </c>
      <c r="P30" s="147">
        <v>4</v>
      </c>
      <c r="Q30" s="147">
        <v>4</v>
      </c>
      <c r="R30" s="122">
        <f t="shared" si="10"/>
        <v>16</v>
      </c>
      <c r="V30" s="36"/>
      <c r="W30" s="21"/>
      <c r="X30" s="21"/>
    </row>
    <row r="31" spans="1:24" x14ac:dyDescent="0.3">
      <c r="A31" s="262"/>
      <c r="B31" s="8">
        <v>27</v>
      </c>
      <c r="C31" s="6">
        <v>42919</v>
      </c>
      <c r="D31" s="3">
        <v>42925</v>
      </c>
      <c r="E31" s="135">
        <f t="shared" si="4"/>
        <v>144.16842880683984</v>
      </c>
      <c r="F31" s="135">
        <f t="shared" si="5"/>
        <v>111.06445027850786</v>
      </c>
      <c r="G31" s="135"/>
      <c r="H31" s="136"/>
      <c r="I31" s="137">
        <v>33</v>
      </c>
      <c r="J31" s="138">
        <f t="shared" si="3"/>
        <v>0</v>
      </c>
      <c r="K31" s="217">
        <f t="shared" si="9"/>
        <v>33.25</v>
      </c>
      <c r="L31" s="139"/>
      <c r="M31" s="148">
        <v>0</v>
      </c>
      <c r="N31" s="148">
        <v>8</v>
      </c>
      <c r="O31" s="148">
        <v>5</v>
      </c>
      <c r="P31" s="148">
        <v>3</v>
      </c>
      <c r="Q31" s="148">
        <v>2</v>
      </c>
      <c r="R31" s="123">
        <f t="shared" ref="R31:R32" si="11">SUM(M31:Q31)</f>
        <v>18</v>
      </c>
      <c r="V31" s="36"/>
      <c r="W31" s="21"/>
      <c r="X31" s="21"/>
    </row>
    <row r="32" spans="1:24" x14ac:dyDescent="0.3">
      <c r="A32" s="262"/>
      <c r="B32" s="8">
        <v>28</v>
      </c>
      <c r="C32" s="6">
        <v>42926</v>
      </c>
      <c r="D32" s="3">
        <v>42932</v>
      </c>
      <c r="E32" s="135">
        <f t="shared" si="4"/>
        <v>149.93516595911345</v>
      </c>
      <c r="F32" s="135">
        <f t="shared" si="5"/>
        <v>114.3963837868631</v>
      </c>
      <c r="G32" s="135"/>
      <c r="H32" s="136"/>
      <c r="I32" s="151">
        <v>30</v>
      </c>
      <c r="J32" s="138">
        <f t="shared" si="3"/>
        <v>-0.06</v>
      </c>
      <c r="K32" s="217">
        <f t="shared" si="9"/>
        <v>32.25</v>
      </c>
      <c r="L32" s="139"/>
      <c r="M32" s="148">
        <v>3</v>
      </c>
      <c r="N32" s="148">
        <v>4</v>
      </c>
      <c r="O32" s="148">
        <v>11</v>
      </c>
      <c r="P32" s="148">
        <v>3</v>
      </c>
      <c r="Q32" s="148">
        <v>3</v>
      </c>
      <c r="R32" s="123">
        <f t="shared" si="11"/>
        <v>24</v>
      </c>
      <c r="V32" s="36"/>
      <c r="W32" s="21"/>
      <c r="X32" s="21"/>
    </row>
    <row r="33" spans="1:24" x14ac:dyDescent="0.3">
      <c r="A33" s="262"/>
      <c r="B33" s="8">
        <v>29</v>
      </c>
      <c r="C33" s="6">
        <v>42933</v>
      </c>
      <c r="D33" s="3">
        <v>42939</v>
      </c>
      <c r="E33" s="135">
        <f t="shared" si="4"/>
        <v>155.93257259747799</v>
      </c>
      <c r="F33" s="135">
        <f t="shared" si="5"/>
        <v>117.82827530046899</v>
      </c>
      <c r="G33" s="135"/>
      <c r="H33" s="136"/>
      <c r="I33" s="137">
        <v>33</v>
      </c>
      <c r="J33" s="138">
        <f t="shared" si="3"/>
        <v>0.06</v>
      </c>
      <c r="K33" s="217">
        <f t="shared" si="9"/>
        <v>32.25</v>
      </c>
      <c r="L33" s="139"/>
      <c r="M33" s="148">
        <v>3</v>
      </c>
      <c r="N33" s="148">
        <v>12</v>
      </c>
      <c r="O33" s="148">
        <v>2</v>
      </c>
      <c r="P33" s="148">
        <v>9</v>
      </c>
      <c r="Q33" s="148">
        <v>9</v>
      </c>
      <c r="R33" s="123">
        <f>SUM(M33:Q33)</f>
        <v>35</v>
      </c>
      <c r="V33" s="36"/>
      <c r="W33" s="21"/>
      <c r="X33" s="21"/>
    </row>
    <row r="34" spans="1:24" ht="15" thickBot="1" x14ac:dyDescent="0.35">
      <c r="A34" s="263"/>
      <c r="B34" s="10">
        <v>30</v>
      </c>
      <c r="C34" s="7">
        <v>42940</v>
      </c>
      <c r="D34" s="4">
        <v>42946</v>
      </c>
      <c r="E34" s="140">
        <f t="shared" si="4"/>
        <v>162.16987550137711</v>
      </c>
      <c r="F34" s="140">
        <f t="shared" si="5"/>
        <v>121.36312355948306</v>
      </c>
      <c r="G34" s="140"/>
      <c r="H34" s="141"/>
      <c r="I34" s="142">
        <v>34</v>
      </c>
      <c r="J34" s="143">
        <f t="shared" si="3"/>
        <v>0.02</v>
      </c>
      <c r="K34" s="218">
        <f t="shared" si="9"/>
        <v>32.5</v>
      </c>
      <c r="L34" s="144"/>
      <c r="M34" s="149">
        <v>1</v>
      </c>
      <c r="N34" s="149">
        <v>5</v>
      </c>
      <c r="O34" s="149">
        <v>16</v>
      </c>
      <c r="P34" s="149">
        <v>6</v>
      </c>
      <c r="Q34" s="149">
        <v>6</v>
      </c>
      <c r="R34" s="145">
        <f>SUM(M34:Q34)</f>
        <v>34</v>
      </c>
      <c r="V34" s="36"/>
      <c r="W34" s="21"/>
      <c r="X34" s="21"/>
    </row>
    <row r="35" spans="1:24" x14ac:dyDescent="0.3">
      <c r="A35" s="262" t="s">
        <v>8</v>
      </c>
      <c r="B35" s="130">
        <v>31</v>
      </c>
      <c r="C35" s="6">
        <v>42947</v>
      </c>
      <c r="D35" s="3">
        <v>42953</v>
      </c>
      <c r="E35" s="16">
        <f t="shared" si="4"/>
        <v>168.6566705214322</v>
      </c>
      <c r="F35" s="16">
        <f t="shared" si="5"/>
        <v>125.00401726626755</v>
      </c>
      <c r="G35" s="16"/>
      <c r="I35" s="32">
        <v>37</v>
      </c>
      <c r="J35" s="15">
        <f t="shared" si="3"/>
        <v>0.06</v>
      </c>
      <c r="K35" s="217">
        <f t="shared" si="9"/>
        <v>33.5</v>
      </c>
      <c r="L35" s="91"/>
      <c r="M35" s="118">
        <v>2</v>
      </c>
      <c r="N35" s="118">
        <v>3</v>
      </c>
      <c r="O35" s="118">
        <v>1</v>
      </c>
      <c r="P35" s="118">
        <v>14</v>
      </c>
      <c r="Q35" s="118">
        <v>17</v>
      </c>
      <c r="R35" s="122">
        <f>SUM(M35:Q35)</f>
        <v>37</v>
      </c>
      <c r="V35" s="36" t="s">
        <v>122</v>
      </c>
      <c r="W35" s="21"/>
      <c r="X35" s="21"/>
    </row>
    <row r="36" spans="1:24" x14ac:dyDescent="0.3">
      <c r="A36" s="262"/>
      <c r="B36" s="8">
        <v>32</v>
      </c>
      <c r="C36" s="6">
        <v>42954</v>
      </c>
      <c r="D36" s="3">
        <v>42960</v>
      </c>
      <c r="E36" s="16">
        <f t="shared" si="4"/>
        <v>175.4029373422895</v>
      </c>
      <c r="F36" s="16">
        <f t="shared" si="5"/>
        <v>128.75413778425559</v>
      </c>
      <c r="G36" s="16"/>
      <c r="I36" s="32">
        <v>37</v>
      </c>
      <c r="J36" s="15">
        <f t="shared" si="3"/>
        <v>0</v>
      </c>
      <c r="K36" s="217">
        <f t="shared" si="9"/>
        <v>35.25</v>
      </c>
      <c r="L36" s="21"/>
      <c r="M36" s="118">
        <v>1</v>
      </c>
      <c r="N36" s="118">
        <v>2</v>
      </c>
      <c r="O36" s="118">
        <v>4</v>
      </c>
      <c r="P36" s="118">
        <v>0</v>
      </c>
      <c r="Q36" s="118">
        <v>3</v>
      </c>
      <c r="R36" s="123">
        <f t="shared" ref="R36:R38" si="12">SUM(M36:Q36)</f>
        <v>10</v>
      </c>
      <c r="V36" s="36"/>
      <c r="W36" s="21"/>
      <c r="X36" s="21"/>
    </row>
    <row r="37" spans="1:24" x14ac:dyDescent="0.3">
      <c r="A37" s="262"/>
      <c r="B37" s="8">
        <v>33</v>
      </c>
      <c r="C37" s="6">
        <v>42961</v>
      </c>
      <c r="D37" s="3">
        <v>42967</v>
      </c>
      <c r="E37" s="16">
        <f t="shared" si="4"/>
        <v>182.41905483598109</v>
      </c>
      <c r="F37" s="16">
        <f t="shared" si="5"/>
        <v>132.61676191778326</v>
      </c>
      <c r="G37" s="16"/>
      <c r="I37" s="32">
        <v>37</v>
      </c>
      <c r="J37" s="15">
        <f t="shared" si="3"/>
        <v>0</v>
      </c>
      <c r="K37" s="217">
        <f t="shared" si="9"/>
        <v>36.25</v>
      </c>
      <c r="L37" s="21"/>
      <c r="M37" s="118">
        <v>0</v>
      </c>
      <c r="N37" s="118">
        <v>0</v>
      </c>
      <c r="O37" s="118">
        <v>2</v>
      </c>
      <c r="P37" s="118">
        <v>0</v>
      </c>
      <c r="Q37" s="118">
        <v>0</v>
      </c>
      <c r="R37" s="123">
        <f t="shared" si="12"/>
        <v>2</v>
      </c>
      <c r="V37" s="36"/>
      <c r="W37" s="21"/>
      <c r="X37" s="21"/>
    </row>
    <row r="38" spans="1:24" ht="15" thickBot="1" x14ac:dyDescent="0.35">
      <c r="A38" s="262"/>
      <c r="B38" s="124">
        <v>34</v>
      </c>
      <c r="C38" s="6">
        <v>42968</v>
      </c>
      <c r="D38" s="3">
        <v>42974</v>
      </c>
      <c r="E38" s="16">
        <f t="shared" si="4"/>
        <v>189.71581702942035</v>
      </c>
      <c r="F38" s="16">
        <f t="shared" si="5"/>
        <v>136.59526477531676</v>
      </c>
      <c r="G38" s="16"/>
      <c r="I38" s="32">
        <v>37</v>
      </c>
      <c r="J38" s="15">
        <f t="shared" si="3"/>
        <v>0</v>
      </c>
      <c r="K38" s="218">
        <f t="shared" si="9"/>
        <v>37</v>
      </c>
      <c r="L38" s="21"/>
      <c r="M38" s="118">
        <v>0</v>
      </c>
      <c r="N38" s="118">
        <v>3</v>
      </c>
      <c r="O38" s="118">
        <v>0</v>
      </c>
      <c r="P38" s="118">
        <v>0</v>
      </c>
      <c r="Q38" s="118">
        <v>4</v>
      </c>
      <c r="R38" s="145">
        <f t="shared" si="12"/>
        <v>7</v>
      </c>
      <c r="V38" s="36"/>
      <c r="W38" s="21"/>
      <c r="X38" s="21"/>
    </row>
    <row r="39" spans="1:24" x14ac:dyDescent="0.3">
      <c r="A39" s="261" t="s">
        <v>9</v>
      </c>
      <c r="B39" s="9">
        <v>35</v>
      </c>
      <c r="C39" s="5">
        <v>42975</v>
      </c>
      <c r="D39" s="2">
        <v>42981</v>
      </c>
      <c r="E39" s="131">
        <f t="shared" si="4"/>
        <v>197.30444971059717</v>
      </c>
      <c r="F39" s="131">
        <f t="shared" si="5"/>
        <v>140.69312271857626</v>
      </c>
      <c r="G39" s="131"/>
      <c r="H39" s="132"/>
      <c r="I39" s="133">
        <v>37</v>
      </c>
      <c r="J39" s="134">
        <f t="shared" si="3"/>
        <v>0</v>
      </c>
      <c r="K39" s="217">
        <f t="shared" si="9"/>
        <v>37</v>
      </c>
      <c r="L39" s="146"/>
      <c r="M39" s="147">
        <v>2</v>
      </c>
      <c r="N39" s="147">
        <v>2</v>
      </c>
      <c r="O39" s="147">
        <v>3</v>
      </c>
      <c r="P39" s="147">
        <v>0</v>
      </c>
      <c r="Q39" s="147">
        <v>0</v>
      </c>
      <c r="R39" s="122">
        <f>SUM(M39:Q39)</f>
        <v>7</v>
      </c>
      <c r="V39" s="36"/>
      <c r="W39" s="21"/>
      <c r="X39" s="21"/>
    </row>
    <row r="40" spans="1:24" x14ac:dyDescent="0.3">
      <c r="A40" s="262"/>
      <c r="B40" s="8">
        <v>36</v>
      </c>
      <c r="C40" s="6">
        <v>42982</v>
      </c>
      <c r="D40" s="3">
        <v>42988</v>
      </c>
      <c r="E40" s="135">
        <f t="shared" si="4"/>
        <v>205.19662769902106</v>
      </c>
      <c r="F40" s="135">
        <f t="shared" si="5"/>
        <v>144.91391640013356</v>
      </c>
      <c r="G40" s="135"/>
      <c r="H40" s="136"/>
      <c r="I40" s="137">
        <v>42.1</v>
      </c>
      <c r="J40" s="138">
        <f t="shared" si="3"/>
        <v>0.10200000000000004</v>
      </c>
      <c r="K40" s="217">
        <f t="shared" si="9"/>
        <v>38.274999999999999</v>
      </c>
      <c r="L40" s="139"/>
      <c r="M40" s="148">
        <v>0</v>
      </c>
      <c r="N40" s="148">
        <v>2</v>
      </c>
      <c r="O40" s="148">
        <v>2</v>
      </c>
      <c r="P40" s="148">
        <v>0</v>
      </c>
      <c r="Q40" s="148">
        <v>2</v>
      </c>
      <c r="R40" s="123">
        <f t="shared" ref="R40:R48" si="13">SUM(M40:Q40)</f>
        <v>6</v>
      </c>
      <c r="V40" s="36"/>
      <c r="W40" s="21"/>
      <c r="X40" s="21"/>
    </row>
    <row r="41" spans="1:24" x14ac:dyDescent="0.3">
      <c r="A41" s="262"/>
      <c r="B41" s="8">
        <v>37</v>
      </c>
      <c r="C41" s="6">
        <v>42989</v>
      </c>
      <c r="D41" s="3">
        <v>42995</v>
      </c>
      <c r="E41" s="135">
        <f t="shared" si="4"/>
        <v>213.40449280698192</v>
      </c>
      <c r="F41" s="135">
        <f t="shared" si="5"/>
        <v>149.26133389213757</v>
      </c>
      <c r="G41" s="135"/>
      <c r="H41" s="136" t="s">
        <v>152</v>
      </c>
      <c r="I41" s="161">
        <v>47.5</v>
      </c>
      <c r="J41" s="138">
        <f t="shared" si="3"/>
        <v>0.10799999999999997</v>
      </c>
      <c r="K41" s="217">
        <f t="shared" si="9"/>
        <v>40.9</v>
      </c>
      <c r="L41" s="139"/>
      <c r="M41" s="148">
        <v>3</v>
      </c>
      <c r="N41" s="148">
        <v>8</v>
      </c>
      <c r="O41" s="148">
        <v>4</v>
      </c>
      <c r="P41" s="148">
        <v>3</v>
      </c>
      <c r="Q41" s="148">
        <v>3</v>
      </c>
      <c r="R41" s="123">
        <f t="shared" si="13"/>
        <v>21</v>
      </c>
      <c r="V41" s="36"/>
      <c r="W41" s="21"/>
      <c r="X41" s="21"/>
    </row>
    <row r="42" spans="1:24" ht="15" thickBot="1" x14ac:dyDescent="0.35">
      <c r="A42" s="263"/>
      <c r="B42" s="10">
        <v>38</v>
      </c>
      <c r="C42" s="7">
        <v>42996</v>
      </c>
      <c r="D42" s="4">
        <v>43002</v>
      </c>
      <c r="E42" s="140">
        <f t="shared" si="4"/>
        <v>221.9406725192612</v>
      </c>
      <c r="F42" s="140">
        <f t="shared" si="5"/>
        <v>153.73917390890171</v>
      </c>
      <c r="G42" s="140"/>
      <c r="H42" s="141">
        <v>2</v>
      </c>
      <c r="I42" s="142">
        <v>44.4</v>
      </c>
      <c r="J42" s="143">
        <f t="shared" si="3"/>
        <v>-6.2000000000000027E-2</v>
      </c>
      <c r="K42" s="218">
        <f t="shared" si="9"/>
        <v>42.75</v>
      </c>
      <c r="L42" s="144"/>
      <c r="M42" s="149">
        <v>3</v>
      </c>
      <c r="N42" s="149">
        <v>1</v>
      </c>
      <c r="O42" s="149">
        <v>2</v>
      </c>
      <c r="P42" s="149">
        <v>5</v>
      </c>
      <c r="Q42" s="149">
        <v>0</v>
      </c>
      <c r="R42" s="145">
        <f t="shared" si="13"/>
        <v>11</v>
      </c>
      <c r="V42" s="36"/>
      <c r="W42" s="21"/>
      <c r="X42" s="21"/>
    </row>
    <row r="43" spans="1:24" x14ac:dyDescent="0.3">
      <c r="A43" s="261" t="s">
        <v>10</v>
      </c>
      <c r="B43" s="9">
        <v>39</v>
      </c>
      <c r="C43" s="5">
        <v>43003</v>
      </c>
      <c r="D43" s="2">
        <v>43009</v>
      </c>
      <c r="E43" s="131">
        <f t="shared" si="4"/>
        <v>230.81829942003165</v>
      </c>
      <c r="F43" s="131">
        <f t="shared" si="5"/>
        <v>158.35134912616877</v>
      </c>
      <c r="G43" s="131">
        <v>50</v>
      </c>
      <c r="H43" s="132"/>
      <c r="I43" s="133">
        <v>46.2</v>
      </c>
      <c r="J43" s="134">
        <f t="shared" si="3"/>
        <v>3.6000000000000087E-2</v>
      </c>
      <c r="K43" s="217">
        <f t="shared" si="9"/>
        <v>45.05</v>
      </c>
      <c r="L43" s="146"/>
      <c r="M43" s="147">
        <v>0</v>
      </c>
      <c r="N43" s="147">
        <v>0</v>
      </c>
      <c r="O43" s="147">
        <v>1</v>
      </c>
      <c r="P43" s="147">
        <v>4</v>
      </c>
      <c r="Q43" s="147">
        <v>1</v>
      </c>
      <c r="R43" s="122">
        <f t="shared" si="13"/>
        <v>6</v>
      </c>
      <c r="V43" s="36"/>
      <c r="W43" s="21"/>
      <c r="X43" s="21"/>
    </row>
    <row r="44" spans="1:24" x14ac:dyDescent="0.3">
      <c r="A44" s="262"/>
      <c r="B44" s="8">
        <v>40</v>
      </c>
      <c r="C44" s="6">
        <v>43010</v>
      </c>
      <c r="D44" s="3">
        <v>43016</v>
      </c>
      <c r="E44" s="135">
        <f t="shared" si="4"/>
        <v>240.05103139683291</v>
      </c>
      <c r="F44" s="135">
        <f t="shared" si="5"/>
        <v>163.10188959995384</v>
      </c>
      <c r="G44" s="135">
        <f t="shared" ref="G44:G72" si="14">G43*(1+G$2)</f>
        <v>51.5</v>
      </c>
      <c r="H44" s="136"/>
      <c r="I44" s="161">
        <v>53.5</v>
      </c>
      <c r="J44" s="138">
        <f t="shared" si="3"/>
        <v>0.14599999999999994</v>
      </c>
      <c r="K44" s="217">
        <f t="shared" si="9"/>
        <v>47.900000000000006</v>
      </c>
      <c r="L44" s="139"/>
      <c r="M44" s="148">
        <v>3</v>
      </c>
      <c r="N44" s="148">
        <v>5</v>
      </c>
      <c r="O44" s="148">
        <v>5</v>
      </c>
      <c r="P44" s="148">
        <v>6</v>
      </c>
      <c r="Q44" s="148">
        <v>7</v>
      </c>
      <c r="R44" s="123">
        <f t="shared" si="13"/>
        <v>26</v>
      </c>
      <c r="V44" s="36"/>
      <c r="W44" s="21"/>
      <c r="X44" s="21"/>
    </row>
    <row r="45" spans="1:24" x14ac:dyDescent="0.3">
      <c r="A45" s="262"/>
      <c r="B45" s="8">
        <v>41</v>
      </c>
      <c r="C45" s="6">
        <v>43017</v>
      </c>
      <c r="D45" s="3">
        <v>43023</v>
      </c>
      <c r="E45" s="135">
        <f t="shared" si="4"/>
        <v>249.65307265270624</v>
      </c>
      <c r="F45" s="135">
        <f t="shared" si="5"/>
        <v>167.99494628795244</v>
      </c>
      <c r="G45" s="135">
        <f t="shared" si="14"/>
        <v>53.045000000000002</v>
      </c>
      <c r="H45" s="136"/>
      <c r="I45" s="137">
        <v>49.4</v>
      </c>
      <c r="J45" s="138">
        <f t="shared" si="3"/>
        <v>-8.2000000000000031E-2</v>
      </c>
      <c r="K45" s="217">
        <f t="shared" si="9"/>
        <v>48.375</v>
      </c>
      <c r="L45" s="139"/>
      <c r="M45" s="162">
        <v>1</v>
      </c>
      <c r="N45" s="162">
        <v>1</v>
      </c>
      <c r="O45" s="162">
        <v>1</v>
      </c>
      <c r="P45" s="162">
        <v>4</v>
      </c>
      <c r="Q45" s="162">
        <v>2</v>
      </c>
      <c r="R45" s="123">
        <f t="shared" si="13"/>
        <v>9</v>
      </c>
      <c r="S45" s="219" t="s">
        <v>198</v>
      </c>
      <c r="U45" s="170" t="s">
        <v>155</v>
      </c>
      <c r="W45" s="21"/>
      <c r="X45" s="21" t="s">
        <v>142</v>
      </c>
    </row>
    <row r="46" spans="1:24" x14ac:dyDescent="0.3">
      <c r="A46" s="262"/>
      <c r="B46" s="8">
        <v>42</v>
      </c>
      <c r="C46" s="6">
        <v>43024</v>
      </c>
      <c r="D46" s="3">
        <v>43030</v>
      </c>
      <c r="E46" s="135">
        <f t="shared" si="4"/>
        <v>259.63919555881449</v>
      </c>
      <c r="F46" s="135">
        <f t="shared" si="5"/>
        <v>173.03479467659102</v>
      </c>
      <c r="G46" s="135">
        <f t="shared" si="14"/>
        <v>54.63635</v>
      </c>
      <c r="H46" s="136"/>
      <c r="I46" s="137">
        <v>44.2</v>
      </c>
      <c r="J46" s="138">
        <f t="shared" si="3"/>
        <v>-0.10399999999999991</v>
      </c>
      <c r="K46" s="217">
        <f t="shared" si="9"/>
        <v>48.325000000000003</v>
      </c>
      <c r="L46" s="139"/>
      <c r="M46" s="162">
        <v>0</v>
      </c>
      <c r="N46" s="162">
        <v>2</v>
      </c>
      <c r="O46" s="162">
        <v>1</v>
      </c>
      <c r="P46" s="162">
        <v>2</v>
      </c>
      <c r="Q46" s="162">
        <v>4</v>
      </c>
      <c r="R46" s="123">
        <f t="shared" si="13"/>
        <v>9</v>
      </c>
      <c r="V46" s="119" t="s">
        <v>144</v>
      </c>
      <c r="W46" s="21"/>
      <c r="X46" s="21" t="s">
        <v>143</v>
      </c>
    </row>
    <row r="47" spans="1:24" ht="15" thickBot="1" x14ac:dyDescent="0.35">
      <c r="A47" s="263"/>
      <c r="B47" s="10">
        <v>43</v>
      </c>
      <c r="C47" s="7">
        <v>43031</v>
      </c>
      <c r="D47" s="4">
        <v>43037</v>
      </c>
      <c r="E47" s="140">
        <f t="shared" si="4"/>
        <v>270.02476338116708</v>
      </c>
      <c r="F47" s="140">
        <f t="shared" si="5"/>
        <v>178.22583851688876</v>
      </c>
      <c r="G47" s="140">
        <f t="shared" si="14"/>
        <v>56.275440500000002</v>
      </c>
      <c r="H47" s="141"/>
      <c r="I47" s="142">
        <v>50.4</v>
      </c>
      <c r="J47" s="143">
        <f t="shared" si="3"/>
        <v>0.12399999999999992</v>
      </c>
      <c r="K47" s="218">
        <f t="shared" si="9"/>
        <v>49.375000000000007</v>
      </c>
      <c r="L47" s="144"/>
      <c r="M47" s="149">
        <v>2</v>
      </c>
      <c r="N47" s="149">
        <v>3</v>
      </c>
      <c r="O47" s="149">
        <v>3</v>
      </c>
      <c r="P47" s="149">
        <v>8</v>
      </c>
      <c r="Q47" s="149">
        <v>5</v>
      </c>
      <c r="R47" s="145">
        <f t="shared" si="13"/>
        <v>21</v>
      </c>
      <c r="W47" s="21"/>
      <c r="X47" s="21"/>
    </row>
    <row r="48" spans="1:24" x14ac:dyDescent="0.3">
      <c r="A48" s="261" t="s">
        <v>11</v>
      </c>
      <c r="B48" s="9">
        <v>44</v>
      </c>
      <c r="C48" s="5">
        <v>43038</v>
      </c>
      <c r="D48" s="2">
        <v>43044</v>
      </c>
      <c r="E48" s="131">
        <f t="shared" si="4"/>
        <v>280.82575391641376</v>
      </c>
      <c r="F48" s="131">
        <f t="shared" si="5"/>
        <v>183.57261367239542</v>
      </c>
      <c r="G48" s="131">
        <f t="shared" si="14"/>
        <v>57.963703715000001</v>
      </c>
      <c r="H48" s="132"/>
      <c r="I48" s="133">
        <v>49.3</v>
      </c>
      <c r="J48" s="134">
        <f t="shared" si="3"/>
        <v>-2.200000000000003E-2</v>
      </c>
      <c r="K48" s="217">
        <f t="shared" si="9"/>
        <v>48.325000000000003</v>
      </c>
      <c r="L48" s="146"/>
      <c r="M48" s="147">
        <v>1</v>
      </c>
      <c r="N48" s="147">
        <v>0</v>
      </c>
      <c r="O48" s="147">
        <v>0</v>
      </c>
      <c r="P48" s="147">
        <v>0</v>
      </c>
      <c r="Q48" s="147">
        <v>5</v>
      </c>
      <c r="R48" s="122">
        <f t="shared" si="13"/>
        <v>6</v>
      </c>
      <c r="V48" s="36"/>
      <c r="W48" s="21"/>
      <c r="X48" s="21"/>
    </row>
    <row r="49" spans="1:30" x14ac:dyDescent="0.3">
      <c r="A49" s="262"/>
      <c r="B49" s="8">
        <v>45</v>
      </c>
      <c r="C49" s="6">
        <v>43045</v>
      </c>
      <c r="D49" s="3">
        <v>43051</v>
      </c>
      <c r="E49" s="135">
        <f t="shared" si="4"/>
        <v>292.05878407307034</v>
      </c>
      <c r="F49" s="135">
        <f t="shared" si="5"/>
        <v>189.07979208256728</v>
      </c>
      <c r="G49" s="135">
        <f t="shared" si="14"/>
        <v>59.702614826450002</v>
      </c>
      <c r="H49" s="136"/>
      <c r="I49" s="137"/>
      <c r="J49" s="138">
        <f t="shared" si="3"/>
        <v>-0.98599999999999999</v>
      </c>
      <c r="K49" s="217">
        <f t="shared" si="9"/>
        <v>35.974999999999994</v>
      </c>
      <c r="L49" s="139"/>
      <c r="M49" s="139"/>
      <c r="N49" s="139"/>
      <c r="O49" s="139"/>
      <c r="P49" s="139"/>
      <c r="Q49" s="139"/>
      <c r="V49" s="36"/>
      <c r="W49" s="21"/>
      <c r="X49" s="36" t="s">
        <v>145</v>
      </c>
    </row>
    <row r="50" spans="1:30" x14ac:dyDescent="0.3">
      <c r="A50" s="262"/>
      <c r="B50" s="8">
        <v>46</v>
      </c>
      <c r="C50" s="6">
        <v>43052</v>
      </c>
      <c r="D50" s="3">
        <v>43058</v>
      </c>
      <c r="E50" s="135">
        <f t="shared" si="4"/>
        <v>303.74113543599316</v>
      </c>
      <c r="F50" s="135">
        <f t="shared" si="5"/>
        <v>194.75218584504429</v>
      </c>
      <c r="G50" s="135">
        <f t="shared" si="14"/>
        <v>61.493693271243501</v>
      </c>
      <c r="H50" s="136"/>
      <c r="I50" s="137"/>
      <c r="J50" s="138">
        <f t="shared" si="3"/>
        <v>0</v>
      </c>
      <c r="K50" s="217">
        <f t="shared" si="9"/>
        <v>24.924999999999997</v>
      </c>
      <c r="L50" s="139"/>
      <c r="M50" s="139"/>
      <c r="N50" s="139"/>
      <c r="O50" s="139"/>
      <c r="P50" s="139"/>
      <c r="Q50" s="139"/>
      <c r="V50" s="36"/>
      <c r="W50" s="21"/>
      <c r="X50" s="166" t="s">
        <v>147</v>
      </c>
    </row>
    <row r="51" spans="1:30" ht="15" thickBot="1" x14ac:dyDescent="0.35">
      <c r="A51" s="263"/>
      <c r="B51" s="10">
        <v>47</v>
      </c>
      <c r="C51" s="7">
        <v>43059</v>
      </c>
      <c r="D51" s="4">
        <v>43065</v>
      </c>
      <c r="E51" s="140">
        <f t="shared" si="4"/>
        <v>315.89078085343289</v>
      </c>
      <c r="F51" s="140">
        <f t="shared" si="5"/>
        <v>200.59475142039562</v>
      </c>
      <c r="G51" s="140">
        <f t="shared" si="14"/>
        <v>63.338504069380811</v>
      </c>
      <c r="H51" s="141"/>
      <c r="I51" s="142"/>
      <c r="J51" s="143">
        <f t="shared" si="3"/>
        <v>0</v>
      </c>
      <c r="K51" s="218">
        <f t="shared" si="9"/>
        <v>12.324999999999999</v>
      </c>
      <c r="L51" s="141"/>
      <c r="M51" s="141"/>
      <c r="N51" s="141"/>
      <c r="O51" s="141"/>
      <c r="P51" s="141"/>
      <c r="Q51" s="141"/>
      <c r="R51" s="145"/>
      <c r="X51" s="166" t="s">
        <v>146</v>
      </c>
    </row>
    <row r="52" spans="1:30" x14ac:dyDescent="0.3">
      <c r="A52" s="261" t="s">
        <v>12</v>
      </c>
      <c r="B52" s="9">
        <v>48</v>
      </c>
      <c r="C52" s="5">
        <v>43066</v>
      </c>
      <c r="D52" s="2">
        <v>43072</v>
      </c>
      <c r="E52" s="131">
        <f t="shared" si="4"/>
        <v>328.52641208757024</v>
      </c>
      <c r="F52" s="131">
        <f t="shared" si="5"/>
        <v>206.6125939630075</v>
      </c>
      <c r="G52" s="131">
        <f t="shared" si="14"/>
        <v>65.238659191462233</v>
      </c>
      <c r="H52" s="132"/>
      <c r="I52" s="133"/>
      <c r="J52" s="134">
        <f t="shared" si="3"/>
        <v>0</v>
      </c>
      <c r="K52" s="217">
        <f t="shared" si="9"/>
        <v>0</v>
      </c>
      <c r="L52" s="132"/>
      <c r="M52" s="132"/>
      <c r="N52" s="132"/>
      <c r="O52" s="132"/>
      <c r="P52" s="132"/>
      <c r="Q52" s="132"/>
      <c r="R52" s="122"/>
      <c r="X52" s="36" t="s">
        <v>148</v>
      </c>
    </row>
    <row r="53" spans="1:30" x14ac:dyDescent="0.3">
      <c r="A53" s="262"/>
      <c r="B53" s="8">
        <v>49</v>
      </c>
      <c r="C53" s="6">
        <v>43073</v>
      </c>
      <c r="D53" s="3">
        <v>43079</v>
      </c>
      <c r="E53" s="135">
        <f t="shared" si="4"/>
        <v>341.66746857107307</v>
      </c>
      <c r="F53" s="135">
        <f t="shared" si="5"/>
        <v>212.81097178189773</v>
      </c>
      <c r="G53" s="135">
        <f t="shared" si="14"/>
        <v>67.195818967206108</v>
      </c>
      <c r="H53" s="136"/>
      <c r="I53" s="137"/>
      <c r="J53" s="138">
        <f t="shared" si="3"/>
        <v>0</v>
      </c>
      <c r="K53" s="217">
        <f t="shared" si="9"/>
        <v>0</v>
      </c>
      <c r="L53" s="136"/>
      <c r="M53" s="136"/>
      <c r="N53" s="136"/>
      <c r="O53" s="136"/>
      <c r="P53" s="136"/>
      <c r="Q53" s="136"/>
      <c r="X53" t="s">
        <v>149</v>
      </c>
    </row>
    <row r="54" spans="1:30" x14ac:dyDescent="0.3">
      <c r="A54" s="262"/>
      <c r="B54" s="8">
        <v>50</v>
      </c>
      <c r="C54" s="6">
        <v>43080</v>
      </c>
      <c r="D54" s="3">
        <v>43086</v>
      </c>
      <c r="E54" s="135">
        <f t="shared" si="4"/>
        <v>355.334167313916</v>
      </c>
      <c r="F54" s="135">
        <f t="shared" si="5"/>
        <v>219.19530093535468</v>
      </c>
      <c r="G54" s="135">
        <f t="shared" si="14"/>
        <v>69.211693536222299</v>
      </c>
      <c r="H54" s="136"/>
      <c r="I54" s="137"/>
      <c r="J54" s="138">
        <f t="shared" si="3"/>
        <v>0</v>
      </c>
      <c r="K54" s="217">
        <f t="shared" si="9"/>
        <v>0</v>
      </c>
      <c r="L54" s="136"/>
      <c r="M54" s="136"/>
      <c r="N54" s="136"/>
      <c r="O54" s="136"/>
      <c r="P54" s="136"/>
      <c r="Q54" s="136"/>
    </row>
    <row r="55" spans="1:30" ht="14.4" customHeight="1" x14ac:dyDescent="0.3">
      <c r="A55" s="262"/>
      <c r="B55" s="8">
        <v>51</v>
      </c>
      <c r="C55" s="6">
        <v>43087</v>
      </c>
      <c r="D55" s="3">
        <v>43093</v>
      </c>
      <c r="E55" s="135">
        <f t="shared" si="4"/>
        <v>369.54753400647263</v>
      </c>
      <c r="F55" s="135">
        <f t="shared" si="5"/>
        <v>225.77115996341533</v>
      </c>
      <c r="G55" s="135">
        <f t="shared" si="14"/>
        <v>71.288044342308964</v>
      </c>
      <c r="H55" s="136"/>
      <c r="I55" s="137"/>
      <c r="J55" s="138">
        <f t="shared" si="3"/>
        <v>0</v>
      </c>
      <c r="K55" s="217">
        <f t="shared" si="9"/>
        <v>0</v>
      </c>
      <c r="L55" s="136"/>
      <c r="M55" s="136"/>
      <c r="N55" s="136"/>
      <c r="O55" s="136"/>
      <c r="P55" s="136"/>
      <c r="Q55" s="136"/>
      <c r="X55" s="260" t="s">
        <v>163</v>
      </c>
      <c r="Y55" s="260"/>
      <c r="Z55" s="260"/>
      <c r="AA55" s="260"/>
      <c r="AB55" s="260"/>
      <c r="AC55" s="260"/>
      <c r="AD55" s="260"/>
    </row>
    <row r="56" spans="1:30" ht="15" customHeight="1" thickBot="1" x14ac:dyDescent="0.35">
      <c r="A56" s="263"/>
      <c r="B56" s="10">
        <v>52</v>
      </c>
      <c r="C56" s="7">
        <v>43094</v>
      </c>
      <c r="D56" s="4">
        <v>43100</v>
      </c>
      <c r="E56" s="135">
        <f t="shared" si="4"/>
        <v>384.32943536673156</v>
      </c>
      <c r="F56" s="135">
        <f t="shared" si="5"/>
        <v>232.5442947623178</v>
      </c>
      <c r="G56" s="135">
        <f t="shared" si="14"/>
        <v>73.42668567257823</v>
      </c>
      <c r="H56" s="141"/>
      <c r="I56" s="142"/>
      <c r="J56" s="143">
        <f t="shared" si="3"/>
        <v>0</v>
      </c>
      <c r="K56" s="218">
        <f t="shared" si="9"/>
        <v>0</v>
      </c>
      <c r="L56" s="141"/>
      <c r="M56" s="141"/>
      <c r="N56" s="141"/>
      <c r="O56" s="141"/>
      <c r="P56" s="141"/>
      <c r="Q56" s="141"/>
      <c r="R56" s="145"/>
      <c r="X56" s="260"/>
      <c r="Y56" s="260"/>
      <c r="Z56" s="260"/>
      <c r="AA56" s="260"/>
      <c r="AB56" s="260"/>
      <c r="AC56" s="260"/>
      <c r="AD56" s="260"/>
    </row>
    <row r="57" spans="1:30" ht="14.4" customHeight="1" x14ac:dyDescent="0.3">
      <c r="A57" s="257" t="s">
        <v>1</v>
      </c>
      <c r="B57" s="127">
        <v>1</v>
      </c>
      <c r="C57" s="5">
        <v>43101</v>
      </c>
      <c r="D57" s="2">
        <v>43107</v>
      </c>
      <c r="E57" s="131">
        <f t="shared" si="4"/>
        <v>399.70261278140083</v>
      </c>
      <c r="F57" s="131">
        <f t="shared" si="5"/>
        <v>239.52062360518735</v>
      </c>
      <c r="G57" s="131">
        <f t="shared" si="14"/>
        <v>75.629486242755576</v>
      </c>
      <c r="H57" s="132"/>
      <c r="I57" s="132"/>
      <c r="J57" s="134">
        <f t="shared" si="3"/>
        <v>0</v>
      </c>
      <c r="K57" s="216"/>
      <c r="L57" s="132"/>
      <c r="M57" s="132"/>
      <c r="N57" s="132"/>
      <c r="O57" s="132"/>
      <c r="P57" s="132"/>
      <c r="Q57" s="132"/>
      <c r="R57" s="122"/>
      <c r="X57" s="260"/>
      <c r="Y57" s="260"/>
      <c r="Z57" s="260"/>
      <c r="AA57" s="260"/>
      <c r="AB57" s="260"/>
      <c r="AC57" s="260"/>
      <c r="AD57" s="260"/>
    </row>
    <row r="58" spans="1:30" x14ac:dyDescent="0.3">
      <c r="A58" s="258"/>
      <c r="B58" s="125">
        <v>2</v>
      </c>
      <c r="C58" s="6">
        <v>43108</v>
      </c>
      <c r="D58" s="3">
        <v>43114</v>
      </c>
      <c r="E58" s="135">
        <f t="shared" si="4"/>
        <v>415.69071729265687</v>
      </c>
      <c r="F58" s="135">
        <f t="shared" si="5"/>
        <v>246.70624231334298</v>
      </c>
      <c r="G58" s="135">
        <f t="shared" si="14"/>
        <v>77.898370830038246</v>
      </c>
      <c r="H58" s="136"/>
      <c r="I58" s="136"/>
      <c r="J58" s="138">
        <f t="shared" si="3"/>
        <v>0</v>
      </c>
      <c r="K58" s="217"/>
      <c r="L58" s="136"/>
      <c r="M58" s="136"/>
      <c r="N58" s="136"/>
      <c r="O58" s="136"/>
      <c r="P58" s="136"/>
      <c r="Q58" s="136"/>
      <c r="W58" s="36" t="s">
        <v>150</v>
      </c>
    </row>
    <row r="59" spans="1:30" x14ac:dyDescent="0.3">
      <c r="A59" s="258"/>
      <c r="B59" s="125">
        <v>3</v>
      </c>
      <c r="C59" s="6">
        <v>43115</v>
      </c>
      <c r="D59" s="3">
        <v>43121</v>
      </c>
      <c r="E59" s="135">
        <f t="shared" si="4"/>
        <v>432.31834598436313</v>
      </c>
      <c r="F59" s="135">
        <f t="shared" si="5"/>
        <v>254.10742958274329</v>
      </c>
      <c r="G59" s="135">
        <f t="shared" si="14"/>
        <v>80.235321954939394</v>
      </c>
      <c r="H59" s="136"/>
      <c r="I59" s="136"/>
      <c r="J59" s="138">
        <f t="shared" si="3"/>
        <v>0</v>
      </c>
      <c r="K59" s="217"/>
      <c r="L59" s="136"/>
      <c r="M59" s="136"/>
      <c r="O59" s="136"/>
      <c r="P59" s="136"/>
      <c r="Q59" s="136"/>
      <c r="W59" s="36" t="s">
        <v>151</v>
      </c>
    </row>
    <row r="60" spans="1:30" ht="15" thickBot="1" x14ac:dyDescent="0.35">
      <c r="A60" s="259"/>
      <c r="B60" s="128">
        <v>4</v>
      </c>
      <c r="C60" s="7">
        <v>43122</v>
      </c>
      <c r="D60" s="4">
        <v>43128</v>
      </c>
      <c r="E60" s="140">
        <f t="shared" si="4"/>
        <v>449.61107982373767</v>
      </c>
      <c r="F60" s="140">
        <f t="shared" si="5"/>
        <v>261.73065247022561</v>
      </c>
      <c r="G60" s="140">
        <f t="shared" si="14"/>
        <v>82.642381613587574</v>
      </c>
      <c r="H60" s="141"/>
      <c r="I60" s="141"/>
      <c r="J60" s="143">
        <f t="shared" si="3"/>
        <v>0</v>
      </c>
      <c r="K60" s="218"/>
      <c r="L60" s="141"/>
      <c r="M60" s="141"/>
      <c r="N60" s="141"/>
      <c r="O60" s="141"/>
      <c r="P60" s="141"/>
      <c r="Q60" s="141"/>
      <c r="R60" s="145"/>
    </row>
    <row r="61" spans="1:30" x14ac:dyDescent="0.3">
      <c r="A61" s="257" t="s">
        <v>2</v>
      </c>
      <c r="B61" s="127">
        <v>5</v>
      </c>
      <c r="C61" s="5">
        <v>43129</v>
      </c>
      <c r="D61" s="2">
        <v>43135</v>
      </c>
      <c r="E61" s="131">
        <f t="shared" si="4"/>
        <v>467.5955230166872</v>
      </c>
      <c r="F61" s="131">
        <f t="shared" si="5"/>
        <v>269.58257204433238</v>
      </c>
      <c r="G61" s="131">
        <f t="shared" si="14"/>
        <v>85.121653061995204</v>
      </c>
      <c r="H61" s="132"/>
      <c r="I61" s="132"/>
      <c r="J61" s="134">
        <f t="shared" si="3"/>
        <v>0</v>
      </c>
      <c r="K61" s="216"/>
      <c r="L61" s="132"/>
      <c r="M61" s="132"/>
      <c r="N61" s="132"/>
      <c r="O61" s="132"/>
      <c r="P61" s="132"/>
      <c r="Q61" s="132"/>
      <c r="R61" s="122"/>
    </row>
    <row r="62" spans="1:30" x14ac:dyDescent="0.3">
      <c r="A62" s="258"/>
      <c r="B62" s="125">
        <v>6</v>
      </c>
      <c r="C62" s="6">
        <v>43136</v>
      </c>
      <c r="D62" s="3">
        <v>43142</v>
      </c>
      <c r="E62" s="135">
        <f t="shared" si="4"/>
        <v>486.29934393735471</v>
      </c>
      <c r="F62" s="135">
        <f t="shared" si="5"/>
        <v>277.67004920566234</v>
      </c>
      <c r="G62" s="135">
        <f t="shared" si="14"/>
        <v>87.675302653855056</v>
      </c>
      <c r="H62" s="136"/>
      <c r="I62" s="136"/>
      <c r="J62" s="138">
        <f t="shared" si="3"/>
        <v>0</v>
      </c>
      <c r="K62" s="217"/>
      <c r="L62" s="136"/>
      <c r="M62" s="136"/>
      <c r="N62" s="136"/>
      <c r="O62" s="136"/>
      <c r="P62" s="136"/>
      <c r="Q62" s="136"/>
      <c r="W62" s="36" t="s">
        <v>200</v>
      </c>
    </row>
    <row r="63" spans="1:30" x14ac:dyDescent="0.3">
      <c r="A63" s="258"/>
      <c r="B63" s="125">
        <v>7</v>
      </c>
      <c r="C63" s="6">
        <v>43143</v>
      </c>
      <c r="D63" s="3">
        <v>43149</v>
      </c>
      <c r="E63" s="135">
        <f t="shared" si="4"/>
        <v>505.75131769484892</v>
      </c>
      <c r="F63" s="135">
        <f t="shared" si="5"/>
        <v>286.00015068183222</v>
      </c>
      <c r="G63" s="135">
        <f t="shared" si="14"/>
        <v>90.305561733470711</v>
      </c>
      <c r="H63" s="136"/>
      <c r="I63" s="136"/>
      <c r="J63" s="138">
        <f t="shared" si="3"/>
        <v>0</v>
      </c>
      <c r="K63" s="217"/>
      <c r="L63" s="136"/>
      <c r="M63" s="136"/>
      <c r="N63" s="136"/>
      <c r="O63" s="136"/>
      <c r="P63" s="136"/>
      <c r="Q63" s="136"/>
      <c r="W63" s="36" t="s">
        <v>199</v>
      </c>
    </row>
    <row r="64" spans="1:30" ht="15" thickBot="1" x14ac:dyDescent="0.35">
      <c r="A64" s="259"/>
      <c r="B64" s="128">
        <v>8</v>
      </c>
      <c r="C64" s="7">
        <v>43150</v>
      </c>
      <c r="D64" s="4">
        <v>43156</v>
      </c>
      <c r="E64" s="140">
        <f t="shared" si="4"/>
        <v>525.98137040264294</v>
      </c>
      <c r="F64" s="140">
        <f t="shared" si="5"/>
        <v>294.58015520228719</v>
      </c>
      <c r="G64" s="140">
        <f t="shared" si="14"/>
        <v>93.014728585474828</v>
      </c>
      <c r="H64" s="141"/>
      <c r="I64" s="141"/>
      <c r="J64" s="143">
        <f t="shared" si="3"/>
        <v>0</v>
      </c>
      <c r="K64" s="218"/>
      <c r="L64" s="141"/>
      <c r="M64" s="141"/>
      <c r="N64" s="141"/>
      <c r="O64" s="141"/>
      <c r="P64" s="141"/>
      <c r="Q64" s="141"/>
      <c r="R64" s="145"/>
      <c r="W64" s="119" t="s">
        <v>157</v>
      </c>
    </row>
    <row r="65" spans="1:23" x14ac:dyDescent="0.3">
      <c r="A65" s="257" t="s">
        <v>3</v>
      </c>
      <c r="B65" s="127">
        <v>9</v>
      </c>
      <c r="C65" s="5">
        <v>43157</v>
      </c>
      <c r="D65" s="2">
        <v>43163</v>
      </c>
      <c r="E65" s="131">
        <f t="shared" si="4"/>
        <v>547.02062521874871</v>
      </c>
      <c r="F65" s="131">
        <f t="shared" si="5"/>
        <v>303.41755985835579</v>
      </c>
      <c r="G65" s="131">
        <f t="shared" si="14"/>
        <v>95.805170443039074</v>
      </c>
      <c r="H65" s="132"/>
      <c r="I65" s="132"/>
      <c r="J65" s="134">
        <f t="shared" si="3"/>
        <v>0</v>
      </c>
      <c r="K65" s="216"/>
      <c r="L65" s="132"/>
      <c r="M65" s="132"/>
      <c r="N65" s="132"/>
      <c r="O65" s="132"/>
      <c r="P65" s="132"/>
      <c r="Q65" s="132"/>
      <c r="R65" s="122"/>
      <c r="W65" s="119" t="s">
        <v>158</v>
      </c>
    </row>
    <row r="66" spans="1:23" x14ac:dyDescent="0.3">
      <c r="A66" s="258"/>
      <c r="B66" s="125">
        <v>10</v>
      </c>
      <c r="C66" s="6">
        <v>43164</v>
      </c>
      <c r="D66" s="3">
        <v>43170</v>
      </c>
      <c r="E66" s="135">
        <f t="shared" si="4"/>
        <v>568.90145022749869</v>
      </c>
      <c r="F66" s="135">
        <f t="shared" si="5"/>
        <v>312.52008665410648</v>
      </c>
      <c r="G66" s="135">
        <f t="shared" si="14"/>
        <v>98.679325556330255</v>
      </c>
      <c r="H66" s="136"/>
      <c r="I66" s="136"/>
      <c r="J66" s="138">
        <f t="shared" si="3"/>
        <v>0</v>
      </c>
      <c r="K66" s="217"/>
      <c r="L66" s="136"/>
      <c r="M66" s="136"/>
      <c r="N66" s="136"/>
      <c r="O66" s="136"/>
      <c r="P66" s="136"/>
      <c r="Q66" s="136"/>
      <c r="W66" s="119" t="s">
        <v>165</v>
      </c>
    </row>
    <row r="67" spans="1:23" x14ac:dyDescent="0.3">
      <c r="A67" s="258"/>
      <c r="B67" s="125">
        <v>11</v>
      </c>
      <c r="C67" s="6">
        <v>43171</v>
      </c>
      <c r="D67" s="3">
        <v>43177</v>
      </c>
      <c r="E67" s="135">
        <f t="shared" si="4"/>
        <v>591.65750823659869</v>
      </c>
      <c r="F67" s="135">
        <f t="shared" si="5"/>
        <v>321.8956892537297</v>
      </c>
      <c r="G67" s="135">
        <f t="shared" si="14"/>
        <v>101.63970532302017</v>
      </c>
      <c r="H67" s="136"/>
      <c r="I67" s="136"/>
      <c r="J67" s="138">
        <f t="shared" si="3"/>
        <v>0</v>
      </c>
      <c r="K67" s="217"/>
      <c r="L67" s="136"/>
      <c r="M67" s="136"/>
      <c r="N67" s="136"/>
      <c r="O67" s="136"/>
      <c r="P67" s="136"/>
      <c r="Q67" s="136"/>
      <c r="W67" s="119" t="s">
        <v>159</v>
      </c>
    </row>
    <row r="68" spans="1:23" ht="15" thickBot="1" x14ac:dyDescent="0.35">
      <c r="A68" s="259"/>
      <c r="B68" s="128">
        <v>12</v>
      </c>
      <c r="C68" s="7">
        <v>43178</v>
      </c>
      <c r="D68" s="4">
        <v>43184</v>
      </c>
      <c r="E68" s="140">
        <f t="shared" si="4"/>
        <v>615.32380856606267</v>
      </c>
      <c r="F68" s="140">
        <f t="shared" si="5"/>
        <v>331.55255993134159</v>
      </c>
      <c r="G68" s="163">
        <f t="shared" si="14"/>
        <v>104.68889648271077</v>
      </c>
      <c r="H68" s="141"/>
      <c r="I68" s="141"/>
      <c r="J68" s="143">
        <f t="shared" si="3"/>
        <v>0</v>
      </c>
      <c r="K68" s="218"/>
      <c r="L68" s="141"/>
      <c r="M68" s="141"/>
      <c r="N68" s="141"/>
      <c r="O68" s="141"/>
      <c r="P68" s="141"/>
      <c r="Q68" s="141"/>
      <c r="R68" s="145"/>
      <c r="W68" s="36" t="s">
        <v>164</v>
      </c>
    </row>
    <row r="69" spans="1:23" x14ac:dyDescent="0.3">
      <c r="A69" s="258" t="s">
        <v>4</v>
      </c>
      <c r="B69" s="126">
        <v>13</v>
      </c>
      <c r="C69" s="6">
        <v>43185</v>
      </c>
      <c r="D69" s="3">
        <v>43191</v>
      </c>
      <c r="E69" s="16">
        <f t="shared" si="4"/>
        <v>639.9367609087052</v>
      </c>
      <c r="F69" s="16">
        <f t="shared" si="5"/>
        <v>341.49913672928187</v>
      </c>
      <c r="G69" s="16">
        <f t="shared" si="14"/>
        <v>107.8295633771921</v>
      </c>
      <c r="J69" s="15">
        <f t="shared" si="3"/>
        <v>0</v>
      </c>
      <c r="W69" s="36" t="s">
        <v>160</v>
      </c>
    </row>
    <row r="70" spans="1:23" x14ac:dyDescent="0.3">
      <c r="A70" s="258"/>
      <c r="B70" s="125">
        <v>14</v>
      </c>
      <c r="C70" s="6">
        <v>43192</v>
      </c>
      <c r="D70" s="3">
        <v>43198</v>
      </c>
      <c r="E70" s="16">
        <f t="shared" si="4"/>
        <v>665.5342313450534</v>
      </c>
      <c r="F70" s="16">
        <f t="shared" si="5"/>
        <v>351.74411083116036</v>
      </c>
      <c r="G70" s="16">
        <f t="shared" si="14"/>
        <v>111.06445027850786</v>
      </c>
      <c r="J70" s="15">
        <f t="shared" si="3"/>
        <v>0</v>
      </c>
      <c r="W70" s="119" t="s">
        <v>177</v>
      </c>
    </row>
    <row r="71" spans="1:23" x14ac:dyDescent="0.3">
      <c r="A71" s="258"/>
      <c r="B71" s="125">
        <v>15</v>
      </c>
      <c r="C71" s="6">
        <v>43199</v>
      </c>
      <c r="D71" s="3">
        <v>43205</v>
      </c>
      <c r="E71" s="16">
        <f t="shared" si="4"/>
        <v>692.15560059885559</v>
      </c>
      <c r="F71" s="16">
        <f t="shared" si="5"/>
        <v>362.29643415609519</v>
      </c>
      <c r="G71" s="16">
        <f t="shared" si="14"/>
        <v>114.3963837868631</v>
      </c>
      <c r="J71" s="15">
        <f t="shared" ref="J71:J108" si="15">(I71-I70)/G$1</f>
        <v>0</v>
      </c>
    </row>
    <row r="72" spans="1:23" x14ac:dyDescent="0.3">
      <c r="A72" s="258"/>
      <c r="B72" s="125">
        <v>16</v>
      </c>
      <c r="C72" s="6">
        <v>43206</v>
      </c>
      <c r="D72" s="3">
        <v>43212</v>
      </c>
      <c r="E72" s="16">
        <f t="shared" si="4"/>
        <v>719.84182462280978</v>
      </c>
      <c r="F72" s="16">
        <f t="shared" si="5"/>
        <v>373.16532718077804</v>
      </c>
      <c r="G72" s="16">
        <f t="shared" si="14"/>
        <v>117.82827530046899</v>
      </c>
      <c r="J72" s="15">
        <f t="shared" si="15"/>
        <v>0</v>
      </c>
      <c r="W72" s="119" t="s">
        <v>161</v>
      </c>
    </row>
    <row r="73" spans="1:23" ht="15" thickBot="1" x14ac:dyDescent="0.35">
      <c r="A73" s="258"/>
      <c r="B73" s="129">
        <v>17</v>
      </c>
      <c r="C73" s="6">
        <v>43213</v>
      </c>
      <c r="D73" s="3">
        <v>43219</v>
      </c>
      <c r="E73" s="16">
        <f t="shared" ref="E73:E108" si="16">E72*(1+E$2)</f>
        <v>748.63549760772219</v>
      </c>
      <c r="F73" s="16">
        <f t="shared" ref="F73:F108" si="17">F72*(1+F$2)</f>
        <v>384.36028699620141</v>
      </c>
      <c r="G73" s="16">
        <f t="shared" ref="G73:G108" si="18">G72*(1+G$2)</f>
        <v>121.36312355948306</v>
      </c>
      <c r="J73" s="15">
        <f t="shared" si="15"/>
        <v>0</v>
      </c>
      <c r="W73" s="119" t="s">
        <v>162</v>
      </c>
    </row>
    <row r="74" spans="1:23" x14ac:dyDescent="0.3">
      <c r="A74" s="257" t="s">
        <v>5</v>
      </c>
      <c r="B74" s="127">
        <v>18</v>
      </c>
      <c r="C74" s="5">
        <v>43220</v>
      </c>
      <c r="D74" s="2">
        <v>43226</v>
      </c>
      <c r="E74" s="131">
        <f t="shared" si="16"/>
        <v>778.58091751203108</v>
      </c>
      <c r="F74" s="131">
        <f t="shared" si="17"/>
        <v>395.89109560608745</v>
      </c>
      <c r="G74" s="131">
        <f t="shared" si="18"/>
        <v>125.00401726626755</v>
      </c>
      <c r="H74" s="132"/>
      <c r="I74" s="132"/>
      <c r="J74" s="134">
        <f t="shared" si="15"/>
        <v>0</v>
      </c>
      <c r="K74" s="216"/>
      <c r="L74" s="132"/>
      <c r="M74" s="132"/>
      <c r="N74" s="132"/>
      <c r="O74" s="132"/>
      <c r="P74" s="132"/>
      <c r="Q74" s="132"/>
      <c r="R74" s="122"/>
    </row>
    <row r="75" spans="1:23" x14ac:dyDescent="0.3">
      <c r="A75" s="258"/>
      <c r="B75" s="125">
        <v>19</v>
      </c>
      <c r="C75" s="6">
        <v>43227</v>
      </c>
      <c r="D75" s="3">
        <v>43233</v>
      </c>
      <c r="E75" s="135">
        <f t="shared" si="16"/>
        <v>809.7241542125123</v>
      </c>
      <c r="F75" s="135">
        <f t="shared" si="17"/>
        <v>407.76782847427006</v>
      </c>
      <c r="G75" s="135">
        <f t="shared" si="18"/>
        <v>128.75413778425559</v>
      </c>
      <c r="H75" s="136"/>
      <c r="I75" s="136"/>
      <c r="J75" s="138">
        <f t="shared" si="15"/>
        <v>0</v>
      </c>
      <c r="K75" s="217"/>
      <c r="L75" s="136"/>
      <c r="M75" s="136"/>
      <c r="N75" s="136"/>
      <c r="O75" s="136"/>
      <c r="P75" s="136"/>
      <c r="Q75" s="136"/>
      <c r="W75" s="119" t="s">
        <v>166</v>
      </c>
    </row>
    <row r="76" spans="1:23" x14ac:dyDescent="0.3">
      <c r="A76" s="258"/>
      <c r="B76" s="125">
        <v>20</v>
      </c>
      <c r="C76" s="6">
        <v>43234</v>
      </c>
      <c r="D76" s="3">
        <v>43240</v>
      </c>
      <c r="E76" s="135">
        <f t="shared" si="16"/>
        <v>842.11312038101278</v>
      </c>
      <c r="F76" s="135">
        <f t="shared" si="17"/>
        <v>420.00086332849816</v>
      </c>
      <c r="G76" s="135">
        <f t="shared" si="18"/>
        <v>132.61676191778326</v>
      </c>
      <c r="H76" s="136"/>
      <c r="I76" s="136"/>
      <c r="J76" s="138">
        <f t="shared" si="15"/>
        <v>0</v>
      </c>
      <c r="K76" s="217"/>
      <c r="L76" s="136"/>
      <c r="M76" s="136"/>
      <c r="N76" s="136"/>
      <c r="O76" s="136"/>
      <c r="P76" s="136"/>
      <c r="Q76" s="136"/>
      <c r="W76" s="119" t="s">
        <v>167</v>
      </c>
    </row>
    <row r="77" spans="1:23" ht="15" thickBot="1" x14ac:dyDescent="0.35">
      <c r="A77" s="259"/>
      <c r="B77" s="128">
        <v>21</v>
      </c>
      <c r="C77" s="7">
        <v>43241</v>
      </c>
      <c r="D77" s="4">
        <v>43247</v>
      </c>
      <c r="E77" s="140">
        <f t="shared" si="16"/>
        <v>875.79764519625337</v>
      </c>
      <c r="F77" s="140">
        <f t="shared" si="17"/>
        <v>432.60088922835314</v>
      </c>
      <c r="G77" s="140">
        <f t="shared" si="18"/>
        <v>136.59526477531676</v>
      </c>
      <c r="H77" s="141"/>
      <c r="I77" s="141"/>
      <c r="J77" s="143">
        <f t="shared" si="15"/>
        <v>0</v>
      </c>
      <c r="K77" s="218"/>
      <c r="L77" s="141"/>
      <c r="M77" s="141"/>
      <c r="N77" s="141"/>
      <c r="O77" s="141"/>
      <c r="P77" s="141"/>
      <c r="Q77" s="141"/>
      <c r="R77" s="145"/>
      <c r="W77" s="119" t="s">
        <v>168</v>
      </c>
    </row>
    <row r="78" spans="1:23" x14ac:dyDescent="0.3">
      <c r="A78" s="258" t="s">
        <v>6</v>
      </c>
      <c r="B78" s="126">
        <v>22</v>
      </c>
      <c r="C78" s="6">
        <v>43248</v>
      </c>
      <c r="D78" s="3">
        <v>43254</v>
      </c>
      <c r="E78" s="16">
        <f t="shared" si="16"/>
        <v>910.82955100410356</v>
      </c>
      <c r="F78" s="16">
        <f t="shared" si="17"/>
        <v>445.57891590520376</v>
      </c>
      <c r="G78" s="16">
        <f t="shared" si="18"/>
        <v>140.69312271857626</v>
      </c>
      <c r="J78" s="15">
        <f t="shared" si="15"/>
        <v>0</v>
      </c>
    </row>
    <row r="79" spans="1:23" x14ac:dyDescent="0.3">
      <c r="A79" s="258"/>
      <c r="B79" s="125">
        <v>23</v>
      </c>
      <c r="C79" s="6">
        <v>43255</v>
      </c>
      <c r="D79" s="3">
        <v>43261</v>
      </c>
      <c r="E79" s="16">
        <f t="shared" si="16"/>
        <v>947.26273304426775</v>
      </c>
      <c r="F79" s="16">
        <f t="shared" si="17"/>
        <v>458.94628338235987</v>
      </c>
      <c r="G79" s="16">
        <f t="shared" si="18"/>
        <v>144.91391640013356</v>
      </c>
      <c r="J79" s="15">
        <f t="shared" si="15"/>
        <v>0</v>
      </c>
    </row>
    <row r="80" spans="1:23" x14ac:dyDescent="0.3">
      <c r="A80" s="258"/>
      <c r="B80" s="125">
        <v>24</v>
      </c>
      <c r="C80" s="6">
        <v>43262</v>
      </c>
      <c r="D80" s="3">
        <v>43268</v>
      </c>
      <c r="E80" s="16">
        <f t="shared" si="16"/>
        <v>985.15324236603851</v>
      </c>
      <c r="F80" s="16">
        <f t="shared" si="17"/>
        <v>472.71467188383065</v>
      </c>
      <c r="G80" s="16">
        <f t="shared" si="18"/>
        <v>149.26133389213757</v>
      </c>
      <c r="J80" s="15">
        <f t="shared" si="15"/>
        <v>0</v>
      </c>
    </row>
    <row r="81" spans="1:18" ht="15" thickBot="1" x14ac:dyDescent="0.35">
      <c r="A81" s="258"/>
      <c r="B81" s="129">
        <v>25</v>
      </c>
      <c r="C81" s="6">
        <v>43269</v>
      </c>
      <c r="D81" s="3">
        <v>43275</v>
      </c>
      <c r="E81" s="16">
        <f t="shared" si="16"/>
        <v>1024.5593720606801</v>
      </c>
      <c r="F81" s="16">
        <f t="shared" si="17"/>
        <v>486.8961120403456</v>
      </c>
      <c r="G81" s="16">
        <f t="shared" si="18"/>
        <v>153.73917390890171</v>
      </c>
      <c r="J81" s="15">
        <f t="shared" si="15"/>
        <v>0</v>
      </c>
    </row>
    <row r="82" spans="1:18" x14ac:dyDescent="0.3">
      <c r="A82" s="257" t="s">
        <v>7</v>
      </c>
      <c r="B82" s="127">
        <v>26</v>
      </c>
      <c r="C82" s="5">
        <v>43276</v>
      </c>
      <c r="D82" s="2">
        <v>43282</v>
      </c>
      <c r="E82" s="131">
        <f t="shared" si="16"/>
        <v>1065.5417469431072</v>
      </c>
      <c r="F82" s="131">
        <f t="shared" si="17"/>
        <v>501.50299540155601</v>
      </c>
      <c r="G82" s="131">
        <f t="shared" si="18"/>
        <v>158.35134912616877</v>
      </c>
      <c r="H82" s="132"/>
      <c r="I82" s="132"/>
      <c r="J82" s="134">
        <f t="shared" si="15"/>
        <v>0</v>
      </c>
      <c r="K82" s="216"/>
      <c r="L82" s="132"/>
      <c r="M82" s="132"/>
      <c r="N82" s="132"/>
      <c r="O82" s="132"/>
      <c r="P82" s="132"/>
      <c r="Q82" s="132"/>
      <c r="R82" s="122"/>
    </row>
    <row r="83" spans="1:18" x14ac:dyDescent="0.3">
      <c r="A83" s="258"/>
      <c r="B83" s="125">
        <v>27</v>
      </c>
      <c r="C83" s="6">
        <v>43283</v>
      </c>
      <c r="D83" s="3">
        <v>43289</v>
      </c>
      <c r="E83" s="135">
        <f t="shared" si="16"/>
        <v>1108.1634168208316</v>
      </c>
      <c r="F83" s="135">
        <f t="shared" si="17"/>
        <v>516.54808526360273</v>
      </c>
      <c r="G83" s="135">
        <f t="shared" si="18"/>
        <v>163.10188959995384</v>
      </c>
      <c r="H83" s="136"/>
      <c r="I83" s="136"/>
      <c r="J83" s="138">
        <f t="shared" si="15"/>
        <v>0</v>
      </c>
      <c r="K83" s="217"/>
      <c r="L83" s="136"/>
      <c r="M83" s="136"/>
      <c r="N83" s="136"/>
      <c r="O83" s="136"/>
      <c r="P83" s="136"/>
      <c r="Q83" s="136"/>
    </row>
    <row r="84" spans="1:18" x14ac:dyDescent="0.3">
      <c r="A84" s="258"/>
      <c r="B84" s="125">
        <v>28</v>
      </c>
      <c r="C84" s="6">
        <v>43290</v>
      </c>
      <c r="D84" s="3">
        <v>43296</v>
      </c>
      <c r="E84" s="135">
        <f t="shared" si="16"/>
        <v>1152.4899534936649</v>
      </c>
      <c r="F84" s="135">
        <f t="shared" si="17"/>
        <v>532.04452782151077</v>
      </c>
      <c r="G84" s="135">
        <f t="shared" si="18"/>
        <v>167.99494628795244</v>
      </c>
      <c r="H84" s="136"/>
      <c r="I84" s="136"/>
      <c r="J84" s="138">
        <f t="shared" si="15"/>
        <v>0</v>
      </c>
      <c r="K84" s="217"/>
      <c r="L84" s="136"/>
      <c r="M84" s="136"/>
      <c r="N84" s="136"/>
      <c r="O84" s="136"/>
      <c r="P84" s="136"/>
      <c r="Q84" s="136"/>
    </row>
    <row r="85" spans="1:18" x14ac:dyDescent="0.3">
      <c r="A85" s="258"/>
      <c r="B85" s="125">
        <v>29</v>
      </c>
      <c r="C85" s="6">
        <v>43297</v>
      </c>
      <c r="D85" s="3">
        <v>43303</v>
      </c>
      <c r="E85" s="135">
        <f t="shared" si="16"/>
        <v>1198.5895516334115</v>
      </c>
      <c r="F85" s="135">
        <f t="shared" si="17"/>
        <v>548.00586365615607</v>
      </c>
      <c r="G85" s="135">
        <f t="shared" si="18"/>
        <v>173.03479467659102</v>
      </c>
      <c r="H85" s="136"/>
      <c r="I85" s="136"/>
      <c r="J85" s="138">
        <f t="shared" si="15"/>
        <v>0</v>
      </c>
      <c r="K85" s="217"/>
      <c r="L85" s="136"/>
      <c r="M85" s="136"/>
      <c r="N85" s="136"/>
      <c r="O85" s="136"/>
      <c r="P85" s="136"/>
      <c r="Q85" s="136"/>
    </row>
    <row r="86" spans="1:18" ht="15" thickBot="1" x14ac:dyDescent="0.35">
      <c r="A86" s="259"/>
      <c r="B86" s="128">
        <v>30</v>
      </c>
      <c r="C86" s="7">
        <v>43304</v>
      </c>
      <c r="D86" s="4">
        <v>43310</v>
      </c>
      <c r="E86" s="140">
        <f t="shared" si="16"/>
        <v>1246.5331336987481</v>
      </c>
      <c r="F86" s="140">
        <f t="shared" si="17"/>
        <v>564.44603956584081</v>
      </c>
      <c r="G86" s="140">
        <f t="shared" si="18"/>
        <v>178.22583851688876</v>
      </c>
      <c r="H86" s="141"/>
      <c r="I86" s="141"/>
      <c r="J86" s="143">
        <f t="shared" si="15"/>
        <v>0</v>
      </c>
      <c r="K86" s="218"/>
      <c r="L86" s="141"/>
      <c r="M86" s="141"/>
      <c r="N86" s="141"/>
      <c r="O86" s="141"/>
      <c r="P86" s="141"/>
      <c r="Q86" s="141"/>
      <c r="R86" s="145"/>
    </row>
    <row r="87" spans="1:18" x14ac:dyDescent="0.3">
      <c r="A87" s="258" t="s">
        <v>8</v>
      </c>
      <c r="B87" s="126">
        <v>31</v>
      </c>
      <c r="C87" s="6">
        <v>43311</v>
      </c>
      <c r="D87" s="3">
        <v>43317</v>
      </c>
      <c r="E87" s="16">
        <f t="shared" si="16"/>
        <v>1296.3944590466981</v>
      </c>
      <c r="F87" s="16">
        <f t="shared" si="17"/>
        <v>581.37942075281603</v>
      </c>
      <c r="G87" s="16">
        <f t="shared" si="18"/>
        <v>183.57261367239542</v>
      </c>
      <c r="J87" s="15">
        <f t="shared" si="15"/>
        <v>0</v>
      </c>
    </row>
    <row r="88" spans="1:18" x14ac:dyDescent="0.3">
      <c r="A88" s="258"/>
      <c r="B88" s="125">
        <v>32</v>
      </c>
      <c r="C88" s="6">
        <v>43318</v>
      </c>
      <c r="D88" s="3">
        <v>43324</v>
      </c>
      <c r="E88" s="16">
        <f t="shared" si="16"/>
        <v>1348.2502374085661</v>
      </c>
      <c r="F88" s="16">
        <f t="shared" si="17"/>
        <v>598.82080337540049</v>
      </c>
      <c r="G88" s="16">
        <f t="shared" si="18"/>
        <v>189.07979208256728</v>
      </c>
      <c r="J88" s="15">
        <f t="shared" si="15"/>
        <v>0</v>
      </c>
    </row>
    <row r="89" spans="1:18" x14ac:dyDescent="0.3">
      <c r="A89" s="258"/>
      <c r="B89" s="125">
        <v>33</v>
      </c>
      <c r="C89" s="6">
        <v>43325</v>
      </c>
      <c r="D89" s="3">
        <v>43331</v>
      </c>
      <c r="E89" s="16">
        <f t="shared" si="16"/>
        <v>1402.1802469049089</v>
      </c>
      <c r="F89" s="16">
        <f t="shared" si="17"/>
        <v>616.78542747666256</v>
      </c>
      <c r="G89" s="16">
        <f t="shared" si="18"/>
        <v>194.75218584504429</v>
      </c>
      <c r="J89" s="15">
        <f t="shared" si="15"/>
        <v>0</v>
      </c>
    </row>
    <row r="90" spans="1:18" ht="15" thickBot="1" x14ac:dyDescent="0.35">
      <c r="A90" s="258"/>
      <c r="B90" s="129">
        <v>34</v>
      </c>
      <c r="C90" s="6">
        <v>43332</v>
      </c>
      <c r="D90" s="3">
        <v>43338</v>
      </c>
      <c r="E90" s="16">
        <f t="shared" si="16"/>
        <v>1458.2674567811052</v>
      </c>
      <c r="F90" s="16">
        <f t="shared" si="17"/>
        <v>635.2889903009625</v>
      </c>
      <c r="G90" s="16">
        <f t="shared" si="18"/>
        <v>200.59475142039562</v>
      </c>
      <c r="J90" s="15">
        <f t="shared" si="15"/>
        <v>0</v>
      </c>
    </row>
    <row r="91" spans="1:18" x14ac:dyDescent="0.3">
      <c r="A91" s="257" t="s">
        <v>9</v>
      </c>
      <c r="B91" s="127">
        <v>35</v>
      </c>
      <c r="C91" s="5">
        <v>43339</v>
      </c>
      <c r="D91" s="2">
        <v>43345</v>
      </c>
      <c r="E91" s="131">
        <f t="shared" si="16"/>
        <v>1516.5981550523495</v>
      </c>
      <c r="F91" s="131">
        <f t="shared" si="17"/>
        <v>654.34766000999139</v>
      </c>
      <c r="G91" s="131">
        <f t="shared" si="18"/>
        <v>206.6125939630075</v>
      </c>
      <c r="H91" s="132"/>
      <c r="I91" s="132"/>
      <c r="J91" s="134">
        <f t="shared" si="15"/>
        <v>0</v>
      </c>
      <c r="K91" s="216"/>
      <c r="L91" s="132"/>
      <c r="M91" s="132"/>
      <c r="N91" s="132"/>
      <c r="O91" s="132"/>
      <c r="P91" s="132"/>
      <c r="Q91" s="132"/>
      <c r="R91" s="122"/>
    </row>
    <row r="92" spans="1:18" x14ac:dyDescent="0.3">
      <c r="A92" s="258"/>
      <c r="B92" s="125">
        <v>36</v>
      </c>
      <c r="C92" s="6">
        <v>43346</v>
      </c>
      <c r="D92" s="3">
        <v>43352</v>
      </c>
      <c r="E92" s="135">
        <f t="shared" si="16"/>
        <v>1577.2620812544435</v>
      </c>
      <c r="F92" s="135">
        <f t="shared" si="17"/>
        <v>673.97808981029118</v>
      </c>
      <c r="G92" s="135">
        <f t="shared" si="18"/>
        <v>212.81097178189773</v>
      </c>
      <c r="H92" s="136"/>
      <c r="I92" s="136"/>
      <c r="J92" s="138">
        <f t="shared" si="15"/>
        <v>0</v>
      </c>
      <c r="K92" s="217"/>
      <c r="L92" s="136"/>
      <c r="M92" s="136"/>
      <c r="N92" s="136"/>
      <c r="O92" s="136"/>
      <c r="P92" s="136"/>
      <c r="Q92" s="136"/>
    </row>
    <row r="93" spans="1:18" x14ac:dyDescent="0.3">
      <c r="A93" s="258"/>
      <c r="B93" s="125">
        <v>37</v>
      </c>
      <c r="C93" s="6">
        <v>43353</v>
      </c>
      <c r="D93" s="3">
        <v>43359</v>
      </c>
      <c r="E93" s="135">
        <f t="shared" si="16"/>
        <v>1640.3525645046213</v>
      </c>
      <c r="F93" s="135">
        <f t="shared" si="17"/>
        <v>694.19743250459999</v>
      </c>
      <c r="G93" s="135">
        <f t="shared" si="18"/>
        <v>219.19530093535468</v>
      </c>
      <c r="H93" s="136"/>
      <c r="I93" s="136"/>
      <c r="J93" s="138">
        <f t="shared" si="15"/>
        <v>0</v>
      </c>
      <c r="K93" s="217"/>
      <c r="L93" s="136"/>
      <c r="M93" s="136"/>
      <c r="N93" s="136"/>
      <c r="O93" s="136"/>
      <c r="P93" s="136"/>
      <c r="Q93" s="136"/>
    </row>
    <row r="94" spans="1:18" x14ac:dyDescent="0.3">
      <c r="A94" s="258"/>
      <c r="B94" s="125">
        <v>38</v>
      </c>
      <c r="C94" s="6">
        <v>43360</v>
      </c>
      <c r="D94" s="3">
        <v>43366</v>
      </c>
      <c r="E94" s="135">
        <f t="shared" si="16"/>
        <v>1705.9666670848062</v>
      </c>
      <c r="F94" s="135">
        <f t="shared" si="17"/>
        <v>715.02335547973803</v>
      </c>
      <c r="G94" s="135">
        <f t="shared" si="18"/>
        <v>225.77115996341533</v>
      </c>
      <c r="H94" s="136"/>
      <c r="I94" s="136"/>
      <c r="J94" s="138">
        <f t="shared" si="15"/>
        <v>0</v>
      </c>
      <c r="K94" s="217"/>
      <c r="L94" s="136"/>
      <c r="M94" s="136"/>
      <c r="N94" s="136"/>
      <c r="O94" s="136"/>
      <c r="P94" s="136"/>
      <c r="Q94" s="136"/>
    </row>
    <row r="95" spans="1:18" ht="15" thickBot="1" x14ac:dyDescent="0.35">
      <c r="A95" s="259"/>
      <c r="B95" s="128">
        <v>39</v>
      </c>
      <c r="C95" s="7">
        <v>43367</v>
      </c>
      <c r="D95" s="4">
        <v>43373</v>
      </c>
      <c r="E95" s="150">
        <f t="shared" si="16"/>
        <v>1774.2053337681984</v>
      </c>
      <c r="F95" s="150">
        <f t="shared" si="17"/>
        <v>736.47405614413015</v>
      </c>
      <c r="G95" s="163">
        <f t="shared" si="18"/>
        <v>232.5442947623178</v>
      </c>
      <c r="H95" s="141"/>
      <c r="I95" s="141"/>
      <c r="J95" s="143">
        <f t="shared" si="15"/>
        <v>0</v>
      </c>
      <c r="K95" s="218"/>
      <c r="L95" s="141"/>
      <c r="M95" s="141"/>
      <c r="N95" s="141"/>
      <c r="O95" s="141"/>
      <c r="P95" s="141"/>
      <c r="Q95" s="141"/>
      <c r="R95" s="145"/>
    </row>
    <row r="96" spans="1:18" x14ac:dyDescent="0.3">
      <c r="A96" s="258" t="s">
        <v>10</v>
      </c>
      <c r="B96" s="126">
        <v>40</v>
      </c>
      <c r="C96" s="6">
        <v>43374</v>
      </c>
      <c r="D96" s="3">
        <v>43380</v>
      </c>
      <c r="E96" s="16">
        <f t="shared" si="16"/>
        <v>1845.1735471189265</v>
      </c>
      <c r="F96" s="16">
        <f t="shared" si="17"/>
        <v>758.56827782845403</v>
      </c>
      <c r="G96" s="16">
        <f t="shared" si="18"/>
        <v>239.52062360518735</v>
      </c>
      <c r="J96" s="15">
        <f t="shared" si="15"/>
        <v>0</v>
      </c>
    </row>
    <row r="97" spans="1:18" x14ac:dyDescent="0.3">
      <c r="A97" s="258"/>
      <c r="B97" s="125">
        <v>41</v>
      </c>
      <c r="C97" s="6">
        <v>43381</v>
      </c>
      <c r="D97" s="3">
        <v>43387</v>
      </c>
      <c r="E97" s="16">
        <f t="shared" si="16"/>
        <v>1918.9804890036837</v>
      </c>
      <c r="F97" s="16">
        <f t="shared" si="17"/>
        <v>781.32532616330764</v>
      </c>
      <c r="G97" s="16">
        <f t="shared" si="18"/>
        <v>246.70624231334298</v>
      </c>
      <c r="J97" s="15">
        <f t="shared" si="15"/>
        <v>0</v>
      </c>
    </row>
    <row r="98" spans="1:18" x14ac:dyDescent="0.3">
      <c r="A98" s="258"/>
      <c r="B98" s="125">
        <v>42</v>
      </c>
      <c r="C98" s="6">
        <v>43388</v>
      </c>
      <c r="D98" s="3">
        <v>43394</v>
      </c>
      <c r="E98" s="16">
        <f t="shared" si="16"/>
        <v>1995.7397085638311</v>
      </c>
      <c r="F98" s="16">
        <f t="shared" si="17"/>
        <v>804.76508594820689</v>
      </c>
      <c r="G98" s="16">
        <f t="shared" si="18"/>
        <v>254.10742958274329</v>
      </c>
      <c r="J98" s="15">
        <f t="shared" si="15"/>
        <v>0</v>
      </c>
    </row>
    <row r="99" spans="1:18" ht="15" thickBot="1" x14ac:dyDescent="0.35">
      <c r="A99" s="258"/>
      <c r="B99" s="129">
        <v>43</v>
      </c>
      <c r="C99" s="6">
        <v>43395</v>
      </c>
      <c r="D99" s="3">
        <v>43401</v>
      </c>
      <c r="E99" s="16">
        <f t="shared" si="16"/>
        <v>2075.5692969063844</v>
      </c>
      <c r="F99" s="16">
        <f t="shared" si="17"/>
        <v>828.90803852665317</v>
      </c>
      <c r="G99" s="16">
        <f t="shared" si="18"/>
        <v>261.73065247022561</v>
      </c>
      <c r="J99" s="15">
        <f t="shared" si="15"/>
        <v>0</v>
      </c>
    </row>
    <row r="100" spans="1:18" x14ac:dyDescent="0.3">
      <c r="A100" s="257" t="s">
        <v>11</v>
      </c>
      <c r="B100" s="127">
        <v>44</v>
      </c>
      <c r="C100" s="5">
        <v>43402</v>
      </c>
      <c r="D100" s="2">
        <v>43408</v>
      </c>
      <c r="E100" s="131">
        <f t="shared" si="16"/>
        <v>2158.5920687826397</v>
      </c>
      <c r="F100" s="131">
        <f t="shared" si="17"/>
        <v>853.77527968245283</v>
      </c>
      <c r="G100" s="131">
        <f t="shared" si="18"/>
        <v>269.58257204433238</v>
      </c>
      <c r="H100" s="132"/>
      <c r="I100" s="132"/>
      <c r="J100" s="134">
        <f t="shared" si="15"/>
        <v>0</v>
      </c>
      <c r="K100" s="216"/>
      <c r="L100" s="132"/>
      <c r="M100" s="132"/>
      <c r="N100" s="132"/>
      <c r="O100" s="132"/>
      <c r="P100" s="132"/>
      <c r="Q100" s="132"/>
      <c r="R100" s="122"/>
    </row>
    <row r="101" spans="1:18" x14ac:dyDescent="0.3">
      <c r="A101" s="258"/>
      <c r="B101" s="125">
        <v>45</v>
      </c>
      <c r="C101" s="6">
        <v>43409</v>
      </c>
      <c r="D101" s="3">
        <v>43415</v>
      </c>
      <c r="E101" s="135">
        <f t="shared" si="16"/>
        <v>2244.9357515339452</v>
      </c>
      <c r="F101" s="135">
        <f t="shared" si="17"/>
        <v>879.38853807292639</v>
      </c>
      <c r="G101" s="135">
        <f t="shared" si="18"/>
        <v>277.67004920566234</v>
      </c>
      <c r="H101" s="136"/>
      <c r="I101" s="136"/>
      <c r="J101" s="138">
        <f t="shared" si="15"/>
        <v>0</v>
      </c>
      <c r="K101" s="217"/>
      <c r="L101" s="136"/>
      <c r="M101" s="136"/>
      <c r="N101" s="136"/>
      <c r="O101" s="136"/>
      <c r="P101" s="136"/>
      <c r="Q101" s="136"/>
    </row>
    <row r="102" spans="1:18" x14ac:dyDescent="0.3">
      <c r="A102" s="258"/>
      <c r="B102" s="125">
        <v>46</v>
      </c>
      <c r="C102" s="6">
        <v>43416</v>
      </c>
      <c r="D102" s="3">
        <v>43422</v>
      </c>
      <c r="E102" s="135">
        <f t="shared" si="16"/>
        <v>2334.733181595303</v>
      </c>
      <c r="F102" s="135">
        <f t="shared" si="17"/>
        <v>905.7701942151142</v>
      </c>
      <c r="G102" s="135">
        <f t="shared" si="18"/>
        <v>286.00015068183222</v>
      </c>
      <c r="H102" s="136"/>
      <c r="I102" s="136"/>
      <c r="J102" s="138">
        <f t="shared" si="15"/>
        <v>0</v>
      </c>
      <c r="K102" s="217"/>
      <c r="L102" s="136"/>
      <c r="M102" s="136"/>
      <c r="N102" s="136"/>
      <c r="O102" s="136"/>
      <c r="P102" s="136"/>
      <c r="Q102" s="136"/>
    </row>
    <row r="103" spans="1:18" ht="15" thickBot="1" x14ac:dyDescent="0.35">
      <c r="A103" s="259"/>
      <c r="B103" s="128">
        <v>47</v>
      </c>
      <c r="C103" s="7">
        <v>43423</v>
      </c>
      <c r="D103" s="4">
        <v>43429</v>
      </c>
      <c r="E103" s="140">
        <f t="shared" si="16"/>
        <v>2428.122508859115</v>
      </c>
      <c r="F103" s="140">
        <f t="shared" si="17"/>
        <v>932.94330004156768</v>
      </c>
      <c r="G103" s="140">
        <f t="shared" si="18"/>
        <v>294.58015520228719</v>
      </c>
      <c r="H103" s="141"/>
      <c r="I103" s="141"/>
      <c r="J103" s="143">
        <f t="shared" si="15"/>
        <v>0</v>
      </c>
      <c r="K103" s="218"/>
      <c r="L103" s="141"/>
      <c r="M103" s="141"/>
      <c r="N103" s="141"/>
      <c r="O103" s="141"/>
      <c r="P103" s="141"/>
      <c r="Q103" s="141"/>
      <c r="R103" s="145"/>
    </row>
    <row r="104" spans="1:18" x14ac:dyDescent="0.3">
      <c r="A104" s="257" t="s">
        <v>12</v>
      </c>
      <c r="B104" s="127">
        <v>48</v>
      </c>
      <c r="C104" s="5">
        <v>43430</v>
      </c>
      <c r="D104" s="2">
        <v>43436</v>
      </c>
      <c r="E104" s="131">
        <f t="shared" si="16"/>
        <v>2525.2474092134798</v>
      </c>
      <c r="F104" s="131">
        <f t="shared" si="17"/>
        <v>960.9315990428147</v>
      </c>
      <c r="G104" s="131">
        <f t="shared" si="18"/>
        <v>303.41755985835579</v>
      </c>
      <c r="H104" s="132"/>
      <c r="I104" s="132"/>
      <c r="J104" s="134">
        <f t="shared" si="15"/>
        <v>0</v>
      </c>
      <c r="K104" s="216"/>
      <c r="L104" s="132"/>
      <c r="M104" s="132"/>
      <c r="N104" s="132"/>
      <c r="O104" s="132"/>
      <c r="P104" s="132"/>
      <c r="Q104" s="132"/>
      <c r="R104" s="122"/>
    </row>
    <row r="105" spans="1:18" x14ac:dyDescent="0.3">
      <c r="A105" s="258"/>
      <c r="B105" s="125">
        <v>49</v>
      </c>
      <c r="C105" s="6">
        <v>43437</v>
      </c>
      <c r="D105" s="3">
        <v>43443</v>
      </c>
      <c r="E105" s="135">
        <f t="shared" si="16"/>
        <v>2626.2573055820189</v>
      </c>
      <c r="F105" s="135">
        <f t="shared" si="17"/>
        <v>989.75954701409921</v>
      </c>
      <c r="G105" s="135">
        <f t="shared" si="18"/>
        <v>312.52008665410648</v>
      </c>
      <c r="H105" s="136"/>
      <c r="I105" s="136"/>
      <c r="J105" s="138">
        <f t="shared" si="15"/>
        <v>0</v>
      </c>
      <c r="K105" s="217"/>
      <c r="L105" s="136"/>
      <c r="M105" s="136"/>
      <c r="N105" s="136"/>
      <c r="O105" s="136"/>
      <c r="P105" s="136"/>
      <c r="Q105" s="136"/>
    </row>
    <row r="106" spans="1:18" x14ac:dyDescent="0.3">
      <c r="A106" s="258"/>
      <c r="B106" s="125">
        <v>50</v>
      </c>
      <c r="C106" s="6">
        <v>43444</v>
      </c>
      <c r="D106" s="3">
        <v>43450</v>
      </c>
      <c r="E106" s="135">
        <f t="shared" si="16"/>
        <v>2731.3075978052998</v>
      </c>
      <c r="F106" s="135">
        <f t="shared" si="17"/>
        <v>1019.4523334245222</v>
      </c>
      <c r="G106" s="135">
        <f t="shared" si="18"/>
        <v>321.8956892537297</v>
      </c>
      <c r="H106" s="136"/>
      <c r="I106" s="136"/>
      <c r="J106" s="138">
        <f t="shared" si="15"/>
        <v>0</v>
      </c>
      <c r="K106" s="217"/>
      <c r="L106" s="136"/>
      <c r="M106" s="136"/>
      <c r="N106" s="136"/>
      <c r="O106" s="136"/>
      <c r="P106" s="136"/>
      <c r="Q106" s="136"/>
    </row>
    <row r="107" spans="1:18" x14ac:dyDescent="0.3">
      <c r="A107" s="258"/>
      <c r="B107" s="125">
        <v>51</v>
      </c>
      <c r="C107" s="6">
        <v>43451</v>
      </c>
      <c r="D107" s="3">
        <v>43457</v>
      </c>
      <c r="E107" s="135">
        <f t="shared" si="16"/>
        <v>2840.5599017175118</v>
      </c>
      <c r="F107" s="135">
        <f t="shared" si="17"/>
        <v>1050.0359034272578</v>
      </c>
      <c r="G107" s="135">
        <f t="shared" si="18"/>
        <v>331.55255993134159</v>
      </c>
      <c r="H107" s="136"/>
      <c r="I107" s="136"/>
      <c r="J107" s="138">
        <f t="shared" si="15"/>
        <v>0</v>
      </c>
      <c r="K107" s="217"/>
      <c r="L107" s="136"/>
      <c r="M107" s="136"/>
      <c r="N107" s="136"/>
      <c r="O107" s="136"/>
      <c r="P107" s="136"/>
      <c r="Q107" s="136"/>
    </row>
    <row r="108" spans="1:18" ht="15" thickBot="1" x14ac:dyDescent="0.35">
      <c r="A108" s="259"/>
      <c r="B108" s="128">
        <v>52</v>
      </c>
      <c r="C108" s="7">
        <v>43458</v>
      </c>
      <c r="D108" s="4">
        <v>43464</v>
      </c>
      <c r="E108" s="150">
        <f t="shared" si="16"/>
        <v>2954.1822977862125</v>
      </c>
      <c r="F108" s="150">
        <f t="shared" si="17"/>
        <v>1081.5369805300757</v>
      </c>
      <c r="G108" s="150">
        <f t="shared" si="18"/>
        <v>341.49913672928187</v>
      </c>
      <c r="H108" s="141"/>
      <c r="I108" s="141"/>
      <c r="J108" s="143">
        <f t="shared" si="15"/>
        <v>0</v>
      </c>
      <c r="K108" s="218"/>
      <c r="L108" s="141"/>
      <c r="M108" s="141"/>
      <c r="N108" s="141"/>
      <c r="O108" s="141"/>
      <c r="P108" s="141"/>
      <c r="Q108" s="141"/>
      <c r="R108" s="145"/>
    </row>
    <row r="109" spans="1:18" x14ac:dyDescent="0.3">
      <c r="B109" s="126">
        <v>1</v>
      </c>
      <c r="C109" s="6">
        <v>43465</v>
      </c>
      <c r="D109" s="3">
        <v>43471</v>
      </c>
    </row>
    <row r="110" spans="1:18" x14ac:dyDescent="0.3">
      <c r="B110" s="125">
        <v>2</v>
      </c>
      <c r="C110" s="6">
        <v>43472</v>
      </c>
      <c r="D110" s="3">
        <v>43478</v>
      </c>
    </row>
    <row r="111" spans="1:18" x14ac:dyDescent="0.3">
      <c r="B111" s="125">
        <v>3</v>
      </c>
      <c r="C111" s="6">
        <v>43479</v>
      </c>
      <c r="D111" s="3">
        <v>43485</v>
      </c>
    </row>
    <row r="112" spans="1:18" x14ac:dyDescent="0.3">
      <c r="B112" s="125">
        <v>4</v>
      </c>
      <c r="C112" s="6">
        <v>43486</v>
      </c>
      <c r="D112" s="3">
        <v>43492</v>
      </c>
    </row>
    <row r="113" spans="2:4" x14ac:dyDescent="0.3">
      <c r="B113" s="125">
        <v>5</v>
      </c>
      <c r="C113" s="6">
        <v>43493</v>
      </c>
      <c r="D113" s="3">
        <v>43499</v>
      </c>
    </row>
    <row r="114" spans="2:4" x14ac:dyDescent="0.3">
      <c r="B114" s="125">
        <v>6</v>
      </c>
      <c r="C114" s="6">
        <v>43500</v>
      </c>
      <c r="D114" s="3">
        <v>43506</v>
      </c>
    </row>
    <row r="115" spans="2:4" x14ac:dyDescent="0.3">
      <c r="B115" s="125">
        <v>7</v>
      </c>
      <c r="C115" s="6">
        <v>43507</v>
      </c>
      <c r="D115" s="3">
        <v>43513</v>
      </c>
    </row>
    <row r="116" spans="2:4" x14ac:dyDescent="0.3">
      <c r="B116" s="125">
        <v>8</v>
      </c>
      <c r="C116" s="6">
        <v>43514</v>
      </c>
      <c r="D116" s="3">
        <v>43520</v>
      </c>
    </row>
    <row r="117" spans="2:4" x14ac:dyDescent="0.3">
      <c r="B117" s="125">
        <v>9</v>
      </c>
      <c r="C117" s="6">
        <v>43521</v>
      </c>
      <c r="D117" s="3">
        <v>43527</v>
      </c>
    </row>
    <row r="118" spans="2:4" x14ac:dyDescent="0.3">
      <c r="B118" s="125">
        <v>10</v>
      </c>
      <c r="C118" s="6">
        <v>43528</v>
      </c>
      <c r="D118" s="3">
        <v>43534</v>
      </c>
    </row>
    <row r="119" spans="2:4" x14ac:dyDescent="0.3">
      <c r="B119" s="125">
        <v>11</v>
      </c>
      <c r="C119" s="6">
        <v>43535</v>
      </c>
      <c r="D119" s="3">
        <v>43541</v>
      </c>
    </row>
    <row r="120" spans="2:4" x14ac:dyDescent="0.3">
      <c r="B120" s="125">
        <v>12</v>
      </c>
      <c r="C120" s="6">
        <v>43542</v>
      </c>
      <c r="D120" s="3">
        <v>43548</v>
      </c>
    </row>
    <row r="121" spans="2:4" x14ac:dyDescent="0.3">
      <c r="B121" s="125">
        <v>13</v>
      </c>
      <c r="C121" s="6">
        <v>43549</v>
      </c>
      <c r="D121" s="3">
        <v>43555</v>
      </c>
    </row>
    <row r="122" spans="2:4" x14ac:dyDescent="0.3">
      <c r="B122" s="125">
        <v>14</v>
      </c>
      <c r="C122" s="6">
        <v>43556</v>
      </c>
      <c r="D122" s="3">
        <v>43562</v>
      </c>
    </row>
    <row r="123" spans="2:4" x14ac:dyDescent="0.3">
      <c r="B123" s="125">
        <v>15</v>
      </c>
      <c r="C123" s="6">
        <v>43563</v>
      </c>
      <c r="D123" s="3">
        <v>43569</v>
      </c>
    </row>
    <row r="124" spans="2:4" x14ac:dyDescent="0.3">
      <c r="B124" s="125">
        <v>16</v>
      </c>
      <c r="C124" s="6">
        <v>43570</v>
      </c>
      <c r="D124" s="3">
        <v>43576</v>
      </c>
    </row>
    <row r="125" spans="2:4" x14ac:dyDescent="0.3">
      <c r="B125" s="125">
        <v>17</v>
      </c>
      <c r="C125" s="6">
        <v>43577</v>
      </c>
      <c r="D125" s="3">
        <v>43583</v>
      </c>
    </row>
    <row r="126" spans="2:4" x14ac:dyDescent="0.3">
      <c r="B126" s="125">
        <v>18</v>
      </c>
      <c r="C126" s="6">
        <v>43584</v>
      </c>
      <c r="D126" s="3">
        <v>43590</v>
      </c>
    </row>
    <row r="127" spans="2:4" x14ac:dyDescent="0.3">
      <c r="B127" s="125">
        <v>19</v>
      </c>
      <c r="C127" s="6">
        <v>43591</v>
      </c>
      <c r="D127" s="3">
        <v>43597</v>
      </c>
    </row>
    <row r="128" spans="2:4" x14ac:dyDescent="0.3">
      <c r="B128" s="125">
        <v>20</v>
      </c>
      <c r="C128" s="6">
        <v>43598</v>
      </c>
      <c r="D128" s="3">
        <v>43604</v>
      </c>
    </row>
    <row r="129" spans="1:18" x14ac:dyDescent="0.3">
      <c r="B129" s="125">
        <v>21</v>
      </c>
      <c r="C129" s="6">
        <v>43605</v>
      </c>
      <c r="D129" s="3">
        <v>43611</v>
      </c>
    </row>
    <row r="130" spans="1:18" x14ac:dyDescent="0.3">
      <c r="B130" s="125">
        <v>22</v>
      </c>
      <c r="C130" s="6">
        <v>43612</v>
      </c>
      <c r="D130" s="3">
        <v>43618</v>
      </c>
    </row>
    <row r="131" spans="1:18" x14ac:dyDescent="0.3">
      <c r="B131" s="125">
        <v>23</v>
      </c>
      <c r="C131" s="6">
        <v>43619</v>
      </c>
      <c r="D131" s="3">
        <v>43625</v>
      </c>
    </row>
    <row r="132" spans="1:18" x14ac:dyDescent="0.3">
      <c r="B132" s="125">
        <v>24</v>
      </c>
      <c r="C132" s="6">
        <v>43626</v>
      </c>
      <c r="D132" s="3">
        <v>43632</v>
      </c>
    </row>
    <row r="133" spans="1:18" x14ac:dyDescent="0.3">
      <c r="B133" s="125">
        <v>25</v>
      </c>
      <c r="C133" s="6">
        <v>43633</v>
      </c>
      <c r="D133" s="3">
        <v>43639</v>
      </c>
    </row>
    <row r="134" spans="1:18" x14ac:dyDescent="0.3">
      <c r="B134" s="125">
        <v>26</v>
      </c>
      <c r="C134" s="6">
        <v>43640</v>
      </c>
      <c r="D134" s="3">
        <v>43646</v>
      </c>
    </row>
    <row r="135" spans="1:18" x14ac:dyDescent="0.3">
      <c r="B135" s="125">
        <v>27</v>
      </c>
      <c r="C135" s="6">
        <v>43647</v>
      </c>
      <c r="D135" s="3">
        <v>43653</v>
      </c>
    </row>
    <row r="136" spans="1:18" x14ac:dyDescent="0.3">
      <c r="B136" s="125">
        <v>28</v>
      </c>
      <c r="C136" s="6">
        <v>43654</v>
      </c>
      <c r="D136" s="3">
        <v>43660</v>
      </c>
    </row>
    <row r="137" spans="1:18" x14ac:dyDescent="0.3">
      <c r="B137" s="125">
        <v>29</v>
      </c>
      <c r="C137" s="6">
        <v>43661</v>
      </c>
      <c r="D137" s="3">
        <v>43667</v>
      </c>
    </row>
    <row r="138" spans="1:18" x14ac:dyDescent="0.3">
      <c r="B138" s="125">
        <v>30</v>
      </c>
      <c r="C138" s="6">
        <v>43668</v>
      </c>
      <c r="D138" s="3">
        <v>43674</v>
      </c>
    </row>
    <row r="139" spans="1:18" x14ac:dyDescent="0.3">
      <c r="B139" s="125">
        <v>31</v>
      </c>
      <c r="C139" s="6">
        <v>43675</v>
      </c>
      <c r="D139" s="3">
        <v>43681</v>
      </c>
    </row>
    <row r="140" spans="1:18" x14ac:dyDescent="0.3">
      <c r="B140" s="125">
        <v>32</v>
      </c>
      <c r="C140" s="6">
        <v>43682</v>
      </c>
      <c r="D140" s="3">
        <v>43688</v>
      </c>
    </row>
    <row r="141" spans="1:18" x14ac:dyDescent="0.3">
      <c r="B141" s="125">
        <v>33</v>
      </c>
      <c r="C141" s="6">
        <v>43689</v>
      </c>
      <c r="D141" s="3">
        <v>43695</v>
      </c>
    </row>
    <row r="142" spans="1:18" ht="15" thickBot="1" x14ac:dyDescent="0.35">
      <c r="B142" s="129">
        <v>34</v>
      </c>
      <c r="C142" s="6">
        <v>43696</v>
      </c>
      <c r="D142" s="3">
        <v>43702</v>
      </c>
    </row>
    <row r="143" spans="1:18" x14ac:dyDescent="0.3">
      <c r="A143" s="152"/>
      <c r="B143" s="127">
        <v>35</v>
      </c>
      <c r="C143" s="5">
        <v>43703</v>
      </c>
      <c r="D143" s="2">
        <v>43709</v>
      </c>
      <c r="E143" s="132"/>
      <c r="F143" s="132"/>
      <c r="G143" s="132"/>
      <c r="H143" s="132"/>
      <c r="I143" s="132"/>
      <c r="J143" s="153"/>
      <c r="K143" s="216"/>
      <c r="L143" s="132"/>
      <c r="M143" s="132"/>
      <c r="N143" s="132"/>
      <c r="O143" s="132"/>
      <c r="P143" s="132"/>
      <c r="Q143" s="132"/>
      <c r="R143" s="122"/>
    </row>
    <row r="144" spans="1:18" x14ac:dyDescent="0.3">
      <c r="A144" s="154"/>
      <c r="B144" s="125">
        <v>36</v>
      </c>
      <c r="C144" s="6">
        <v>43710</v>
      </c>
      <c r="D144" s="3">
        <v>43716</v>
      </c>
      <c r="E144" s="136"/>
      <c r="F144" s="136"/>
      <c r="G144" s="136"/>
      <c r="H144" s="136"/>
      <c r="I144" s="136"/>
      <c r="J144" s="155"/>
      <c r="K144" s="217"/>
      <c r="L144" s="136"/>
      <c r="M144" s="136"/>
      <c r="N144" s="136"/>
      <c r="O144" s="136"/>
      <c r="P144" s="136"/>
      <c r="Q144" s="136"/>
    </row>
    <row r="145" spans="1:18" x14ac:dyDescent="0.3">
      <c r="A145" s="154"/>
      <c r="B145" s="125">
        <v>37</v>
      </c>
      <c r="C145" s="6">
        <v>43717</v>
      </c>
      <c r="D145" s="3">
        <v>43723</v>
      </c>
      <c r="E145" s="136"/>
      <c r="F145" s="136"/>
      <c r="G145" s="136"/>
      <c r="H145" s="136"/>
      <c r="I145" s="136"/>
      <c r="J145" s="155"/>
      <c r="K145" s="217"/>
      <c r="L145" s="136"/>
      <c r="M145" s="136"/>
      <c r="N145" s="136"/>
      <c r="O145" s="136"/>
      <c r="P145" s="136"/>
      <c r="Q145" s="136"/>
    </row>
    <row r="146" spans="1:18" x14ac:dyDescent="0.3">
      <c r="A146" s="154"/>
      <c r="B146" s="125">
        <v>38</v>
      </c>
      <c r="C146" s="6">
        <v>43724</v>
      </c>
      <c r="D146" s="3">
        <v>43730</v>
      </c>
      <c r="E146" s="136"/>
      <c r="F146" s="136"/>
      <c r="G146" s="136"/>
      <c r="H146" s="136"/>
      <c r="I146" s="136"/>
      <c r="J146" s="155"/>
      <c r="K146" s="217"/>
      <c r="L146" s="136"/>
      <c r="M146" s="136"/>
      <c r="N146" s="136"/>
      <c r="O146" s="136"/>
      <c r="P146" s="136"/>
      <c r="Q146" s="136"/>
    </row>
    <row r="147" spans="1:18" ht="15" thickBot="1" x14ac:dyDescent="0.35">
      <c r="A147" s="156"/>
      <c r="B147" s="128">
        <v>39</v>
      </c>
      <c r="C147" s="7">
        <v>43731</v>
      </c>
      <c r="D147" s="4">
        <v>43737</v>
      </c>
      <c r="E147" s="141"/>
      <c r="F147" s="141"/>
      <c r="G147" s="141"/>
      <c r="H147" s="141"/>
      <c r="I147" s="141"/>
      <c r="J147" s="157"/>
      <c r="K147" s="218"/>
      <c r="L147" s="141"/>
      <c r="M147" s="141"/>
      <c r="N147" s="141"/>
      <c r="O147" s="141"/>
      <c r="P147" s="141"/>
      <c r="Q147" s="141"/>
      <c r="R147" s="145"/>
    </row>
    <row r="148" spans="1:18" x14ac:dyDescent="0.3">
      <c r="B148" s="126">
        <v>40</v>
      </c>
      <c r="C148" s="6">
        <v>43738</v>
      </c>
      <c r="D148" s="3">
        <v>43744</v>
      </c>
    </row>
    <row r="149" spans="1:18" x14ac:dyDescent="0.3">
      <c r="B149" s="125">
        <v>41</v>
      </c>
      <c r="C149" s="6">
        <v>43745</v>
      </c>
      <c r="D149" s="3">
        <v>43751</v>
      </c>
    </row>
    <row r="150" spans="1:18" x14ac:dyDescent="0.3">
      <c r="B150" s="125">
        <v>42</v>
      </c>
      <c r="C150" s="6">
        <v>43752</v>
      </c>
      <c r="D150" s="3">
        <v>43758</v>
      </c>
    </row>
    <row r="151" spans="1:18" ht="15" thickBot="1" x14ac:dyDescent="0.35">
      <c r="B151" s="129">
        <v>43</v>
      </c>
      <c r="C151" s="6">
        <v>43759</v>
      </c>
      <c r="D151" s="3">
        <v>43765</v>
      </c>
    </row>
    <row r="152" spans="1:18" x14ac:dyDescent="0.3">
      <c r="A152" s="152"/>
      <c r="B152" s="127">
        <v>44</v>
      </c>
      <c r="C152" s="5">
        <v>43766</v>
      </c>
      <c r="D152" s="2">
        <v>43772</v>
      </c>
      <c r="E152" s="132"/>
      <c r="F152" s="132"/>
      <c r="G152" s="132"/>
      <c r="H152" s="132"/>
      <c r="I152" s="132"/>
      <c r="J152" s="153"/>
      <c r="K152" s="216"/>
      <c r="L152" s="132"/>
      <c r="M152" s="132"/>
      <c r="N152" s="132"/>
      <c r="O152" s="132"/>
      <c r="P152" s="132"/>
      <c r="Q152" s="132"/>
      <c r="R152" s="122"/>
    </row>
    <row r="153" spans="1:18" x14ac:dyDescent="0.3">
      <c r="A153" s="154"/>
      <c r="B153" s="125">
        <v>45</v>
      </c>
      <c r="C153" s="6">
        <v>43773</v>
      </c>
      <c r="D153" s="3">
        <v>43779</v>
      </c>
      <c r="E153" s="136"/>
      <c r="F153" s="136"/>
      <c r="G153" s="136"/>
      <c r="H153" s="136"/>
      <c r="I153" s="136"/>
      <c r="J153" s="155"/>
      <c r="K153" s="217"/>
      <c r="L153" s="136"/>
      <c r="M153" s="136"/>
      <c r="N153" s="136"/>
      <c r="O153" s="136"/>
      <c r="P153" s="136"/>
      <c r="Q153" s="136"/>
    </row>
    <row r="154" spans="1:18" x14ac:dyDescent="0.3">
      <c r="A154" s="154"/>
      <c r="B154" s="125">
        <v>46</v>
      </c>
      <c r="C154" s="6">
        <v>43780</v>
      </c>
      <c r="D154" s="3">
        <v>43786</v>
      </c>
      <c r="E154" s="136"/>
      <c r="F154" s="136"/>
      <c r="G154" s="136"/>
      <c r="H154" s="136"/>
      <c r="I154" s="136"/>
      <c r="J154" s="155"/>
      <c r="K154" s="217"/>
      <c r="L154" s="136"/>
      <c r="M154" s="136"/>
      <c r="N154" s="136"/>
      <c r="O154" s="136"/>
      <c r="P154" s="136"/>
      <c r="Q154" s="136"/>
    </row>
    <row r="155" spans="1:18" ht="15" thickBot="1" x14ac:dyDescent="0.35">
      <c r="A155" s="156"/>
      <c r="B155" s="128">
        <v>47</v>
      </c>
      <c r="C155" s="7">
        <v>43787</v>
      </c>
      <c r="D155" s="4">
        <v>43793</v>
      </c>
      <c r="E155" s="141"/>
      <c r="F155" s="141"/>
      <c r="G155" s="141"/>
      <c r="H155" s="141"/>
      <c r="I155" s="141"/>
      <c r="J155" s="157"/>
      <c r="K155" s="218"/>
      <c r="L155" s="141"/>
      <c r="M155" s="141"/>
      <c r="N155" s="141"/>
      <c r="O155" s="141"/>
      <c r="P155" s="141"/>
      <c r="Q155" s="141"/>
      <c r="R155" s="145"/>
    </row>
    <row r="156" spans="1:18" x14ac:dyDescent="0.3">
      <c r="B156" s="126">
        <v>48</v>
      </c>
      <c r="C156" s="6">
        <v>43794</v>
      </c>
      <c r="D156" s="3">
        <v>43800</v>
      </c>
    </row>
    <row r="157" spans="1:18" x14ac:dyDescent="0.3">
      <c r="B157" s="125">
        <v>49</v>
      </c>
      <c r="C157" s="6">
        <v>43801</v>
      </c>
      <c r="D157" s="3">
        <v>43807</v>
      </c>
    </row>
    <row r="158" spans="1:18" x14ac:dyDescent="0.3">
      <c r="B158" s="125">
        <v>50</v>
      </c>
      <c r="C158" s="6">
        <v>43808</v>
      </c>
      <c r="D158" s="3">
        <v>43814</v>
      </c>
    </row>
    <row r="159" spans="1:18" x14ac:dyDescent="0.3">
      <c r="B159" s="125">
        <v>51</v>
      </c>
      <c r="C159" s="6">
        <v>43815</v>
      </c>
      <c r="D159" s="3">
        <v>43821</v>
      </c>
    </row>
    <row r="160" spans="1:18" ht="15" thickBot="1" x14ac:dyDescent="0.35">
      <c r="B160" s="129">
        <v>52</v>
      </c>
      <c r="C160" s="6">
        <v>43822</v>
      </c>
      <c r="D160" s="3">
        <v>43828</v>
      </c>
    </row>
    <row r="161" spans="1:18" x14ac:dyDescent="0.3">
      <c r="A161" s="152"/>
      <c r="B161" s="127">
        <v>1</v>
      </c>
      <c r="C161" s="5">
        <v>43829</v>
      </c>
      <c r="D161" s="2">
        <v>43835</v>
      </c>
      <c r="E161" s="132"/>
      <c r="F161" s="132"/>
      <c r="G161" s="132"/>
      <c r="H161" s="132"/>
      <c r="I161" s="132"/>
      <c r="J161" s="153"/>
      <c r="K161" s="216"/>
      <c r="L161" s="132"/>
      <c r="M161" s="132"/>
      <c r="N161" s="132"/>
      <c r="O161" s="132"/>
      <c r="P161" s="132"/>
      <c r="Q161" s="132"/>
      <c r="R161" s="122"/>
    </row>
    <row r="162" spans="1:18" x14ac:dyDescent="0.3">
      <c r="A162" s="154"/>
      <c r="B162" s="125">
        <v>2</v>
      </c>
      <c r="C162" s="6">
        <v>43836</v>
      </c>
      <c r="D162" s="3">
        <v>43842</v>
      </c>
      <c r="E162" s="136"/>
      <c r="F162" s="136"/>
      <c r="G162" s="136"/>
      <c r="H162" s="136"/>
      <c r="I162" s="136"/>
      <c r="J162" s="155"/>
      <c r="K162" s="217"/>
      <c r="L162" s="136"/>
      <c r="M162" s="136"/>
      <c r="N162" s="136"/>
      <c r="O162" s="136"/>
      <c r="P162" s="136"/>
      <c r="Q162" s="136"/>
    </row>
    <row r="163" spans="1:18" x14ac:dyDescent="0.3">
      <c r="A163" s="154"/>
      <c r="B163" s="125">
        <v>3</v>
      </c>
      <c r="C163" s="6">
        <v>43843</v>
      </c>
      <c r="D163" s="3">
        <v>43849</v>
      </c>
      <c r="E163" s="136"/>
      <c r="F163" s="136"/>
      <c r="G163" s="136"/>
      <c r="H163" s="136"/>
      <c r="I163" s="136"/>
      <c r="J163" s="155"/>
      <c r="K163" s="217"/>
      <c r="L163" s="136"/>
      <c r="M163" s="136"/>
      <c r="N163" s="136"/>
      <c r="O163" s="136"/>
      <c r="P163" s="136"/>
      <c r="Q163" s="136"/>
    </row>
    <row r="164" spans="1:18" ht="15" thickBot="1" x14ac:dyDescent="0.35">
      <c r="A164" s="156"/>
      <c r="B164" s="128">
        <v>4</v>
      </c>
      <c r="C164" s="7">
        <v>43850</v>
      </c>
      <c r="D164" s="4">
        <v>43856</v>
      </c>
      <c r="E164" s="141"/>
      <c r="F164" s="141"/>
      <c r="G164" s="141"/>
      <c r="H164" s="141"/>
      <c r="I164" s="141"/>
      <c r="J164" s="157"/>
      <c r="K164" s="218"/>
      <c r="L164" s="141"/>
      <c r="M164" s="141"/>
      <c r="N164" s="141"/>
      <c r="O164" s="141"/>
      <c r="P164" s="141"/>
      <c r="Q164" s="141"/>
      <c r="R164" s="145"/>
    </row>
    <row r="165" spans="1:18" x14ac:dyDescent="0.3">
      <c r="B165" s="126">
        <v>5</v>
      </c>
      <c r="C165" s="6">
        <v>43857</v>
      </c>
      <c r="D165" s="3">
        <v>43863</v>
      </c>
    </row>
    <row r="166" spans="1:18" x14ac:dyDescent="0.3">
      <c r="B166" s="125">
        <v>6</v>
      </c>
      <c r="C166" s="6">
        <v>43864</v>
      </c>
      <c r="D166" s="3">
        <v>43870</v>
      </c>
    </row>
    <row r="167" spans="1:18" x14ac:dyDescent="0.3">
      <c r="B167" s="125">
        <v>7</v>
      </c>
      <c r="C167" s="6">
        <v>43871</v>
      </c>
      <c r="D167" s="3">
        <v>43877</v>
      </c>
    </row>
    <row r="168" spans="1:18" ht="15" thickBot="1" x14ac:dyDescent="0.35">
      <c r="B168" s="129">
        <v>8</v>
      </c>
      <c r="C168" s="6">
        <v>43878</v>
      </c>
      <c r="D168" s="3">
        <v>43884</v>
      </c>
    </row>
    <row r="169" spans="1:18" x14ac:dyDescent="0.3">
      <c r="A169" s="152"/>
      <c r="B169" s="127">
        <v>9</v>
      </c>
      <c r="C169" s="5">
        <v>43885</v>
      </c>
      <c r="D169" s="2">
        <v>43891</v>
      </c>
      <c r="E169" s="132"/>
      <c r="F169" s="132"/>
      <c r="G169" s="132"/>
      <c r="H169" s="132"/>
      <c r="I169" s="132"/>
      <c r="J169" s="153"/>
      <c r="K169" s="216"/>
      <c r="L169" s="132"/>
      <c r="M169" s="132"/>
      <c r="N169" s="132"/>
      <c r="O169" s="132"/>
      <c r="P169" s="132"/>
      <c r="Q169" s="132"/>
      <c r="R169" s="122"/>
    </row>
    <row r="170" spans="1:18" x14ac:dyDescent="0.3">
      <c r="A170" s="154"/>
      <c r="B170" s="125">
        <v>10</v>
      </c>
      <c r="C170" s="6">
        <v>43892</v>
      </c>
      <c r="D170" s="3">
        <v>43898</v>
      </c>
      <c r="E170" s="136"/>
      <c r="F170" s="136"/>
      <c r="G170" s="136"/>
      <c r="H170" s="136"/>
      <c r="I170" s="136"/>
      <c r="J170" s="155"/>
      <c r="K170" s="217"/>
      <c r="L170" s="136"/>
      <c r="M170" s="136"/>
      <c r="N170" s="136"/>
      <c r="O170" s="136"/>
      <c r="P170" s="136"/>
      <c r="Q170" s="136"/>
    </row>
    <row r="171" spans="1:18" x14ac:dyDescent="0.3">
      <c r="A171" s="154"/>
      <c r="B171" s="125">
        <v>11</v>
      </c>
      <c r="C171" s="6">
        <v>43899</v>
      </c>
      <c r="D171" s="3">
        <v>43905</v>
      </c>
      <c r="E171" s="136"/>
      <c r="F171" s="136"/>
      <c r="G171" s="136"/>
      <c r="H171" s="136"/>
      <c r="I171" s="136"/>
      <c r="J171" s="155"/>
      <c r="K171" s="217"/>
      <c r="L171" s="136"/>
      <c r="M171" s="136"/>
      <c r="N171" s="136"/>
      <c r="O171" s="136"/>
      <c r="P171" s="136"/>
      <c r="Q171" s="136"/>
    </row>
    <row r="172" spans="1:18" x14ac:dyDescent="0.3">
      <c r="A172" s="154"/>
      <c r="B172" s="125">
        <v>12</v>
      </c>
      <c r="C172" s="6">
        <v>43906</v>
      </c>
      <c r="D172" s="3">
        <v>43912</v>
      </c>
      <c r="E172" s="136"/>
      <c r="F172" s="136"/>
      <c r="G172" s="136"/>
      <c r="H172" s="136"/>
      <c r="I172" s="136"/>
      <c r="J172" s="155"/>
      <c r="K172" s="217"/>
      <c r="L172" s="136"/>
      <c r="M172" s="136"/>
      <c r="N172" s="136"/>
      <c r="O172" s="136"/>
      <c r="P172" s="136"/>
      <c r="Q172" s="136"/>
    </row>
    <row r="173" spans="1:18" ht="15" thickBot="1" x14ac:dyDescent="0.35">
      <c r="A173" s="156"/>
      <c r="B173" s="128">
        <v>13</v>
      </c>
      <c r="C173" s="7">
        <v>43913</v>
      </c>
      <c r="D173" s="4">
        <v>43919</v>
      </c>
      <c r="E173" s="141"/>
      <c r="F173" s="141"/>
      <c r="G173" s="141"/>
      <c r="H173" s="141"/>
      <c r="I173" s="141"/>
      <c r="J173" s="157"/>
      <c r="K173" s="218"/>
      <c r="L173" s="141"/>
      <c r="M173" s="141"/>
      <c r="N173" s="141"/>
      <c r="O173" s="141"/>
      <c r="P173" s="141"/>
      <c r="Q173" s="141"/>
      <c r="R173" s="145"/>
    </row>
    <row r="174" spans="1:18" x14ac:dyDescent="0.3">
      <c r="B174" s="126">
        <v>14</v>
      </c>
      <c r="C174" s="6">
        <v>43920</v>
      </c>
      <c r="D174" s="3">
        <v>43926</v>
      </c>
    </row>
    <row r="175" spans="1:18" x14ac:dyDescent="0.3">
      <c r="B175" s="125">
        <v>15</v>
      </c>
      <c r="C175" s="6">
        <v>43927</v>
      </c>
      <c r="D175" s="3">
        <v>43933</v>
      </c>
    </row>
    <row r="176" spans="1:18" x14ac:dyDescent="0.3">
      <c r="B176" s="125">
        <v>16</v>
      </c>
      <c r="C176" s="6">
        <v>43934</v>
      </c>
      <c r="D176" s="3">
        <v>43940</v>
      </c>
    </row>
    <row r="177" spans="1:18" ht="15" thickBot="1" x14ac:dyDescent="0.35">
      <c r="B177" s="129">
        <v>17</v>
      </c>
      <c r="C177" s="6">
        <v>43941</v>
      </c>
      <c r="D177" s="3">
        <v>43947</v>
      </c>
    </row>
    <row r="178" spans="1:18" x14ac:dyDescent="0.3">
      <c r="A178" s="152"/>
      <c r="B178" s="127">
        <v>18</v>
      </c>
      <c r="C178" s="5">
        <v>43948</v>
      </c>
      <c r="D178" s="2">
        <v>43954</v>
      </c>
      <c r="E178" s="132"/>
      <c r="F178" s="132"/>
      <c r="G178" s="132"/>
      <c r="H178" s="132"/>
      <c r="I178" s="132"/>
      <c r="J178" s="153"/>
      <c r="K178" s="216"/>
      <c r="L178" s="132"/>
      <c r="M178" s="132"/>
      <c r="N178" s="132"/>
      <c r="O178" s="132"/>
      <c r="P178" s="132"/>
      <c r="Q178" s="132"/>
      <c r="R178" s="122"/>
    </row>
    <row r="179" spans="1:18" x14ac:dyDescent="0.3">
      <c r="A179" s="154"/>
      <c r="B179" s="125">
        <v>19</v>
      </c>
      <c r="C179" s="6">
        <v>43955</v>
      </c>
      <c r="D179" s="3">
        <v>43961</v>
      </c>
      <c r="E179" s="136"/>
      <c r="F179" s="136"/>
      <c r="G179" s="136"/>
      <c r="H179" s="136"/>
      <c r="I179" s="136"/>
      <c r="J179" s="155"/>
      <c r="K179" s="217"/>
      <c r="L179" s="136"/>
      <c r="M179" s="136"/>
      <c r="N179" s="136"/>
      <c r="O179" s="136"/>
      <c r="P179" s="136"/>
      <c r="Q179" s="136"/>
    </row>
    <row r="180" spans="1:18" x14ac:dyDescent="0.3">
      <c r="A180" s="154"/>
      <c r="B180" s="125">
        <v>20</v>
      </c>
      <c r="C180" s="6">
        <v>43962</v>
      </c>
      <c r="D180" s="3">
        <v>43968</v>
      </c>
      <c r="E180" s="136"/>
      <c r="F180" s="136"/>
      <c r="G180" s="136"/>
      <c r="H180" s="136"/>
      <c r="I180" s="136"/>
      <c r="J180" s="155"/>
      <c r="K180" s="217"/>
      <c r="L180" s="136"/>
      <c r="M180" s="136"/>
      <c r="N180" s="136"/>
      <c r="O180" s="136"/>
      <c r="P180" s="136"/>
      <c r="Q180" s="136"/>
    </row>
    <row r="181" spans="1:18" x14ac:dyDescent="0.3">
      <c r="A181" s="154"/>
      <c r="B181" s="125">
        <v>21</v>
      </c>
      <c r="C181" s="6">
        <v>43969</v>
      </c>
      <c r="D181" s="3">
        <v>43975</v>
      </c>
      <c r="E181" s="136"/>
      <c r="F181" s="136"/>
      <c r="G181" s="136"/>
      <c r="H181" s="136"/>
      <c r="I181" s="136"/>
      <c r="J181" s="155"/>
      <c r="K181" s="217"/>
      <c r="L181" s="136"/>
      <c r="M181" s="136"/>
      <c r="N181" s="136"/>
      <c r="O181" s="136"/>
      <c r="P181" s="136"/>
      <c r="Q181" s="136"/>
    </row>
    <row r="182" spans="1:18" ht="15" thickBot="1" x14ac:dyDescent="0.35">
      <c r="A182" s="156"/>
      <c r="B182" s="128">
        <v>22</v>
      </c>
      <c r="C182" s="7">
        <v>43976</v>
      </c>
      <c r="D182" s="4">
        <v>43982</v>
      </c>
      <c r="E182" s="141"/>
      <c r="F182" s="141"/>
      <c r="G182" s="141"/>
      <c r="H182" s="141"/>
      <c r="I182" s="141"/>
      <c r="J182" s="157"/>
      <c r="K182" s="218"/>
      <c r="L182" s="141"/>
      <c r="M182" s="141"/>
      <c r="N182" s="141"/>
      <c r="O182" s="141"/>
      <c r="P182" s="141"/>
      <c r="Q182" s="141"/>
      <c r="R182" s="145"/>
    </row>
    <row r="183" spans="1:18" x14ac:dyDescent="0.3">
      <c r="B183" s="126">
        <v>23</v>
      </c>
      <c r="C183" s="6">
        <v>43983</v>
      </c>
      <c r="D183" s="3">
        <v>43989</v>
      </c>
    </row>
    <row r="184" spans="1:18" x14ac:dyDescent="0.3">
      <c r="B184" s="125">
        <v>24</v>
      </c>
      <c r="C184" s="6">
        <v>43990</v>
      </c>
      <c r="D184" s="3">
        <v>43996</v>
      </c>
    </row>
    <row r="185" spans="1:18" x14ac:dyDescent="0.3">
      <c r="B185" s="125">
        <v>25</v>
      </c>
      <c r="C185" s="6">
        <v>43997</v>
      </c>
      <c r="D185" s="3">
        <v>44003</v>
      </c>
    </row>
    <row r="186" spans="1:18" ht="15" thickBot="1" x14ac:dyDescent="0.35">
      <c r="B186" s="129">
        <v>26</v>
      </c>
      <c r="C186" s="6">
        <v>44004</v>
      </c>
      <c r="D186" s="3">
        <v>44010</v>
      </c>
    </row>
    <row r="187" spans="1:18" x14ac:dyDescent="0.3">
      <c r="A187" s="152"/>
      <c r="B187" s="127">
        <v>27</v>
      </c>
      <c r="C187" s="5">
        <v>44011</v>
      </c>
      <c r="D187" s="2">
        <v>44017</v>
      </c>
      <c r="E187" s="132"/>
      <c r="F187" s="132"/>
      <c r="G187" s="132"/>
      <c r="H187" s="132"/>
      <c r="I187" s="132"/>
      <c r="J187" s="153"/>
      <c r="K187" s="216"/>
      <c r="L187" s="132"/>
      <c r="M187" s="132"/>
      <c r="N187" s="132"/>
      <c r="O187" s="132"/>
      <c r="P187" s="132"/>
      <c r="Q187" s="132"/>
      <c r="R187" s="122"/>
    </row>
    <row r="188" spans="1:18" x14ac:dyDescent="0.3">
      <c r="A188" s="154"/>
      <c r="B188" s="125">
        <v>28</v>
      </c>
      <c r="C188" s="6">
        <v>44018</v>
      </c>
      <c r="D188" s="3">
        <v>44024</v>
      </c>
      <c r="E188" s="136"/>
      <c r="F188" s="136"/>
      <c r="G188" s="136"/>
      <c r="H188" s="136"/>
      <c r="I188" s="136"/>
      <c r="J188" s="155"/>
      <c r="K188" s="217"/>
      <c r="L188" s="136"/>
      <c r="M188" s="136"/>
      <c r="N188" s="136"/>
      <c r="O188" s="136"/>
      <c r="P188" s="136"/>
      <c r="Q188" s="136"/>
    </row>
    <row r="189" spans="1:18" x14ac:dyDescent="0.3">
      <c r="A189" s="154"/>
      <c r="B189" s="125">
        <v>29</v>
      </c>
      <c r="C189" s="6">
        <v>44025</v>
      </c>
      <c r="D189" s="3">
        <v>44031</v>
      </c>
      <c r="E189" s="136"/>
      <c r="F189" s="136"/>
      <c r="G189" s="136"/>
      <c r="H189" s="136"/>
      <c r="I189" s="136"/>
      <c r="J189" s="155"/>
      <c r="K189" s="217"/>
      <c r="L189" s="136"/>
      <c r="M189" s="136"/>
      <c r="N189" s="136"/>
      <c r="O189" s="136"/>
      <c r="P189" s="136"/>
      <c r="Q189" s="136"/>
    </row>
    <row r="190" spans="1:18" ht="15" thickBot="1" x14ac:dyDescent="0.35">
      <c r="A190" s="156"/>
      <c r="B190" s="128">
        <v>30</v>
      </c>
      <c r="C190" s="7">
        <v>44032</v>
      </c>
      <c r="D190" s="4">
        <v>44038</v>
      </c>
      <c r="E190" s="141"/>
      <c r="F190" s="141"/>
      <c r="G190" s="141"/>
      <c r="H190" s="141"/>
      <c r="I190" s="141"/>
      <c r="J190" s="157"/>
      <c r="K190" s="218"/>
      <c r="L190" s="141"/>
      <c r="M190" s="141"/>
      <c r="N190" s="141"/>
      <c r="O190" s="141"/>
      <c r="P190" s="141"/>
      <c r="Q190" s="141"/>
      <c r="R190" s="145"/>
    </row>
    <row r="191" spans="1:18" x14ac:dyDescent="0.3">
      <c r="B191" s="126">
        <v>31</v>
      </c>
      <c r="C191" s="6">
        <v>44039</v>
      </c>
      <c r="D191" s="3">
        <v>44045</v>
      </c>
    </row>
    <row r="192" spans="1:18" x14ac:dyDescent="0.3">
      <c r="B192" s="125">
        <v>32</v>
      </c>
      <c r="C192" s="6">
        <v>44046</v>
      </c>
      <c r="D192" s="3">
        <v>44052</v>
      </c>
    </row>
    <row r="193" spans="1:18" x14ac:dyDescent="0.3">
      <c r="B193" s="125">
        <v>33</v>
      </c>
      <c r="C193" s="6">
        <v>44053</v>
      </c>
      <c r="D193" s="3">
        <v>44059</v>
      </c>
    </row>
    <row r="194" spans="1:18" x14ac:dyDescent="0.3">
      <c r="B194" s="125">
        <v>34</v>
      </c>
      <c r="C194" s="6">
        <v>44060</v>
      </c>
      <c r="D194" s="3">
        <v>44066</v>
      </c>
    </row>
    <row r="195" spans="1:18" ht="15" thickBot="1" x14ac:dyDescent="0.35">
      <c r="B195" s="129">
        <v>35</v>
      </c>
      <c r="C195" s="6">
        <v>44067</v>
      </c>
      <c r="D195" s="3">
        <v>44073</v>
      </c>
    </row>
    <row r="196" spans="1:18" x14ac:dyDescent="0.3">
      <c r="A196" s="152"/>
      <c r="B196" s="127">
        <v>36</v>
      </c>
      <c r="C196" s="5">
        <v>44074</v>
      </c>
      <c r="D196" s="2">
        <v>44080</v>
      </c>
      <c r="E196" s="132"/>
      <c r="F196" s="132"/>
      <c r="G196" s="132"/>
      <c r="H196" s="132"/>
      <c r="I196" s="132"/>
      <c r="J196" s="153"/>
      <c r="K196" s="216"/>
      <c r="L196" s="132"/>
      <c r="M196" s="132"/>
      <c r="N196" s="132"/>
      <c r="O196" s="132"/>
      <c r="P196" s="132"/>
      <c r="Q196" s="132"/>
      <c r="R196" s="122"/>
    </row>
    <row r="197" spans="1:18" x14ac:dyDescent="0.3">
      <c r="A197" s="154"/>
      <c r="B197" s="125">
        <v>37</v>
      </c>
      <c r="C197" s="6">
        <v>44081</v>
      </c>
      <c r="D197" s="3">
        <v>44087</v>
      </c>
      <c r="E197" s="136"/>
      <c r="F197" s="136"/>
      <c r="G197" s="136"/>
      <c r="H197" s="136"/>
      <c r="I197" s="136"/>
      <c r="J197" s="155"/>
      <c r="K197" s="217"/>
      <c r="L197" s="136"/>
      <c r="M197" s="136"/>
      <c r="N197" s="136"/>
      <c r="O197" s="136"/>
      <c r="P197" s="136"/>
      <c r="Q197" s="136"/>
    </row>
    <row r="198" spans="1:18" x14ac:dyDescent="0.3">
      <c r="A198" s="154"/>
      <c r="B198" s="125">
        <v>38</v>
      </c>
      <c r="C198" s="6">
        <v>44088</v>
      </c>
      <c r="D198" s="3">
        <v>44094</v>
      </c>
      <c r="E198" s="136"/>
      <c r="F198" s="136"/>
      <c r="G198" s="136"/>
      <c r="H198" s="136"/>
      <c r="I198" s="136"/>
      <c r="J198" s="155"/>
      <c r="K198" s="217"/>
      <c r="L198" s="136"/>
      <c r="M198" s="136"/>
      <c r="N198" s="136"/>
      <c r="O198" s="136"/>
      <c r="P198" s="136"/>
      <c r="Q198" s="136"/>
    </row>
    <row r="199" spans="1:18" ht="15" thickBot="1" x14ac:dyDescent="0.35">
      <c r="A199" s="156"/>
      <c r="B199" s="128">
        <v>39</v>
      </c>
      <c r="C199" s="7">
        <v>44095</v>
      </c>
      <c r="D199" s="4">
        <v>44101</v>
      </c>
      <c r="E199" s="141"/>
      <c r="F199" s="141"/>
      <c r="G199" s="141"/>
      <c r="H199" s="141"/>
      <c r="I199" s="141"/>
      <c r="J199" s="157"/>
      <c r="K199" s="218"/>
      <c r="L199" s="141"/>
      <c r="M199" s="141"/>
      <c r="N199" s="141"/>
      <c r="O199" s="141"/>
      <c r="P199" s="141"/>
      <c r="Q199" s="141"/>
      <c r="R199" s="145"/>
    </row>
    <row r="200" spans="1:18" x14ac:dyDescent="0.3">
      <c r="B200" s="126">
        <v>40</v>
      </c>
      <c r="C200" s="6">
        <v>44102</v>
      </c>
      <c r="D200" s="3">
        <v>44108</v>
      </c>
    </row>
    <row r="201" spans="1:18" x14ac:dyDescent="0.3">
      <c r="B201" s="125">
        <v>41</v>
      </c>
      <c r="C201" s="6">
        <v>44109</v>
      </c>
      <c r="D201" s="3">
        <v>44115</v>
      </c>
    </row>
    <row r="202" spans="1:18" x14ac:dyDescent="0.3">
      <c r="B202" s="125">
        <v>42</v>
      </c>
      <c r="C202" s="6">
        <v>44116</v>
      </c>
      <c r="D202" s="3">
        <v>44122</v>
      </c>
    </row>
    <row r="203" spans="1:18" x14ac:dyDescent="0.3">
      <c r="B203" s="125">
        <v>43</v>
      </c>
      <c r="C203" s="6">
        <v>44123</v>
      </c>
      <c r="D203" s="3">
        <v>44129</v>
      </c>
    </row>
    <row r="204" spans="1:18" ht="15" thickBot="1" x14ac:dyDescent="0.35">
      <c r="B204" s="129">
        <v>44</v>
      </c>
      <c r="C204" s="6">
        <v>44130</v>
      </c>
      <c r="D204" s="3">
        <v>44136</v>
      </c>
    </row>
    <row r="205" spans="1:18" x14ac:dyDescent="0.3">
      <c r="A205" s="152"/>
      <c r="B205" s="127">
        <v>45</v>
      </c>
      <c r="C205" s="5">
        <v>44137</v>
      </c>
      <c r="D205" s="2">
        <v>44143</v>
      </c>
      <c r="E205" s="132"/>
      <c r="F205" s="132"/>
      <c r="G205" s="132"/>
      <c r="H205" s="132"/>
      <c r="I205" s="132"/>
      <c r="J205" s="153"/>
      <c r="K205" s="216"/>
      <c r="L205" s="132"/>
      <c r="M205" s="132"/>
      <c r="N205" s="132"/>
      <c r="O205" s="132"/>
      <c r="P205" s="132"/>
      <c r="Q205" s="132"/>
      <c r="R205" s="122"/>
    </row>
    <row r="206" spans="1:18" x14ac:dyDescent="0.3">
      <c r="A206" s="154"/>
      <c r="B206" s="125">
        <v>46</v>
      </c>
      <c r="C206" s="6">
        <v>44144</v>
      </c>
      <c r="D206" s="3">
        <v>44150</v>
      </c>
      <c r="E206" s="136"/>
      <c r="F206" s="136"/>
      <c r="G206" s="136"/>
      <c r="H206" s="136"/>
      <c r="I206" s="136"/>
      <c r="J206" s="155"/>
      <c r="K206" s="217"/>
      <c r="L206" s="136"/>
      <c r="M206" s="136"/>
      <c r="N206" s="136"/>
      <c r="O206" s="136"/>
      <c r="P206" s="136"/>
      <c r="Q206" s="136"/>
    </row>
    <row r="207" spans="1:18" x14ac:dyDescent="0.3">
      <c r="A207" s="154"/>
      <c r="B207" s="125">
        <v>47</v>
      </c>
      <c r="C207" s="6">
        <v>44151</v>
      </c>
      <c r="D207" s="3">
        <v>44157</v>
      </c>
      <c r="E207" s="136"/>
      <c r="F207" s="136"/>
      <c r="G207" s="136"/>
      <c r="H207" s="136"/>
      <c r="I207" s="136"/>
      <c r="J207" s="155"/>
      <c r="K207" s="217"/>
      <c r="L207" s="136"/>
      <c r="M207" s="136"/>
      <c r="N207" s="136"/>
      <c r="O207" s="136"/>
      <c r="P207" s="136"/>
      <c r="Q207" s="136"/>
    </row>
    <row r="208" spans="1:18" ht="15" thickBot="1" x14ac:dyDescent="0.35">
      <c r="A208" s="156"/>
      <c r="B208" s="128">
        <v>48</v>
      </c>
      <c r="C208" s="7">
        <v>44158</v>
      </c>
      <c r="D208" s="4">
        <v>44164</v>
      </c>
      <c r="E208" s="141"/>
      <c r="F208" s="141"/>
      <c r="G208" s="141"/>
      <c r="H208" s="141"/>
      <c r="I208" s="141"/>
      <c r="J208" s="157"/>
      <c r="K208" s="218"/>
      <c r="L208" s="141"/>
      <c r="M208" s="141"/>
      <c r="N208" s="141"/>
      <c r="O208" s="141"/>
      <c r="P208" s="141"/>
      <c r="Q208" s="141"/>
      <c r="R208" s="145"/>
    </row>
    <row r="209" spans="1:18" x14ac:dyDescent="0.3">
      <c r="A209" s="152"/>
      <c r="B209" s="127">
        <v>49</v>
      </c>
      <c r="C209" s="5">
        <v>44165</v>
      </c>
      <c r="D209" s="2">
        <v>44171</v>
      </c>
      <c r="E209" s="132"/>
      <c r="F209" s="132"/>
      <c r="G209" s="132"/>
      <c r="H209" s="132"/>
      <c r="I209" s="132"/>
      <c r="J209" s="153"/>
      <c r="K209" s="216"/>
      <c r="L209" s="132"/>
      <c r="M209" s="132"/>
      <c r="N209" s="132"/>
      <c r="O209" s="132"/>
      <c r="P209" s="132"/>
      <c r="Q209" s="132"/>
      <c r="R209" s="122"/>
    </row>
    <row r="210" spans="1:18" x14ac:dyDescent="0.3">
      <c r="A210" s="154"/>
      <c r="B210" s="125">
        <v>50</v>
      </c>
      <c r="C210" s="6">
        <v>44172</v>
      </c>
      <c r="D210" s="3">
        <v>44178</v>
      </c>
      <c r="E210" s="136"/>
      <c r="F210" s="136"/>
      <c r="G210" s="136"/>
      <c r="H210" s="136"/>
      <c r="I210" s="136"/>
      <c r="J210" s="155"/>
      <c r="K210" s="217"/>
      <c r="L210" s="136"/>
      <c r="M210" s="136"/>
      <c r="N210" s="136"/>
      <c r="O210" s="136"/>
      <c r="P210" s="136"/>
      <c r="Q210" s="136"/>
    </row>
    <row r="211" spans="1:18" x14ac:dyDescent="0.3">
      <c r="A211" s="154"/>
      <c r="B211" s="125">
        <v>51</v>
      </c>
      <c r="C211" s="6">
        <v>44179</v>
      </c>
      <c r="D211" s="3">
        <v>44185</v>
      </c>
      <c r="E211" s="136"/>
      <c r="F211" s="136"/>
      <c r="G211" s="136"/>
      <c r="H211" s="136"/>
      <c r="I211" s="136"/>
      <c r="J211" s="155"/>
      <c r="K211" s="217"/>
      <c r="L211" s="136"/>
      <c r="M211" s="136"/>
      <c r="N211" s="136"/>
      <c r="O211" s="136"/>
      <c r="P211" s="136"/>
      <c r="Q211" s="136"/>
    </row>
    <row r="212" spans="1:18" ht="15" thickBot="1" x14ac:dyDescent="0.35">
      <c r="A212" s="156"/>
      <c r="B212" s="128">
        <v>52</v>
      </c>
      <c r="C212" s="7">
        <v>44186</v>
      </c>
      <c r="D212" s="4">
        <v>44192</v>
      </c>
      <c r="E212" s="141"/>
      <c r="F212" s="141"/>
      <c r="G212" s="141"/>
      <c r="H212" s="141"/>
      <c r="I212" s="141"/>
      <c r="J212" s="157"/>
      <c r="K212" s="218"/>
      <c r="L212" s="141"/>
      <c r="M212" s="141"/>
      <c r="N212" s="141"/>
      <c r="O212" s="141"/>
      <c r="P212" s="141"/>
      <c r="Q212" s="141"/>
      <c r="R212" s="145"/>
    </row>
  </sheetData>
  <mergeCells count="26">
    <mergeCell ref="A104:A108"/>
    <mergeCell ref="A78:A81"/>
    <mergeCell ref="A82:A86"/>
    <mergeCell ref="A87:A90"/>
    <mergeCell ref="A91:A95"/>
    <mergeCell ref="A96:A99"/>
    <mergeCell ref="A61:A64"/>
    <mergeCell ref="A65:A68"/>
    <mergeCell ref="A69:A73"/>
    <mergeCell ref="A74:A77"/>
    <mergeCell ref="A100:A103"/>
    <mergeCell ref="I3:J3"/>
    <mergeCell ref="A30:A34"/>
    <mergeCell ref="A35:A38"/>
    <mergeCell ref="A39:A42"/>
    <mergeCell ref="A43:A47"/>
    <mergeCell ref="A57:A60"/>
    <mergeCell ref="X55:AD57"/>
    <mergeCell ref="A48:A51"/>
    <mergeCell ref="A52:A56"/>
    <mergeCell ref="A5:A8"/>
    <mergeCell ref="A9:A12"/>
    <mergeCell ref="A13:A16"/>
    <mergeCell ref="A17:A21"/>
    <mergeCell ref="A22:A25"/>
    <mergeCell ref="A26:A29"/>
  </mergeCells>
  <conditionalFormatting sqref="I5:I56">
    <cfRule type="expression" dxfId="2" priority="3">
      <formula>$I5&gt;$F5</formula>
    </cfRule>
  </conditionalFormatting>
  <conditionalFormatting sqref="J5:J108">
    <cfRule type="cellIs" dxfId="1" priority="1" operator="less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K58"/>
  <sheetViews>
    <sheetView tabSelected="1" zoomScale="90" zoomScaleNormal="90" workbookViewId="0">
      <pane ySplit="2" topLeftCell="A3" activePane="bottomLeft" state="frozen"/>
      <selection pane="bottomLeft" sqref="A1:I1"/>
    </sheetView>
  </sheetViews>
  <sheetFormatPr defaultRowHeight="16.8" x14ac:dyDescent="0.4"/>
  <cols>
    <col min="1" max="1" width="5.44140625" style="39" bestFit="1" customWidth="1"/>
    <col min="2" max="2" width="4.88671875" style="43" customWidth="1"/>
    <col min="3" max="3" width="8.33203125" style="40" customWidth="1"/>
    <col min="4" max="4" width="12.33203125" style="54" customWidth="1"/>
    <col min="5" max="5" width="9" style="40" customWidth="1"/>
    <col min="6" max="6" width="8.88671875" style="40" customWidth="1"/>
    <col min="7" max="7" width="12.109375" style="54" bestFit="1" customWidth="1"/>
    <col min="8" max="8" width="8.88671875" style="41" customWidth="1"/>
    <col min="9" max="9" width="6.6640625" style="42" customWidth="1"/>
    <col min="10" max="10" width="4.33203125" style="197" customWidth="1"/>
    <col min="11" max="11" width="3.21875" style="200" bestFit="1" customWidth="1"/>
    <col min="12" max="15" width="3.21875" style="201" bestFit="1" customWidth="1"/>
    <col min="16" max="16" width="3.21875" style="202" bestFit="1" customWidth="1"/>
    <col min="17" max="20" width="3.21875" style="201" bestFit="1" customWidth="1"/>
    <col min="21" max="21" width="3.21875" style="203" bestFit="1" customWidth="1"/>
    <col min="22" max="22" width="5.44140625" style="39" bestFit="1" customWidth="1"/>
    <col min="23" max="23" width="5.5546875" style="43" customWidth="1"/>
    <col min="24" max="24" width="8.33203125" style="40" customWidth="1"/>
    <col min="25" max="25" width="12.6640625" style="54" customWidth="1"/>
    <col min="26" max="26" width="9" style="40" customWidth="1"/>
    <col min="27" max="27" width="8.88671875" style="40" customWidth="1"/>
    <col min="28" max="28" width="11.6640625" style="54" bestFit="1" customWidth="1"/>
    <col min="29" max="29" width="10" style="41" customWidth="1"/>
    <col min="30" max="30" width="6.6640625" style="42" customWidth="1"/>
    <col min="31" max="31" width="4.44140625" style="183" customWidth="1"/>
    <col min="32" max="32" width="3.21875" style="200" bestFit="1" customWidth="1"/>
    <col min="33" max="36" width="3.21875" style="201" bestFit="1" customWidth="1"/>
    <col min="37" max="37" width="3.21875" style="202" bestFit="1" customWidth="1"/>
    <col min="38" max="41" width="3.21875" style="201" bestFit="1" customWidth="1"/>
    <col min="42" max="42" width="3.21875" style="203" bestFit="1" customWidth="1"/>
    <col min="43" max="43" width="5.44140625" style="39" bestFit="1" customWidth="1"/>
    <col min="44" max="44" width="5.5546875" style="43" customWidth="1"/>
    <col min="45" max="45" width="9" style="40" bestFit="1" customWidth="1"/>
    <col min="46" max="46" width="12.109375" style="54" bestFit="1" customWidth="1"/>
    <col min="47" max="47" width="9" style="40" customWidth="1"/>
    <col min="48" max="48" width="9.109375" style="40" bestFit="1" customWidth="1"/>
    <col min="49" max="49" width="12.88671875" style="54" customWidth="1"/>
    <col min="50" max="50" width="9.109375" style="41" bestFit="1" customWidth="1"/>
    <col min="51" max="51" width="6.6640625" style="42" customWidth="1"/>
    <col min="52" max="52" width="5.44140625" style="183" customWidth="1"/>
    <col min="53" max="53" width="3.21875" style="200" bestFit="1" customWidth="1"/>
    <col min="54" max="57" width="3.21875" style="201" bestFit="1" customWidth="1"/>
    <col min="58" max="58" width="3.21875" style="202" bestFit="1" customWidth="1"/>
    <col min="59" max="62" width="3.21875" style="201" bestFit="1" customWidth="1"/>
    <col min="63" max="63" width="3.21875" style="203" bestFit="1" customWidth="1"/>
    <col min="64" max="16384" width="8.88671875" style="39"/>
  </cols>
  <sheetData>
    <row r="1" spans="1:63" ht="30" thickBot="1" x14ac:dyDescent="0.7">
      <c r="A1" s="266" t="s">
        <v>89</v>
      </c>
      <c r="B1" s="267"/>
      <c r="C1" s="267"/>
      <c r="D1" s="267"/>
      <c r="E1" s="267"/>
      <c r="F1" s="267"/>
      <c r="G1" s="267"/>
      <c r="H1" s="267"/>
      <c r="I1" s="268"/>
      <c r="J1" s="196"/>
      <c r="K1" s="269" t="s">
        <v>176</v>
      </c>
      <c r="L1" s="270"/>
      <c r="M1" s="270"/>
      <c r="N1" s="270"/>
      <c r="O1" s="270"/>
      <c r="P1" s="270"/>
      <c r="Q1" s="270"/>
      <c r="R1" s="270"/>
      <c r="S1" s="270"/>
      <c r="T1" s="270"/>
      <c r="U1" s="271"/>
      <c r="V1" s="266" t="s">
        <v>94</v>
      </c>
      <c r="W1" s="267"/>
      <c r="X1" s="267"/>
      <c r="Y1" s="267"/>
      <c r="Z1" s="267"/>
      <c r="AA1" s="267"/>
      <c r="AB1" s="267"/>
      <c r="AC1" s="267"/>
      <c r="AD1" s="268"/>
      <c r="AE1" s="220"/>
      <c r="AF1" s="269" t="s">
        <v>176</v>
      </c>
      <c r="AG1" s="270"/>
      <c r="AH1" s="270"/>
      <c r="AI1" s="270"/>
      <c r="AJ1" s="270"/>
      <c r="AK1" s="270"/>
      <c r="AL1" s="270"/>
      <c r="AM1" s="270"/>
      <c r="AN1" s="270"/>
      <c r="AO1" s="270"/>
      <c r="AP1" s="271"/>
      <c r="AQ1" s="266" t="s">
        <v>109</v>
      </c>
      <c r="AR1" s="267"/>
      <c r="AS1" s="267"/>
      <c r="AT1" s="267"/>
      <c r="AU1" s="267"/>
      <c r="AV1" s="267"/>
      <c r="AW1" s="267"/>
      <c r="AX1" s="267"/>
      <c r="AY1" s="268"/>
      <c r="AZ1" s="220"/>
      <c r="BA1" s="269" t="s">
        <v>176</v>
      </c>
      <c r="BB1" s="270"/>
      <c r="BC1" s="270"/>
      <c r="BD1" s="270"/>
      <c r="BE1" s="270"/>
      <c r="BF1" s="270"/>
      <c r="BG1" s="270"/>
      <c r="BH1" s="270"/>
      <c r="BI1" s="270"/>
      <c r="BJ1" s="270"/>
      <c r="BK1" s="271"/>
    </row>
    <row r="2" spans="1:63" ht="21" thickBot="1" x14ac:dyDescent="0.45">
      <c r="A2" s="61" t="s">
        <v>106</v>
      </c>
      <c r="B2" s="62" t="s">
        <v>96</v>
      </c>
      <c r="C2" s="63" t="s">
        <v>97</v>
      </c>
      <c r="D2" s="64" t="s">
        <v>101</v>
      </c>
      <c r="E2" s="63" t="s">
        <v>105</v>
      </c>
      <c r="F2" s="63" t="s">
        <v>103</v>
      </c>
      <c r="G2" s="64" t="s">
        <v>104</v>
      </c>
      <c r="H2" s="65" t="s">
        <v>102</v>
      </c>
      <c r="I2" s="189" t="s">
        <v>100</v>
      </c>
      <c r="K2" s="186" t="s">
        <v>169</v>
      </c>
      <c r="L2" s="187" t="s">
        <v>170</v>
      </c>
      <c r="M2" s="187" t="s">
        <v>171</v>
      </c>
      <c r="N2" s="187" t="s">
        <v>172</v>
      </c>
      <c r="O2" s="187" t="s">
        <v>173</v>
      </c>
      <c r="P2" s="185" t="s">
        <v>174</v>
      </c>
      <c r="Q2" s="187" t="s">
        <v>169</v>
      </c>
      <c r="R2" s="187" t="s">
        <v>170</v>
      </c>
      <c r="S2" s="187" t="s">
        <v>171</v>
      </c>
      <c r="T2" s="187" t="s">
        <v>172</v>
      </c>
      <c r="U2" s="188" t="s">
        <v>173</v>
      </c>
      <c r="V2" s="182" t="s">
        <v>106</v>
      </c>
      <c r="W2" s="62" t="s">
        <v>96</v>
      </c>
      <c r="X2" s="63" t="s">
        <v>97</v>
      </c>
      <c r="Y2" s="64" t="s">
        <v>101</v>
      </c>
      <c r="Z2" s="63" t="s">
        <v>105</v>
      </c>
      <c r="AA2" s="63" t="s">
        <v>103</v>
      </c>
      <c r="AB2" s="64" t="s">
        <v>104</v>
      </c>
      <c r="AC2" s="65" t="s">
        <v>102</v>
      </c>
      <c r="AD2" s="66" t="s">
        <v>100</v>
      </c>
      <c r="AF2" s="186" t="s">
        <v>169</v>
      </c>
      <c r="AG2" s="187" t="s">
        <v>170</v>
      </c>
      <c r="AH2" s="187" t="s">
        <v>171</v>
      </c>
      <c r="AI2" s="187" t="s">
        <v>172</v>
      </c>
      <c r="AJ2" s="187" t="s">
        <v>173</v>
      </c>
      <c r="AK2" s="185" t="s">
        <v>174</v>
      </c>
      <c r="AL2" s="187" t="s">
        <v>169</v>
      </c>
      <c r="AM2" s="187" t="s">
        <v>170</v>
      </c>
      <c r="AN2" s="187" t="s">
        <v>171</v>
      </c>
      <c r="AO2" s="187" t="s">
        <v>172</v>
      </c>
      <c r="AP2" s="188" t="s">
        <v>173</v>
      </c>
      <c r="AQ2" s="61" t="s">
        <v>106</v>
      </c>
      <c r="AR2" s="62" t="s">
        <v>96</v>
      </c>
      <c r="AS2" s="63" t="s">
        <v>97</v>
      </c>
      <c r="AT2" s="64" t="s">
        <v>101</v>
      </c>
      <c r="AU2" s="63" t="s">
        <v>105</v>
      </c>
      <c r="AV2" s="63" t="s">
        <v>103</v>
      </c>
      <c r="AW2" s="64" t="s">
        <v>104</v>
      </c>
      <c r="AX2" s="65" t="s">
        <v>102</v>
      </c>
      <c r="AY2" s="66" t="s">
        <v>100</v>
      </c>
      <c r="BA2" s="186" t="s">
        <v>169</v>
      </c>
      <c r="BB2" s="187" t="s">
        <v>170</v>
      </c>
      <c r="BC2" s="187" t="s">
        <v>171</v>
      </c>
      <c r="BD2" s="187" t="s">
        <v>172</v>
      </c>
      <c r="BE2" s="187" t="s">
        <v>173</v>
      </c>
      <c r="BF2" s="185" t="s">
        <v>174</v>
      </c>
      <c r="BG2" s="187" t="s">
        <v>169</v>
      </c>
      <c r="BH2" s="187" t="s">
        <v>170</v>
      </c>
      <c r="BI2" s="187" t="s">
        <v>171</v>
      </c>
      <c r="BJ2" s="187" t="s">
        <v>172</v>
      </c>
      <c r="BK2" s="188" t="s">
        <v>173</v>
      </c>
    </row>
    <row r="3" spans="1:63" x14ac:dyDescent="0.4">
      <c r="A3" s="176">
        <f>ROW()-2</f>
        <v>1</v>
      </c>
      <c r="B3" s="80" t="s">
        <v>99</v>
      </c>
      <c r="C3" s="81">
        <v>113.276</v>
      </c>
      <c r="D3" s="82">
        <v>42928</v>
      </c>
      <c r="E3" s="81"/>
      <c r="F3" s="81">
        <v>113.139</v>
      </c>
      <c r="G3" s="82">
        <v>42928</v>
      </c>
      <c r="H3" s="83">
        <f>IF(B3="卖",C3-F3,F3-C3)</f>
        <v>0.13700000000000045</v>
      </c>
      <c r="I3" s="190" t="str">
        <f>IF(H3&gt;=0,"盈","亏")</f>
        <v>盈</v>
      </c>
      <c r="V3" s="211">
        <f>ROW()-2</f>
        <v>1</v>
      </c>
      <c r="W3" s="68" t="s">
        <v>98</v>
      </c>
      <c r="X3" s="69">
        <v>0.79339000000000004</v>
      </c>
      <c r="Y3" s="70">
        <v>42935</v>
      </c>
      <c r="Z3" s="74">
        <v>5</v>
      </c>
      <c r="AA3" s="69">
        <v>0.79303999999999997</v>
      </c>
      <c r="AB3" s="70">
        <v>42942</v>
      </c>
      <c r="AC3" s="71">
        <f>IF(W3="卖",X3-AA3,AA3-X3)</f>
        <v>-3.5000000000007248E-4</v>
      </c>
      <c r="AD3" s="72" t="str">
        <f>IF(AC3&gt;=0,"盈","亏")</f>
        <v>亏</v>
      </c>
      <c r="AQ3" s="176">
        <f>ROW()-2</f>
        <v>1</v>
      </c>
      <c r="AR3" s="80" t="s">
        <v>99</v>
      </c>
      <c r="AS3" s="87">
        <v>0.94947000000000004</v>
      </c>
      <c r="AT3" s="82">
        <v>42937</v>
      </c>
      <c r="AU3" s="87"/>
      <c r="AV3" s="87">
        <v>0.94830999999999999</v>
      </c>
      <c r="AW3" s="82">
        <v>42941</v>
      </c>
      <c r="AX3" s="87">
        <f>IF(AR3="卖",AS3-AV3,AV3-AS3)</f>
        <v>1.1600000000000499E-3</v>
      </c>
      <c r="AY3" s="60" t="str">
        <f>IF(AX3&gt;=0,"盈","亏")</f>
        <v>盈</v>
      </c>
    </row>
    <row r="4" spans="1:63" x14ac:dyDescent="0.4">
      <c r="A4" s="176">
        <f t="shared" ref="A4:A40" si="0">ROW()-2</f>
        <v>2</v>
      </c>
      <c r="B4" s="76" t="s">
        <v>99</v>
      </c>
      <c r="C4" s="77">
        <v>112.979</v>
      </c>
      <c r="D4" s="78">
        <v>42929</v>
      </c>
      <c r="E4" s="77"/>
      <c r="F4" s="77">
        <v>112.483</v>
      </c>
      <c r="G4" s="78">
        <v>42930</v>
      </c>
      <c r="H4" s="79">
        <f t="shared" ref="H4:H19" si="1">IF(B4="卖",C4-F4,F4-C4)</f>
        <v>0.49599999999999511</v>
      </c>
      <c r="I4" s="190" t="str">
        <f t="shared" ref="I4:I33" si="2">IF(H4&gt;=0,"盈","亏")</f>
        <v>盈</v>
      </c>
      <c r="V4" s="211">
        <f t="shared" ref="V4:V40" si="3">ROW()-2</f>
        <v>2</v>
      </c>
      <c r="W4" s="76" t="s">
        <v>98</v>
      </c>
      <c r="X4" s="85">
        <v>0.79201999999999995</v>
      </c>
      <c r="Y4" s="78">
        <v>42936</v>
      </c>
      <c r="Z4" s="77"/>
      <c r="AA4" s="85">
        <v>0.79429000000000005</v>
      </c>
      <c r="AB4" s="78">
        <v>42937</v>
      </c>
      <c r="AC4" s="79">
        <f t="shared" ref="AC4:AC16" si="4">IF(W4="卖",X4-AA4,AA4-X4)</f>
        <v>2.2700000000001053E-3</v>
      </c>
      <c r="AD4" s="86" t="str">
        <f>IF(AC4&gt;=0,"盈","亏")</f>
        <v>盈</v>
      </c>
      <c r="AQ4" s="176">
        <f t="shared" ref="AQ4:AQ40" si="5">ROW()-2</f>
        <v>2</v>
      </c>
      <c r="AR4" s="55"/>
      <c r="AS4" s="67"/>
      <c r="AT4" s="57"/>
      <c r="AU4" s="67"/>
      <c r="AV4" s="67"/>
      <c r="AW4" s="57"/>
      <c r="AX4" s="67">
        <f t="shared" ref="AX4:AX19" si="6">IF(AR4="卖",AS4-AV4,AV4-AS4)</f>
        <v>0</v>
      </c>
      <c r="AY4" s="60" t="str">
        <f t="shared" ref="AY4:AY27" si="7">IF(AX4&gt;=0,"盈","亏")</f>
        <v>盈</v>
      </c>
    </row>
    <row r="5" spans="1:63" x14ac:dyDescent="0.4">
      <c r="A5" s="176">
        <f t="shared" si="0"/>
        <v>3</v>
      </c>
      <c r="B5" s="76" t="s">
        <v>99</v>
      </c>
      <c r="C5" s="77">
        <v>112.44199999999999</v>
      </c>
      <c r="D5" s="78">
        <v>42933</v>
      </c>
      <c r="E5" s="77"/>
      <c r="F5" s="77">
        <v>112.16800000000001</v>
      </c>
      <c r="G5" s="78">
        <v>42936</v>
      </c>
      <c r="H5" s="79">
        <f t="shared" si="1"/>
        <v>0.2739999999999867</v>
      </c>
      <c r="I5" s="190" t="str">
        <f t="shared" si="2"/>
        <v>盈</v>
      </c>
      <c r="V5" s="211">
        <f t="shared" si="3"/>
        <v>3</v>
      </c>
      <c r="W5" s="76" t="s">
        <v>98</v>
      </c>
      <c r="X5" s="85">
        <v>0.79156000000000004</v>
      </c>
      <c r="Y5" s="78">
        <v>42937</v>
      </c>
      <c r="Z5" s="77">
        <v>10</v>
      </c>
      <c r="AA5" s="85">
        <v>0.79220000000000002</v>
      </c>
      <c r="AB5" s="78">
        <v>42941</v>
      </c>
      <c r="AC5" s="79">
        <f t="shared" si="4"/>
        <v>6.3999999999997392E-4</v>
      </c>
      <c r="AD5" s="84" t="str">
        <f t="shared" ref="AD5:AD34" si="8">IF(AC5&gt;=0,"盈","亏")</f>
        <v>盈</v>
      </c>
      <c r="AQ5" s="176">
        <f t="shared" si="5"/>
        <v>3</v>
      </c>
      <c r="AR5" s="55"/>
      <c r="AS5" s="67"/>
      <c r="AT5" s="57"/>
      <c r="AU5" s="67"/>
      <c r="AV5" s="67"/>
      <c r="AW5" s="57"/>
      <c r="AX5" s="67">
        <f t="shared" si="6"/>
        <v>0</v>
      </c>
      <c r="AY5" s="60" t="str">
        <f t="shared" si="7"/>
        <v>盈</v>
      </c>
    </row>
    <row r="6" spans="1:63" x14ac:dyDescent="0.4">
      <c r="A6" s="176">
        <f t="shared" si="0"/>
        <v>4</v>
      </c>
      <c r="B6" s="76" t="s">
        <v>99</v>
      </c>
      <c r="C6" s="77">
        <v>112.03700000000001</v>
      </c>
      <c r="D6" s="78">
        <v>42934</v>
      </c>
      <c r="E6" s="77"/>
      <c r="F6" s="77">
        <v>111.571</v>
      </c>
      <c r="G6" s="78">
        <v>42941</v>
      </c>
      <c r="H6" s="79">
        <f t="shared" si="1"/>
        <v>0.46600000000000819</v>
      </c>
      <c r="I6" s="190" t="str">
        <f t="shared" si="2"/>
        <v>盈</v>
      </c>
      <c r="V6" s="211">
        <f t="shared" si="3"/>
        <v>4</v>
      </c>
      <c r="W6" s="76" t="s">
        <v>98</v>
      </c>
      <c r="X6" s="85">
        <v>0.78856000000000004</v>
      </c>
      <c r="Y6" s="78">
        <v>42937</v>
      </c>
      <c r="Z6" s="77">
        <v>5</v>
      </c>
      <c r="AA6" s="85">
        <v>0.79215999999999998</v>
      </c>
      <c r="AB6" s="78">
        <v>42941</v>
      </c>
      <c r="AC6" s="79">
        <f t="shared" si="4"/>
        <v>3.5999999999999366E-3</v>
      </c>
      <c r="AD6" s="86" t="str">
        <f t="shared" si="8"/>
        <v>盈</v>
      </c>
      <c r="AQ6" s="176">
        <f t="shared" si="5"/>
        <v>4</v>
      </c>
      <c r="AR6" s="55"/>
      <c r="AS6" s="67"/>
      <c r="AT6" s="57"/>
      <c r="AU6" s="67"/>
      <c r="AV6" s="67"/>
      <c r="AW6" s="57"/>
      <c r="AX6" s="67">
        <f t="shared" si="6"/>
        <v>0</v>
      </c>
      <c r="AY6" s="60" t="str">
        <f t="shared" si="7"/>
        <v>盈</v>
      </c>
    </row>
    <row r="7" spans="1:63" x14ac:dyDescent="0.4">
      <c r="A7" s="176">
        <f t="shared" si="0"/>
        <v>5</v>
      </c>
      <c r="B7" s="76" t="s">
        <v>99</v>
      </c>
      <c r="C7" s="77">
        <v>112.215</v>
      </c>
      <c r="D7" s="78">
        <v>42934</v>
      </c>
      <c r="E7" s="77"/>
      <c r="F7" s="77">
        <v>111.925</v>
      </c>
      <c r="G7" s="78">
        <v>42936</v>
      </c>
      <c r="H7" s="79">
        <f t="shared" si="1"/>
        <v>0.29000000000000625</v>
      </c>
      <c r="I7" s="190" t="str">
        <f t="shared" si="2"/>
        <v>盈</v>
      </c>
      <c r="V7" s="211">
        <f t="shared" si="3"/>
        <v>5</v>
      </c>
      <c r="W7" s="76" t="s">
        <v>98</v>
      </c>
      <c r="X7" s="85">
        <v>0.80052000000000001</v>
      </c>
      <c r="Y7" s="78">
        <v>42943</v>
      </c>
      <c r="Z7" s="77"/>
      <c r="AA7" s="85">
        <v>0.80118</v>
      </c>
      <c r="AB7" s="78">
        <v>42943</v>
      </c>
      <c r="AC7" s="79">
        <f t="shared" si="4"/>
        <v>6.5999999999999392E-4</v>
      </c>
      <c r="AD7" s="84" t="str">
        <f t="shared" si="8"/>
        <v>盈</v>
      </c>
      <c r="AQ7" s="176">
        <f t="shared" si="5"/>
        <v>5</v>
      </c>
      <c r="AR7" s="55"/>
      <c r="AS7" s="67"/>
      <c r="AT7" s="57"/>
      <c r="AU7" s="67"/>
      <c r="AV7" s="67"/>
      <c r="AW7" s="57"/>
      <c r="AX7" s="67">
        <f t="shared" si="6"/>
        <v>0</v>
      </c>
      <c r="AY7" s="60" t="str">
        <f t="shared" si="7"/>
        <v>盈</v>
      </c>
    </row>
    <row r="8" spans="1:63" x14ac:dyDescent="0.4">
      <c r="A8" s="176">
        <f t="shared" si="0"/>
        <v>6</v>
      </c>
      <c r="B8" s="76" t="s">
        <v>99</v>
      </c>
      <c r="C8" s="77">
        <v>112.128</v>
      </c>
      <c r="D8" s="78">
        <v>42936</v>
      </c>
      <c r="E8" s="77"/>
      <c r="F8" s="77">
        <v>111.736</v>
      </c>
      <c r="G8" s="78">
        <v>42937</v>
      </c>
      <c r="H8" s="79">
        <f t="shared" si="1"/>
        <v>0.39199999999999591</v>
      </c>
      <c r="I8" s="190" t="str">
        <f t="shared" si="2"/>
        <v>盈</v>
      </c>
      <c r="V8" s="211">
        <f t="shared" si="3"/>
        <v>6</v>
      </c>
      <c r="W8" s="55"/>
      <c r="X8" s="67"/>
      <c r="Y8" s="57"/>
      <c r="Z8" s="56"/>
      <c r="AA8" s="67"/>
      <c r="AB8" s="57"/>
      <c r="AC8" s="58"/>
      <c r="AD8" s="59"/>
      <c r="AQ8" s="176">
        <f t="shared" si="5"/>
        <v>6</v>
      </c>
      <c r="AR8" s="55"/>
      <c r="AS8" s="67"/>
      <c r="AT8" s="57"/>
      <c r="AU8" s="67"/>
      <c r="AV8" s="67"/>
      <c r="AW8" s="57"/>
      <c r="AX8" s="67">
        <f t="shared" ref="AX8:AX10" si="9">IF(AR8="卖",AS8-AV8,AV8-AS8)</f>
        <v>0</v>
      </c>
      <c r="AY8" s="60" t="str">
        <f t="shared" ref="AY8:AY10" si="10">IF(AX8&gt;=0,"盈","亏")</f>
        <v>盈</v>
      </c>
    </row>
    <row r="9" spans="1:63" x14ac:dyDescent="0.4">
      <c r="A9" s="176">
        <f t="shared" si="0"/>
        <v>7</v>
      </c>
      <c r="B9" s="96" t="s">
        <v>99</v>
      </c>
      <c r="C9" s="97">
        <v>111.05500000000001</v>
      </c>
      <c r="D9" s="78">
        <v>42941</v>
      </c>
      <c r="E9" s="77"/>
      <c r="F9" s="77">
        <v>110.623</v>
      </c>
      <c r="G9" s="78">
        <v>42951</v>
      </c>
      <c r="H9" s="77">
        <f t="shared" si="1"/>
        <v>0.43200000000000216</v>
      </c>
      <c r="I9" s="190" t="str">
        <f t="shared" si="2"/>
        <v>盈</v>
      </c>
      <c r="V9" s="211">
        <f t="shared" si="3"/>
        <v>7</v>
      </c>
      <c r="W9" s="51" t="s">
        <v>99</v>
      </c>
      <c r="X9" s="53">
        <v>0.78720000000000001</v>
      </c>
      <c r="Y9" s="75">
        <v>42957</v>
      </c>
      <c r="Z9" s="52" t="s">
        <v>125</v>
      </c>
      <c r="AA9" s="53">
        <v>0.79078999999999999</v>
      </c>
      <c r="AB9" s="75">
        <v>42959</v>
      </c>
      <c r="AC9" s="50">
        <f t="shared" ref="AC9" si="11">IF(W9="卖",X9-AA9,AA9-X9)</f>
        <v>-3.5899999999999821E-3</v>
      </c>
      <c r="AD9" s="49" t="str">
        <f t="shared" ref="AD9" si="12">IF(AC9&gt;=0,"盈","亏")</f>
        <v>亏</v>
      </c>
      <c r="AQ9" s="176">
        <f t="shared" si="5"/>
        <v>7</v>
      </c>
      <c r="AR9" s="55"/>
      <c r="AS9" s="67"/>
      <c r="AT9" s="57"/>
      <c r="AU9" s="67"/>
      <c r="AV9" s="67"/>
      <c r="AW9" s="57"/>
      <c r="AX9" s="67">
        <f t="shared" si="9"/>
        <v>0</v>
      </c>
      <c r="AY9" s="60" t="str">
        <f t="shared" si="10"/>
        <v>盈</v>
      </c>
    </row>
    <row r="10" spans="1:63" x14ac:dyDescent="0.4">
      <c r="A10" s="176">
        <f t="shared" si="0"/>
        <v>8</v>
      </c>
      <c r="B10" s="76" t="s">
        <v>99</v>
      </c>
      <c r="C10" s="77">
        <v>110.961</v>
      </c>
      <c r="D10" s="78">
        <v>42943</v>
      </c>
      <c r="E10" s="77"/>
      <c r="F10" s="77">
        <v>110.46299999999999</v>
      </c>
      <c r="G10" s="78">
        <v>42947</v>
      </c>
      <c r="H10" s="77">
        <f t="shared" si="1"/>
        <v>0.49800000000000466</v>
      </c>
      <c r="I10" s="190" t="str">
        <f t="shared" si="2"/>
        <v>盈</v>
      </c>
      <c r="V10" s="211">
        <f t="shared" si="3"/>
        <v>8</v>
      </c>
      <c r="W10" s="96" t="s">
        <v>98</v>
      </c>
      <c r="X10" s="88">
        <v>0.79481999999999997</v>
      </c>
      <c r="Y10" s="94">
        <v>42976</v>
      </c>
      <c r="Z10" s="45"/>
      <c r="AA10" s="48">
        <v>0.8</v>
      </c>
      <c r="AB10" s="94">
        <v>42999</v>
      </c>
      <c r="AC10" s="46">
        <f t="shared" si="4"/>
        <v>5.1800000000000734E-3</v>
      </c>
      <c r="AD10" s="47" t="str">
        <f t="shared" si="8"/>
        <v>盈</v>
      </c>
      <c r="AQ10" s="176">
        <f t="shared" si="5"/>
        <v>8</v>
      </c>
      <c r="AR10" s="55"/>
      <c r="AS10" s="67"/>
      <c r="AT10" s="57"/>
      <c r="AU10" s="67"/>
      <c r="AV10" s="67"/>
      <c r="AW10" s="57"/>
      <c r="AX10" s="67">
        <f t="shared" si="9"/>
        <v>0</v>
      </c>
      <c r="AY10" s="60" t="str">
        <f t="shared" si="10"/>
        <v>盈</v>
      </c>
    </row>
    <row r="11" spans="1:63" x14ac:dyDescent="0.4">
      <c r="A11" s="176">
        <f t="shared" si="0"/>
        <v>9</v>
      </c>
      <c r="B11" s="76" t="s">
        <v>99</v>
      </c>
      <c r="C11" s="77">
        <v>110.509</v>
      </c>
      <c r="D11" s="78">
        <v>42949</v>
      </c>
      <c r="E11" s="77"/>
      <c r="F11" s="77">
        <v>110.3</v>
      </c>
      <c r="G11" s="78">
        <v>42950</v>
      </c>
      <c r="H11" s="77">
        <f t="shared" si="1"/>
        <v>0.20900000000000318</v>
      </c>
      <c r="I11" s="190" t="str">
        <f t="shared" si="2"/>
        <v>盈</v>
      </c>
      <c r="V11" s="211">
        <f t="shared" si="3"/>
        <v>9</v>
      </c>
      <c r="W11" s="44" t="s">
        <v>98</v>
      </c>
      <c r="X11" s="48">
        <v>0.79810000000000003</v>
      </c>
      <c r="Y11" s="94">
        <v>42976</v>
      </c>
      <c r="Z11" s="45"/>
      <c r="AA11" s="48">
        <v>0.80559000000000003</v>
      </c>
      <c r="AB11" s="94">
        <v>42986</v>
      </c>
      <c r="AC11" s="46">
        <f t="shared" si="4"/>
        <v>7.4899999999999967E-3</v>
      </c>
      <c r="AD11" s="95" t="str">
        <f t="shared" si="8"/>
        <v>盈</v>
      </c>
      <c r="AQ11" s="176">
        <f t="shared" si="5"/>
        <v>9</v>
      </c>
      <c r="AR11" s="55"/>
      <c r="AS11" s="67"/>
      <c r="AT11" s="57"/>
      <c r="AU11" s="67"/>
      <c r="AV11" s="67"/>
      <c r="AW11" s="57"/>
      <c r="AX11" s="67">
        <f t="shared" si="6"/>
        <v>0</v>
      </c>
      <c r="AY11" s="60" t="str">
        <f t="shared" si="7"/>
        <v>盈</v>
      </c>
    </row>
    <row r="12" spans="1:63" x14ac:dyDescent="0.4">
      <c r="A12" s="176">
        <f t="shared" si="0"/>
        <v>10</v>
      </c>
      <c r="B12" s="55"/>
      <c r="C12" s="56"/>
      <c r="D12" s="57"/>
      <c r="E12" s="56"/>
      <c r="F12" s="56"/>
      <c r="G12" s="57"/>
      <c r="H12" s="56">
        <f t="shared" si="1"/>
        <v>0</v>
      </c>
      <c r="I12" s="191" t="str">
        <f t="shared" si="2"/>
        <v>盈</v>
      </c>
      <c r="V12" s="211">
        <f t="shared" si="3"/>
        <v>10</v>
      </c>
      <c r="W12" s="44" t="s">
        <v>98</v>
      </c>
      <c r="X12" s="48">
        <v>0.79642999999999997</v>
      </c>
      <c r="Y12" s="94">
        <v>42983</v>
      </c>
      <c r="Z12" s="45"/>
      <c r="AA12" s="48">
        <v>0.79900000000000004</v>
      </c>
      <c r="AB12" s="94">
        <v>42983</v>
      </c>
      <c r="AC12" s="46">
        <f t="shared" si="4"/>
        <v>2.5700000000000722E-3</v>
      </c>
      <c r="AD12" s="95" t="str">
        <f t="shared" si="8"/>
        <v>盈</v>
      </c>
      <c r="AQ12" s="176">
        <f t="shared" si="5"/>
        <v>10</v>
      </c>
      <c r="AR12" s="55"/>
      <c r="AS12" s="67"/>
      <c r="AT12" s="57"/>
      <c r="AU12" s="67"/>
      <c r="AV12" s="67"/>
      <c r="AW12" s="57"/>
      <c r="AX12" s="67">
        <f t="shared" si="6"/>
        <v>0</v>
      </c>
      <c r="AY12" s="60" t="str">
        <f t="shared" si="7"/>
        <v>盈</v>
      </c>
    </row>
    <row r="13" spans="1:63" x14ac:dyDescent="0.4">
      <c r="A13" s="176">
        <f t="shared" si="0"/>
        <v>11</v>
      </c>
      <c r="B13" s="55"/>
      <c r="C13" s="56"/>
      <c r="D13" s="57"/>
      <c r="E13" s="56"/>
      <c r="F13" s="56"/>
      <c r="G13" s="57"/>
      <c r="H13" s="56">
        <f t="shared" si="1"/>
        <v>0</v>
      </c>
      <c r="I13" s="191" t="str">
        <f t="shared" si="2"/>
        <v>盈</v>
      </c>
      <c r="V13" s="211">
        <f t="shared" si="3"/>
        <v>11</v>
      </c>
      <c r="W13" s="51" t="s">
        <v>98</v>
      </c>
      <c r="X13" s="53">
        <v>0.80415999999999999</v>
      </c>
      <c r="Y13" s="75">
        <v>42991</v>
      </c>
      <c r="Z13" s="97" t="s">
        <v>124</v>
      </c>
      <c r="AA13" s="53">
        <v>0.80074999999999996</v>
      </c>
      <c r="AB13" s="75">
        <v>42991</v>
      </c>
      <c r="AC13" s="50">
        <f t="shared" si="4"/>
        <v>-3.4100000000000241E-3</v>
      </c>
      <c r="AD13" s="49" t="str">
        <f t="shared" si="8"/>
        <v>亏</v>
      </c>
      <c r="AQ13" s="176">
        <f t="shared" si="5"/>
        <v>11</v>
      </c>
      <c r="AR13" s="55"/>
      <c r="AS13" s="67"/>
      <c r="AT13" s="57"/>
      <c r="AU13" s="67"/>
      <c r="AV13" s="67"/>
      <c r="AW13" s="57"/>
      <c r="AX13" s="67">
        <f t="shared" si="6"/>
        <v>0</v>
      </c>
      <c r="AY13" s="60" t="str">
        <f t="shared" si="7"/>
        <v>盈</v>
      </c>
    </row>
    <row r="14" spans="1:63" x14ac:dyDescent="0.4">
      <c r="A14" s="176">
        <f t="shared" si="0"/>
        <v>12</v>
      </c>
      <c r="B14" s="96" t="s">
        <v>98</v>
      </c>
      <c r="C14" s="97">
        <v>110.62</v>
      </c>
      <c r="D14" s="94">
        <v>42992</v>
      </c>
      <c r="E14" s="45"/>
      <c r="F14" s="45">
        <v>111.434</v>
      </c>
      <c r="G14" s="94">
        <v>42998</v>
      </c>
      <c r="H14" s="45">
        <f t="shared" si="1"/>
        <v>0.81399999999999295</v>
      </c>
      <c r="I14" s="192" t="str">
        <f t="shared" si="2"/>
        <v>盈</v>
      </c>
      <c r="V14" s="211">
        <f t="shared" si="3"/>
        <v>12</v>
      </c>
      <c r="W14" s="51" t="s">
        <v>98</v>
      </c>
      <c r="X14" s="53">
        <v>0.80164999999999997</v>
      </c>
      <c r="Y14" s="75">
        <v>42996</v>
      </c>
      <c r="Z14" s="97" t="s">
        <v>124</v>
      </c>
      <c r="AA14" s="53">
        <v>0.79544000000000004</v>
      </c>
      <c r="AB14" s="75">
        <v>42997</v>
      </c>
      <c r="AC14" s="50">
        <f t="shared" si="4"/>
        <v>-6.2099999999999378E-3</v>
      </c>
      <c r="AD14" s="49" t="str">
        <f t="shared" si="8"/>
        <v>亏</v>
      </c>
      <c r="AQ14" s="176">
        <f t="shared" si="5"/>
        <v>12</v>
      </c>
      <c r="AR14" s="55"/>
      <c r="AS14" s="67"/>
      <c r="AT14" s="57"/>
      <c r="AU14" s="67"/>
      <c r="AV14" s="67"/>
      <c r="AW14" s="57"/>
      <c r="AX14" s="67">
        <f t="shared" si="6"/>
        <v>0</v>
      </c>
      <c r="AY14" s="60" t="str">
        <f t="shared" si="7"/>
        <v>盈</v>
      </c>
    </row>
    <row r="15" spans="1:63" x14ac:dyDescent="0.4">
      <c r="A15" s="176">
        <f t="shared" si="0"/>
        <v>13</v>
      </c>
      <c r="B15" s="44" t="s">
        <v>98</v>
      </c>
      <c r="C15" s="45">
        <v>110.685</v>
      </c>
      <c r="D15" s="94">
        <v>42992</v>
      </c>
      <c r="E15" s="45"/>
      <c r="F15" s="45">
        <v>111.033</v>
      </c>
      <c r="G15" s="94">
        <v>42993</v>
      </c>
      <c r="H15" s="45">
        <f t="shared" si="1"/>
        <v>0.34799999999999898</v>
      </c>
      <c r="I15" s="192" t="str">
        <f t="shared" si="2"/>
        <v>盈</v>
      </c>
      <c r="V15" s="211">
        <f t="shared" si="3"/>
        <v>13</v>
      </c>
      <c r="W15" s="51" t="s">
        <v>98</v>
      </c>
      <c r="X15" s="53">
        <v>0.80693000000000004</v>
      </c>
      <c r="Y15" s="75">
        <v>42998</v>
      </c>
      <c r="Z15" s="97" t="s">
        <v>126</v>
      </c>
      <c r="AA15" s="53">
        <v>0.79235999999999995</v>
      </c>
      <c r="AB15" s="75">
        <v>42999</v>
      </c>
      <c r="AC15" s="50">
        <f t="shared" si="4"/>
        <v>-1.4570000000000083E-2</v>
      </c>
      <c r="AD15" s="49" t="str">
        <f t="shared" si="8"/>
        <v>亏</v>
      </c>
      <c r="AQ15" s="176">
        <f t="shared" si="5"/>
        <v>13</v>
      </c>
      <c r="AR15" s="55"/>
      <c r="AS15" s="67"/>
      <c r="AT15" s="57"/>
      <c r="AU15" s="67"/>
      <c r="AV15" s="67"/>
      <c r="AW15" s="57"/>
      <c r="AX15" s="67">
        <f t="shared" si="6"/>
        <v>0</v>
      </c>
      <c r="AY15" s="60" t="str">
        <f t="shared" si="7"/>
        <v>盈</v>
      </c>
    </row>
    <row r="16" spans="1:63" x14ac:dyDescent="0.4">
      <c r="A16" s="176">
        <f t="shared" si="0"/>
        <v>14</v>
      </c>
      <c r="B16" s="44" t="s">
        <v>98</v>
      </c>
      <c r="C16" s="45">
        <v>111.48699999999999</v>
      </c>
      <c r="D16" s="94">
        <v>42996</v>
      </c>
      <c r="E16" s="45"/>
      <c r="F16" s="45">
        <v>111.9</v>
      </c>
      <c r="G16" s="94">
        <v>42998</v>
      </c>
      <c r="H16" s="45">
        <f t="shared" si="1"/>
        <v>0.41300000000001091</v>
      </c>
      <c r="I16" s="192" t="str">
        <f t="shared" si="2"/>
        <v>盈</v>
      </c>
      <c r="V16" s="211">
        <f t="shared" si="3"/>
        <v>14</v>
      </c>
      <c r="W16" s="55"/>
      <c r="X16" s="67"/>
      <c r="Y16" s="57"/>
      <c r="Z16" s="56"/>
      <c r="AA16" s="67"/>
      <c r="AB16" s="57"/>
      <c r="AC16" s="175">
        <f t="shared" si="4"/>
        <v>0</v>
      </c>
      <c r="AD16" s="59" t="str">
        <f t="shared" si="8"/>
        <v>盈</v>
      </c>
      <c r="AQ16" s="176">
        <f t="shared" si="5"/>
        <v>14</v>
      </c>
      <c r="AR16" s="55"/>
      <c r="AS16" s="67"/>
      <c r="AT16" s="57"/>
      <c r="AU16" s="67"/>
      <c r="AV16" s="67"/>
      <c r="AW16" s="57"/>
      <c r="AX16" s="67">
        <f t="shared" si="6"/>
        <v>0</v>
      </c>
      <c r="AY16" s="60" t="str">
        <f t="shared" si="7"/>
        <v>盈</v>
      </c>
    </row>
    <row r="17" spans="1:63" x14ac:dyDescent="0.4">
      <c r="A17" s="176">
        <f t="shared" si="0"/>
        <v>15</v>
      </c>
      <c r="B17" s="55"/>
      <c r="C17" s="56"/>
      <c r="D17" s="57"/>
      <c r="E17" s="56"/>
      <c r="F17" s="56"/>
      <c r="G17" s="57"/>
      <c r="H17" s="56">
        <f t="shared" si="1"/>
        <v>0</v>
      </c>
      <c r="I17" s="191" t="str">
        <f t="shared" si="2"/>
        <v>盈</v>
      </c>
      <c r="V17" s="211">
        <f t="shared" si="3"/>
        <v>15</v>
      </c>
      <c r="W17" s="55"/>
      <c r="X17" s="67"/>
      <c r="Y17" s="57"/>
      <c r="Z17" s="56"/>
      <c r="AA17" s="67"/>
      <c r="AB17" s="57"/>
      <c r="AC17" s="175">
        <f>IF(W17="卖",X17-AA17,AA17-X17)*AE17</f>
        <v>0</v>
      </c>
      <c r="AD17" s="59" t="str">
        <f t="shared" si="8"/>
        <v>盈</v>
      </c>
      <c r="AQ17" s="176">
        <f t="shared" si="5"/>
        <v>15</v>
      </c>
      <c r="AR17" s="55"/>
      <c r="AS17" s="67"/>
      <c r="AT17" s="57"/>
      <c r="AU17" s="67"/>
      <c r="AV17" s="67"/>
      <c r="AW17" s="57"/>
      <c r="AX17" s="67">
        <f t="shared" si="6"/>
        <v>0</v>
      </c>
      <c r="AY17" s="60" t="str">
        <f t="shared" si="7"/>
        <v>盈</v>
      </c>
      <c r="AZ17" s="183" t="s">
        <v>108</v>
      </c>
    </row>
    <row r="18" spans="1:63" x14ac:dyDescent="0.4">
      <c r="A18" s="176">
        <f t="shared" si="0"/>
        <v>16</v>
      </c>
      <c r="B18" s="55"/>
      <c r="C18" s="56"/>
      <c r="D18" s="57"/>
      <c r="E18" s="56"/>
      <c r="F18" s="56"/>
      <c r="G18" s="57"/>
      <c r="H18" s="56">
        <f t="shared" si="1"/>
        <v>0</v>
      </c>
      <c r="I18" s="191" t="str">
        <f t="shared" si="2"/>
        <v>盈</v>
      </c>
      <c r="V18" s="211">
        <f t="shared" si="3"/>
        <v>16</v>
      </c>
      <c r="W18" s="55"/>
      <c r="X18" s="67"/>
      <c r="Y18" s="57"/>
      <c r="Z18" s="56"/>
      <c r="AA18" s="67"/>
      <c r="AB18" s="57"/>
      <c r="AC18" s="175">
        <f t="shared" ref="AC18:AC34" si="13">IF(W18="卖",X18-AA18,AA18-X18)*AE18</f>
        <v>0</v>
      </c>
      <c r="AD18" s="59" t="str">
        <f t="shared" si="8"/>
        <v>盈</v>
      </c>
      <c r="AQ18" s="176">
        <f t="shared" si="5"/>
        <v>16</v>
      </c>
      <c r="AR18" s="55"/>
      <c r="AS18" s="67"/>
      <c r="AT18" s="57"/>
      <c r="AU18" s="67"/>
      <c r="AV18" s="67"/>
      <c r="AW18" s="57"/>
      <c r="AX18" s="67">
        <f t="shared" si="6"/>
        <v>0</v>
      </c>
      <c r="AY18" s="60" t="str">
        <f t="shared" si="7"/>
        <v>盈</v>
      </c>
      <c r="AZ18" s="183" t="s">
        <v>108</v>
      </c>
    </row>
    <row r="19" spans="1:63" x14ac:dyDescent="0.4">
      <c r="A19" s="177">
        <f t="shared" si="0"/>
        <v>17</v>
      </c>
      <c r="B19" s="93"/>
      <c r="C19" s="107"/>
      <c r="D19" s="105"/>
      <c r="E19" s="107">
        <v>2</v>
      </c>
      <c r="F19" s="107"/>
      <c r="G19" s="105"/>
      <c r="H19" s="107">
        <f t="shared" si="1"/>
        <v>0</v>
      </c>
      <c r="I19" s="193" t="str">
        <f t="shared" si="2"/>
        <v>盈</v>
      </c>
      <c r="J19" s="198"/>
      <c r="K19" s="204"/>
      <c r="L19" s="205"/>
      <c r="M19" s="205"/>
      <c r="N19" s="205"/>
      <c r="O19" s="205"/>
      <c r="P19" s="205"/>
      <c r="Q19" s="205"/>
      <c r="R19" s="205"/>
      <c r="S19" s="205"/>
      <c r="T19" s="205"/>
      <c r="U19" s="206"/>
      <c r="V19" s="212">
        <f t="shared" si="3"/>
        <v>17</v>
      </c>
      <c r="W19" s="93"/>
      <c r="X19" s="92"/>
      <c r="Y19" s="105"/>
      <c r="Z19" s="107">
        <v>2</v>
      </c>
      <c r="AA19" s="92"/>
      <c r="AB19" s="105"/>
      <c r="AC19" s="108">
        <f t="shared" ref="AC19" si="14">IF(W19="卖",X19-AA19,AA19-X19)</f>
        <v>0</v>
      </c>
      <c r="AD19" s="106" t="str">
        <f t="shared" ref="AD19" si="15">IF(AC19&gt;=0,"盈","亏")</f>
        <v>盈</v>
      </c>
      <c r="AE19" s="183" t="s">
        <v>107</v>
      </c>
      <c r="AF19" s="204"/>
      <c r="AG19" s="205"/>
      <c r="AH19" s="205"/>
      <c r="AI19" s="205"/>
      <c r="AJ19" s="205"/>
      <c r="AK19" s="205"/>
      <c r="AL19" s="205"/>
      <c r="AM19" s="205"/>
      <c r="AN19" s="205"/>
      <c r="AO19" s="205"/>
      <c r="AP19" s="206"/>
      <c r="AQ19" s="177">
        <f t="shared" si="5"/>
        <v>17</v>
      </c>
      <c r="AR19" s="93"/>
      <c r="AS19" s="92"/>
      <c r="AT19" s="105"/>
      <c r="AU19" s="92">
        <v>2</v>
      </c>
      <c r="AV19" s="92"/>
      <c r="AW19" s="105"/>
      <c r="AX19" s="92">
        <f t="shared" si="6"/>
        <v>0</v>
      </c>
      <c r="AY19" s="109" t="str">
        <f t="shared" si="7"/>
        <v>盈</v>
      </c>
      <c r="AZ19" s="183" t="s">
        <v>108</v>
      </c>
      <c r="BA19" s="204"/>
      <c r="BB19" s="205"/>
      <c r="BC19" s="205"/>
      <c r="BD19" s="205"/>
      <c r="BE19" s="205"/>
      <c r="BF19" s="205"/>
      <c r="BG19" s="205"/>
      <c r="BH19" s="205"/>
      <c r="BI19" s="205"/>
      <c r="BJ19" s="205"/>
      <c r="BK19" s="206"/>
    </row>
    <row r="20" spans="1:63" x14ac:dyDescent="0.4">
      <c r="A20" s="176">
        <f t="shared" si="0"/>
        <v>18</v>
      </c>
      <c r="B20" s="96" t="s">
        <v>99</v>
      </c>
      <c r="C20" s="97">
        <v>112.18899999999999</v>
      </c>
      <c r="D20" s="113">
        <v>43018</v>
      </c>
      <c r="E20" s="52" t="s">
        <v>156</v>
      </c>
      <c r="F20" s="116">
        <v>112.149</v>
      </c>
      <c r="G20" s="113">
        <v>43021</v>
      </c>
      <c r="H20" s="45">
        <f>IF(B20="卖",C20-F20,F20-C20) * J20</f>
        <v>7.9999999999984084E-2</v>
      </c>
      <c r="I20" s="194" t="str">
        <f t="shared" si="2"/>
        <v>盈</v>
      </c>
      <c r="J20" s="197" t="s">
        <v>108</v>
      </c>
      <c r="V20" s="211">
        <f t="shared" si="3"/>
        <v>18</v>
      </c>
      <c r="W20" s="111" t="s">
        <v>99</v>
      </c>
      <c r="X20" s="112">
        <v>0.77766000000000002</v>
      </c>
      <c r="Y20" s="113">
        <v>43032</v>
      </c>
      <c r="Z20" s="116"/>
      <c r="AA20" s="112">
        <v>0.77254999999999996</v>
      </c>
      <c r="AB20" s="113">
        <v>43033</v>
      </c>
      <c r="AC20" s="238">
        <f t="shared" si="13"/>
        <v>1.0220000000000118E-2</v>
      </c>
      <c r="AD20" s="115" t="str">
        <f t="shared" si="8"/>
        <v>盈</v>
      </c>
      <c r="AE20" s="183" t="s">
        <v>108</v>
      </c>
      <c r="AF20" s="221" t="s">
        <v>107</v>
      </c>
      <c r="AQ20" s="176">
        <f t="shared" si="5"/>
        <v>18</v>
      </c>
      <c r="AR20" s="96" t="s">
        <v>98</v>
      </c>
      <c r="AS20" s="88">
        <v>0.97824999999999995</v>
      </c>
      <c r="AT20" s="113">
        <v>43014</v>
      </c>
      <c r="AU20" s="112"/>
      <c r="AV20" s="112">
        <v>0.97907</v>
      </c>
      <c r="AW20" s="113">
        <v>43014</v>
      </c>
      <c r="AX20" s="112">
        <f t="shared" ref="AX20:AX27" si="16">IF(AR20="卖",AS20-AV20,AV20-AS20)*AZ17</f>
        <v>1.6400000000000858E-3</v>
      </c>
      <c r="AY20" s="117" t="str">
        <f t="shared" si="7"/>
        <v>盈</v>
      </c>
      <c r="AZ20" s="183" t="s">
        <v>107</v>
      </c>
    </row>
    <row r="21" spans="1:63" ht="16.8" customHeight="1" x14ac:dyDescent="0.4">
      <c r="A21" s="176">
        <f t="shared" si="0"/>
        <v>19</v>
      </c>
      <c r="B21" s="51" t="s">
        <v>99</v>
      </c>
      <c r="C21" s="52">
        <v>111.776</v>
      </c>
      <c r="D21" s="75">
        <v>43021</v>
      </c>
      <c r="E21" s="287" t="s">
        <v>203</v>
      </c>
      <c r="F21" s="52">
        <v>113.536</v>
      </c>
      <c r="G21" s="75">
        <v>43029</v>
      </c>
      <c r="H21" s="107">
        <f t="shared" ref="H21:H33" si="17">IF(B21="卖",C21-F21,F21-C21) * J21</f>
        <v>-3.5200000000000102</v>
      </c>
      <c r="I21" s="195" t="str">
        <f t="shared" si="2"/>
        <v>亏</v>
      </c>
      <c r="J21" s="197" t="s">
        <v>108</v>
      </c>
      <c r="V21" s="211">
        <f t="shared" si="3"/>
        <v>19</v>
      </c>
      <c r="W21" s="51" t="s">
        <v>99</v>
      </c>
      <c r="X21" s="53">
        <v>0.76985000000000003</v>
      </c>
      <c r="Y21" s="75">
        <v>43033</v>
      </c>
      <c r="Z21" s="52"/>
      <c r="AA21" s="53">
        <v>0.77088000000000001</v>
      </c>
      <c r="AB21" s="75">
        <v>43034</v>
      </c>
      <c r="AC21" s="240">
        <f t="shared" si="13"/>
        <v>-1.0299999999999754E-3</v>
      </c>
      <c r="AD21" s="49" t="str">
        <f t="shared" si="8"/>
        <v>亏</v>
      </c>
      <c r="AE21" s="183" t="s">
        <v>107</v>
      </c>
      <c r="AF21" s="221" t="s">
        <v>178</v>
      </c>
      <c r="AQ21" s="176">
        <f t="shared" si="5"/>
        <v>19</v>
      </c>
      <c r="AR21" s="96" t="s">
        <v>98</v>
      </c>
      <c r="AS21" s="53">
        <v>0.98046999999999995</v>
      </c>
      <c r="AT21" s="75">
        <v>43017</v>
      </c>
      <c r="AU21" s="53"/>
      <c r="AV21" s="53">
        <v>0.97411999999999999</v>
      </c>
      <c r="AW21" s="75">
        <v>43019</v>
      </c>
      <c r="AX21" s="53">
        <f t="shared" si="16"/>
        <v>-1.2699999999999934E-2</v>
      </c>
      <c r="AY21" s="72" t="str">
        <f t="shared" si="7"/>
        <v>亏</v>
      </c>
      <c r="AZ21" s="183" t="s">
        <v>107</v>
      </c>
    </row>
    <row r="22" spans="1:63" ht="16.8" customHeight="1" x14ac:dyDescent="0.4">
      <c r="A22" s="176">
        <f t="shared" si="0"/>
        <v>20</v>
      </c>
      <c r="B22" s="111" t="s">
        <v>99</v>
      </c>
      <c r="C22" s="116">
        <v>112.45699999999999</v>
      </c>
      <c r="D22" s="113">
        <v>43027</v>
      </c>
      <c r="E22" s="116" t="s">
        <v>175</v>
      </c>
      <c r="F22" s="116">
        <v>112.357</v>
      </c>
      <c r="G22" s="113">
        <v>43027</v>
      </c>
      <c r="H22" s="116">
        <f t="shared" si="17"/>
        <v>0.19999999999998863</v>
      </c>
      <c r="I22" s="194" t="str">
        <f t="shared" si="2"/>
        <v>盈</v>
      </c>
      <c r="J22" s="197" t="s">
        <v>108</v>
      </c>
      <c r="V22" s="211">
        <f t="shared" si="3"/>
        <v>20</v>
      </c>
      <c r="W22" s="111" t="s">
        <v>99</v>
      </c>
      <c r="X22" s="112">
        <v>0.76976</v>
      </c>
      <c r="Y22" s="113">
        <v>43034</v>
      </c>
      <c r="Z22" s="116"/>
      <c r="AA22" s="112">
        <v>0.76624000000000003</v>
      </c>
      <c r="AB22" s="113">
        <v>43036</v>
      </c>
      <c r="AC22" s="238">
        <f t="shared" si="13"/>
        <v>7.0399999999999352E-3</v>
      </c>
      <c r="AD22" s="115" t="str">
        <f t="shared" si="8"/>
        <v>盈</v>
      </c>
      <c r="AE22" s="183" t="s">
        <v>108</v>
      </c>
      <c r="AF22" s="221" t="s">
        <v>178</v>
      </c>
      <c r="AQ22" s="176">
        <f t="shared" si="5"/>
        <v>20</v>
      </c>
      <c r="AR22" s="111" t="s">
        <v>98</v>
      </c>
      <c r="AS22" s="112">
        <v>0.97482000000000002</v>
      </c>
      <c r="AT22" s="113">
        <v>43020</v>
      </c>
      <c r="AU22" s="112"/>
      <c r="AV22" s="112">
        <v>0.97497999999999996</v>
      </c>
      <c r="AW22" s="113">
        <v>43020</v>
      </c>
      <c r="AX22" s="112">
        <f t="shared" si="16"/>
        <v>3.1999999999987594E-4</v>
      </c>
      <c r="AY22" s="117" t="str">
        <f t="shared" si="7"/>
        <v>盈</v>
      </c>
      <c r="AZ22" s="183" t="s">
        <v>107</v>
      </c>
    </row>
    <row r="23" spans="1:63" ht="16.8" customHeight="1" x14ac:dyDescent="0.4">
      <c r="A23" s="176">
        <f t="shared" si="0"/>
        <v>21</v>
      </c>
      <c r="B23" s="55"/>
      <c r="C23" s="56"/>
      <c r="D23" s="57"/>
      <c r="E23" s="56"/>
      <c r="F23" s="56"/>
      <c r="G23" s="57"/>
      <c r="H23" s="56">
        <f t="shared" si="17"/>
        <v>0</v>
      </c>
      <c r="I23" s="191" t="str">
        <f t="shared" si="2"/>
        <v>盈</v>
      </c>
      <c r="J23" s="197" t="s">
        <v>107</v>
      </c>
      <c r="V23" s="211">
        <f t="shared" si="3"/>
        <v>21</v>
      </c>
      <c r="W23" s="55"/>
      <c r="X23" s="67"/>
      <c r="Y23" s="57"/>
      <c r="Z23" s="56"/>
      <c r="AA23" s="67"/>
      <c r="AB23" s="57"/>
      <c r="AC23" s="175">
        <f t="shared" si="13"/>
        <v>0</v>
      </c>
      <c r="AD23" s="59" t="str">
        <f t="shared" si="8"/>
        <v>盈</v>
      </c>
      <c r="AE23" s="183" t="s">
        <v>107</v>
      </c>
      <c r="AQ23" s="176">
        <f t="shared" si="5"/>
        <v>21</v>
      </c>
      <c r="AR23" s="55"/>
      <c r="AS23" s="67"/>
      <c r="AT23" s="57"/>
      <c r="AU23" s="67"/>
      <c r="AV23" s="67"/>
      <c r="AW23" s="57"/>
      <c r="AX23" s="67">
        <f t="shared" si="16"/>
        <v>0</v>
      </c>
      <c r="AY23" s="60" t="str">
        <f t="shared" si="7"/>
        <v>盈</v>
      </c>
      <c r="AZ23" s="183" t="s">
        <v>107</v>
      </c>
    </row>
    <row r="24" spans="1:63" ht="16.8" customHeight="1" x14ac:dyDescent="0.4">
      <c r="A24" s="176">
        <f t="shared" si="0"/>
        <v>22</v>
      </c>
      <c r="B24" s="55"/>
      <c r="C24" s="56"/>
      <c r="D24" s="57"/>
      <c r="E24" s="56"/>
      <c r="F24" s="56"/>
      <c r="G24" s="57"/>
      <c r="H24" s="56">
        <f t="shared" si="17"/>
        <v>0</v>
      </c>
      <c r="I24" s="191" t="str">
        <f t="shared" si="2"/>
        <v>盈</v>
      </c>
      <c r="J24" s="197" t="s">
        <v>107</v>
      </c>
      <c r="V24" s="211">
        <f t="shared" si="3"/>
        <v>22</v>
      </c>
      <c r="W24" s="55"/>
      <c r="X24" s="67"/>
      <c r="Y24" s="57"/>
      <c r="Z24" s="56"/>
      <c r="AA24" s="67"/>
      <c r="AB24" s="57"/>
      <c r="AC24" s="175">
        <f t="shared" si="13"/>
        <v>0</v>
      </c>
      <c r="AD24" s="59" t="str">
        <f t="shared" si="8"/>
        <v>盈</v>
      </c>
      <c r="AE24" s="183" t="s">
        <v>107</v>
      </c>
      <c r="AQ24" s="176">
        <f t="shared" si="5"/>
        <v>22</v>
      </c>
      <c r="AR24" s="111" t="s">
        <v>98</v>
      </c>
      <c r="AS24" s="112">
        <v>0.98631000000000002</v>
      </c>
      <c r="AT24" s="113">
        <v>43031</v>
      </c>
      <c r="AU24" s="112"/>
      <c r="AV24" s="112">
        <v>0.99</v>
      </c>
      <c r="AW24" s="113">
        <v>43033</v>
      </c>
      <c r="AX24" s="112">
        <f t="shared" si="16"/>
        <v>3.6899999999999711E-3</v>
      </c>
      <c r="AY24" s="117" t="str">
        <f t="shared" si="7"/>
        <v>盈</v>
      </c>
      <c r="AZ24" s="183" t="s">
        <v>108</v>
      </c>
      <c r="BA24" s="221" t="s">
        <v>178</v>
      </c>
      <c r="BB24" s="239" t="s">
        <v>178</v>
      </c>
    </row>
    <row r="25" spans="1:63" ht="16.8" customHeight="1" x14ac:dyDescent="0.4">
      <c r="A25" s="176">
        <f t="shared" si="0"/>
        <v>23</v>
      </c>
      <c r="B25" s="55"/>
      <c r="C25" s="56"/>
      <c r="D25" s="57"/>
      <c r="E25" s="56"/>
      <c r="F25" s="56"/>
      <c r="G25" s="57"/>
      <c r="H25" s="56">
        <f t="shared" si="17"/>
        <v>0</v>
      </c>
      <c r="I25" s="191" t="str">
        <f t="shared" si="2"/>
        <v>盈</v>
      </c>
      <c r="J25" s="197" t="s">
        <v>107</v>
      </c>
      <c r="V25" s="211">
        <f t="shared" si="3"/>
        <v>23</v>
      </c>
      <c r="W25" s="55"/>
      <c r="X25" s="67"/>
      <c r="Y25" s="57"/>
      <c r="Z25" s="56"/>
      <c r="AA25" s="67"/>
      <c r="AB25" s="57"/>
      <c r="AC25" s="175">
        <f t="shared" ref="AC25:AC32" si="18">IF(W25="卖",X25-AA25,AA25-X25)*AE25</f>
        <v>0</v>
      </c>
      <c r="AD25" s="59" t="str">
        <f t="shared" ref="AD25:AD32" si="19">IF(AC25&gt;=0,"盈","亏")</f>
        <v>盈</v>
      </c>
      <c r="AE25" s="183" t="s">
        <v>107</v>
      </c>
      <c r="AQ25" s="176">
        <f t="shared" si="5"/>
        <v>23</v>
      </c>
      <c r="AR25" s="111" t="s">
        <v>98</v>
      </c>
      <c r="AS25" s="112">
        <v>0.98951999999999996</v>
      </c>
      <c r="AT25" s="113">
        <v>43034</v>
      </c>
      <c r="AU25" s="112"/>
      <c r="AV25" s="112">
        <v>0.99487999999999999</v>
      </c>
      <c r="AW25" s="113">
        <v>43034</v>
      </c>
      <c r="AX25" s="112">
        <f t="shared" si="16"/>
        <v>5.3600000000000314E-3</v>
      </c>
      <c r="AY25" s="117" t="str">
        <f t="shared" si="7"/>
        <v>盈</v>
      </c>
      <c r="AZ25" s="183" t="s">
        <v>107</v>
      </c>
    </row>
    <row r="26" spans="1:63" ht="16.8" customHeight="1" x14ac:dyDescent="0.4">
      <c r="A26" s="176">
        <f t="shared" si="0"/>
        <v>24</v>
      </c>
      <c r="B26" s="55"/>
      <c r="C26" s="56"/>
      <c r="D26" s="57"/>
      <c r="E26" s="56"/>
      <c r="F26" s="56"/>
      <c r="G26" s="57"/>
      <c r="H26" s="56">
        <f t="shared" si="17"/>
        <v>0</v>
      </c>
      <c r="I26" s="191" t="str">
        <f t="shared" si="2"/>
        <v>盈</v>
      </c>
      <c r="J26" s="197" t="s">
        <v>107</v>
      </c>
      <c r="V26" s="211">
        <f t="shared" si="3"/>
        <v>24</v>
      </c>
      <c r="W26" s="55"/>
      <c r="X26" s="67"/>
      <c r="Y26" s="57"/>
      <c r="Z26" s="56"/>
      <c r="AA26" s="67"/>
      <c r="AB26" s="57"/>
      <c r="AC26" s="175">
        <f t="shared" ref="AC26:AC30" si="20">IF(W26="卖",X26-AA26,AA26-X26)*AE26</f>
        <v>0</v>
      </c>
      <c r="AD26" s="59" t="str">
        <f t="shared" ref="AD26:AD30" si="21">IF(AC26&gt;=0,"盈","亏")</f>
        <v>盈</v>
      </c>
      <c r="AE26" s="183" t="s">
        <v>107</v>
      </c>
      <c r="AQ26" s="176">
        <f t="shared" si="5"/>
        <v>24</v>
      </c>
      <c r="AR26" s="111" t="s">
        <v>98</v>
      </c>
      <c r="AS26" s="112">
        <v>0.99302999999999997</v>
      </c>
      <c r="AT26" s="113">
        <v>43034</v>
      </c>
      <c r="AU26" s="112"/>
      <c r="AV26" s="112">
        <v>0.99804000000000004</v>
      </c>
      <c r="AW26" s="113">
        <v>43036</v>
      </c>
      <c r="AX26" s="112">
        <f t="shared" si="16"/>
        <v>5.01000000000007E-3</v>
      </c>
      <c r="AY26" s="117" t="str">
        <f t="shared" si="7"/>
        <v>盈</v>
      </c>
      <c r="AZ26" s="183" t="s">
        <v>107</v>
      </c>
      <c r="BA26" s="221" t="s">
        <v>178</v>
      </c>
    </row>
    <row r="27" spans="1:63" ht="16.8" customHeight="1" x14ac:dyDescent="0.4">
      <c r="A27" s="176">
        <f t="shared" si="0"/>
        <v>25</v>
      </c>
      <c r="B27" s="55"/>
      <c r="C27" s="56"/>
      <c r="D27" s="57"/>
      <c r="E27" s="56"/>
      <c r="F27" s="56"/>
      <c r="G27" s="57"/>
      <c r="H27" s="56">
        <f t="shared" si="17"/>
        <v>0</v>
      </c>
      <c r="I27" s="191" t="str">
        <f t="shared" si="2"/>
        <v>盈</v>
      </c>
      <c r="J27" s="197" t="s">
        <v>107</v>
      </c>
      <c r="V27" s="211">
        <f t="shared" si="3"/>
        <v>25</v>
      </c>
      <c r="W27" s="55"/>
      <c r="X27" s="67"/>
      <c r="Y27" s="57"/>
      <c r="Z27" s="56"/>
      <c r="AA27" s="67"/>
      <c r="AB27" s="57"/>
      <c r="AC27" s="175">
        <f t="shared" si="20"/>
        <v>0</v>
      </c>
      <c r="AD27" s="59" t="str">
        <f t="shared" si="21"/>
        <v>盈</v>
      </c>
      <c r="AE27" s="183" t="s">
        <v>107</v>
      </c>
      <c r="AQ27" s="176">
        <f t="shared" si="5"/>
        <v>25</v>
      </c>
      <c r="AR27" s="55"/>
      <c r="AS27" s="67"/>
      <c r="AT27" s="57"/>
      <c r="AU27" s="67"/>
      <c r="AV27" s="67"/>
      <c r="AW27" s="57"/>
      <c r="AX27" s="67">
        <f t="shared" si="16"/>
        <v>0</v>
      </c>
      <c r="AY27" s="60" t="str">
        <f t="shared" si="7"/>
        <v>盈</v>
      </c>
      <c r="AZ27" s="183" t="s">
        <v>107</v>
      </c>
    </row>
    <row r="28" spans="1:63" ht="16.8" customHeight="1" x14ac:dyDescent="0.4">
      <c r="A28" s="176">
        <f t="shared" si="0"/>
        <v>26</v>
      </c>
      <c r="B28" s="55"/>
      <c r="C28" s="56"/>
      <c r="D28" s="57"/>
      <c r="E28" s="56"/>
      <c r="F28" s="56"/>
      <c r="G28" s="57"/>
      <c r="H28" s="56">
        <f t="shared" si="17"/>
        <v>0</v>
      </c>
      <c r="I28" s="191" t="str">
        <f t="shared" si="2"/>
        <v>盈</v>
      </c>
      <c r="J28" s="197" t="s">
        <v>107</v>
      </c>
      <c r="V28" s="211">
        <f t="shared" si="3"/>
        <v>26</v>
      </c>
      <c r="W28" s="55"/>
      <c r="X28" s="67"/>
      <c r="Y28" s="57"/>
      <c r="Z28" s="56"/>
      <c r="AA28" s="67"/>
      <c r="AB28" s="57"/>
      <c r="AC28" s="175">
        <f t="shared" si="20"/>
        <v>0</v>
      </c>
      <c r="AD28" s="59" t="str">
        <f t="shared" si="21"/>
        <v>盈</v>
      </c>
      <c r="AE28" s="183" t="s">
        <v>107</v>
      </c>
      <c r="AQ28" s="176">
        <f t="shared" si="5"/>
        <v>26</v>
      </c>
      <c r="AR28" s="96" t="s">
        <v>98</v>
      </c>
      <c r="AS28" s="88">
        <v>0.99365000000000003</v>
      </c>
      <c r="AT28" s="113">
        <v>43034</v>
      </c>
      <c r="AU28" s="112"/>
      <c r="AV28" s="112">
        <v>0.99794000000000005</v>
      </c>
      <c r="AW28" s="113">
        <v>43035</v>
      </c>
      <c r="AX28" s="112">
        <f t="shared" ref="AX28:AX33" si="22">IF(AR28="卖",AS28-AV28,AV28-AS28)*AZ25</f>
        <v>4.290000000000016E-3</v>
      </c>
      <c r="AY28" s="117" t="str">
        <f t="shared" ref="AY28:AY33" si="23">IF(AX28&gt;=0,"盈","亏")</f>
        <v>盈</v>
      </c>
      <c r="AZ28" s="183" t="s">
        <v>107</v>
      </c>
      <c r="BA28" s="221" t="s">
        <v>178</v>
      </c>
      <c r="BB28" s="239" t="s">
        <v>178</v>
      </c>
    </row>
    <row r="29" spans="1:63" ht="16.8" customHeight="1" x14ac:dyDescent="0.4">
      <c r="A29" s="176">
        <f t="shared" si="0"/>
        <v>27</v>
      </c>
      <c r="B29" s="55"/>
      <c r="C29" s="56"/>
      <c r="D29" s="57"/>
      <c r="E29" s="56"/>
      <c r="F29" s="56"/>
      <c r="G29" s="57"/>
      <c r="H29" s="56">
        <f t="shared" si="17"/>
        <v>0</v>
      </c>
      <c r="I29" s="191" t="str">
        <f t="shared" si="2"/>
        <v>盈</v>
      </c>
      <c r="J29" s="197" t="s">
        <v>107</v>
      </c>
      <c r="V29" s="211">
        <f t="shared" si="3"/>
        <v>27</v>
      </c>
      <c r="W29" s="55"/>
      <c r="X29" s="67"/>
      <c r="Y29" s="57"/>
      <c r="Z29" s="56"/>
      <c r="AA29" s="67"/>
      <c r="AB29" s="57"/>
      <c r="AC29" s="175">
        <f t="shared" si="20"/>
        <v>0</v>
      </c>
      <c r="AD29" s="59" t="str">
        <f t="shared" si="21"/>
        <v>盈</v>
      </c>
      <c r="AE29" s="183" t="s">
        <v>107</v>
      </c>
      <c r="AQ29" s="176">
        <f t="shared" si="5"/>
        <v>27</v>
      </c>
      <c r="AR29" s="96" t="s">
        <v>98</v>
      </c>
      <c r="AS29" s="88">
        <v>0.99365000000000003</v>
      </c>
      <c r="AT29" s="113">
        <v>43034</v>
      </c>
      <c r="AU29" s="112"/>
      <c r="AV29" s="112">
        <v>0.99824999999999997</v>
      </c>
      <c r="AW29" s="113">
        <v>43042</v>
      </c>
      <c r="AX29" s="112">
        <f t="shared" si="22"/>
        <v>4.5999999999999375E-3</v>
      </c>
      <c r="AY29" s="117" t="str">
        <f t="shared" si="23"/>
        <v>盈</v>
      </c>
      <c r="AZ29" s="183" t="s">
        <v>107</v>
      </c>
      <c r="BA29" s="221" t="s">
        <v>178</v>
      </c>
      <c r="BB29" s="239" t="s">
        <v>178</v>
      </c>
      <c r="BC29" s="239" t="s">
        <v>178</v>
      </c>
      <c r="BD29" s="239" t="s">
        <v>178</v>
      </c>
      <c r="BE29" s="239" t="s">
        <v>178</v>
      </c>
      <c r="BF29" s="239"/>
      <c r="BG29" s="239" t="s">
        <v>178</v>
      </c>
    </row>
    <row r="30" spans="1:63" ht="16.8" customHeight="1" x14ac:dyDescent="0.4">
      <c r="A30" s="176">
        <f t="shared" si="0"/>
        <v>28</v>
      </c>
      <c r="B30" s="55"/>
      <c r="C30" s="56"/>
      <c r="D30" s="57"/>
      <c r="E30" s="56"/>
      <c r="F30" s="56"/>
      <c r="G30" s="57"/>
      <c r="H30" s="56">
        <f t="shared" si="17"/>
        <v>0</v>
      </c>
      <c r="I30" s="191" t="str">
        <f t="shared" si="2"/>
        <v>盈</v>
      </c>
      <c r="J30" s="197" t="s">
        <v>107</v>
      </c>
      <c r="V30" s="211">
        <f t="shared" si="3"/>
        <v>28</v>
      </c>
      <c r="W30" s="55"/>
      <c r="X30" s="67"/>
      <c r="Y30" s="57"/>
      <c r="Z30" s="56"/>
      <c r="AA30" s="67"/>
      <c r="AB30" s="57"/>
      <c r="AC30" s="175">
        <f t="shared" si="20"/>
        <v>0</v>
      </c>
      <c r="AD30" s="59" t="str">
        <f t="shared" si="21"/>
        <v>盈</v>
      </c>
      <c r="AE30" s="183" t="s">
        <v>107</v>
      </c>
      <c r="AQ30" s="176">
        <f t="shared" si="5"/>
        <v>28</v>
      </c>
      <c r="AR30" s="55"/>
      <c r="AS30" s="67"/>
      <c r="AT30" s="57"/>
      <c r="AU30" s="67"/>
      <c r="AV30" s="67"/>
      <c r="AW30" s="57"/>
      <c r="AX30" s="67">
        <f t="shared" si="22"/>
        <v>0</v>
      </c>
      <c r="AY30" s="60" t="str">
        <f t="shared" si="23"/>
        <v>盈</v>
      </c>
      <c r="AZ30" s="183" t="s">
        <v>107</v>
      </c>
    </row>
    <row r="31" spans="1:63" ht="16.8" customHeight="1" x14ac:dyDescent="0.4">
      <c r="A31" s="244">
        <f t="shared" si="0"/>
        <v>29</v>
      </c>
      <c r="B31" s="245"/>
      <c r="C31" s="246"/>
      <c r="D31" s="241"/>
      <c r="E31" s="246"/>
      <c r="F31" s="246"/>
      <c r="G31" s="241"/>
      <c r="H31" s="246">
        <f t="shared" si="17"/>
        <v>0</v>
      </c>
      <c r="I31" s="255" t="str">
        <f t="shared" si="2"/>
        <v>盈</v>
      </c>
      <c r="J31" s="256" t="s">
        <v>107</v>
      </c>
      <c r="K31" s="250"/>
      <c r="L31" s="251"/>
      <c r="M31" s="251"/>
      <c r="N31" s="251"/>
      <c r="O31" s="251"/>
      <c r="P31" s="251"/>
      <c r="Q31" s="251"/>
      <c r="R31" s="251"/>
      <c r="S31" s="251"/>
      <c r="T31" s="251"/>
      <c r="U31" s="252"/>
      <c r="V31" s="253">
        <f t="shared" si="3"/>
        <v>29</v>
      </c>
      <c r="W31" s="245"/>
      <c r="X31" s="242"/>
      <c r="Y31" s="241"/>
      <c r="Z31" s="246"/>
      <c r="AA31" s="242"/>
      <c r="AB31" s="241"/>
      <c r="AC31" s="247">
        <f t="shared" si="18"/>
        <v>0</v>
      </c>
      <c r="AD31" s="248" t="str">
        <f t="shared" si="19"/>
        <v>盈</v>
      </c>
      <c r="AE31" s="249" t="s">
        <v>107</v>
      </c>
      <c r="AF31" s="250"/>
      <c r="AG31" s="251"/>
      <c r="AH31" s="251"/>
      <c r="AI31" s="251"/>
      <c r="AJ31" s="251"/>
      <c r="AK31" s="251"/>
      <c r="AL31" s="251"/>
      <c r="AM31" s="251"/>
      <c r="AN31" s="251"/>
      <c r="AO31" s="251"/>
      <c r="AP31" s="252"/>
      <c r="AQ31" s="244">
        <f t="shared" si="5"/>
        <v>29</v>
      </c>
      <c r="AR31" s="245"/>
      <c r="AS31" s="242"/>
      <c r="AT31" s="241"/>
      <c r="AU31" s="242"/>
      <c r="AV31" s="242"/>
      <c r="AW31" s="241"/>
      <c r="AX31" s="242">
        <f t="shared" si="22"/>
        <v>0</v>
      </c>
      <c r="AY31" s="243" t="str">
        <f t="shared" si="23"/>
        <v>盈</v>
      </c>
      <c r="AZ31" s="249" t="s">
        <v>107</v>
      </c>
      <c r="BA31" s="250"/>
      <c r="BB31" s="251"/>
      <c r="BC31" s="251"/>
      <c r="BD31" s="251"/>
      <c r="BE31" s="251"/>
      <c r="BF31" s="251"/>
      <c r="BG31" s="251"/>
      <c r="BH31" s="251"/>
      <c r="BI31" s="251"/>
      <c r="BJ31" s="251"/>
      <c r="BK31" s="252"/>
    </row>
    <row r="32" spans="1:63" ht="16.8" customHeight="1" x14ac:dyDescent="0.4">
      <c r="A32" s="176">
        <f t="shared" si="0"/>
        <v>30</v>
      </c>
      <c r="B32" s="55"/>
      <c r="C32" s="56"/>
      <c r="D32" s="57"/>
      <c r="E32" s="56"/>
      <c r="F32" s="56"/>
      <c r="G32" s="57"/>
      <c r="H32" s="56">
        <f t="shared" si="17"/>
        <v>0</v>
      </c>
      <c r="I32" s="191" t="str">
        <f t="shared" si="2"/>
        <v>盈</v>
      </c>
      <c r="J32" s="197" t="s">
        <v>107</v>
      </c>
      <c r="V32" s="211">
        <f t="shared" si="3"/>
        <v>30</v>
      </c>
      <c r="W32" s="51" t="s">
        <v>99</v>
      </c>
      <c r="X32" s="53">
        <v>0.76626000000000005</v>
      </c>
      <c r="Y32" s="75">
        <v>43042</v>
      </c>
      <c r="Z32" s="107" t="s">
        <v>202</v>
      </c>
      <c r="AA32" s="53">
        <v>0.76910999999999996</v>
      </c>
      <c r="AB32" s="75">
        <v>43042</v>
      </c>
      <c r="AC32" s="240">
        <f t="shared" si="18"/>
        <v>-2.8499999999999082E-3</v>
      </c>
      <c r="AD32" s="49" t="str">
        <f t="shared" si="19"/>
        <v>亏</v>
      </c>
      <c r="AE32" s="183" t="s">
        <v>107</v>
      </c>
      <c r="AQ32" s="176">
        <f t="shared" si="5"/>
        <v>30</v>
      </c>
      <c r="AR32" s="55"/>
      <c r="AS32" s="67"/>
      <c r="AT32" s="57"/>
      <c r="AU32" s="67"/>
      <c r="AV32" s="67"/>
      <c r="AW32" s="57"/>
      <c r="AX32" s="67">
        <f t="shared" si="22"/>
        <v>0</v>
      </c>
      <c r="AY32" s="60" t="str">
        <f t="shared" si="23"/>
        <v>盈</v>
      </c>
      <c r="AZ32" s="183" t="s">
        <v>107</v>
      </c>
    </row>
    <row r="33" spans="1:63" ht="16.8" customHeight="1" x14ac:dyDescent="0.4">
      <c r="A33" s="176">
        <f t="shared" si="0"/>
        <v>31</v>
      </c>
      <c r="B33" s="55"/>
      <c r="C33" s="56"/>
      <c r="D33" s="57"/>
      <c r="E33" s="56"/>
      <c r="F33" s="56"/>
      <c r="G33" s="57"/>
      <c r="H33" s="56">
        <f t="shared" si="17"/>
        <v>0</v>
      </c>
      <c r="I33" s="191" t="str">
        <f t="shared" si="2"/>
        <v>盈</v>
      </c>
      <c r="J33" s="197" t="s">
        <v>107</v>
      </c>
      <c r="V33" s="211">
        <f t="shared" si="3"/>
        <v>31</v>
      </c>
      <c r="W33" s="55"/>
      <c r="X33" s="67"/>
      <c r="Y33" s="57"/>
      <c r="Z33" s="56"/>
      <c r="AA33" s="67"/>
      <c r="AB33" s="57"/>
      <c r="AC33" s="175">
        <f t="shared" si="13"/>
        <v>0</v>
      </c>
      <c r="AD33" s="59" t="str">
        <f t="shared" si="8"/>
        <v>盈</v>
      </c>
      <c r="AE33" s="183" t="s">
        <v>107</v>
      </c>
      <c r="AQ33" s="176">
        <f t="shared" si="5"/>
        <v>31</v>
      </c>
      <c r="AR33" s="55"/>
      <c r="AS33" s="67"/>
      <c r="AT33" s="57"/>
      <c r="AU33" s="67"/>
      <c r="AV33" s="67"/>
      <c r="AW33" s="57"/>
      <c r="AX33" s="67">
        <f t="shared" si="22"/>
        <v>0</v>
      </c>
      <c r="AY33" s="60" t="str">
        <f t="shared" si="23"/>
        <v>盈</v>
      </c>
      <c r="AZ33" s="183" t="s">
        <v>107</v>
      </c>
    </row>
    <row r="34" spans="1:63" x14ac:dyDescent="0.4">
      <c r="A34" s="176">
        <f t="shared" si="0"/>
        <v>32</v>
      </c>
      <c r="B34" s="55"/>
      <c r="C34" s="56"/>
      <c r="D34" s="57"/>
      <c r="E34" s="56"/>
      <c r="F34" s="56"/>
      <c r="G34" s="57"/>
      <c r="H34" s="56">
        <f t="shared" ref="H34:H40" si="24">IF(B34="卖",C34-F34,F34-C34) * J34</f>
        <v>0</v>
      </c>
      <c r="I34" s="191" t="str">
        <f t="shared" ref="I34:I40" si="25">IF(H34&gt;=0,"盈","亏")</f>
        <v>盈</v>
      </c>
      <c r="J34" s="197" t="s">
        <v>107</v>
      </c>
      <c r="V34" s="211">
        <f t="shared" si="3"/>
        <v>32</v>
      </c>
      <c r="W34" s="55"/>
      <c r="X34" s="67"/>
      <c r="Y34" s="57"/>
      <c r="Z34" s="56"/>
      <c r="AA34" s="67"/>
      <c r="AB34" s="57"/>
      <c r="AC34" s="175">
        <f t="shared" si="13"/>
        <v>0</v>
      </c>
      <c r="AD34" s="59" t="str">
        <f t="shared" si="8"/>
        <v>盈</v>
      </c>
      <c r="AE34" s="183" t="s">
        <v>107</v>
      </c>
      <c r="AQ34" s="176">
        <f t="shared" si="5"/>
        <v>32</v>
      </c>
      <c r="AR34" s="55"/>
      <c r="AS34" s="67"/>
      <c r="AT34" s="57"/>
      <c r="AU34" s="67"/>
      <c r="AV34" s="67"/>
      <c r="AW34" s="57"/>
      <c r="AX34" s="67">
        <f t="shared" ref="AX34:AX40" si="26">IF(AR34="卖",AS34-AV34,AV34-AS34)*AZ31</f>
        <v>0</v>
      </c>
      <c r="AY34" s="60" t="str">
        <f t="shared" ref="AY34:AY40" si="27">IF(AX34&gt;=0,"盈","亏")</f>
        <v>盈</v>
      </c>
      <c r="AZ34" s="183" t="s">
        <v>107</v>
      </c>
    </row>
    <row r="35" spans="1:63" x14ac:dyDescent="0.4">
      <c r="A35" s="176">
        <f t="shared" si="0"/>
        <v>33</v>
      </c>
      <c r="B35" s="55"/>
      <c r="C35" s="56"/>
      <c r="D35" s="57"/>
      <c r="E35" s="56"/>
      <c r="F35" s="56"/>
      <c r="G35" s="57"/>
      <c r="H35" s="56">
        <f t="shared" si="24"/>
        <v>0</v>
      </c>
      <c r="I35" s="191" t="str">
        <f t="shared" si="25"/>
        <v>盈</v>
      </c>
      <c r="J35" s="197" t="s">
        <v>107</v>
      </c>
      <c r="V35" s="211">
        <f t="shared" si="3"/>
        <v>33</v>
      </c>
      <c r="W35" s="55"/>
      <c r="X35" s="67"/>
      <c r="Y35" s="57"/>
      <c r="Z35" s="56"/>
      <c r="AA35" s="67"/>
      <c r="AB35" s="57"/>
      <c r="AC35" s="175">
        <f t="shared" ref="AC35:AC40" si="28">IF(W35="卖",X35-AA35,AA35-X35)*AE35</f>
        <v>0</v>
      </c>
      <c r="AD35" s="59" t="str">
        <f t="shared" ref="AD35:AD40" si="29">IF(AC35&gt;=0,"盈","亏")</f>
        <v>盈</v>
      </c>
      <c r="AE35" s="183" t="s">
        <v>107</v>
      </c>
      <c r="AQ35" s="176">
        <f t="shared" si="5"/>
        <v>33</v>
      </c>
      <c r="AR35" s="55"/>
      <c r="AS35" s="67"/>
      <c r="AT35" s="57"/>
      <c r="AU35" s="67"/>
      <c r="AV35" s="67"/>
      <c r="AW35" s="57"/>
      <c r="AX35" s="67">
        <f t="shared" si="26"/>
        <v>0</v>
      </c>
      <c r="AY35" s="60" t="str">
        <f t="shared" si="27"/>
        <v>盈</v>
      </c>
      <c r="AZ35" s="183" t="s">
        <v>107</v>
      </c>
    </row>
    <row r="36" spans="1:63" x14ac:dyDescent="0.4">
      <c r="A36" s="176">
        <f t="shared" si="0"/>
        <v>34</v>
      </c>
      <c r="B36" s="55"/>
      <c r="C36" s="56"/>
      <c r="D36" s="57"/>
      <c r="E36" s="56"/>
      <c r="F36" s="56"/>
      <c r="G36" s="57"/>
      <c r="H36" s="56">
        <f t="shared" si="24"/>
        <v>0</v>
      </c>
      <c r="I36" s="191" t="str">
        <f t="shared" si="25"/>
        <v>盈</v>
      </c>
      <c r="J36" s="197" t="s">
        <v>107</v>
      </c>
      <c r="V36" s="211">
        <f t="shared" si="3"/>
        <v>34</v>
      </c>
      <c r="W36" s="55"/>
      <c r="X36" s="67"/>
      <c r="Y36" s="57"/>
      <c r="Z36" s="56"/>
      <c r="AA36" s="67"/>
      <c r="AB36" s="57"/>
      <c r="AC36" s="175">
        <f t="shared" si="28"/>
        <v>0</v>
      </c>
      <c r="AD36" s="59" t="str">
        <f t="shared" si="29"/>
        <v>盈</v>
      </c>
      <c r="AE36" s="183" t="s">
        <v>107</v>
      </c>
      <c r="AQ36" s="176">
        <f t="shared" si="5"/>
        <v>34</v>
      </c>
      <c r="AR36" s="55"/>
      <c r="AS36" s="67"/>
      <c r="AT36" s="57"/>
      <c r="AU36" s="67"/>
      <c r="AV36" s="67"/>
      <c r="AW36" s="57"/>
      <c r="AX36" s="67">
        <f t="shared" si="26"/>
        <v>0</v>
      </c>
      <c r="AY36" s="60" t="str">
        <f t="shared" si="27"/>
        <v>盈</v>
      </c>
      <c r="AZ36" s="183" t="s">
        <v>107</v>
      </c>
    </row>
    <row r="37" spans="1:63" s="42" customFormat="1" x14ac:dyDescent="0.4">
      <c r="A37" s="176">
        <f t="shared" si="0"/>
        <v>35</v>
      </c>
      <c r="B37" s="55"/>
      <c r="C37" s="56"/>
      <c r="D37" s="57"/>
      <c r="E37" s="56"/>
      <c r="F37" s="56"/>
      <c r="G37" s="57"/>
      <c r="H37" s="56">
        <f t="shared" si="24"/>
        <v>0</v>
      </c>
      <c r="I37" s="191" t="str">
        <f t="shared" si="25"/>
        <v>盈</v>
      </c>
      <c r="J37" s="197" t="s">
        <v>107</v>
      </c>
      <c r="K37" s="200"/>
      <c r="L37" s="201"/>
      <c r="M37" s="201"/>
      <c r="N37" s="201"/>
      <c r="O37" s="201"/>
      <c r="P37" s="202"/>
      <c r="Q37" s="201"/>
      <c r="R37" s="201"/>
      <c r="S37" s="201"/>
      <c r="T37" s="201"/>
      <c r="U37" s="203"/>
      <c r="V37" s="211">
        <f t="shared" si="3"/>
        <v>35</v>
      </c>
      <c r="W37" s="55"/>
      <c r="X37" s="67"/>
      <c r="Y37" s="57"/>
      <c r="Z37" s="56"/>
      <c r="AA37" s="67"/>
      <c r="AB37" s="57"/>
      <c r="AC37" s="175">
        <f t="shared" si="28"/>
        <v>0</v>
      </c>
      <c r="AD37" s="59" t="str">
        <f t="shared" si="29"/>
        <v>盈</v>
      </c>
      <c r="AE37" s="183" t="s">
        <v>107</v>
      </c>
      <c r="AF37" s="200"/>
      <c r="AG37" s="201"/>
      <c r="AH37" s="201"/>
      <c r="AI37" s="201"/>
      <c r="AJ37" s="201"/>
      <c r="AK37" s="202"/>
      <c r="AL37" s="201"/>
      <c r="AM37" s="201"/>
      <c r="AN37" s="201"/>
      <c r="AO37" s="201"/>
      <c r="AP37" s="203"/>
      <c r="AQ37" s="176">
        <f t="shared" si="5"/>
        <v>35</v>
      </c>
      <c r="AR37" s="55"/>
      <c r="AS37" s="67"/>
      <c r="AT37" s="57"/>
      <c r="AU37" s="67"/>
      <c r="AV37" s="67"/>
      <c r="AW37" s="57"/>
      <c r="AX37" s="67">
        <f t="shared" si="26"/>
        <v>0</v>
      </c>
      <c r="AY37" s="60" t="str">
        <f t="shared" si="27"/>
        <v>盈</v>
      </c>
      <c r="AZ37" s="183" t="s">
        <v>107</v>
      </c>
      <c r="BA37" s="200"/>
      <c r="BB37" s="201"/>
      <c r="BC37" s="201"/>
      <c r="BD37" s="201"/>
      <c r="BE37" s="201"/>
      <c r="BF37" s="202"/>
      <c r="BG37" s="201"/>
      <c r="BH37" s="201"/>
      <c r="BI37" s="201"/>
      <c r="BJ37" s="201"/>
      <c r="BK37" s="203"/>
    </row>
    <row r="38" spans="1:63" s="42" customFormat="1" x14ac:dyDescent="0.4">
      <c r="A38" s="176">
        <f t="shared" si="0"/>
        <v>36</v>
      </c>
      <c r="B38" s="55"/>
      <c r="C38" s="56"/>
      <c r="D38" s="57"/>
      <c r="E38" s="56"/>
      <c r="F38" s="56"/>
      <c r="G38" s="57"/>
      <c r="H38" s="56">
        <f t="shared" si="24"/>
        <v>0</v>
      </c>
      <c r="I38" s="191" t="str">
        <f t="shared" si="25"/>
        <v>盈</v>
      </c>
      <c r="J38" s="197" t="s">
        <v>107</v>
      </c>
      <c r="K38" s="200"/>
      <c r="L38" s="201"/>
      <c r="M38" s="201"/>
      <c r="N38" s="201"/>
      <c r="O38" s="201"/>
      <c r="P38" s="202"/>
      <c r="Q38" s="201"/>
      <c r="R38" s="201"/>
      <c r="S38" s="201"/>
      <c r="T38" s="201"/>
      <c r="U38" s="203"/>
      <c r="V38" s="211">
        <f t="shared" si="3"/>
        <v>36</v>
      </c>
      <c r="W38" s="55"/>
      <c r="X38" s="67"/>
      <c r="Y38" s="57"/>
      <c r="Z38" s="56"/>
      <c r="AA38" s="67"/>
      <c r="AB38" s="57"/>
      <c r="AC38" s="175">
        <f t="shared" si="28"/>
        <v>0</v>
      </c>
      <c r="AD38" s="59" t="str">
        <f t="shared" si="29"/>
        <v>盈</v>
      </c>
      <c r="AE38" s="183" t="s">
        <v>107</v>
      </c>
      <c r="AF38" s="200"/>
      <c r="AG38" s="201"/>
      <c r="AH38" s="201"/>
      <c r="AI38" s="201"/>
      <c r="AJ38" s="201"/>
      <c r="AK38" s="202"/>
      <c r="AL38" s="201"/>
      <c r="AM38" s="201"/>
      <c r="AN38" s="201"/>
      <c r="AO38" s="201"/>
      <c r="AP38" s="203"/>
      <c r="AQ38" s="176">
        <f t="shared" si="5"/>
        <v>36</v>
      </c>
      <c r="AR38" s="55"/>
      <c r="AS38" s="67"/>
      <c r="AT38" s="57"/>
      <c r="AU38" s="67"/>
      <c r="AV38" s="67"/>
      <c r="AW38" s="57"/>
      <c r="AX38" s="67">
        <f t="shared" si="26"/>
        <v>0</v>
      </c>
      <c r="AY38" s="60" t="str">
        <f t="shared" si="27"/>
        <v>盈</v>
      </c>
      <c r="AZ38" s="183" t="s">
        <v>107</v>
      </c>
      <c r="BA38" s="200"/>
      <c r="BB38" s="201"/>
      <c r="BC38" s="201"/>
      <c r="BD38" s="201"/>
      <c r="BE38" s="201"/>
      <c r="BF38" s="202"/>
      <c r="BG38" s="201"/>
      <c r="BH38" s="201"/>
      <c r="BI38" s="201"/>
      <c r="BJ38" s="201"/>
      <c r="BK38" s="203"/>
    </row>
    <row r="39" spans="1:63" s="42" customFormat="1" x14ac:dyDescent="0.4">
      <c r="A39" s="176">
        <f t="shared" si="0"/>
        <v>37</v>
      </c>
      <c r="B39" s="55"/>
      <c r="C39" s="56"/>
      <c r="D39" s="57"/>
      <c r="E39" s="56"/>
      <c r="F39" s="56"/>
      <c r="G39" s="57"/>
      <c r="H39" s="56">
        <f t="shared" si="24"/>
        <v>0</v>
      </c>
      <c r="I39" s="191" t="str">
        <f t="shared" si="25"/>
        <v>盈</v>
      </c>
      <c r="J39" s="197" t="s">
        <v>107</v>
      </c>
      <c r="K39" s="200"/>
      <c r="L39" s="201"/>
      <c r="M39" s="201"/>
      <c r="N39" s="201"/>
      <c r="O39" s="201"/>
      <c r="P39" s="202"/>
      <c r="Q39" s="201"/>
      <c r="R39" s="201"/>
      <c r="S39" s="201"/>
      <c r="T39" s="201"/>
      <c r="U39" s="203"/>
      <c r="V39" s="211">
        <f t="shared" si="3"/>
        <v>37</v>
      </c>
      <c r="W39" s="55"/>
      <c r="X39" s="67"/>
      <c r="Y39" s="57"/>
      <c r="Z39" s="56"/>
      <c r="AA39" s="67"/>
      <c r="AB39" s="57"/>
      <c r="AC39" s="175">
        <f t="shared" si="28"/>
        <v>0</v>
      </c>
      <c r="AD39" s="59" t="str">
        <f t="shared" si="29"/>
        <v>盈</v>
      </c>
      <c r="AE39" s="183" t="s">
        <v>107</v>
      </c>
      <c r="AF39" s="200"/>
      <c r="AG39" s="201"/>
      <c r="AH39" s="201"/>
      <c r="AI39" s="201"/>
      <c r="AJ39" s="201"/>
      <c r="AK39" s="202"/>
      <c r="AL39" s="201"/>
      <c r="AM39" s="201"/>
      <c r="AN39" s="201"/>
      <c r="AO39" s="201"/>
      <c r="AP39" s="203"/>
      <c r="AQ39" s="176">
        <f t="shared" si="5"/>
        <v>37</v>
      </c>
      <c r="AR39" s="55"/>
      <c r="AS39" s="67"/>
      <c r="AT39" s="57"/>
      <c r="AU39" s="67"/>
      <c r="AV39" s="67"/>
      <c r="AW39" s="57"/>
      <c r="AX39" s="67">
        <f t="shared" si="26"/>
        <v>0</v>
      </c>
      <c r="AY39" s="60" t="str">
        <f t="shared" si="27"/>
        <v>盈</v>
      </c>
      <c r="AZ39" s="183" t="s">
        <v>107</v>
      </c>
      <c r="BA39" s="200"/>
      <c r="BB39" s="201"/>
      <c r="BC39" s="201"/>
      <c r="BD39" s="201"/>
      <c r="BE39" s="201"/>
      <c r="BF39" s="202"/>
      <c r="BG39" s="201"/>
      <c r="BH39" s="201"/>
      <c r="BI39" s="201"/>
      <c r="BJ39" s="201"/>
      <c r="BK39" s="203"/>
    </row>
    <row r="40" spans="1:63" s="42" customFormat="1" x14ac:dyDescent="0.4">
      <c r="A40" s="176">
        <f t="shared" si="0"/>
        <v>38</v>
      </c>
      <c r="B40" s="55"/>
      <c r="C40" s="56"/>
      <c r="D40" s="57"/>
      <c r="E40" s="56"/>
      <c r="F40" s="56"/>
      <c r="G40" s="57"/>
      <c r="H40" s="56">
        <f t="shared" si="24"/>
        <v>0</v>
      </c>
      <c r="I40" s="191" t="str">
        <f t="shared" si="25"/>
        <v>盈</v>
      </c>
      <c r="J40" s="197" t="s">
        <v>107</v>
      </c>
      <c r="K40" s="200"/>
      <c r="L40" s="201"/>
      <c r="M40" s="201"/>
      <c r="N40" s="201"/>
      <c r="O40" s="201"/>
      <c r="P40" s="202"/>
      <c r="Q40" s="201"/>
      <c r="R40" s="201"/>
      <c r="S40" s="201"/>
      <c r="T40" s="201"/>
      <c r="U40" s="203"/>
      <c r="V40" s="211">
        <f t="shared" si="3"/>
        <v>38</v>
      </c>
      <c r="W40" s="55"/>
      <c r="X40" s="67"/>
      <c r="Y40" s="57"/>
      <c r="Z40" s="56"/>
      <c r="AA40" s="67"/>
      <c r="AB40" s="57"/>
      <c r="AC40" s="175">
        <f t="shared" si="28"/>
        <v>0</v>
      </c>
      <c r="AD40" s="59" t="str">
        <f t="shared" si="29"/>
        <v>盈</v>
      </c>
      <c r="AE40" s="183" t="s">
        <v>107</v>
      </c>
      <c r="AF40" s="200"/>
      <c r="AG40" s="201"/>
      <c r="AH40" s="201"/>
      <c r="AI40" s="201"/>
      <c r="AJ40" s="201"/>
      <c r="AK40" s="202"/>
      <c r="AL40" s="201"/>
      <c r="AM40" s="201"/>
      <c r="AN40" s="201"/>
      <c r="AO40" s="201"/>
      <c r="AP40" s="203"/>
      <c r="AQ40" s="176">
        <f t="shared" si="5"/>
        <v>38</v>
      </c>
      <c r="AR40" s="55"/>
      <c r="AS40" s="67"/>
      <c r="AT40" s="57"/>
      <c r="AU40" s="67"/>
      <c r="AV40" s="67"/>
      <c r="AW40" s="57"/>
      <c r="AX40" s="67">
        <f t="shared" si="26"/>
        <v>0</v>
      </c>
      <c r="AY40" s="60" t="str">
        <f t="shared" si="27"/>
        <v>盈</v>
      </c>
      <c r="AZ40" s="183" t="s">
        <v>107</v>
      </c>
      <c r="BA40" s="200"/>
      <c r="BB40" s="201"/>
      <c r="BC40" s="201"/>
      <c r="BD40" s="201"/>
      <c r="BE40" s="201"/>
      <c r="BF40" s="202"/>
      <c r="BG40" s="201"/>
      <c r="BH40" s="201"/>
      <c r="BI40" s="201"/>
      <c r="BJ40" s="201"/>
      <c r="BK40" s="203"/>
    </row>
    <row r="41" spans="1:63" s="42" customFormat="1" x14ac:dyDescent="0.4">
      <c r="A41" s="39"/>
      <c r="B41" s="43"/>
      <c r="C41" s="40"/>
      <c r="D41" s="54"/>
      <c r="E41" s="40"/>
      <c r="F41" s="40"/>
      <c r="G41" s="54"/>
      <c r="H41" s="41"/>
      <c r="J41" s="199"/>
      <c r="K41" s="207"/>
      <c r="L41" s="208"/>
      <c r="M41" s="208"/>
      <c r="N41" s="208"/>
      <c r="O41" s="208"/>
      <c r="P41" s="209"/>
      <c r="Q41" s="208"/>
      <c r="R41" s="208"/>
      <c r="S41" s="208"/>
      <c r="T41" s="208"/>
      <c r="U41" s="210"/>
      <c r="V41" s="39"/>
      <c r="W41" s="43"/>
      <c r="X41" s="40"/>
      <c r="Z41" s="40"/>
      <c r="AA41" s="40"/>
      <c r="AB41" s="54"/>
      <c r="AC41" s="41"/>
      <c r="AE41" s="184"/>
      <c r="AF41" s="207"/>
      <c r="AG41" s="208"/>
      <c r="AH41" s="208"/>
      <c r="AI41" s="208"/>
      <c r="AJ41" s="208"/>
      <c r="AK41" s="209"/>
      <c r="AL41" s="208"/>
      <c r="AM41" s="208"/>
      <c r="AN41" s="208"/>
      <c r="AO41" s="208"/>
      <c r="AP41" s="210"/>
      <c r="AQ41" s="39"/>
      <c r="AR41" s="43"/>
      <c r="AS41" s="40"/>
      <c r="AT41" s="54"/>
      <c r="AU41" s="40"/>
      <c r="AV41" s="40"/>
      <c r="AW41" s="54"/>
      <c r="AX41" s="41"/>
      <c r="AZ41" s="184"/>
      <c r="BA41" s="207"/>
      <c r="BB41" s="208"/>
      <c r="BC41" s="208"/>
      <c r="BD41" s="208"/>
      <c r="BE41" s="208"/>
      <c r="BF41" s="209"/>
      <c r="BG41" s="208"/>
      <c r="BH41" s="208"/>
      <c r="BI41" s="208"/>
      <c r="BJ41" s="208"/>
      <c r="BK41" s="210"/>
    </row>
    <row r="42" spans="1:63" s="42" customFormat="1" x14ac:dyDescent="0.4">
      <c r="A42" s="39"/>
      <c r="B42" s="43"/>
      <c r="C42" s="40"/>
      <c r="D42" s="54"/>
      <c r="E42" s="40"/>
      <c r="F42" s="40"/>
      <c r="G42" s="54"/>
      <c r="H42" s="41"/>
      <c r="J42" s="199"/>
      <c r="K42" s="207"/>
      <c r="L42" s="208"/>
      <c r="M42" s="208"/>
      <c r="N42" s="208"/>
      <c r="O42" s="208"/>
      <c r="P42" s="209"/>
      <c r="Q42" s="208"/>
      <c r="R42" s="208"/>
      <c r="S42" s="208"/>
      <c r="T42" s="208"/>
      <c r="U42" s="210"/>
      <c r="V42" s="39"/>
      <c r="W42" s="43"/>
      <c r="X42" s="40"/>
      <c r="Y42" s="89" t="s">
        <v>119</v>
      </c>
      <c r="Z42" s="40"/>
      <c r="AA42" s="40"/>
      <c r="AB42" s="54"/>
      <c r="AC42" s="41"/>
      <c r="AE42" s="184"/>
      <c r="AF42" s="207"/>
      <c r="AG42" s="208"/>
      <c r="AH42" s="208"/>
      <c r="AI42" s="208"/>
      <c r="AJ42" s="208"/>
      <c r="AK42" s="209"/>
      <c r="AL42" s="208"/>
      <c r="AM42" s="208"/>
      <c r="AN42" s="208"/>
      <c r="AO42" s="208"/>
      <c r="AP42" s="210"/>
      <c r="AQ42" s="39"/>
      <c r="AR42" s="43"/>
      <c r="AS42" s="40"/>
      <c r="AT42" s="54"/>
      <c r="AU42" s="40"/>
      <c r="AV42" s="40"/>
      <c r="AW42" s="54"/>
      <c r="AX42" s="41"/>
      <c r="AZ42" s="184"/>
      <c r="BA42" s="207"/>
      <c r="BB42" s="208"/>
      <c r="BC42" s="208"/>
      <c r="BD42" s="208"/>
      <c r="BE42" s="208"/>
      <c r="BF42" s="209"/>
      <c r="BG42" s="208"/>
      <c r="BH42" s="208"/>
      <c r="BI42" s="208"/>
      <c r="BJ42" s="208"/>
      <c r="BK42" s="210"/>
    </row>
    <row r="43" spans="1:63" s="42" customFormat="1" x14ac:dyDescent="0.4">
      <c r="A43" s="39"/>
      <c r="B43" s="43"/>
      <c r="C43" s="40"/>
      <c r="D43" s="54"/>
      <c r="E43" s="40"/>
      <c r="F43" s="40"/>
      <c r="G43" s="54"/>
      <c r="H43" s="41"/>
      <c r="J43" s="199"/>
      <c r="K43" s="207"/>
      <c r="L43" s="208"/>
      <c r="M43" s="208"/>
      <c r="N43" s="208"/>
      <c r="O43" s="208"/>
      <c r="P43" s="209"/>
      <c r="Q43" s="208"/>
      <c r="R43" s="208"/>
      <c r="S43" s="208"/>
      <c r="T43" s="208"/>
      <c r="U43" s="210"/>
      <c r="V43" s="39"/>
      <c r="W43" s="43"/>
      <c r="X43" s="40"/>
      <c r="Y43" s="89" t="s">
        <v>120</v>
      </c>
      <c r="Z43" s="40"/>
      <c r="AA43" s="40"/>
      <c r="AB43" s="54"/>
      <c r="AC43" s="41"/>
      <c r="AE43" s="184"/>
      <c r="AF43" s="207"/>
      <c r="AG43" s="208"/>
      <c r="AH43" s="208"/>
      <c r="AI43" s="208"/>
      <c r="AJ43" s="208"/>
      <c r="AK43" s="209"/>
      <c r="AL43" s="208"/>
      <c r="AM43" s="208"/>
      <c r="AN43" s="208"/>
      <c r="AO43" s="208"/>
      <c r="AP43" s="210"/>
      <c r="AQ43" s="39"/>
      <c r="AR43" s="43"/>
      <c r="AS43" s="40"/>
      <c r="AT43" s="54"/>
      <c r="AU43" s="40"/>
      <c r="AV43" s="40"/>
      <c r="AW43" s="54"/>
      <c r="AX43" s="41"/>
      <c r="AZ43" s="184"/>
      <c r="BA43" s="207"/>
      <c r="BB43" s="208"/>
      <c r="BC43" s="208"/>
      <c r="BD43" s="208"/>
      <c r="BE43" s="208"/>
      <c r="BF43" s="209"/>
      <c r="BG43" s="208"/>
      <c r="BH43" s="208"/>
      <c r="BI43" s="208"/>
      <c r="BJ43" s="208"/>
      <c r="BK43" s="210"/>
    </row>
    <row r="44" spans="1:63" s="42" customFormat="1" x14ac:dyDescent="0.4">
      <c r="A44" s="39"/>
      <c r="B44" s="43"/>
      <c r="C44" s="40"/>
      <c r="D44" s="54"/>
      <c r="E44" s="40"/>
      <c r="F44" s="40"/>
      <c r="G44" s="54"/>
      <c r="H44" s="41"/>
      <c r="J44" s="199"/>
      <c r="K44" s="207"/>
      <c r="L44" s="208"/>
      <c r="M44" s="208"/>
      <c r="N44" s="208"/>
      <c r="O44" s="208"/>
      <c r="P44" s="209"/>
      <c r="Q44" s="208"/>
      <c r="R44" s="208"/>
      <c r="S44" s="208"/>
      <c r="T44" s="208"/>
      <c r="U44" s="210"/>
      <c r="V44" s="39"/>
      <c r="W44" s="43"/>
      <c r="X44" s="40"/>
      <c r="Y44" s="89" t="s">
        <v>121</v>
      </c>
      <c r="Z44" s="40"/>
      <c r="AA44" s="40"/>
      <c r="AB44" s="54"/>
      <c r="AC44" s="41"/>
      <c r="AE44" s="184"/>
      <c r="AF44" s="207"/>
      <c r="AG44" s="208"/>
      <c r="AH44" s="208"/>
      <c r="AI44" s="208"/>
      <c r="AJ44" s="208"/>
      <c r="AK44" s="209"/>
      <c r="AL44" s="208"/>
      <c r="AM44" s="208"/>
      <c r="AN44" s="208"/>
      <c r="AO44" s="208"/>
      <c r="AP44" s="210"/>
      <c r="AQ44" s="39"/>
      <c r="AR44" s="43"/>
      <c r="AS44" s="40"/>
      <c r="AT44" s="54"/>
      <c r="AU44" s="40"/>
      <c r="AV44" s="40"/>
      <c r="AW44" s="54"/>
      <c r="AX44" s="41"/>
      <c r="AZ44" s="184"/>
      <c r="BA44" s="207"/>
      <c r="BB44" s="208"/>
      <c r="BC44" s="208"/>
      <c r="BD44" s="208"/>
      <c r="BE44" s="208"/>
      <c r="BF44" s="209"/>
      <c r="BG44" s="208"/>
      <c r="BH44" s="208"/>
      <c r="BI44" s="208"/>
      <c r="BJ44" s="208"/>
      <c r="BK44" s="210"/>
    </row>
    <row r="45" spans="1:63" s="42" customFormat="1" x14ac:dyDescent="0.4">
      <c r="A45" s="39"/>
      <c r="B45" s="43"/>
      <c r="C45" s="40"/>
      <c r="D45" s="54"/>
      <c r="E45" s="40"/>
      <c r="F45" s="40"/>
      <c r="G45" s="54"/>
      <c r="H45" s="41"/>
      <c r="J45" s="199"/>
      <c r="K45" s="207"/>
      <c r="L45" s="208"/>
      <c r="M45" s="208"/>
      <c r="N45" s="208"/>
      <c r="O45" s="208"/>
      <c r="P45" s="209"/>
      <c r="Q45" s="208"/>
      <c r="R45" s="208"/>
      <c r="S45" s="208"/>
      <c r="T45" s="208"/>
      <c r="U45" s="210"/>
      <c r="V45" s="39"/>
      <c r="W45" s="43"/>
      <c r="X45" s="40"/>
      <c r="Y45" s="89"/>
      <c r="Z45" s="40"/>
      <c r="AA45" s="40"/>
      <c r="AB45" s="54"/>
      <c r="AC45" s="41"/>
      <c r="AE45" s="184"/>
      <c r="AF45" s="207"/>
      <c r="AG45" s="208"/>
      <c r="AH45" s="208"/>
      <c r="AI45" s="208"/>
      <c r="AJ45" s="208"/>
      <c r="AK45" s="209"/>
      <c r="AL45" s="208"/>
      <c r="AM45" s="208"/>
      <c r="AN45" s="208"/>
      <c r="AO45" s="208"/>
      <c r="AP45" s="210"/>
      <c r="AQ45" s="39"/>
      <c r="AR45" s="43"/>
      <c r="AS45" s="40"/>
      <c r="AT45" s="54"/>
      <c r="AU45" s="40"/>
      <c r="AV45" s="40"/>
      <c r="AW45" s="54"/>
      <c r="AX45" s="41"/>
      <c r="AZ45" s="184"/>
      <c r="BA45" s="207"/>
      <c r="BB45" s="208"/>
      <c r="BC45" s="208"/>
      <c r="BD45" s="208"/>
      <c r="BE45" s="208"/>
      <c r="BF45" s="209"/>
      <c r="BG45" s="208"/>
      <c r="BH45" s="208"/>
      <c r="BI45" s="208"/>
      <c r="BJ45" s="208"/>
      <c r="BK45" s="210"/>
    </row>
    <row r="46" spans="1:63" s="42" customFormat="1" x14ac:dyDescent="0.4">
      <c r="A46" s="39"/>
      <c r="B46" s="43"/>
      <c r="C46" s="40"/>
      <c r="D46" s="54"/>
      <c r="E46" s="40"/>
      <c r="F46" s="40"/>
      <c r="G46" s="54"/>
      <c r="H46" s="41"/>
      <c r="J46" s="199"/>
      <c r="K46" s="207"/>
      <c r="L46" s="208"/>
      <c r="M46" s="208"/>
      <c r="N46" s="208"/>
      <c r="O46" s="208"/>
      <c r="P46" s="209"/>
      <c r="Q46" s="208"/>
      <c r="R46" s="208"/>
      <c r="S46" s="208"/>
      <c r="T46" s="208"/>
      <c r="U46" s="210"/>
      <c r="V46" s="39"/>
      <c r="W46" s="43"/>
      <c r="X46" s="40"/>
      <c r="Y46" s="54"/>
      <c r="Z46" s="40"/>
      <c r="AA46" s="40"/>
      <c r="AB46" s="54"/>
      <c r="AC46" s="41"/>
      <c r="AE46" s="184"/>
      <c r="AF46" s="207"/>
      <c r="AG46" s="208"/>
      <c r="AH46" s="208"/>
      <c r="AI46" s="208"/>
      <c r="AJ46" s="208"/>
      <c r="AK46" s="209"/>
      <c r="AL46" s="208"/>
      <c r="AM46" s="208"/>
      <c r="AN46" s="208"/>
      <c r="AO46" s="208"/>
      <c r="AP46" s="210"/>
      <c r="AQ46" s="39"/>
      <c r="AR46" s="43"/>
      <c r="AS46" s="40"/>
      <c r="AT46" s="54"/>
      <c r="AU46" s="40"/>
      <c r="AV46" s="40"/>
      <c r="AW46" s="54"/>
      <c r="AX46" s="41"/>
      <c r="AZ46" s="184"/>
      <c r="BA46" s="207"/>
      <c r="BB46" s="208"/>
      <c r="BC46" s="208"/>
      <c r="BD46" s="208"/>
      <c r="BE46" s="208"/>
      <c r="BF46" s="209"/>
      <c r="BG46" s="208"/>
      <c r="BH46" s="208"/>
      <c r="BI46" s="208"/>
      <c r="BJ46" s="208"/>
      <c r="BK46" s="210"/>
    </row>
    <row r="47" spans="1:63" s="42" customFormat="1" x14ac:dyDescent="0.4">
      <c r="A47" s="39"/>
      <c r="B47" s="43"/>
      <c r="C47" s="40"/>
      <c r="D47" s="54"/>
      <c r="E47" s="40"/>
      <c r="F47" s="40"/>
      <c r="G47" s="54"/>
      <c r="H47" s="41"/>
      <c r="J47" s="199"/>
      <c r="K47" s="207"/>
      <c r="L47" s="208"/>
      <c r="M47" s="208"/>
      <c r="N47" s="208"/>
      <c r="O47" s="208"/>
      <c r="P47" s="209"/>
      <c r="Q47" s="208"/>
      <c r="R47" s="208"/>
      <c r="S47" s="208"/>
      <c r="T47" s="208"/>
      <c r="U47" s="210"/>
      <c r="V47" s="39"/>
      <c r="W47" s="43"/>
      <c r="X47" s="40"/>
      <c r="Y47" s="73" t="s">
        <v>110</v>
      </c>
      <c r="Z47" s="40"/>
      <c r="AA47" s="40"/>
      <c r="AB47" s="54"/>
      <c r="AC47" s="41"/>
      <c r="AE47" s="184"/>
      <c r="AF47" s="207"/>
      <c r="AG47" s="208"/>
      <c r="AH47" s="208"/>
      <c r="AI47" s="208"/>
      <c r="AJ47" s="208"/>
      <c r="AK47" s="209"/>
      <c r="AL47" s="208"/>
      <c r="AM47" s="208"/>
      <c r="AN47" s="208"/>
      <c r="AO47" s="208"/>
      <c r="AP47" s="210"/>
      <c r="AQ47" s="39"/>
      <c r="AR47" s="43"/>
      <c r="AS47" s="40"/>
      <c r="AT47" s="54"/>
      <c r="AU47" s="40"/>
      <c r="AV47" s="40"/>
      <c r="AW47" s="54"/>
      <c r="AX47" s="41"/>
      <c r="AZ47" s="184"/>
      <c r="BA47" s="207"/>
      <c r="BB47" s="208"/>
      <c r="BC47" s="208"/>
      <c r="BD47" s="208"/>
      <c r="BE47" s="208"/>
      <c r="BF47" s="209"/>
      <c r="BG47" s="208"/>
      <c r="BH47" s="208"/>
      <c r="BI47" s="208"/>
      <c r="BJ47" s="208"/>
      <c r="BK47" s="210"/>
    </row>
    <row r="48" spans="1:63" s="42" customFormat="1" x14ac:dyDescent="0.4">
      <c r="A48" s="39"/>
      <c r="B48" s="43"/>
      <c r="C48" s="40"/>
      <c r="D48" s="54"/>
      <c r="E48" s="40"/>
      <c r="F48" s="40"/>
      <c r="G48" s="54"/>
      <c r="H48" s="41"/>
      <c r="J48" s="199"/>
      <c r="K48" s="207"/>
      <c r="L48" s="208"/>
      <c r="M48" s="208"/>
      <c r="N48" s="208"/>
      <c r="O48" s="208"/>
      <c r="P48" s="209"/>
      <c r="Q48" s="208"/>
      <c r="R48" s="208"/>
      <c r="S48" s="208"/>
      <c r="T48" s="208"/>
      <c r="U48" s="210"/>
      <c r="V48" s="39"/>
      <c r="W48" s="43"/>
      <c r="X48" s="40"/>
      <c r="Y48" s="73" t="s">
        <v>116</v>
      </c>
      <c r="Z48" s="40"/>
      <c r="AA48" s="40"/>
      <c r="AB48" s="54"/>
      <c r="AC48" s="41"/>
      <c r="AE48" s="184"/>
      <c r="AF48" s="207"/>
      <c r="AG48" s="208"/>
      <c r="AH48" s="208"/>
      <c r="AI48" s="208"/>
      <c r="AJ48" s="208"/>
      <c r="AK48" s="209"/>
      <c r="AL48" s="208"/>
      <c r="AM48" s="208"/>
      <c r="AN48" s="208"/>
      <c r="AO48" s="208"/>
      <c r="AP48" s="210"/>
      <c r="AQ48" s="39"/>
      <c r="AR48" s="43"/>
      <c r="AS48" s="40"/>
      <c r="AT48" s="54"/>
      <c r="AU48" s="40"/>
      <c r="AV48" s="40"/>
      <c r="AW48" s="54"/>
      <c r="AX48" s="41"/>
      <c r="AZ48" s="184"/>
      <c r="BA48" s="207"/>
      <c r="BB48" s="208"/>
      <c r="BC48" s="208"/>
      <c r="BD48" s="208"/>
      <c r="BE48" s="208"/>
      <c r="BF48" s="209"/>
      <c r="BG48" s="208"/>
      <c r="BH48" s="208"/>
      <c r="BI48" s="208"/>
      <c r="BJ48" s="208"/>
      <c r="BK48" s="210"/>
    </row>
    <row r="49" spans="1:63" s="42" customFormat="1" x14ac:dyDescent="0.4">
      <c r="A49" s="39"/>
      <c r="B49" s="43"/>
      <c r="C49" s="40"/>
      <c r="D49" s="54"/>
      <c r="E49" s="40"/>
      <c r="F49" s="40"/>
      <c r="G49" s="54"/>
      <c r="H49" s="41"/>
      <c r="J49" s="199"/>
      <c r="K49" s="207"/>
      <c r="L49" s="208"/>
      <c r="M49" s="208"/>
      <c r="N49" s="208"/>
      <c r="O49" s="208"/>
      <c r="P49" s="209"/>
      <c r="Q49" s="208"/>
      <c r="R49" s="208"/>
      <c r="S49" s="208"/>
      <c r="T49" s="208"/>
      <c r="U49" s="210"/>
      <c r="V49" s="39"/>
      <c r="W49" s="43"/>
      <c r="X49" s="40"/>
      <c r="Y49" s="54"/>
      <c r="Z49" s="40"/>
      <c r="AA49" s="40"/>
      <c r="AB49" s="54"/>
      <c r="AC49" s="41"/>
      <c r="AE49" s="184"/>
      <c r="AF49" s="207"/>
      <c r="AG49" s="208"/>
      <c r="AH49" s="208"/>
      <c r="AI49" s="208"/>
      <c r="AJ49" s="208"/>
      <c r="AK49" s="209"/>
      <c r="AL49" s="208"/>
      <c r="AM49" s="208"/>
      <c r="AN49" s="208"/>
      <c r="AO49" s="208"/>
      <c r="AP49" s="210"/>
      <c r="AQ49" s="39"/>
      <c r="AR49" s="43"/>
      <c r="AS49" s="40"/>
      <c r="AT49" s="54"/>
      <c r="AU49" s="40"/>
      <c r="AV49" s="40"/>
      <c r="AW49" s="54"/>
      <c r="AX49" s="41"/>
      <c r="AZ49" s="184"/>
      <c r="BA49" s="207"/>
      <c r="BB49" s="208"/>
      <c r="BC49" s="208"/>
      <c r="BD49" s="208"/>
      <c r="BE49" s="208"/>
      <c r="BF49" s="209"/>
      <c r="BG49" s="208"/>
      <c r="BH49" s="208"/>
      <c r="BI49" s="208"/>
      <c r="BJ49" s="208"/>
      <c r="BK49" s="210"/>
    </row>
    <row r="50" spans="1:63" s="42" customFormat="1" x14ac:dyDescent="0.4">
      <c r="A50" s="39"/>
      <c r="B50" s="43"/>
      <c r="C50" s="40"/>
      <c r="D50" s="54"/>
      <c r="E50" s="40"/>
      <c r="F50" s="40"/>
      <c r="G50" s="54"/>
      <c r="H50" s="41"/>
      <c r="J50" s="199"/>
      <c r="K50" s="207"/>
      <c r="L50" s="208"/>
      <c r="M50" s="208"/>
      <c r="N50" s="208"/>
      <c r="O50" s="208"/>
      <c r="P50" s="209"/>
      <c r="Q50" s="208"/>
      <c r="R50" s="208"/>
      <c r="S50" s="208"/>
      <c r="T50" s="208"/>
      <c r="U50" s="210"/>
      <c r="V50" s="39"/>
      <c r="W50" s="43"/>
      <c r="X50" s="40"/>
      <c r="Y50" s="73" t="s">
        <v>111</v>
      </c>
      <c r="Z50" s="40"/>
      <c r="AA50" s="40"/>
      <c r="AB50" s="54"/>
      <c r="AC50" s="41"/>
      <c r="AE50" s="184"/>
      <c r="AF50" s="207"/>
      <c r="AG50" s="208"/>
      <c r="AH50" s="208"/>
      <c r="AI50" s="208"/>
      <c r="AJ50" s="208"/>
      <c r="AK50" s="209"/>
      <c r="AL50" s="208"/>
      <c r="AM50" s="208"/>
      <c r="AN50" s="208"/>
      <c r="AO50" s="208"/>
      <c r="AP50" s="210"/>
      <c r="AQ50" s="39"/>
      <c r="AR50" s="43"/>
      <c r="AS50" s="40"/>
      <c r="AT50" s="54"/>
      <c r="AU50" s="40"/>
      <c r="AV50" s="40"/>
      <c r="AW50" s="54"/>
      <c r="AX50" s="41"/>
      <c r="AZ50" s="184"/>
      <c r="BA50" s="207"/>
      <c r="BB50" s="208"/>
      <c r="BC50" s="208"/>
      <c r="BD50" s="208"/>
      <c r="BE50" s="208"/>
      <c r="BF50" s="209"/>
      <c r="BG50" s="208"/>
      <c r="BH50" s="208"/>
      <c r="BI50" s="208"/>
      <c r="BJ50" s="208"/>
      <c r="BK50" s="210"/>
    </row>
    <row r="51" spans="1:63" s="42" customFormat="1" x14ac:dyDescent="0.4">
      <c r="A51" s="39"/>
      <c r="B51" s="43"/>
      <c r="C51" s="40"/>
      <c r="D51" s="54"/>
      <c r="E51" s="40"/>
      <c r="F51" s="40"/>
      <c r="G51" s="54"/>
      <c r="H51" s="41"/>
      <c r="J51" s="199"/>
      <c r="K51" s="207"/>
      <c r="L51" s="208"/>
      <c r="M51" s="208"/>
      <c r="N51" s="208"/>
      <c r="O51" s="208"/>
      <c r="P51" s="209"/>
      <c r="Q51" s="208"/>
      <c r="R51" s="208"/>
      <c r="S51" s="208"/>
      <c r="T51" s="208"/>
      <c r="U51" s="210"/>
      <c r="V51" s="39"/>
      <c r="W51" s="43"/>
      <c r="X51" s="40"/>
      <c r="Y51" s="73"/>
      <c r="Z51" s="40"/>
      <c r="AA51" s="40"/>
      <c r="AB51" s="54"/>
      <c r="AC51" s="41"/>
      <c r="AE51" s="184"/>
      <c r="AF51" s="207"/>
      <c r="AG51" s="208"/>
      <c r="AH51" s="208"/>
      <c r="AI51" s="208"/>
      <c r="AJ51" s="208"/>
      <c r="AK51" s="209"/>
      <c r="AL51" s="208"/>
      <c r="AM51" s="208"/>
      <c r="AN51" s="208"/>
      <c r="AO51" s="208"/>
      <c r="AP51" s="210"/>
      <c r="AQ51" s="39"/>
      <c r="AR51" s="43"/>
      <c r="AS51" s="40"/>
      <c r="AT51" s="54"/>
      <c r="AU51" s="40"/>
      <c r="AV51" s="40"/>
      <c r="AW51" s="54"/>
      <c r="AX51" s="41"/>
      <c r="AZ51" s="184"/>
      <c r="BA51" s="207"/>
      <c r="BB51" s="208"/>
      <c r="BC51" s="208"/>
      <c r="BD51" s="208"/>
      <c r="BE51" s="208"/>
      <c r="BF51" s="209"/>
      <c r="BG51" s="208"/>
      <c r="BH51" s="208"/>
      <c r="BI51" s="208"/>
      <c r="BJ51" s="208"/>
      <c r="BK51" s="210"/>
    </row>
    <row r="52" spans="1:63" s="42" customFormat="1" x14ac:dyDescent="0.4">
      <c r="A52" s="39"/>
      <c r="B52" s="43"/>
      <c r="C52" s="40"/>
      <c r="D52" s="54"/>
      <c r="E52" s="40"/>
      <c r="F52" s="40"/>
      <c r="G52" s="54"/>
      <c r="H52" s="41"/>
      <c r="J52" s="199"/>
      <c r="K52" s="207"/>
      <c r="L52" s="208"/>
      <c r="M52" s="208"/>
      <c r="N52" s="208"/>
      <c r="O52" s="208"/>
      <c r="P52" s="209"/>
      <c r="Q52" s="208"/>
      <c r="R52" s="208"/>
      <c r="S52" s="208"/>
      <c r="T52" s="208"/>
      <c r="U52" s="210"/>
      <c r="V52" s="39"/>
      <c r="W52" s="43"/>
      <c r="X52" s="40"/>
      <c r="Y52" s="73" t="s">
        <v>117</v>
      </c>
      <c r="Z52" s="40"/>
      <c r="AA52" s="40"/>
      <c r="AB52" s="54"/>
      <c r="AC52" s="41"/>
      <c r="AE52" s="184"/>
      <c r="AF52" s="207"/>
      <c r="AG52" s="208"/>
      <c r="AH52" s="208"/>
      <c r="AI52" s="208"/>
      <c r="AJ52" s="208"/>
      <c r="AK52" s="209"/>
      <c r="AL52" s="208"/>
      <c r="AM52" s="208"/>
      <c r="AN52" s="208"/>
      <c r="AO52" s="208"/>
      <c r="AP52" s="210"/>
      <c r="AQ52" s="39"/>
      <c r="AR52" s="43"/>
      <c r="AS52" s="40"/>
      <c r="AT52" s="54"/>
      <c r="AU52" s="40"/>
      <c r="AV52" s="40"/>
      <c r="AW52" s="54"/>
      <c r="AX52" s="41"/>
      <c r="AZ52" s="183"/>
      <c r="BA52" s="207"/>
      <c r="BB52" s="208"/>
      <c r="BC52" s="208"/>
      <c r="BD52" s="208"/>
      <c r="BE52" s="208"/>
      <c r="BF52" s="209"/>
      <c r="BG52" s="208"/>
      <c r="BH52" s="208"/>
      <c r="BI52" s="208"/>
      <c r="BJ52" s="208"/>
      <c r="BK52" s="210"/>
    </row>
    <row r="53" spans="1:63" s="42" customFormat="1" x14ac:dyDescent="0.4">
      <c r="A53" s="39"/>
      <c r="B53" s="43"/>
      <c r="C53" s="40"/>
      <c r="D53" s="54"/>
      <c r="E53" s="40"/>
      <c r="F53" s="40"/>
      <c r="G53" s="54"/>
      <c r="H53" s="41"/>
      <c r="J53" s="199"/>
      <c r="K53" s="207"/>
      <c r="L53" s="208"/>
      <c r="M53" s="208"/>
      <c r="N53" s="208"/>
      <c r="O53" s="208"/>
      <c r="P53" s="209"/>
      <c r="Q53" s="208"/>
      <c r="R53" s="208"/>
      <c r="S53" s="208"/>
      <c r="T53" s="208"/>
      <c r="U53" s="210"/>
      <c r="V53" s="39"/>
      <c r="W53" s="43"/>
      <c r="X53" s="40"/>
      <c r="Y53" s="73" t="s">
        <v>113</v>
      </c>
      <c r="Z53" s="40"/>
      <c r="AA53" s="40"/>
      <c r="AB53" s="54"/>
      <c r="AC53" s="41"/>
      <c r="AE53" s="184"/>
      <c r="AF53" s="207"/>
      <c r="AG53" s="208"/>
      <c r="AH53" s="208"/>
      <c r="AI53" s="208"/>
      <c r="AJ53" s="208"/>
      <c r="AK53" s="209"/>
      <c r="AL53" s="208"/>
      <c r="AM53" s="208"/>
      <c r="AN53" s="208"/>
      <c r="AO53" s="208"/>
      <c r="AP53" s="210"/>
      <c r="AQ53" s="39"/>
      <c r="AR53" s="43"/>
      <c r="AS53" s="40"/>
      <c r="AT53" s="54"/>
      <c r="AU53" s="40"/>
      <c r="AV53" s="40"/>
      <c r="AW53" s="54"/>
      <c r="AX53" s="41"/>
      <c r="AZ53" s="183"/>
      <c r="BA53" s="207"/>
      <c r="BB53" s="208"/>
      <c r="BC53" s="208"/>
      <c r="BD53" s="208"/>
      <c r="BE53" s="208"/>
      <c r="BF53" s="209"/>
      <c r="BG53" s="208"/>
      <c r="BH53" s="208"/>
      <c r="BI53" s="208"/>
      <c r="BJ53" s="208"/>
      <c r="BK53" s="210"/>
    </row>
    <row r="54" spans="1:63" s="42" customFormat="1" x14ac:dyDescent="0.4">
      <c r="A54" s="39"/>
      <c r="B54" s="43"/>
      <c r="C54" s="40"/>
      <c r="D54" s="54"/>
      <c r="E54" s="40"/>
      <c r="F54" s="40"/>
      <c r="G54" s="54"/>
      <c r="H54" s="41"/>
      <c r="J54" s="199"/>
      <c r="K54" s="207"/>
      <c r="L54" s="208"/>
      <c r="M54" s="208"/>
      <c r="N54" s="208"/>
      <c r="O54" s="208"/>
      <c r="P54" s="209"/>
      <c r="Q54" s="208"/>
      <c r="R54" s="208"/>
      <c r="S54" s="208"/>
      <c r="T54" s="208"/>
      <c r="U54" s="210"/>
      <c r="V54" s="39"/>
      <c r="W54" s="43"/>
      <c r="X54" s="40"/>
      <c r="Y54" s="73" t="s">
        <v>118</v>
      </c>
      <c r="Z54" s="40"/>
      <c r="AA54" s="40"/>
      <c r="AB54" s="54"/>
      <c r="AC54" s="41"/>
      <c r="AE54" s="184"/>
      <c r="AF54" s="207"/>
      <c r="AG54" s="208"/>
      <c r="AH54" s="208"/>
      <c r="AI54" s="208"/>
      <c r="AJ54" s="208"/>
      <c r="AK54" s="209"/>
      <c r="AL54" s="208"/>
      <c r="AM54" s="208"/>
      <c r="AN54" s="208"/>
      <c r="AO54" s="208"/>
      <c r="AP54" s="210"/>
      <c r="AQ54" s="39"/>
      <c r="AR54" s="43"/>
      <c r="AS54" s="40"/>
      <c r="AT54" s="54"/>
      <c r="AU54" s="40"/>
      <c r="AV54" s="40"/>
      <c r="AW54" s="54"/>
      <c r="AX54" s="41"/>
      <c r="AZ54" s="183"/>
      <c r="BA54" s="207"/>
      <c r="BB54" s="208"/>
      <c r="BC54" s="208"/>
      <c r="BD54" s="208"/>
      <c r="BE54" s="208"/>
      <c r="BF54" s="209"/>
      <c r="BG54" s="208"/>
      <c r="BH54" s="208"/>
      <c r="BI54" s="208"/>
      <c r="BJ54" s="208"/>
      <c r="BK54" s="210"/>
    </row>
    <row r="55" spans="1:63" s="42" customFormat="1" x14ac:dyDescent="0.4">
      <c r="A55" s="39"/>
      <c r="B55" s="43"/>
      <c r="C55" s="40"/>
      <c r="D55" s="54"/>
      <c r="E55" s="40"/>
      <c r="F55" s="40"/>
      <c r="G55" s="54"/>
      <c r="H55" s="41"/>
      <c r="J55" s="199"/>
      <c r="K55" s="207"/>
      <c r="L55" s="208"/>
      <c r="M55" s="208"/>
      <c r="N55" s="208"/>
      <c r="O55" s="208"/>
      <c r="P55" s="209"/>
      <c r="Q55" s="208"/>
      <c r="R55" s="208"/>
      <c r="S55" s="208"/>
      <c r="T55" s="208"/>
      <c r="U55" s="210"/>
      <c r="V55" s="39"/>
      <c r="W55" s="43"/>
      <c r="X55" s="40"/>
      <c r="Y55" s="73" t="s">
        <v>114</v>
      </c>
      <c r="Z55" s="40"/>
      <c r="AA55" s="40"/>
      <c r="AB55" s="54"/>
      <c r="AC55" s="41"/>
      <c r="AE55" s="184"/>
      <c r="AF55" s="207"/>
      <c r="AG55" s="208"/>
      <c r="AH55" s="208"/>
      <c r="AI55" s="208"/>
      <c r="AJ55" s="208"/>
      <c r="AK55" s="209"/>
      <c r="AL55" s="208"/>
      <c r="AM55" s="208"/>
      <c r="AN55" s="208"/>
      <c r="AO55" s="208"/>
      <c r="AP55" s="210"/>
      <c r="AQ55" s="39"/>
      <c r="AR55" s="43"/>
      <c r="AS55" s="40"/>
      <c r="AT55" s="54"/>
      <c r="AU55" s="40"/>
      <c r="AV55" s="40"/>
      <c r="AW55" s="54"/>
      <c r="AX55" s="41"/>
      <c r="AZ55" s="183"/>
      <c r="BA55" s="207"/>
      <c r="BB55" s="208"/>
      <c r="BC55" s="208"/>
      <c r="BD55" s="208"/>
      <c r="BE55" s="208"/>
      <c r="BF55" s="209"/>
      <c r="BG55" s="208"/>
      <c r="BH55" s="208"/>
      <c r="BI55" s="208"/>
      <c r="BJ55" s="208"/>
      <c r="BK55" s="210"/>
    </row>
    <row r="56" spans="1:63" s="42" customFormat="1" x14ac:dyDescent="0.4">
      <c r="A56" s="39"/>
      <c r="B56" s="43"/>
      <c r="C56" s="40"/>
      <c r="D56" s="54"/>
      <c r="E56" s="40"/>
      <c r="F56" s="40"/>
      <c r="G56" s="54"/>
      <c r="H56" s="41"/>
      <c r="J56" s="199"/>
      <c r="K56" s="207"/>
      <c r="L56" s="208"/>
      <c r="M56" s="208"/>
      <c r="N56" s="208"/>
      <c r="O56" s="208"/>
      <c r="P56" s="209"/>
      <c r="Q56" s="208"/>
      <c r="R56" s="208"/>
      <c r="S56" s="208"/>
      <c r="T56" s="208"/>
      <c r="U56" s="210"/>
      <c r="V56" s="39"/>
      <c r="W56" s="43"/>
      <c r="X56" s="40"/>
      <c r="Y56" s="54"/>
      <c r="Z56" s="40"/>
      <c r="AA56" s="40"/>
      <c r="AB56" s="54"/>
      <c r="AC56" s="41"/>
      <c r="AE56" s="184"/>
      <c r="AF56" s="207"/>
      <c r="AG56" s="208"/>
      <c r="AH56" s="208"/>
      <c r="AI56" s="208"/>
      <c r="AJ56" s="208"/>
      <c r="AK56" s="209"/>
      <c r="AL56" s="208"/>
      <c r="AM56" s="208"/>
      <c r="AN56" s="208"/>
      <c r="AO56" s="208"/>
      <c r="AP56" s="210"/>
      <c r="AQ56" s="39"/>
      <c r="AR56" s="43"/>
      <c r="AS56" s="40"/>
      <c r="AT56" s="54"/>
      <c r="AU56" s="40"/>
      <c r="AV56" s="40"/>
      <c r="AW56" s="54"/>
      <c r="AX56" s="41"/>
      <c r="AZ56" s="183"/>
      <c r="BA56" s="207"/>
      <c r="BB56" s="208"/>
      <c r="BC56" s="208"/>
      <c r="BD56" s="208"/>
      <c r="BE56" s="208"/>
      <c r="BF56" s="209"/>
      <c r="BG56" s="208"/>
      <c r="BH56" s="208"/>
      <c r="BI56" s="208"/>
      <c r="BJ56" s="208"/>
      <c r="BK56" s="210"/>
    </row>
    <row r="57" spans="1:63" s="42" customFormat="1" x14ac:dyDescent="0.4">
      <c r="A57" s="39"/>
      <c r="B57" s="43"/>
      <c r="C57" s="40"/>
      <c r="D57" s="54"/>
      <c r="E57" s="40"/>
      <c r="F57" s="40"/>
      <c r="G57" s="54"/>
      <c r="H57" s="41"/>
      <c r="J57" s="199"/>
      <c r="K57" s="207"/>
      <c r="L57" s="208"/>
      <c r="M57" s="208"/>
      <c r="N57" s="208"/>
      <c r="O57" s="208"/>
      <c r="P57" s="209"/>
      <c r="Q57" s="208"/>
      <c r="R57" s="208"/>
      <c r="S57" s="208"/>
      <c r="T57" s="208"/>
      <c r="U57" s="210"/>
      <c r="V57" s="39"/>
      <c r="W57" s="43"/>
      <c r="X57" s="40"/>
      <c r="Y57" s="54"/>
      <c r="Z57" s="40"/>
      <c r="AA57" s="40"/>
      <c r="AB57" s="54"/>
      <c r="AC57" s="41"/>
      <c r="AE57" s="184"/>
      <c r="AF57" s="207"/>
      <c r="AG57" s="208"/>
      <c r="AH57" s="208"/>
      <c r="AI57" s="208"/>
      <c r="AJ57" s="208"/>
      <c r="AK57" s="209"/>
      <c r="AL57" s="208"/>
      <c r="AM57" s="208"/>
      <c r="AN57" s="208"/>
      <c r="AO57" s="208"/>
      <c r="AP57" s="210"/>
      <c r="AQ57" s="39"/>
      <c r="AR57" s="43"/>
      <c r="AS57" s="40"/>
      <c r="AT57" s="54"/>
      <c r="AU57" s="40"/>
      <c r="AV57" s="40"/>
      <c r="AW57" s="54"/>
      <c r="AX57" s="41"/>
      <c r="AZ57" s="183"/>
      <c r="BA57" s="207"/>
      <c r="BB57" s="208"/>
      <c r="BC57" s="208"/>
      <c r="BD57" s="208"/>
      <c r="BE57" s="208"/>
      <c r="BF57" s="209"/>
      <c r="BG57" s="208"/>
      <c r="BH57" s="208"/>
      <c r="BI57" s="208"/>
      <c r="BJ57" s="208"/>
      <c r="BK57" s="210"/>
    </row>
    <row r="58" spans="1:63" s="42" customFormat="1" x14ac:dyDescent="0.4">
      <c r="A58" s="39"/>
      <c r="B58" s="43"/>
      <c r="C58" s="40"/>
      <c r="D58" s="54"/>
      <c r="E58" s="40"/>
      <c r="F58" s="40"/>
      <c r="G58" s="54"/>
      <c r="H58" s="41"/>
      <c r="J58" s="199"/>
      <c r="K58" s="207"/>
      <c r="L58" s="208"/>
      <c r="M58" s="208"/>
      <c r="N58" s="208"/>
      <c r="O58" s="208"/>
      <c r="P58" s="209"/>
      <c r="Q58" s="208"/>
      <c r="R58" s="208"/>
      <c r="S58" s="208"/>
      <c r="T58" s="208"/>
      <c r="U58" s="210"/>
      <c r="V58" s="39"/>
      <c r="W58" s="43"/>
      <c r="X58" s="40"/>
      <c r="Y58" s="54"/>
      <c r="Z58" s="40"/>
      <c r="AA58" s="40"/>
      <c r="AB58" s="54"/>
      <c r="AC58" s="41"/>
      <c r="AE58" s="183"/>
      <c r="AF58" s="207"/>
      <c r="AG58" s="208"/>
      <c r="AH58" s="208"/>
      <c r="AI58" s="208"/>
      <c r="AJ58" s="208"/>
      <c r="AK58" s="209"/>
      <c r="AL58" s="208"/>
      <c r="AM58" s="208"/>
      <c r="AN58" s="208"/>
      <c r="AO58" s="208"/>
      <c r="AP58" s="210"/>
      <c r="AQ58" s="39"/>
      <c r="AR58" s="43"/>
      <c r="AS58" s="40"/>
      <c r="AT58" s="54"/>
      <c r="AU58" s="40"/>
      <c r="AV58" s="40"/>
      <c r="AW58" s="54"/>
      <c r="AX58" s="41"/>
      <c r="AZ58" s="183"/>
      <c r="BA58" s="207"/>
      <c r="BB58" s="208"/>
      <c r="BC58" s="208"/>
      <c r="BD58" s="208"/>
      <c r="BE58" s="208"/>
      <c r="BF58" s="209"/>
      <c r="BG58" s="208"/>
      <c r="BH58" s="208"/>
      <c r="BI58" s="208"/>
      <c r="BJ58" s="208"/>
      <c r="BK58" s="210"/>
    </row>
  </sheetData>
  <mergeCells count="6">
    <mergeCell ref="AQ1:AY1"/>
    <mergeCell ref="BA1:BK1"/>
    <mergeCell ref="A1:I1"/>
    <mergeCell ref="V1:AD1"/>
    <mergeCell ref="K1:U1"/>
    <mergeCell ref="AF1:AP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交易记录参数!$C$1:$C$2</xm:f>
          </x14:formula1>
          <xm:sqref>AR2:AR1048576 W2:W1048576 B2:B1048576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4169A"/>
  </sheetPr>
  <dimension ref="A1:AP66"/>
  <sheetViews>
    <sheetView zoomScale="90" zoomScaleNormal="90" workbookViewId="0">
      <pane ySplit="2" topLeftCell="A9" activePane="bottomLeft" state="frozen"/>
      <selection pane="bottomLeft" activeCell="AA37" sqref="AA37"/>
    </sheetView>
  </sheetViews>
  <sheetFormatPr defaultRowHeight="16.8" x14ac:dyDescent="0.4"/>
  <cols>
    <col min="1" max="1" width="4.6640625" style="39" customWidth="1"/>
    <col min="2" max="2" width="6.109375" style="43" customWidth="1"/>
    <col min="3" max="3" width="8.33203125" style="40" customWidth="1"/>
    <col min="4" max="4" width="11.33203125" style="54" customWidth="1"/>
    <col min="5" max="5" width="9" style="40" customWidth="1"/>
    <col min="6" max="6" width="8.88671875" style="40" customWidth="1"/>
    <col min="7" max="7" width="10.77734375" style="54" customWidth="1"/>
    <col min="8" max="8" width="8.6640625" style="41" customWidth="1"/>
    <col min="9" max="9" width="6.6640625" style="42" customWidth="1"/>
    <col min="10" max="10" width="5" style="183" customWidth="1"/>
    <col min="11" max="11" width="3.21875" style="200" bestFit="1" customWidth="1"/>
    <col min="12" max="15" width="3.21875" style="201" bestFit="1" customWidth="1"/>
    <col min="16" max="16" width="3.21875" style="202" bestFit="1" customWidth="1"/>
    <col min="17" max="20" width="3.21875" style="201" bestFit="1" customWidth="1"/>
    <col min="21" max="21" width="3.21875" style="203" bestFit="1" customWidth="1"/>
    <col min="22" max="22" width="5.44140625" style="39" bestFit="1" customWidth="1"/>
    <col min="23" max="23" width="5.5546875" style="43" customWidth="1"/>
    <col min="24" max="24" width="9.109375" style="40" customWidth="1"/>
    <col min="25" max="25" width="12.109375" style="54" bestFit="1" customWidth="1"/>
    <col min="26" max="26" width="9" style="40" customWidth="1"/>
    <col min="27" max="27" width="8.88671875" style="40" customWidth="1"/>
    <col min="28" max="28" width="12.109375" style="54" bestFit="1" customWidth="1"/>
    <col min="29" max="29" width="10.33203125" style="41" customWidth="1"/>
    <col min="30" max="30" width="6.6640625" style="42" customWidth="1"/>
    <col min="31" max="31" width="4.44140625" style="183" customWidth="1"/>
    <col min="32" max="32" width="3.21875" style="200" bestFit="1" customWidth="1"/>
    <col min="33" max="36" width="3.21875" style="201" bestFit="1" customWidth="1"/>
    <col min="37" max="37" width="3.21875" style="202" bestFit="1" customWidth="1"/>
    <col min="38" max="41" width="3.21875" style="201" bestFit="1" customWidth="1"/>
    <col min="42" max="42" width="3.21875" style="203" bestFit="1" customWidth="1"/>
    <col min="43" max="16384" width="8.88671875" style="39"/>
  </cols>
  <sheetData>
    <row r="1" spans="1:42" ht="30" thickBot="1" x14ac:dyDescent="0.7">
      <c r="A1" s="266" t="s">
        <v>93</v>
      </c>
      <c r="B1" s="267"/>
      <c r="C1" s="267"/>
      <c r="D1" s="267"/>
      <c r="E1" s="267"/>
      <c r="F1" s="267"/>
      <c r="G1" s="267"/>
      <c r="H1" s="267"/>
      <c r="I1" s="268"/>
      <c r="J1" s="220"/>
      <c r="K1" s="269" t="s">
        <v>176</v>
      </c>
      <c r="L1" s="270"/>
      <c r="M1" s="270"/>
      <c r="N1" s="270"/>
      <c r="O1" s="270"/>
      <c r="P1" s="270"/>
      <c r="Q1" s="270"/>
      <c r="R1" s="270"/>
      <c r="S1" s="270"/>
      <c r="T1" s="270"/>
      <c r="U1" s="271"/>
      <c r="V1" s="266" t="s">
        <v>90</v>
      </c>
      <c r="W1" s="267"/>
      <c r="X1" s="267"/>
      <c r="Y1" s="267"/>
      <c r="Z1" s="267"/>
      <c r="AA1" s="267"/>
      <c r="AB1" s="267"/>
      <c r="AC1" s="267"/>
      <c r="AD1" s="268"/>
      <c r="AE1" s="220"/>
      <c r="AF1" s="269" t="s">
        <v>176</v>
      </c>
      <c r="AG1" s="270"/>
      <c r="AH1" s="270"/>
      <c r="AI1" s="270"/>
      <c r="AJ1" s="270"/>
      <c r="AK1" s="270"/>
      <c r="AL1" s="270"/>
      <c r="AM1" s="270"/>
      <c r="AN1" s="270"/>
      <c r="AO1" s="270"/>
      <c r="AP1" s="271"/>
    </row>
    <row r="2" spans="1:42" ht="21" thickBot="1" x14ac:dyDescent="0.45">
      <c r="A2" s="61" t="s">
        <v>106</v>
      </c>
      <c r="B2" s="62" t="s">
        <v>96</v>
      </c>
      <c r="C2" s="63" t="s">
        <v>97</v>
      </c>
      <c r="D2" s="64" t="s">
        <v>101</v>
      </c>
      <c r="E2" s="63" t="s">
        <v>105</v>
      </c>
      <c r="F2" s="63" t="s">
        <v>103</v>
      </c>
      <c r="G2" s="64" t="s">
        <v>104</v>
      </c>
      <c r="H2" s="65" t="s">
        <v>102</v>
      </c>
      <c r="I2" s="66" t="s">
        <v>100</v>
      </c>
      <c r="K2" s="186" t="s">
        <v>169</v>
      </c>
      <c r="L2" s="187" t="s">
        <v>170</v>
      </c>
      <c r="M2" s="187" t="s">
        <v>171</v>
      </c>
      <c r="N2" s="187" t="s">
        <v>172</v>
      </c>
      <c r="O2" s="187" t="s">
        <v>173</v>
      </c>
      <c r="P2" s="185" t="s">
        <v>174</v>
      </c>
      <c r="Q2" s="187" t="s">
        <v>169</v>
      </c>
      <c r="R2" s="187" t="s">
        <v>170</v>
      </c>
      <c r="S2" s="187" t="s">
        <v>171</v>
      </c>
      <c r="T2" s="187" t="s">
        <v>172</v>
      </c>
      <c r="U2" s="188" t="s">
        <v>173</v>
      </c>
      <c r="V2" s="182" t="s">
        <v>106</v>
      </c>
      <c r="W2" s="62" t="s">
        <v>96</v>
      </c>
      <c r="X2" s="63" t="s">
        <v>97</v>
      </c>
      <c r="Y2" s="64" t="s">
        <v>101</v>
      </c>
      <c r="Z2" s="63" t="s">
        <v>105</v>
      </c>
      <c r="AA2" s="63" t="s">
        <v>103</v>
      </c>
      <c r="AB2" s="64" t="s">
        <v>104</v>
      </c>
      <c r="AC2" s="65" t="s">
        <v>102</v>
      </c>
      <c r="AD2" s="66" t="s">
        <v>100</v>
      </c>
      <c r="AF2" s="186" t="s">
        <v>169</v>
      </c>
      <c r="AG2" s="187" t="s">
        <v>170</v>
      </c>
      <c r="AH2" s="187" t="s">
        <v>171</v>
      </c>
      <c r="AI2" s="187" t="s">
        <v>172</v>
      </c>
      <c r="AJ2" s="187" t="s">
        <v>173</v>
      </c>
      <c r="AK2" s="185" t="s">
        <v>174</v>
      </c>
      <c r="AL2" s="187" t="s">
        <v>169</v>
      </c>
      <c r="AM2" s="187" t="s">
        <v>170</v>
      </c>
      <c r="AN2" s="187" t="s">
        <v>171</v>
      </c>
      <c r="AO2" s="187" t="s">
        <v>172</v>
      </c>
      <c r="AP2" s="188" t="s">
        <v>173</v>
      </c>
    </row>
    <row r="3" spans="1:42" x14ac:dyDescent="0.4">
      <c r="A3" s="176">
        <f>ROW()-2</f>
        <v>1</v>
      </c>
      <c r="B3" s="68" t="s">
        <v>98</v>
      </c>
      <c r="C3" s="74">
        <v>130.72</v>
      </c>
      <c r="D3" s="70">
        <v>42927</v>
      </c>
      <c r="E3" s="74"/>
      <c r="F3" s="74">
        <v>129.798</v>
      </c>
      <c r="G3" s="70">
        <v>42928</v>
      </c>
      <c r="H3" s="71">
        <f>IF(B3="卖",C3-F3,F3-C3)</f>
        <v>-0.92199999999999704</v>
      </c>
      <c r="I3" s="72" t="str">
        <f>IF(H3&gt;=0,"盈","亏")</f>
        <v>亏</v>
      </c>
      <c r="V3" s="211">
        <f>ROW()-2</f>
        <v>1</v>
      </c>
      <c r="W3" s="68" t="s">
        <v>98</v>
      </c>
      <c r="X3" s="69">
        <v>1.1406799999999999</v>
      </c>
      <c r="Y3" s="70">
        <v>42926</v>
      </c>
      <c r="Z3" s="98"/>
      <c r="AA3" s="69">
        <v>1.13856</v>
      </c>
      <c r="AB3" s="70">
        <v>42926</v>
      </c>
      <c r="AC3" s="69">
        <f>IF(W3="卖",X3-AA3,AA3-X3)</f>
        <v>-2.1199999999998997E-3</v>
      </c>
      <c r="AD3" s="72" t="str">
        <f>IF(AC3&gt;=0,"盈","亏")</f>
        <v>亏</v>
      </c>
    </row>
    <row r="4" spans="1:42" x14ac:dyDescent="0.4">
      <c r="A4" s="176">
        <f t="shared" ref="A4:A41" si="0">ROW()-2</f>
        <v>2</v>
      </c>
      <c r="B4" s="51" t="s">
        <v>99</v>
      </c>
      <c r="C4" s="52">
        <v>128.67699999999999</v>
      </c>
      <c r="D4" s="75">
        <v>42929</v>
      </c>
      <c r="E4" s="52"/>
      <c r="F4" s="52">
        <v>129.61799999999999</v>
      </c>
      <c r="G4" s="75">
        <v>42934</v>
      </c>
      <c r="H4" s="50">
        <f t="shared" ref="H4:H12" si="1">IF(B4="卖",C4-F4,F4-C4)</f>
        <v>-0.9410000000000025</v>
      </c>
      <c r="I4" s="49" t="str">
        <f>IF(H4&gt;=0,"盈","亏")</f>
        <v>亏</v>
      </c>
      <c r="V4" s="211">
        <f t="shared" ref="V4:V41" si="2">ROW()-2</f>
        <v>2</v>
      </c>
      <c r="W4" s="51" t="s">
        <v>99</v>
      </c>
      <c r="X4" s="53">
        <v>1.13862</v>
      </c>
      <c r="Y4" s="75">
        <v>42926</v>
      </c>
      <c r="Z4" s="99"/>
      <c r="AA4" s="53">
        <v>1.1471800000000001</v>
      </c>
      <c r="AB4" s="75">
        <v>42928</v>
      </c>
      <c r="AC4" s="53">
        <f t="shared" ref="AC4:AC12" si="3">IF(W4="卖",X4-AA4,AA4-X4)</f>
        <v>-8.5600000000001231E-3</v>
      </c>
      <c r="AD4" s="49" t="str">
        <f>IF(AC4&gt;=0,"盈","亏")</f>
        <v>亏</v>
      </c>
    </row>
    <row r="5" spans="1:42" x14ac:dyDescent="0.4">
      <c r="A5" s="176">
        <f t="shared" si="0"/>
        <v>3</v>
      </c>
      <c r="B5" s="55"/>
      <c r="C5" s="56"/>
      <c r="D5" s="57"/>
      <c r="E5" s="56"/>
      <c r="F5" s="56"/>
      <c r="G5" s="57"/>
      <c r="H5" s="58">
        <f t="shared" si="1"/>
        <v>0</v>
      </c>
      <c r="I5" s="59" t="str">
        <f t="shared" ref="I5:I12" si="4">IF(H5&gt;=0,"盈","亏")</f>
        <v>盈</v>
      </c>
      <c r="V5" s="211">
        <f t="shared" si="2"/>
        <v>3</v>
      </c>
      <c r="W5" s="76" t="s">
        <v>98</v>
      </c>
      <c r="X5" s="85">
        <v>1.15621</v>
      </c>
      <c r="Y5" s="78">
        <v>42934</v>
      </c>
      <c r="Z5" s="100"/>
      <c r="AA5" s="85">
        <v>1.1625099999999999</v>
      </c>
      <c r="AB5" s="78">
        <v>42937</v>
      </c>
      <c r="AC5" s="87">
        <f t="shared" si="3"/>
        <v>6.2999999999999723E-3</v>
      </c>
      <c r="AD5" s="86" t="str">
        <f>IF(AC5&gt;=0,"盈","亏")</f>
        <v>盈</v>
      </c>
    </row>
    <row r="6" spans="1:42" x14ac:dyDescent="0.4">
      <c r="A6" s="176">
        <f t="shared" si="0"/>
        <v>4</v>
      </c>
      <c r="B6" s="55"/>
      <c r="C6" s="56"/>
      <c r="D6" s="57"/>
      <c r="E6" s="56"/>
      <c r="F6" s="56"/>
      <c r="G6" s="57"/>
      <c r="H6" s="58">
        <f t="shared" si="1"/>
        <v>0</v>
      </c>
      <c r="I6" s="59" t="str">
        <f t="shared" si="4"/>
        <v>盈</v>
      </c>
      <c r="V6" s="211">
        <f t="shared" si="2"/>
        <v>4</v>
      </c>
      <c r="W6" s="51" t="s">
        <v>98</v>
      </c>
      <c r="X6" s="53">
        <v>1.1666300000000001</v>
      </c>
      <c r="Y6" s="75">
        <v>42937</v>
      </c>
      <c r="Z6" s="99">
        <v>5</v>
      </c>
      <c r="AA6" s="53">
        <v>1.16384</v>
      </c>
      <c r="AB6" s="75">
        <v>42942</v>
      </c>
      <c r="AC6" s="53">
        <f t="shared" si="3"/>
        <v>-2.7900000000000702E-3</v>
      </c>
      <c r="AD6" s="49" t="str">
        <f t="shared" ref="AD6:AD12" si="5">IF(AC6&gt;=0,"盈","亏")</f>
        <v>亏</v>
      </c>
    </row>
    <row r="7" spans="1:42" x14ac:dyDescent="0.4">
      <c r="A7" s="176">
        <f t="shared" si="0"/>
        <v>5</v>
      </c>
      <c r="B7" s="55"/>
      <c r="C7" s="56"/>
      <c r="D7" s="57"/>
      <c r="E7" s="56"/>
      <c r="F7" s="56"/>
      <c r="G7" s="57"/>
      <c r="H7" s="58">
        <f t="shared" si="1"/>
        <v>0</v>
      </c>
      <c r="I7" s="59" t="str">
        <f t="shared" si="4"/>
        <v>盈</v>
      </c>
      <c r="V7" s="211">
        <f t="shared" si="2"/>
        <v>5</v>
      </c>
      <c r="W7" s="51" t="s">
        <v>98</v>
      </c>
      <c r="X7" s="53">
        <v>1.16913</v>
      </c>
      <c r="Y7" s="75">
        <v>42941</v>
      </c>
      <c r="Z7" s="99">
        <v>5</v>
      </c>
      <c r="AA7" s="53">
        <v>1.1622600000000001</v>
      </c>
      <c r="AB7" s="75">
        <v>42942</v>
      </c>
      <c r="AC7" s="69">
        <f t="shared" si="3"/>
        <v>-6.8699999999999317E-3</v>
      </c>
      <c r="AD7" s="49" t="str">
        <f t="shared" si="5"/>
        <v>亏</v>
      </c>
    </row>
    <row r="8" spans="1:42" x14ac:dyDescent="0.4">
      <c r="A8" s="176">
        <f t="shared" si="0"/>
        <v>6</v>
      </c>
      <c r="B8" s="55"/>
      <c r="C8" s="56"/>
      <c r="D8" s="57"/>
      <c r="E8" s="56"/>
      <c r="F8" s="56"/>
      <c r="G8" s="57"/>
      <c r="H8" s="58">
        <f t="shared" si="1"/>
        <v>0</v>
      </c>
      <c r="I8" s="59" t="str">
        <f t="shared" si="4"/>
        <v>盈</v>
      </c>
      <c r="V8" s="211">
        <f t="shared" si="2"/>
        <v>6</v>
      </c>
      <c r="W8" s="96" t="s">
        <v>98</v>
      </c>
      <c r="X8" s="88">
        <v>1.1649799999999999</v>
      </c>
      <c r="Y8" s="94">
        <v>42942</v>
      </c>
      <c r="Z8" s="101"/>
      <c r="AA8" s="48">
        <v>1.1839900000000001</v>
      </c>
      <c r="AB8" s="94">
        <v>42951</v>
      </c>
      <c r="AC8" s="48">
        <f t="shared" si="3"/>
        <v>1.9010000000000193E-2</v>
      </c>
      <c r="AD8" s="86" t="str">
        <f t="shared" si="5"/>
        <v>盈</v>
      </c>
    </row>
    <row r="9" spans="1:42" x14ac:dyDescent="0.4">
      <c r="A9" s="176">
        <f t="shared" si="0"/>
        <v>7</v>
      </c>
      <c r="B9" s="55"/>
      <c r="C9" s="56"/>
      <c r="D9" s="57"/>
      <c r="E9" s="56"/>
      <c r="F9" s="56"/>
      <c r="G9" s="57"/>
      <c r="H9" s="58">
        <f t="shared" si="1"/>
        <v>0</v>
      </c>
      <c r="I9" s="59" t="str">
        <f t="shared" si="4"/>
        <v>盈</v>
      </c>
      <c r="V9" s="211">
        <f t="shared" si="2"/>
        <v>7</v>
      </c>
      <c r="W9" s="76" t="s">
        <v>98</v>
      </c>
      <c r="X9" s="85">
        <v>1.1686700000000001</v>
      </c>
      <c r="Y9" s="78">
        <v>42944</v>
      </c>
      <c r="Z9" s="100"/>
      <c r="AA9" s="85">
        <v>1.17364</v>
      </c>
      <c r="AB9" s="78">
        <v>42944</v>
      </c>
      <c r="AC9" s="87">
        <f t="shared" si="3"/>
        <v>4.9699999999999189E-3</v>
      </c>
      <c r="AD9" s="86" t="str">
        <f t="shared" si="5"/>
        <v>盈</v>
      </c>
    </row>
    <row r="10" spans="1:42" x14ac:dyDescent="0.4">
      <c r="A10" s="176">
        <f t="shared" si="0"/>
        <v>8</v>
      </c>
      <c r="B10" s="55"/>
      <c r="C10" s="56"/>
      <c r="D10" s="57"/>
      <c r="E10" s="56"/>
      <c r="F10" s="56"/>
      <c r="G10" s="57"/>
      <c r="H10" s="58">
        <f t="shared" si="1"/>
        <v>0</v>
      </c>
      <c r="I10" s="59" t="str">
        <f t="shared" si="4"/>
        <v>盈</v>
      </c>
      <c r="V10" s="211">
        <f t="shared" si="2"/>
        <v>8</v>
      </c>
      <c r="W10" s="76" t="s">
        <v>98</v>
      </c>
      <c r="X10" s="85">
        <v>1.1731199999999999</v>
      </c>
      <c r="Y10" s="78">
        <v>42944</v>
      </c>
      <c r="Z10" s="100"/>
      <c r="AA10" s="85">
        <v>1.175</v>
      </c>
      <c r="AB10" s="78">
        <v>42944</v>
      </c>
      <c r="AC10" s="85">
        <f t="shared" si="3"/>
        <v>1.8800000000001038E-3</v>
      </c>
      <c r="AD10" s="86" t="str">
        <f t="shared" si="5"/>
        <v>盈</v>
      </c>
    </row>
    <row r="11" spans="1:42" x14ac:dyDescent="0.4">
      <c r="A11" s="176">
        <f t="shared" si="0"/>
        <v>9</v>
      </c>
      <c r="B11" s="55"/>
      <c r="C11" s="56"/>
      <c r="D11" s="57"/>
      <c r="E11" s="56"/>
      <c r="F11" s="56"/>
      <c r="G11" s="57"/>
      <c r="H11" s="58">
        <f t="shared" si="1"/>
        <v>0</v>
      </c>
      <c r="I11" s="59" t="str">
        <f t="shared" si="4"/>
        <v>盈</v>
      </c>
      <c r="V11" s="211">
        <f t="shared" si="2"/>
        <v>9</v>
      </c>
      <c r="W11" s="76" t="s">
        <v>98</v>
      </c>
      <c r="X11" s="85">
        <v>1.1742300000000001</v>
      </c>
      <c r="Y11" s="78">
        <v>42944</v>
      </c>
      <c r="Z11" s="100"/>
      <c r="AA11" s="85">
        <v>1.1795</v>
      </c>
      <c r="AB11" s="78">
        <v>42948</v>
      </c>
      <c r="AC11" s="87">
        <f t="shared" si="3"/>
        <v>5.2699999999998859E-3</v>
      </c>
      <c r="AD11" s="86" t="str">
        <f t="shared" si="5"/>
        <v>盈</v>
      </c>
    </row>
    <row r="12" spans="1:42" x14ac:dyDescent="0.4">
      <c r="A12" s="176">
        <f t="shared" si="0"/>
        <v>10</v>
      </c>
      <c r="B12" s="55"/>
      <c r="C12" s="56"/>
      <c r="D12" s="57"/>
      <c r="E12" s="56"/>
      <c r="F12" s="56"/>
      <c r="G12" s="57"/>
      <c r="H12" s="58">
        <f t="shared" si="1"/>
        <v>0</v>
      </c>
      <c r="I12" s="59" t="str">
        <f t="shared" si="4"/>
        <v>盈</v>
      </c>
      <c r="V12" s="211">
        <f t="shared" si="2"/>
        <v>10</v>
      </c>
      <c r="W12" s="76" t="s">
        <v>98</v>
      </c>
      <c r="X12" s="85">
        <v>1.1778</v>
      </c>
      <c r="Y12" s="78">
        <v>42947</v>
      </c>
      <c r="Z12" s="100"/>
      <c r="AA12" s="85">
        <v>1.18241</v>
      </c>
      <c r="AB12" s="78">
        <v>42948</v>
      </c>
      <c r="AC12" s="85">
        <f t="shared" si="3"/>
        <v>4.610000000000003E-3</v>
      </c>
      <c r="AD12" s="86" t="str">
        <f t="shared" si="5"/>
        <v>盈</v>
      </c>
    </row>
    <row r="13" spans="1:42" x14ac:dyDescent="0.4">
      <c r="A13" s="176">
        <f t="shared" si="0"/>
        <v>11</v>
      </c>
      <c r="B13" s="55"/>
      <c r="C13" s="56"/>
      <c r="D13" s="57"/>
      <c r="E13" s="56"/>
      <c r="F13" s="56"/>
      <c r="G13" s="57"/>
      <c r="H13" s="58">
        <f t="shared" ref="H13:H14" si="6">IF(B13="卖",C13-F13,F13-C13)</f>
        <v>0</v>
      </c>
      <c r="I13" s="59" t="str">
        <f t="shared" ref="I13:I14" si="7">IF(H13&gt;=0,"盈","亏")</f>
        <v>盈</v>
      </c>
      <c r="V13" s="211">
        <f t="shared" si="2"/>
        <v>11</v>
      </c>
      <c r="W13" s="93" t="s">
        <v>99</v>
      </c>
      <c r="X13" s="92">
        <v>1.18072</v>
      </c>
      <c r="Y13" s="78">
        <v>42951</v>
      </c>
      <c r="Z13" s="102" t="s">
        <v>127</v>
      </c>
      <c r="AA13" s="85">
        <v>1.17577</v>
      </c>
      <c r="AB13" s="78">
        <v>42951</v>
      </c>
      <c r="AC13" s="85">
        <f t="shared" ref="AC13:AC16" si="8">IF(W13="卖",X13-AA13,AA13-X13)</f>
        <v>4.9500000000000099E-3</v>
      </c>
      <c r="AD13" s="86" t="str">
        <f t="shared" ref="AD13:AD16" si="9">IF(AC13&gt;=0,"盈","亏")</f>
        <v>盈</v>
      </c>
    </row>
    <row r="14" spans="1:42" x14ac:dyDescent="0.4">
      <c r="A14" s="176">
        <f t="shared" si="0"/>
        <v>12</v>
      </c>
      <c r="B14" s="55"/>
      <c r="C14" s="56"/>
      <c r="D14" s="57"/>
      <c r="E14" s="56"/>
      <c r="F14" s="56"/>
      <c r="G14" s="57"/>
      <c r="H14" s="58">
        <f t="shared" si="6"/>
        <v>0</v>
      </c>
      <c r="I14" s="59" t="str">
        <f t="shared" si="7"/>
        <v>盈</v>
      </c>
      <c r="V14" s="211">
        <f t="shared" si="2"/>
        <v>12</v>
      </c>
      <c r="W14" s="93" t="s">
        <v>99</v>
      </c>
      <c r="X14" s="92">
        <v>1.1765099999999999</v>
      </c>
      <c r="Y14" s="78">
        <v>42951</v>
      </c>
      <c r="Z14" s="102" t="s">
        <v>127</v>
      </c>
      <c r="AA14" s="85">
        <v>1.175</v>
      </c>
      <c r="AB14" s="78">
        <v>42951</v>
      </c>
      <c r="AC14" s="85">
        <f t="shared" si="8"/>
        <v>1.5099999999999003E-3</v>
      </c>
      <c r="AD14" s="86" t="str">
        <f t="shared" si="9"/>
        <v>盈</v>
      </c>
    </row>
    <row r="15" spans="1:42" x14ac:dyDescent="0.4">
      <c r="A15" s="176">
        <f t="shared" si="0"/>
        <v>13</v>
      </c>
      <c r="B15" s="55"/>
      <c r="C15" s="56"/>
      <c r="D15" s="57"/>
      <c r="E15" s="56"/>
      <c r="F15" s="56"/>
      <c r="G15" s="57"/>
      <c r="H15" s="58">
        <f t="shared" ref="H15:H18" si="10">IF(B15="卖",C15-F15,F15-C15)</f>
        <v>0</v>
      </c>
      <c r="I15" s="59" t="str">
        <f t="shared" ref="I15:I18" si="11">IF(H15&gt;=0,"盈","亏")</f>
        <v>盈</v>
      </c>
      <c r="V15" s="211">
        <f t="shared" si="2"/>
        <v>13</v>
      </c>
      <c r="W15" s="51" t="s">
        <v>98</v>
      </c>
      <c r="X15" s="53">
        <v>1.1816800000000001</v>
      </c>
      <c r="Y15" s="75">
        <v>42957</v>
      </c>
      <c r="Z15" s="103" t="s">
        <v>123</v>
      </c>
      <c r="AA15" s="53">
        <v>1.1737299999999999</v>
      </c>
      <c r="AB15" s="75">
        <v>42957</v>
      </c>
      <c r="AC15" s="53">
        <f t="shared" si="8"/>
        <v>-7.9500000000001236E-3</v>
      </c>
      <c r="AD15" s="49" t="str">
        <f t="shared" si="9"/>
        <v>亏</v>
      </c>
    </row>
    <row r="16" spans="1:42" x14ac:dyDescent="0.4">
      <c r="A16" s="176">
        <f t="shared" si="0"/>
        <v>14</v>
      </c>
      <c r="B16" s="55"/>
      <c r="C16" s="56"/>
      <c r="D16" s="57"/>
      <c r="E16" s="56"/>
      <c r="F16" s="56"/>
      <c r="G16" s="57"/>
      <c r="H16" s="58">
        <f t="shared" si="10"/>
        <v>0</v>
      </c>
      <c r="I16" s="59" t="str">
        <f t="shared" si="11"/>
        <v>盈</v>
      </c>
      <c r="V16" s="211">
        <f t="shared" si="2"/>
        <v>14</v>
      </c>
      <c r="W16" s="76" t="s">
        <v>98</v>
      </c>
      <c r="X16" s="85">
        <v>1.1878</v>
      </c>
      <c r="Y16" s="78">
        <v>42972</v>
      </c>
      <c r="Z16" s="100"/>
      <c r="AA16" s="85">
        <v>1.19275</v>
      </c>
      <c r="AB16" s="78">
        <v>42972</v>
      </c>
      <c r="AC16" s="85">
        <f t="shared" si="8"/>
        <v>4.9500000000000099E-3</v>
      </c>
      <c r="AD16" s="86" t="str">
        <f t="shared" si="9"/>
        <v>盈</v>
      </c>
    </row>
    <row r="17" spans="1:42" x14ac:dyDescent="0.4">
      <c r="A17" s="176">
        <f t="shared" si="0"/>
        <v>15</v>
      </c>
      <c r="B17" s="55"/>
      <c r="C17" s="56"/>
      <c r="D17" s="57"/>
      <c r="E17" s="56"/>
      <c r="F17" s="56"/>
      <c r="G17" s="57"/>
      <c r="H17" s="58">
        <f t="shared" si="10"/>
        <v>0</v>
      </c>
      <c r="I17" s="59" t="str">
        <f t="shared" si="11"/>
        <v>盈</v>
      </c>
      <c r="V17" s="211">
        <f t="shared" si="2"/>
        <v>15</v>
      </c>
      <c r="W17" s="96" t="s">
        <v>98</v>
      </c>
      <c r="X17" s="88">
        <v>1.19533</v>
      </c>
      <c r="Y17" s="94">
        <v>42976</v>
      </c>
      <c r="Z17" s="101"/>
      <c r="AA17" s="48">
        <v>1.2073</v>
      </c>
      <c r="AB17" s="94">
        <v>42986</v>
      </c>
      <c r="AC17" s="48">
        <f t="shared" ref="AC17:AC19" si="12">IF(W17="卖",X17-AA17,AA17-X17)</f>
        <v>1.1970000000000036E-2</v>
      </c>
      <c r="AD17" s="47" t="str">
        <f t="shared" ref="AD17:AD19" si="13">IF(AC17&gt;=0,"盈","亏")</f>
        <v>盈</v>
      </c>
    </row>
    <row r="18" spans="1:42" x14ac:dyDescent="0.4">
      <c r="A18" s="176">
        <f t="shared" si="0"/>
        <v>16</v>
      </c>
      <c r="B18" s="55"/>
      <c r="C18" s="56"/>
      <c r="D18" s="57"/>
      <c r="E18" s="56"/>
      <c r="F18" s="56"/>
      <c r="G18" s="57"/>
      <c r="H18" s="58">
        <f t="shared" si="10"/>
        <v>0</v>
      </c>
      <c r="I18" s="59" t="str">
        <f t="shared" si="11"/>
        <v>盈</v>
      </c>
      <c r="V18" s="211">
        <f t="shared" si="2"/>
        <v>16</v>
      </c>
      <c r="W18" s="76" t="s">
        <v>98</v>
      </c>
      <c r="X18" s="85">
        <v>1.1924699999999999</v>
      </c>
      <c r="Y18" s="78">
        <v>42984</v>
      </c>
      <c r="Z18" s="100"/>
      <c r="AA18" s="85">
        <v>1.19309</v>
      </c>
      <c r="AB18" s="78">
        <v>42984</v>
      </c>
      <c r="AC18" s="85">
        <f t="shared" si="12"/>
        <v>6.2000000000006494E-4</v>
      </c>
      <c r="AD18" s="86" t="str">
        <f t="shared" si="13"/>
        <v>盈</v>
      </c>
    </row>
    <row r="19" spans="1:42" x14ac:dyDescent="0.4">
      <c r="A19" s="177">
        <f t="shared" si="0"/>
        <v>17</v>
      </c>
      <c r="B19" s="93"/>
      <c r="C19" s="107"/>
      <c r="D19" s="105"/>
      <c r="E19" s="107">
        <v>2</v>
      </c>
      <c r="F19" s="107"/>
      <c r="G19" s="105"/>
      <c r="H19" s="108">
        <f t="shared" ref="H19" si="14">IF(B19="卖",C19-F19,F19-C19)</f>
        <v>0</v>
      </c>
      <c r="I19" s="106" t="str">
        <f t="shared" ref="I19" si="15">IF(H19&gt;=0,"盈","亏")</f>
        <v>盈</v>
      </c>
      <c r="K19" s="204"/>
      <c r="L19" s="205"/>
      <c r="M19" s="205"/>
      <c r="N19" s="205"/>
      <c r="O19" s="205"/>
      <c r="P19" s="205"/>
      <c r="Q19" s="205"/>
      <c r="R19" s="205"/>
      <c r="S19" s="205"/>
      <c r="T19" s="205"/>
      <c r="U19" s="206"/>
      <c r="V19" s="212">
        <f t="shared" si="2"/>
        <v>17</v>
      </c>
      <c r="W19" s="93"/>
      <c r="X19" s="92"/>
      <c r="Y19" s="105"/>
      <c r="Z19" s="107">
        <v>2</v>
      </c>
      <c r="AA19" s="92"/>
      <c r="AB19" s="105"/>
      <c r="AC19" s="92">
        <f t="shared" si="12"/>
        <v>0</v>
      </c>
      <c r="AD19" s="106" t="str">
        <f t="shared" si="13"/>
        <v>盈</v>
      </c>
      <c r="AF19" s="204"/>
      <c r="AG19" s="205"/>
      <c r="AH19" s="205"/>
      <c r="AI19" s="205"/>
      <c r="AJ19" s="205"/>
      <c r="AK19" s="205"/>
      <c r="AL19" s="205"/>
      <c r="AM19" s="205"/>
      <c r="AN19" s="205"/>
      <c r="AO19" s="205"/>
      <c r="AP19" s="206"/>
    </row>
    <row r="20" spans="1:42" x14ac:dyDescent="0.4">
      <c r="A20" s="176">
        <f t="shared" si="0"/>
        <v>18</v>
      </c>
      <c r="B20" s="55"/>
      <c r="C20" s="56"/>
      <c r="D20" s="57"/>
      <c r="E20" s="56"/>
      <c r="F20" s="56"/>
      <c r="G20" s="57"/>
      <c r="H20" s="175">
        <f>IF(B20="卖",C20-F20,F20-C20)*J20</f>
        <v>0</v>
      </c>
      <c r="I20" s="59" t="str">
        <f t="shared" ref="I20:I24" si="16">IF(H20&gt;=0,"盈","亏")</f>
        <v>盈</v>
      </c>
      <c r="J20" s="183" t="s">
        <v>107</v>
      </c>
      <c r="V20" s="211">
        <f t="shared" si="2"/>
        <v>18</v>
      </c>
      <c r="W20" s="96" t="s">
        <v>99</v>
      </c>
      <c r="X20" s="88">
        <v>1.18669</v>
      </c>
      <c r="Y20" s="113">
        <v>42999</v>
      </c>
      <c r="Z20" s="114"/>
      <c r="AA20" s="112">
        <v>1.1811</v>
      </c>
      <c r="AB20" s="113">
        <v>43007</v>
      </c>
      <c r="AC20" s="112">
        <f>IF(W20="卖",X20-AA20,AA20-X20)*AE20</f>
        <v>1.1179999999999968E-2</v>
      </c>
      <c r="AD20" s="115" t="str">
        <f t="shared" ref="AD20:AD24" si="17">IF(AC20&gt;=0,"盈","亏")</f>
        <v>盈</v>
      </c>
      <c r="AE20" s="183" t="s">
        <v>108</v>
      </c>
    </row>
    <row r="21" spans="1:42" ht="16.8" customHeight="1" x14ac:dyDescent="0.4">
      <c r="A21" s="176">
        <f t="shared" si="0"/>
        <v>19</v>
      </c>
      <c r="B21" s="55"/>
      <c r="C21" s="56"/>
      <c r="D21" s="57"/>
      <c r="E21" s="56"/>
      <c r="F21" s="56"/>
      <c r="G21" s="57"/>
      <c r="H21" s="175">
        <f t="shared" ref="H21:H33" si="18">IF(B21="卖",C21-F21,F21-C21)*J21</f>
        <v>0</v>
      </c>
      <c r="I21" s="59" t="str">
        <f t="shared" si="16"/>
        <v>盈</v>
      </c>
      <c r="J21" s="183" t="s">
        <v>107</v>
      </c>
      <c r="V21" s="211">
        <f t="shared" si="2"/>
        <v>19</v>
      </c>
      <c r="W21" s="96" t="s">
        <v>99</v>
      </c>
      <c r="X21" s="88">
        <v>1.1747000000000001</v>
      </c>
      <c r="Y21" s="113">
        <v>43005</v>
      </c>
      <c r="Z21" s="114"/>
      <c r="AA21" s="112">
        <v>1.17265</v>
      </c>
      <c r="AB21" s="113">
        <v>43014</v>
      </c>
      <c r="AC21" s="112">
        <f t="shared" ref="AC21:AC25" si="19">IF(W21="卖",X21-AA21,AA21-X21)*AE21</f>
        <v>4.1000000000002146E-3</v>
      </c>
      <c r="AD21" s="115" t="str">
        <f t="shared" si="17"/>
        <v>盈</v>
      </c>
      <c r="AE21" s="183" t="s">
        <v>108</v>
      </c>
    </row>
    <row r="22" spans="1:42" ht="16.8" customHeight="1" x14ac:dyDescent="0.4">
      <c r="A22" s="176">
        <f t="shared" si="0"/>
        <v>20</v>
      </c>
      <c r="B22" s="55"/>
      <c r="C22" s="56"/>
      <c r="D22" s="57"/>
      <c r="E22" s="56"/>
      <c r="F22" s="56"/>
      <c r="G22" s="57"/>
      <c r="H22" s="175">
        <f t="shared" si="18"/>
        <v>0</v>
      </c>
      <c r="I22" s="59" t="str">
        <f t="shared" si="16"/>
        <v>盈</v>
      </c>
      <c r="J22" s="183" t="s">
        <v>107</v>
      </c>
      <c r="V22" s="211">
        <f t="shared" si="2"/>
        <v>20</v>
      </c>
      <c r="W22" s="111" t="s">
        <v>99</v>
      </c>
      <c r="X22" s="112">
        <v>1.17424</v>
      </c>
      <c r="Y22" s="113">
        <v>43006</v>
      </c>
      <c r="Z22" s="114"/>
      <c r="AA22" s="112">
        <v>1.173</v>
      </c>
      <c r="AB22" s="113">
        <v>43006</v>
      </c>
      <c r="AC22" s="112">
        <f t="shared" si="19"/>
        <v>2.4799999999998157E-3</v>
      </c>
      <c r="AD22" s="115" t="str">
        <f t="shared" si="17"/>
        <v>盈</v>
      </c>
      <c r="AE22" s="183" t="s">
        <v>108</v>
      </c>
    </row>
    <row r="23" spans="1:42" ht="16.8" customHeight="1" x14ac:dyDescent="0.4">
      <c r="A23" s="176">
        <f t="shared" si="0"/>
        <v>21</v>
      </c>
      <c r="B23" s="55"/>
      <c r="C23" s="56"/>
      <c r="D23" s="57"/>
      <c r="E23" s="56"/>
      <c r="F23" s="56"/>
      <c r="G23" s="57"/>
      <c r="H23" s="175">
        <f t="shared" si="18"/>
        <v>0</v>
      </c>
      <c r="I23" s="59" t="str">
        <f t="shared" si="16"/>
        <v>盈</v>
      </c>
      <c r="J23" s="183" t="s">
        <v>107</v>
      </c>
      <c r="V23" s="211">
        <f t="shared" si="2"/>
        <v>21</v>
      </c>
      <c r="W23" s="111" t="s">
        <v>99</v>
      </c>
      <c r="X23" s="112">
        <v>1.17753</v>
      </c>
      <c r="Y23" s="113">
        <v>43010</v>
      </c>
      <c r="Z23" s="114"/>
      <c r="AA23" s="112">
        <v>1.17557</v>
      </c>
      <c r="AB23" s="113">
        <v>43011</v>
      </c>
      <c r="AC23" s="112">
        <f t="shared" si="19"/>
        <v>3.9199999999999235E-3</v>
      </c>
      <c r="AD23" s="115" t="str">
        <f t="shared" si="17"/>
        <v>盈</v>
      </c>
      <c r="AE23" s="183" t="s">
        <v>108</v>
      </c>
    </row>
    <row r="24" spans="1:42" ht="16.8" customHeight="1" x14ac:dyDescent="0.4">
      <c r="A24" s="176">
        <f t="shared" si="0"/>
        <v>22</v>
      </c>
      <c r="B24" s="55"/>
      <c r="C24" s="56"/>
      <c r="D24" s="57"/>
      <c r="E24" s="56"/>
      <c r="F24" s="56"/>
      <c r="G24" s="57"/>
      <c r="H24" s="175">
        <f t="shared" si="18"/>
        <v>0</v>
      </c>
      <c r="I24" s="59" t="str">
        <f t="shared" si="16"/>
        <v>盈</v>
      </c>
      <c r="J24" s="183" t="s">
        <v>107</v>
      </c>
      <c r="V24" s="211">
        <f t="shared" si="2"/>
        <v>22</v>
      </c>
      <c r="W24" s="111" t="s">
        <v>99</v>
      </c>
      <c r="X24" s="112">
        <v>1.175</v>
      </c>
      <c r="Y24" s="113">
        <v>43012</v>
      </c>
      <c r="Z24" s="114"/>
      <c r="AA24" s="112">
        <v>1.1739999999999999</v>
      </c>
      <c r="AB24" s="113">
        <v>43013</v>
      </c>
      <c r="AC24" s="112">
        <f t="shared" si="19"/>
        <v>2.0000000000002238E-3</v>
      </c>
      <c r="AD24" s="115" t="str">
        <f t="shared" si="17"/>
        <v>盈</v>
      </c>
      <c r="AE24" s="183" t="s">
        <v>108</v>
      </c>
    </row>
    <row r="25" spans="1:42" ht="16.8" customHeight="1" x14ac:dyDescent="0.4">
      <c r="A25" s="176">
        <f t="shared" si="0"/>
        <v>23</v>
      </c>
      <c r="B25" s="55"/>
      <c r="C25" s="56"/>
      <c r="D25" s="57"/>
      <c r="E25" s="56"/>
      <c r="F25" s="56"/>
      <c r="G25" s="57"/>
      <c r="H25" s="175">
        <f t="shared" si="18"/>
        <v>0</v>
      </c>
      <c r="I25" s="59" t="str">
        <f t="shared" ref="I25:I28" si="20">IF(H25&gt;=0,"盈","亏")</f>
        <v>盈</v>
      </c>
      <c r="J25" s="183" t="s">
        <v>107</v>
      </c>
      <c r="V25" s="211">
        <f t="shared" si="2"/>
        <v>23</v>
      </c>
      <c r="W25" s="111" t="s">
        <v>99</v>
      </c>
      <c r="X25" s="112">
        <v>1.17431</v>
      </c>
      <c r="Y25" s="113">
        <v>43012</v>
      </c>
      <c r="Z25" s="114"/>
      <c r="AA25" s="112">
        <v>1.1726300000000001</v>
      </c>
      <c r="AB25" s="113">
        <v>43013</v>
      </c>
      <c r="AC25" s="112">
        <f t="shared" si="19"/>
        <v>3.3599999999998076E-3</v>
      </c>
      <c r="AD25" s="115" t="str">
        <f t="shared" ref="AD25:AD28" si="21">IF(AC25&gt;=0,"盈","亏")</f>
        <v>盈</v>
      </c>
      <c r="AE25" s="183" t="s">
        <v>108</v>
      </c>
    </row>
    <row r="26" spans="1:42" ht="16.8" customHeight="1" x14ac:dyDescent="0.4">
      <c r="A26" s="176">
        <f t="shared" si="0"/>
        <v>24</v>
      </c>
      <c r="B26" s="55"/>
      <c r="C26" s="56"/>
      <c r="D26" s="57"/>
      <c r="E26" s="56"/>
      <c r="F26" s="56"/>
      <c r="G26" s="57"/>
      <c r="H26" s="175">
        <f t="shared" si="18"/>
        <v>0</v>
      </c>
      <c r="I26" s="59" t="str">
        <f t="shared" si="20"/>
        <v>盈</v>
      </c>
      <c r="J26" s="183" t="s">
        <v>107</v>
      </c>
      <c r="V26" s="211">
        <f t="shared" si="2"/>
        <v>24</v>
      </c>
      <c r="W26" s="96" t="s">
        <v>99</v>
      </c>
      <c r="X26" s="88">
        <v>1.1758900000000001</v>
      </c>
      <c r="Y26" s="113">
        <v>43025</v>
      </c>
      <c r="Z26" s="114"/>
      <c r="AA26" s="112">
        <v>1.1758</v>
      </c>
      <c r="AB26" s="113">
        <v>43034</v>
      </c>
      <c r="AC26" s="112">
        <f>IF(W26="卖",X26-AA26,AA26-X26)*AE26</f>
        <v>9.0000000000145519E-5</v>
      </c>
      <c r="AD26" s="115" t="str">
        <f t="shared" si="21"/>
        <v>盈</v>
      </c>
      <c r="AE26" s="183" t="s">
        <v>107</v>
      </c>
      <c r="AF26" s="221" t="s">
        <v>107</v>
      </c>
      <c r="AG26" s="239" t="s">
        <v>107</v>
      </c>
      <c r="AH26" s="239" t="s">
        <v>108</v>
      </c>
    </row>
    <row r="27" spans="1:42" ht="16.8" customHeight="1" x14ac:dyDescent="0.4">
      <c r="A27" s="176">
        <f t="shared" si="0"/>
        <v>25</v>
      </c>
      <c r="B27" s="55"/>
      <c r="C27" s="56"/>
      <c r="D27" s="57"/>
      <c r="E27" s="56"/>
      <c r="F27" s="56"/>
      <c r="G27" s="57"/>
      <c r="H27" s="175">
        <f t="shared" si="18"/>
        <v>0</v>
      </c>
      <c r="I27" s="59" t="str">
        <f t="shared" si="20"/>
        <v>盈</v>
      </c>
      <c r="J27" s="183" t="s">
        <v>107</v>
      </c>
      <c r="V27" s="211">
        <f t="shared" si="2"/>
        <v>25</v>
      </c>
      <c r="W27" s="111" t="s">
        <v>99</v>
      </c>
      <c r="X27" s="112">
        <v>1.17598</v>
      </c>
      <c r="Y27" s="113">
        <v>43025</v>
      </c>
      <c r="Z27" s="114"/>
      <c r="AA27" s="112">
        <v>1.17578</v>
      </c>
      <c r="AB27" s="113">
        <v>43025</v>
      </c>
      <c r="AC27" s="112">
        <f t="shared" ref="AC27:AC33" si="22">IF(W27="卖",X27-AA27,AA27-X27)*AE27</f>
        <v>1.9999999999997797E-4</v>
      </c>
      <c r="AD27" s="115" t="str">
        <f t="shared" si="21"/>
        <v>盈</v>
      </c>
      <c r="AE27" s="183" t="s">
        <v>107</v>
      </c>
    </row>
    <row r="28" spans="1:42" ht="16.8" customHeight="1" x14ac:dyDescent="0.4">
      <c r="A28" s="176">
        <f t="shared" si="0"/>
        <v>26</v>
      </c>
      <c r="B28" s="55"/>
      <c r="C28" s="56"/>
      <c r="D28" s="57"/>
      <c r="E28" s="56"/>
      <c r="F28" s="56"/>
      <c r="G28" s="57"/>
      <c r="H28" s="175">
        <f t="shared" si="18"/>
        <v>0</v>
      </c>
      <c r="I28" s="59" t="str">
        <f t="shared" si="20"/>
        <v>盈</v>
      </c>
      <c r="J28" s="183" t="s">
        <v>107</v>
      </c>
      <c r="V28" s="211">
        <f t="shared" si="2"/>
        <v>26</v>
      </c>
      <c r="W28" s="111" t="s">
        <v>99</v>
      </c>
      <c r="X28" s="112">
        <v>1.1812400000000001</v>
      </c>
      <c r="Y28" s="113">
        <v>43028</v>
      </c>
      <c r="Z28" s="114"/>
      <c r="AA28" s="112">
        <v>1.18024</v>
      </c>
      <c r="AB28" s="113">
        <v>43028</v>
      </c>
      <c r="AC28" s="112">
        <f t="shared" si="22"/>
        <v>1.0000000000001119E-3</v>
      </c>
      <c r="AD28" s="115" t="str">
        <f t="shared" si="21"/>
        <v>盈</v>
      </c>
      <c r="AE28" s="183" t="s">
        <v>107</v>
      </c>
    </row>
    <row r="29" spans="1:42" ht="16.8" customHeight="1" x14ac:dyDescent="0.4">
      <c r="A29" s="176">
        <f t="shared" si="0"/>
        <v>27</v>
      </c>
      <c r="B29" s="55"/>
      <c r="C29" s="56"/>
      <c r="D29" s="57"/>
      <c r="E29" s="56"/>
      <c r="F29" s="56"/>
      <c r="G29" s="57"/>
      <c r="H29" s="175">
        <f t="shared" si="18"/>
        <v>0</v>
      </c>
      <c r="I29" s="59" t="str">
        <f t="shared" ref="I29:I33" si="23">IF(H29&gt;=0,"盈","亏")</f>
        <v>盈</v>
      </c>
      <c r="J29" s="183" t="s">
        <v>107</v>
      </c>
      <c r="V29" s="211">
        <f t="shared" si="2"/>
        <v>27</v>
      </c>
      <c r="W29" s="111" t="s">
        <v>99</v>
      </c>
      <c r="X29" s="112">
        <v>1.17561</v>
      </c>
      <c r="Y29" s="113">
        <v>43031</v>
      </c>
      <c r="Z29" s="114"/>
      <c r="AA29" s="112">
        <v>1.17547</v>
      </c>
      <c r="AB29" s="113">
        <v>43032</v>
      </c>
      <c r="AC29" s="112">
        <f t="shared" si="22"/>
        <v>2.8000000000005798E-4</v>
      </c>
      <c r="AD29" s="115" t="str">
        <f t="shared" ref="AD29:AD33" si="24">IF(AC29&gt;=0,"盈","亏")</f>
        <v>盈</v>
      </c>
      <c r="AE29" s="183" t="s">
        <v>108</v>
      </c>
      <c r="AF29" s="221" t="s">
        <v>107</v>
      </c>
    </row>
    <row r="30" spans="1:42" ht="16.8" customHeight="1" x14ac:dyDescent="0.4">
      <c r="A30" s="176">
        <f t="shared" si="0"/>
        <v>28</v>
      </c>
      <c r="B30" s="55"/>
      <c r="C30" s="56"/>
      <c r="D30" s="57"/>
      <c r="E30" s="56"/>
      <c r="F30" s="56"/>
      <c r="G30" s="57"/>
      <c r="H30" s="175">
        <f t="shared" ref="H30:H31" si="25">IF(B30="卖",C30-F30,F30-C30)*J30</f>
        <v>0</v>
      </c>
      <c r="I30" s="59" t="str">
        <f t="shared" ref="I30:I31" si="26">IF(H30&gt;=0,"盈","亏")</f>
        <v>盈</v>
      </c>
      <c r="J30" s="183" t="s">
        <v>107</v>
      </c>
      <c r="V30" s="211">
        <f t="shared" si="2"/>
        <v>28</v>
      </c>
      <c r="W30" s="111" t="s">
        <v>99</v>
      </c>
      <c r="X30" s="112">
        <v>1.17597</v>
      </c>
      <c r="Y30" s="113">
        <v>43032</v>
      </c>
      <c r="Z30" s="114"/>
      <c r="AA30" s="112">
        <v>1.17214</v>
      </c>
      <c r="AB30" s="113">
        <v>43034</v>
      </c>
      <c r="AC30" s="112">
        <f t="shared" ref="AC30:AC31" si="27">IF(W30="卖",X30-AA30,AA30-X30)*AE30</f>
        <v>3.8300000000000001E-3</v>
      </c>
      <c r="AD30" s="115" t="str">
        <f t="shared" ref="AD30:AD31" si="28">IF(AC30&gt;=0,"盈","亏")</f>
        <v>盈</v>
      </c>
      <c r="AE30" s="183" t="s">
        <v>107</v>
      </c>
      <c r="AF30" s="221" t="s">
        <v>107</v>
      </c>
      <c r="AG30" s="239" t="s">
        <v>108</v>
      </c>
    </row>
    <row r="31" spans="1:42" ht="16.8" customHeight="1" x14ac:dyDescent="0.4">
      <c r="A31" s="176">
        <f t="shared" si="0"/>
        <v>29</v>
      </c>
      <c r="B31" s="55"/>
      <c r="C31" s="56"/>
      <c r="D31" s="57"/>
      <c r="E31" s="56"/>
      <c r="F31" s="56"/>
      <c r="G31" s="57"/>
      <c r="H31" s="175">
        <f t="shared" si="25"/>
        <v>0</v>
      </c>
      <c r="I31" s="59" t="str">
        <f t="shared" si="26"/>
        <v>盈</v>
      </c>
      <c r="J31" s="183" t="s">
        <v>107</v>
      </c>
      <c r="V31" s="211">
        <f t="shared" si="2"/>
        <v>29</v>
      </c>
      <c r="W31" s="55" t="s">
        <v>99</v>
      </c>
      <c r="X31" s="67">
        <v>1.15872</v>
      </c>
      <c r="Y31" s="57">
        <v>43036</v>
      </c>
      <c r="Z31" s="104"/>
      <c r="AA31" s="67"/>
      <c r="AB31" s="57"/>
      <c r="AC31" s="67">
        <f t="shared" si="27"/>
        <v>1.15872</v>
      </c>
      <c r="AD31" s="59" t="str">
        <f t="shared" si="28"/>
        <v>盈</v>
      </c>
      <c r="AE31" s="183" t="s">
        <v>107</v>
      </c>
      <c r="AF31" s="200" t="s">
        <v>178</v>
      </c>
      <c r="AG31" s="201" t="s">
        <v>178</v>
      </c>
      <c r="AH31" s="201" t="s">
        <v>178</v>
      </c>
      <c r="AI31" s="201" t="s">
        <v>178</v>
      </c>
      <c r="AJ31" s="201" t="s">
        <v>107</v>
      </c>
      <c r="AL31" s="201" t="s">
        <v>107</v>
      </c>
    </row>
    <row r="32" spans="1:42" ht="16.8" customHeight="1" x14ac:dyDescent="0.4">
      <c r="A32" s="176">
        <f t="shared" si="0"/>
        <v>30</v>
      </c>
      <c r="B32" s="55"/>
      <c r="C32" s="56"/>
      <c r="D32" s="57"/>
      <c r="E32" s="56"/>
      <c r="F32" s="56"/>
      <c r="G32" s="57"/>
      <c r="H32" s="175">
        <f t="shared" si="18"/>
        <v>0</v>
      </c>
      <c r="I32" s="59" t="str">
        <f t="shared" si="23"/>
        <v>盈</v>
      </c>
      <c r="J32" s="183" t="s">
        <v>107</v>
      </c>
      <c r="V32" s="211">
        <f t="shared" si="2"/>
        <v>30</v>
      </c>
      <c r="W32" s="55"/>
      <c r="X32" s="67"/>
      <c r="Y32" s="57"/>
      <c r="Z32" s="104"/>
      <c r="AA32" s="67"/>
      <c r="AB32" s="57"/>
      <c r="AC32" s="67"/>
      <c r="AD32" s="59"/>
      <c r="AE32" s="183" t="s">
        <v>107</v>
      </c>
    </row>
    <row r="33" spans="1:42" ht="16.8" customHeight="1" x14ac:dyDescent="0.4">
      <c r="A33" s="176">
        <f t="shared" si="0"/>
        <v>31</v>
      </c>
      <c r="B33" s="55"/>
      <c r="C33" s="56"/>
      <c r="D33" s="57"/>
      <c r="E33" s="56"/>
      <c r="F33" s="56"/>
      <c r="G33" s="57"/>
      <c r="H33" s="175">
        <f t="shared" si="18"/>
        <v>0</v>
      </c>
      <c r="I33" s="59" t="str">
        <f t="shared" si="23"/>
        <v>盈</v>
      </c>
      <c r="J33" s="183" t="s">
        <v>107</v>
      </c>
      <c r="V33" s="211">
        <f t="shared" si="2"/>
        <v>31</v>
      </c>
      <c r="W33" s="51" t="s">
        <v>99</v>
      </c>
      <c r="X33" s="53">
        <v>1.1679999999999999</v>
      </c>
      <c r="Y33" s="75">
        <v>43036</v>
      </c>
      <c r="Z33" s="102" t="s">
        <v>201</v>
      </c>
      <c r="AA33" s="53">
        <v>1.16845</v>
      </c>
      <c r="AB33" s="75">
        <v>43042</v>
      </c>
      <c r="AC33" s="53">
        <f t="shared" ref="AC33" si="29">IF(W33="卖",X33-AA33,AA33-X33)*AE33</f>
        <v>-4.5000000000006146E-4</v>
      </c>
      <c r="AD33" s="49" t="str">
        <f t="shared" ref="AD33" si="30">IF(AC33&gt;=0,"盈","亏")</f>
        <v>亏</v>
      </c>
      <c r="AE33" s="183" t="s">
        <v>107</v>
      </c>
      <c r="AF33" s="221" t="s">
        <v>178</v>
      </c>
      <c r="AG33" s="239" t="s">
        <v>178</v>
      </c>
      <c r="AH33" s="239" t="s">
        <v>178</v>
      </c>
      <c r="AI33" s="239" t="s">
        <v>178</v>
      </c>
      <c r="AJ33" s="239" t="s">
        <v>107</v>
      </c>
    </row>
    <row r="34" spans="1:42" ht="16.8" customHeight="1" x14ac:dyDescent="0.4">
      <c r="A34" s="244">
        <f t="shared" si="0"/>
        <v>32</v>
      </c>
      <c r="B34" s="245"/>
      <c r="C34" s="246"/>
      <c r="D34" s="241"/>
      <c r="E34" s="246"/>
      <c r="F34" s="246"/>
      <c r="G34" s="241"/>
      <c r="H34" s="247">
        <f t="shared" ref="H34:H39" si="31">IF(B34="卖",C34-F34,F34-C34)*J34</f>
        <v>0</v>
      </c>
      <c r="I34" s="248" t="str">
        <f t="shared" ref="I34:I39" si="32">IF(H34&gt;=0,"盈","亏")</f>
        <v>盈</v>
      </c>
      <c r="J34" s="249" t="s">
        <v>107</v>
      </c>
      <c r="K34" s="250"/>
      <c r="L34" s="251"/>
      <c r="M34" s="251"/>
      <c r="N34" s="251"/>
      <c r="O34" s="251"/>
      <c r="P34" s="251"/>
      <c r="Q34" s="251"/>
      <c r="R34" s="251"/>
      <c r="S34" s="251"/>
      <c r="T34" s="251"/>
      <c r="U34" s="252"/>
      <c r="V34" s="253">
        <f t="shared" si="2"/>
        <v>32</v>
      </c>
      <c r="W34" s="245"/>
      <c r="X34" s="242"/>
      <c r="Y34" s="241"/>
      <c r="Z34" s="254"/>
      <c r="AA34" s="242"/>
      <c r="AB34" s="241"/>
      <c r="AC34" s="242">
        <f t="shared" ref="AC34:AC39" si="33">IF(W34="卖",X34-AA34,AA34-X34)*AE34</f>
        <v>0</v>
      </c>
      <c r="AD34" s="248" t="str">
        <f t="shared" ref="AD34:AD39" si="34">IF(AC34&gt;=0,"盈","亏")</f>
        <v>盈</v>
      </c>
      <c r="AE34" s="249" t="s">
        <v>107</v>
      </c>
      <c r="AF34" s="250"/>
      <c r="AG34" s="251"/>
      <c r="AH34" s="251"/>
      <c r="AI34" s="251"/>
      <c r="AJ34" s="251"/>
      <c r="AK34" s="251"/>
      <c r="AL34" s="251"/>
      <c r="AM34" s="251"/>
      <c r="AN34" s="251"/>
      <c r="AO34" s="251"/>
      <c r="AP34" s="252"/>
    </row>
    <row r="35" spans="1:42" ht="16.8" customHeight="1" x14ac:dyDescent="0.4">
      <c r="A35" s="176">
        <f t="shared" si="0"/>
        <v>33</v>
      </c>
      <c r="B35" s="55"/>
      <c r="C35" s="56"/>
      <c r="D35" s="57"/>
      <c r="E35" s="56"/>
      <c r="F35" s="56"/>
      <c r="G35" s="57"/>
      <c r="H35" s="175">
        <f t="shared" si="31"/>
        <v>0</v>
      </c>
      <c r="I35" s="59" t="str">
        <f t="shared" si="32"/>
        <v>盈</v>
      </c>
      <c r="J35" s="183" t="s">
        <v>107</v>
      </c>
      <c r="V35" s="211">
        <f t="shared" si="2"/>
        <v>33</v>
      </c>
      <c r="W35" s="55" t="s">
        <v>99</v>
      </c>
      <c r="X35" s="67">
        <v>1.1605000000000001</v>
      </c>
      <c r="Y35" s="57">
        <v>43038</v>
      </c>
      <c r="Z35" s="104"/>
      <c r="AA35" s="67"/>
      <c r="AB35" s="57"/>
      <c r="AC35" s="67">
        <f t="shared" si="33"/>
        <v>1.1605000000000001</v>
      </c>
      <c r="AD35" s="59" t="str">
        <f t="shared" si="34"/>
        <v>盈</v>
      </c>
      <c r="AE35" s="183" t="s">
        <v>107</v>
      </c>
      <c r="AF35" s="200" t="s">
        <v>178</v>
      </c>
      <c r="AG35" s="201" t="s">
        <v>178</v>
      </c>
      <c r="AH35" s="201" t="s">
        <v>178</v>
      </c>
      <c r="AI35" s="201" t="s">
        <v>107</v>
      </c>
      <c r="AJ35" s="201" t="s">
        <v>107</v>
      </c>
    </row>
    <row r="36" spans="1:42" ht="16.8" customHeight="1" x14ac:dyDescent="0.4">
      <c r="A36" s="176">
        <f t="shared" si="0"/>
        <v>34</v>
      </c>
      <c r="B36" s="55"/>
      <c r="C36" s="56"/>
      <c r="D36" s="57"/>
      <c r="E36" s="56"/>
      <c r="F36" s="56"/>
      <c r="G36" s="57"/>
      <c r="H36" s="175">
        <f t="shared" si="31"/>
        <v>0</v>
      </c>
      <c r="I36" s="59" t="str">
        <f t="shared" si="32"/>
        <v>盈</v>
      </c>
      <c r="J36" s="183" t="s">
        <v>107</v>
      </c>
      <c r="V36" s="211">
        <f t="shared" si="2"/>
        <v>34</v>
      </c>
      <c r="W36" s="55"/>
      <c r="X36" s="67"/>
      <c r="Y36" s="57"/>
      <c r="Z36" s="104"/>
      <c r="AA36" s="67"/>
      <c r="AB36" s="57"/>
      <c r="AC36" s="67">
        <f t="shared" si="33"/>
        <v>0</v>
      </c>
      <c r="AD36" s="59" t="str">
        <f t="shared" si="34"/>
        <v>盈</v>
      </c>
      <c r="AE36" s="183" t="s">
        <v>107</v>
      </c>
    </row>
    <row r="37" spans="1:42" ht="16.8" customHeight="1" x14ac:dyDescent="0.4">
      <c r="A37" s="176">
        <f t="shared" si="0"/>
        <v>35</v>
      </c>
      <c r="B37" s="55"/>
      <c r="C37" s="56"/>
      <c r="D37" s="57"/>
      <c r="E37" s="56"/>
      <c r="F37" s="56"/>
      <c r="G37" s="57"/>
      <c r="H37" s="175">
        <f t="shared" si="31"/>
        <v>0</v>
      </c>
      <c r="I37" s="59" t="str">
        <f t="shared" si="32"/>
        <v>盈</v>
      </c>
      <c r="J37" s="183" t="s">
        <v>107</v>
      </c>
      <c r="V37" s="211">
        <f t="shared" si="2"/>
        <v>35</v>
      </c>
      <c r="W37" s="55" t="s">
        <v>99</v>
      </c>
      <c r="X37" s="67">
        <v>1.16018</v>
      </c>
      <c r="Y37" s="57">
        <v>43042</v>
      </c>
      <c r="Z37" s="104"/>
      <c r="AA37" s="67"/>
      <c r="AB37" s="57"/>
      <c r="AC37" s="67">
        <f t="shared" si="33"/>
        <v>1.16018</v>
      </c>
      <c r="AD37" s="59" t="str">
        <f t="shared" si="34"/>
        <v>盈</v>
      </c>
      <c r="AE37" s="183" t="s">
        <v>107</v>
      </c>
      <c r="AF37" s="200" t="s">
        <v>107</v>
      </c>
    </row>
    <row r="38" spans="1:42" ht="16.8" customHeight="1" x14ac:dyDescent="0.4">
      <c r="A38" s="176">
        <f t="shared" si="0"/>
        <v>36</v>
      </c>
      <c r="B38" s="55"/>
      <c r="C38" s="56"/>
      <c r="D38" s="57"/>
      <c r="E38" s="56"/>
      <c r="F38" s="56"/>
      <c r="G38" s="57"/>
      <c r="H38" s="175">
        <f t="shared" si="31"/>
        <v>0</v>
      </c>
      <c r="I38" s="59" t="str">
        <f t="shared" si="32"/>
        <v>盈</v>
      </c>
      <c r="J38" s="183" t="s">
        <v>107</v>
      </c>
      <c r="V38" s="211">
        <f t="shared" si="2"/>
        <v>36</v>
      </c>
      <c r="W38" s="55"/>
      <c r="X38" s="67"/>
      <c r="Y38" s="57"/>
      <c r="Z38" s="104"/>
      <c r="AA38" s="67"/>
      <c r="AB38" s="57"/>
      <c r="AC38" s="67">
        <f t="shared" si="33"/>
        <v>0</v>
      </c>
      <c r="AD38" s="59" t="str">
        <f t="shared" si="34"/>
        <v>盈</v>
      </c>
      <c r="AE38" s="183" t="s">
        <v>107</v>
      </c>
    </row>
    <row r="39" spans="1:42" ht="16.8" customHeight="1" x14ac:dyDescent="0.4">
      <c r="A39" s="176">
        <f t="shared" si="0"/>
        <v>37</v>
      </c>
      <c r="B39" s="55"/>
      <c r="C39" s="56"/>
      <c r="D39" s="57"/>
      <c r="E39" s="56"/>
      <c r="F39" s="56"/>
      <c r="G39" s="57"/>
      <c r="H39" s="175">
        <f t="shared" si="31"/>
        <v>0</v>
      </c>
      <c r="I39" s="59" t="str">
        <f t="shared" si="32"/>
        <v>盈</v>
      </c>
      <c r="J39" s="183" t="s">
        <v>107</v>
      </c>
      <c r="V39" s="211">
        <f t="shared" si="2"/>
        <v>37</v>
      </c>
      <c r="W39" s="55"/>
      <c r="X39" s="67"/>
      <c r="Y39" s="57"/>
      <c r="Z39" s="104"/>
      <c r="AA39" s="67"/>
      <c r="AB39" s="57"/>
      <c r="AC39" s="67">
        <f t="shared" si="33"/>
        <v>0</v>
      </c>
      <c r="AD39" s="59" t="str">
        <f t="shared" si="34"/>
        <v>盈</v>
      </c>
      <c r="AE39" s="183" t="s">
        <v>107</v>
      </c>
    </row>
    <row r="40" spans="1:42" ht="16.8" customHeight="1" x14ac:dyDescent="0.4">
      <c r="A40" s="176">
        <f t="shared" si="0"/>
        <v>38</v>
      </c>
      <c r="B40" s="55"/>
      <c r="C40" s="56"/>
      <c r="D40" s="57"/>
      <c r="E40" s="56"/>
      <c r="F40" s="56"/>
      <c r="G40" s="57"/>
      <c r="H40" s="175">
        <f t="shared" ref="H40:H41" si="35">IF(B40="卖",C40-F40,F40-C40)*J40</f>
        <v>0</v>
      </c>
      <c r="I40" s="59" t="str">
        <f t="shared" ref="I40:I41" si="36">IF(H40&gt;=0,"盈","亏")</f>
        <v>盈</v>
      </c>
      <c r="J40" s="183" t="s">
        <v>107</v>
      </c>
      <c r="V40" s="211">
        <f t="shared" si="2"/>
        <v>38</v>
      </c>
      <c r="W40" s="55"/>
      <c r="X40" s="67"/>
      <c r="Y40" s="57"/>
      <c r="Z40" s="104"/>
      <c r="AA40" s="67"/>
      <c r="AB40" s="57"/>
      <c r="AC40" s="67">
        <f t="shared" ref="AC40:AC41" si="37">IF(W40="卖",X40-AA40,AA40-X40)*AE40</f>
        <v>0</v>
      </c>
      <c r="AD40" s="59" t="str">
        <f t="shared" ref="AD40:AD41" si="38">IF(AC40&gt;=0,"盈","亏")</f>
        <v>盈</v>
      </c>
      <c r="AE40" s="183" t="s">
        <v>107</v>
      </c>
    </row>
    <row r="41" spans="1:42" ht="16.8" customHeight="1" x14ac:dyDescent="0.4">
      <c r="A41" s="176">
        <f t="shared" si="0"/>
        <v>39</v>
      </c>
      <c r="B41" s="55"/>
      <c r="C41" s="56"/>
      <c r="D41" s="57"/>
      <c r="E41" s="56"/>
      <c r="F41" s="56"/>
      <c r="G41" s="57"/>
      <c r="H41" s="175">
        <f t="shared" si="35"/>
        <v>0</v>
      </c>
      <c r="I41" s="59" t="str">
        <f t="shared" si="36"/>
        <v>盈</v>
      </c>
      <c r="J41" s="183" t="s">
        <v>107</v>
      </c>
      <c r="V41" s="211">
        <f t="shared" si="2"/>
        <v>39</v>
      </c>
      <c r="W41" s="55"/>
      <c r="X41" s="67"/>
      <c r="Y41" s="57"/>
      <c r="Z41" s="104"/>
      <c r="AA41" s="67"/>
      <c r="AB41" s="57"/>
      <c r="AC41" s="67">
        <f t="shared" si="37"/>
        <v>0</v>
      </c>
      <c r="AD41" s="59" t="str">
        <f t="shared" si="38"/>
        <v>盈</v>
      </c>
      <c r="AE41" s="183" t="s">
        <v>107</v>
      </c>
    </row>
    <row r="42" spans="1:42" x14ac:dyDescent="0.4">
      <c r="D42" s="39"/>
      <c r="E42" s="39"/>
    </row>
    <row r="43" spans="1:42" x14ac:dyDescent="0.4">
      <c r="D43" s="39"/>
      <c r="E43" s="39"/>
      <c r="K43" s="207"/>
      <c r="L43" s="208"/>
      <c r="M43" s="208"/>
      <c r="N43" s="208"/>
      <c r="O43" s="208"/>
      <c r="P43" s="209"/>
      <c r="Q43" s="208"/>
      <c r="R43" s="208"/>
      <c r="S43" s="208"/>
      <c r="T43" s="208"/>
      <c r="U43" s="210"/>
      <c r="Y43" s="89" t="s">
        <v>119</v>
      </c>
      <c r="AF43" s="207"/>
      <c r="AG43" s="208"/>
      <c r="AH43" s="208"/>
      <c r="AI43" s="208"/>
      <c r="AJ43" s="208"/>
      <c r="AK43" s="209"/>
      <c r="AL43" s="208"/>
      <c r="AM43" s="208"/>
      <c r="AN43" s="208"/>
      <c r="AO43" s="208"/>
      <c r="AP43" s="210"/>
    </row>
    <row r="44" spans="1:42" x14ac:dyDescent="0.4">
      <c r="D44" s="39"/>
      <c r="E44" s="39"/>
      <c r="K44" s="207"/>
      <c r="L44" s="208"/>
      <c r="M44" s="208"/>
      <c r="N44" s="208"/>
      <c r="O44" s="208"/>
      <c r="P44" s="209"/>
      <c r="Q44" s="208"/>
      <c r="R44" s="208"/>
      <c r="S44" s="208"/>
      <c r="T44" s="208"/>
      <c r="U44" s="210"/>
      <c r="Y44" s="89" t="s">
        <v>120</v>
      </c>
      <c r="AF44" s="207"/>
      <c r="AG44" s="208"/>
      <c r="AH44" s="208"/>
      <c r="AI44" s="208"/>
      <c r="AJ44" s="208"/>
      <c r="AK44" s="209"/>
      <c r="AL44" s="208"/>
      <c r="AM44" s="208"/>
      <c r="AN44" s="208"/>
      <c r="AO44" s="208"/>
      <c r="AP44" s="210"/>
    </row>
    <row r="45" spans="1:42" s="42" customFormat="1" x14ac:dyDescent="0.4">
      <c r="A45" s="39"/>
      <c r="B45" s="43"/>
      <c r="C45" s="40"/>
      <c r="F45" s="40"/>
      <c r="G45" s="54"/>
      <c r="H45" s="41"/>
      <c r="J45" s="184"/>
      <c r="K45" s="207"/>
      <c r="L45" s="208"/>
      <c r="M45" s="208"/>
      <c r="N45" s="208"/>
      <c r="O45" s="208"/>
      <c r="P45" s="209"/>
      <c r="Q45" s="208"/>
      <c r="R45" s="208"/>
      <c r="S45" s="208"/>
      <c r="T45" s="208"/>
      <c r="U45" s="210"/>
      <c r="V45" s="39"/>
      <c r="W45" s="43"/>
      <c r="X45" s="40"/>
      <c r="Y45" s="89" t="s">
        <v>121</v>
      </c>
      <c r="Z45" s="40"/>
      <c r="AA45" s="40"/>
      <c r="AB45" s="54"/>
      <c r="AC45" s="41"/>
      <c r="AE45" s="184"/>
      <c r="AF45" s="207"/>
      <c r="AG45" s="208"/>
      <c r="AH45" s="208"/>
      <c r="AI45" s="208"/>
      <c r="AJ45" s="208"/>
      <c r="AK45" s="209"/>
      <c r="AL45" s="208"/>
      <c r="AM45" s="208"/>
      <c r="AN45" s="208"/>
      <c r="AO45" s="208"/>
      <c r="AP45" s="210"/>
    </row>
    <row r="46" spans="1:42" s="42" customFormat="1" x14ac:dyDescent="0.4">
      <c r="A46" s="39"/>
      <c r="B46" s="43"/>
      <c r="C46" s="40"/>
      <c r="F46" s="40"/>
      <c r="G46" s="54"/>
      <c r="H46" s="41"/>
      <c r="J46" s="184"/>
      <c r="K46" s="207"/>
      <c r="L46" s="208"/>
      <c r="M46" s="208"/>
      <c r="N46" s="208"/>
      <c r="O46" s="208"/>
      <c r="P46" s="209"/>
      <c r="Q46" s="208"/>
      <c r="R46" s="208"/>
      <c r="S46" s="208"/>
      <c r="T46" s="208"/>
      <c r="U46" s="210"/>
      <c r="V46" s="39"/>
      <c r="W46" s="43"/>
      <c r="X46" s="40"/>
      <c r="Y46" s="54"/>
      <c r="Z46" s="40"/>
      <c r="AA46" s="40"/>
      <c r="AB46" s="54"/>
      <c r="AC46" s="41"/>
      <c r="AE46" s="184"/>
      <c r="AF46" s="207"/>
      <c r="AG46" s="208"/>
      <c r="AH46" s="208"/>
      <c r="AI46" s="208"/>
      <c r="AJ46" s="208"/>
      <c r="AK46" s="209"/>
      <c r="AL46" s="208"/>
      <c r="AM46" s="208"/>
      <c r="AN46" s="208"/>
      <c r="AO46" s="208"/>
      <c r="AP46" s="210"/>
    </row>
    <row r="47" spans="1:42" s="42" customFormat="1" x14ac:dyDescent="0.4">
      <c r="A47" s="39"/>
      <c r="B47" s="43"/>
      <c r="C47" s="40"/>
      <c r="F47" s="40"/>
      <c r="G47" s="54"/>
      <c r="H47" s="41"/>
      <c r="J47" s="184"/>
      <c r="K47" s="207"/>
      <c r="L47" s="208"/>
      <c r="M47" s="208"/>
      <c r="N47" s="208"/>
      <c r="O47" s="208"/>
      <c r="P47" s="209"/>
      <c r="Q47" s="208"/>
      <c r="R47" s="208"/>
      <c r="S47" s="208"/>
      <c r="T47" s="208"/>
      <c r="U47" s="210"/>
      <c r="V47" s="39"/>
      <c r="W47" s="43"/>
      <c r="X47" s="40"/>
      <c r="Y47" s="54"/>
      <c r="Z47" s="40"/>
      <c r="AA47" s="40"/>
      <c r="AB47" s="54"/>
      <c r="AC47" s="41"/>
      <c r="AE47" s="184"/>
      <c r="AF47" s="207"/>
      <c r="AG47" s="208"/>
      <c r="AH47" s="208"/>
      <c r="AI47" s="208"/>
      <c r="AJ47" s="208"/>
      <c r="AK47" s="209"/>
      <c r="AL47" s="208"/>
      <c r="AM47" s="208"/>
      <c r="AN47" s="208"/>
      <c r="AO47" s="208"/>
      <c r="AP47" s="210"/>
    </row>
    <row r="48" spans="1:42" s="42" customFormat="1" x14ac:dyDescent="0.4">
      <c r="A48" s="39"/>
      <c r="B48" s="43"/>
      <c r="C48" s="40"/>
      <c r="F48" s="40"/>
      <c r="G48" s="54"/>
      <c r="H48" s="41"/>
      <c r="J48" s="184"/>
      <c r="K48" s="207"/>
      <c r="L48" s="208"/>
      <c r="M48" s="208"/>
      <c r="N48" s="208"/>
      <c r="O48" s="208"/>
      <c r="P48" s="209"/>
      <c r="Q48" s="208"/>
      <c r="R48" s="208"/>
      <c r="S48" s="208"/>
      <c r="T48" s="208"/>
      <c r="U48" s="210"/>
      <c r="V48" s="39"/>
      <c r="W48" s="43"/>
      <c r="X48" s="40"/>
      <c r="Y48" s="73" t="s">
        <v>110</v>
      </c>
      <c r="Z48" s="40"/>
      <c r="AA48" s="40"/>
      <c r="AB48" s="54"/>
      <c r="AC48" s="41"/>
      <c r="AE48" s="184"/>
      <c r="AF48" s="207"/>
      <c r="AG48" s="208"/>
      <c r="AH48" s="208"/>
      <c r="AI48" s="208"/>
      <c r="AJ48" s="208"/>
      <c r="AK48" s="209"/>
      <c r="AL48" s="208"/>
      <c r="AM48" s="208"/>
      <c r="AN48" s="208"/>
      <c r="AO48" s="208"/>
      <c r="AP48" s="210"/>
    </row>
    <row r="49" spans="1:42" s="42" customFormat="1" x14ac:dyDescent="0.4">
      <c r="A49" s="39"/>
      <c r="B49" s="43"/>
      <c r="C49" s="40"/>
      <c r="F49" s="40"/>
      <c r="G49" s="54"/>
      <c r="H49" s="41"/>
      <c r="J49" s="184"/>
      <c r="K49" s="207"/>
      <c r="L49" s="208"/>
      <c r="M49" s="208"/>
      <c r="N49" s="208"/>
      <c r="O49" s="208"/>
      <c r="P49" s="209"/>
      <c r="Q49" s="208"/>
      <c r="R49" s="208"/>
      <c r="S49" s="208"/>
      <c r="T49" s="208"/>
      <c r="U49" s="210"/>
      <c r="V49" s="39"/>
      <c r="W49" s="43"/>
      <c r="X49" s="40"/>
      <c r="Y49" s="73" t="s">
        <v>116</v>
      </c>
      <c r="Z49" s="40"/>
      <c r="AA49" s="40"/>
      <c r="AB49" s="54"/>
      <c r="AC49" s="41"/>
      <c r="AE49" s="184"/>
      <c r="AF49" s="207"/>
      <c r="AG49" s="208"/>
      <c r="AH49" s="208"/>
      <c r="AI49" s="208"/>
      <c r="AJ49" s="208"/>
      <c r="AK49" s="209"/>
      <c r="AL49" s="208"/>
      <c r="AM49" s="208"/>
      <c r="AN49" s="208"/>
      <c r="AO49" s="208"/>
      <c r="AP49" s="210"/>
    </row>
    <row r="50" spans="1:42" s="42" customFormat="1" x14ac:dyDescent="0.4">
      <c r="A50" s="39"/>
      <c r="B50" s="43"/>
      <c r="C50" s="40"/>
      <c r="F50" s="40"/>
      <c r="G50" s="54"/>
      <c r="H50" s="41"/>
      <c r="J50" s="184"/>
      <c r="K50" s="207"/>
      <c r="L50" s="208"/>
      <c r="M50" s="208"/>
      <c r="N50" s="208"/>
      <c r="O50" s="208"/>
      <c r="P50" s="209"/>
      <c r="Q50" s="208"/>
      <c r="R50" s="208"/>
      <c r="S50" s="208"/>
      <c r="T50" s="208"/>
      <c r="U50" s="210"/>
      <c r="V50" s="39"/>
      <c r="W50" s="43"/>
      <c r="X50" s="40"/>
      <c r="Y50" s="54"/>
      <c r="Z50" s="40"/>
      <c r="AA50" s="40"/>
      <c r="AB50" s="54"/>
      <c r="AC50" s="41"/>
      <c r="AE50" s="184"/>
      <c r="AF50" s="207"/>
      <c r="AG50" s="208"/>
      <c r="AH50" s="208"/>
      <c r="AI50" s="208"/>
      <c r="AJ50" s="208"/>
      <c r="AK50" s="209"/>
      <c r="AL50" s="208"/>
      <c r="AM50" s="208"/>
      <c r="AN50" s="208"/>
      <c r="AO50" s="208"/>
      <c r="AP50" s="210"/>
    </row>
    <row r="51" spans="1:42" s="42" customFormat="1" x14ac:dyDescent="0.4">
      <c r="A51" s="39"/>
      <c r="B51" s="43"/>
      <c r="C51" s="40"/>
      <c r="F51" s="40"/>
      <c r="G51" s="54"/>
      <c r="H51" s="41"/>
      <c r="J51" s="184"/>
      <c r="K51" s="207"/>
      <c r="L51" s="208"/>
      <c r="M51" s="208"/>
      <c r="N51" s="208"/>
      <c r="O51" s="208"/>
      <c r="P51" s="209"/>
      <c r="Q51" s="208"/>
      <c r="R51" s="208"/>
      <c r="S51" s="208"/>
      <c r="T51" s="208"/>
      <c r="U51" s="210"/>
      <c r="V51" s="39"/>
      <c r="W51" s="43"/>
      <c r="X51" s="40"/>
      <c r="Y51" s="73" t="s">
        <v>111</v>
      </c>
      <c r="Z51" s="40"/>
      <c r="AA51" s="40"/>
      <c r="AB51" s="54"/>
      <c r="AC51" s="41"/>
      <c r="AE51" s="184"/>
      <c r="AF51" s="207"/>
      <c r="AG51" s="208"/>
      <c r="AH51" s="208"/>
      <c r="AI51" s="208"/>
      <c r="AJ51" s="208"/>
      <c r="AK51" s="209"/>
      <c r="AL51" s="208"/>
      <c r="AM51" s="208"/>
      <c r="AN51" s="208"/>
      <c r="AO51" s="208"/>
      <c r="AP51" s="210"/>
    </row>
    <row r="52" spans="1:42" s="42" customFormat="1" x14ac:dyDescent="0.4">
      <c r="A52" s="39"/>
      <c r="B52" s="43"/>
      <c r="C52" s="40"/>
      <c r="F52" s="40"/>
      <c r="G52" s="54"/>
      <c r="H52" s="41"/>
      <c r="J52" s="184"/>
      <c r="K52" s="207"/>
      <c r="L52" s="208"/>
      <c r="M52" s="208"/>
      <c r="N52" s="208"/>
      <c r="O52" s="208"/>
      <c r="P52" s="209"/>
      <c r="Q52" s="208"/>
      <c r="R52" s="208"/>
      <c r="S52" s="208"/>
      <c r="T52" s="208"/>
      <c r="U52" s="210"/>
      <c r="V52" s="39"/>
      <c r="W52" s="43"/>
      <c r="X52" s="40"/>
      <c r="Y52" s="73"/>
      <c r="Z52" s="40"/>
      <c r="AA52" s="40"/>
      <c r="AB52" s="54"/>
      <c r="AC52" s="41"/>
      <c r="AE52" s="184"/>
      <c r="AF52" s="207"/>
      <c r="AG52" s="208"/>
      <c r="AH52" s="208"/>
      <c r="AI52" s="208"/>
      <c r="AJ52" s="208"/>
      <c r="AK52" s="209"/>
      <c r="AL52" s="208"/>
      <c r="AM52" s="208"/>
      <c r="AN52" s="208"/>
      <c r="AO52" s="208"/>
      <c r="AP52" s="210"/>
    </row>
    <row r="53" spans="1:42" s="42" customFormat="1" x14ac:dyDescent="0.4">
      <c r="A53" s="39"/>
      <c r="B53" s="43"/>
      <c r="C53" s="40"/>
      <c r="F53" s="40"/>
      <c r="G53" s="54"/>
      <c r="H53" s="41"/>
      <c r="J53" s="184"/>
      <c r="K53" s="207"/>
      <c r="L53" s="208"/>
      <c r="M53" s="208"/>
      <c r="N53" s="208"/>
      <c r="O53" s="208"/>
      <c r="P53" s="209"/>
      <c r="Q53" s="208"/>
      <c r="R53" s="208"/>
      <c r="S53" s="208"/>
      <c r="T53" s="208"/>
      <c r="U53" s="210"/>
      <c r="V53" s="39"/>
      <c r="W53" s="43"/>
      <c r="X53" s="40"/>
      <c r="Y53" s="73" t="s">
        <v>117</v>
      </c>
      <c r="Z53" s="40"/>
      <c r="AA53" s="40"/>
      <c r="AB53" s="54"/>
      <c r="AC53" s="41"/>
      <c r="AE53" s="184"/>
      <c r="AF53" s="207"/>
      <c r="AG53" s="208"/>
      <c r="AH53" s="208"/>
      <c r="AI53" s="208"/>
      <c r="AJ53" s="208"/>
      <c r="AK53" s="209"/>
      <c r="AL53" s="208"/>
      <c r="AM53" s="208"/>
      <c r="AN53" s="208"/>
      <c r="AO53" s="208"/>
      <c r="AP53" s="210"/>
    </row>
    <row r="54" spans="1:42" s="42" customFormat="1" x14ac:dyDescent="0.4">
      <c r="A54" s="39"/>
      <c r="B54" s="43"/>
      <c r="C54" s="40"/>
      <c r="F54" s="40"/>
      <c r="G54" s="54"/>
      <c r="H54" s="41"/>
      <c r="J54" s="184"/>
      <c r="K54" s="207"/>
      <c r="L54" s="208"/>
      <c r="M54" s="208"/>
      <c r="N54" s="208"/>
      <c r="O54" s="208"/>
      <c r="P54" s="209"/>
      <c r="Q54" s="208"/>
      <c r="R54" s="208"/>
      <c r="S54" s="208"/>
      <c r="T54" s="208"/>
      <c r="U54" s="210"/>
      <c r="V54" s="39"/>
      <c r="W54" s="43"/>
      <c r="X54" s="40"/>
      <c r="Y54" s="73" t="s">
        <v>113</v>
      </c>
      <c r="Z54" s="40"/>
      <c r="AA54" s="40"/>
      <c r="AB54" s="54"/>
      <c r="AC54" s="41"/>
      <c r="AE54" s="184"/>
      <c r="AF54" s="207"/>
      <c r="AG54" s="208"/>
      <c r="AH54" s="208"/>
      <c r="AI54" s="208"/>
      <c r="AJ54" s="208"/>
      <c r="AK54" s="209"/>
      <c r="AL54" s="208"/>
      <c r="AM54" s="208"/>
      <c r="AN54" s="208"/>
      <c r="AO54" s="208"/>
      <c r="AP54" s="210"/>
    </row>
    <row r="55" spans="1:42" s="42" customFormat="1" x14ac:dyDescent="0.4">
      <c r="A55" s="39"/>
      <c r="B55" s="43"/>
      <c r="C55" s="40"/>
      <c r="F55" s="40"/>
      <c r="G55" s="54"/>
      <c r="H55" s="41"/>
      <c r="J55" s="184"/>
      <c r="K55" s="207"/>
      <c r="L55" s="208"/>
      <c r="M55" s="208"/>
      <c r="N55" s="208"/>
      <c r="O55" s="208"/>
      <c r="P55" s="209"/>
      <c r="Q55" s="208"/>
      <c r="R55" s="208"/>
      <c r="S55" s="208"/>
      <c r="T55" s="208"/>
      <c r="U55" s="210"/>
      <c r="V55" s="39"/>
      <c r="W55" s="43"/>
      <c r="X55" s="40"/>
      <c r="Y55" s="73" t="s">
        <v>118</v>
      </c>
      <c r="Z55" s="40"/>
      <c r="AA55" s="40"/>
      <c r="AB55" s="54"/>
      <c r="AC55" s="41"/>
      <c r="AE55" s="184"/>
      <c r="AF55" s="207"/>
      <c r="AG55" s="208"/>
      <c r="AH55" s="208"/>
      <c r="AI55" s="208"/>
      <c r="AJ55" s="208"/>
      <c r="AK55" s="209"/>
      <c r="AL55" s="208"/>
      <c r="AM55" s="208"/>
      <c r="AN55" s="208"/>
      <c r="AO55" s="208"/>
      <c r="AP55" s="210"/>
    </row>
    <row r="56" spans="1:42" s="42" customFormat="1" x14ac:dyDescent="0.4">
      <c r="A56" s="39"/>
      <c r="B56" s="43"/>
      <c r="C56" s="40"/>
      <c r="D56" s="54"/>
      <c r="E56" s="40"/>
      <c r="F56" s="40"/>
      <c r="G56" s="54"/>
      <c r="H56" s="41"/>
      <c r="J56" s="184"/>
      <c r="K56" s="207"/>
      <c r="L56" s="208"/>
      <c r="M56" s="208"/>
      <c r="N56" s="208"/>
      <c r="O56" s="208"/>
      <c r="P56" s="209"/>
      <c r="Q56" s="208"/>
      <c r="R56" s="208"/>
      <c r="S56" s="208"/>
      <c r="T56" s="208"/>
      <c r="U56" s="210"/>
      <c r="V56" s="39"/>
      <c r="W56" s="43"/>
      <c r="X56" s="40"/>
      <c r="Y56" s="73" t="s">
        <v>114</v>
      </c>
      <c r="Z56" s="40"/>
      <c r="AA56" s="40"/>
      <c r="AB56" s="54"/>
      <c r="AC56" s="41"/>
      <c r="AE56" s="184"/>
      <c r="AF56" s="207"/>
      <c r="AG56" s="208"/>
      <c r="AH56" s="208"/>
      <c r="AI56" s="208"/>
      <c r="AJ56" s="208"/>
      <c r="AK56" s="209"/>
      <c r="AL56" s="208"/>
      <c r="AM56" s="208"/>
      <c r="AN56" s="208"/>
      <c r="AO56" s="208"/>
      <c r="AP56" s="210"/>
    </row>
    <row r="57" spans="1:42" s="42" customFormat="1" x14ac:dyDescent="0.4">
      <c r="A57" s="39"/>
      <c r="B57" s="43"/>
      <c r="C57" s="40"/>
      <c r="D57" s="54"/>
      <c r="E57" s="40"/>
      <c r="F57" s="40"/>
      <c r="G57" s="54"/>
      <c r="H57" s="41"/>
      <c r="J57" s="184"/>
      <c r="K57" s="207"/>
      <c r="L57" s="208"/>
      <c r="M57" s="208"/>
      <c r="N57" s="208"/>
      <c r="O57" s="208"/>
      <c r="P57" s="209"/>
      <c r="Q57" s="208"/>
      <c r="R57" s="208"/>
      <c r="S57" s="208"/>
      <c r="T57" s="208"/>
      <c r="U57" s="210"/>
      <c r="V57" s="39"/>
      <c r="W57" s="43"/>
      <c r="X57" s="40"/>
      <c r="Y57" s="54"/>
      <c r="Z57" s="40"/>
      <c r="AA57" s="40"/>
      <c r="AB57" s="54"/>
      <c r="AC57" s="41"/>
      <c r="AE57" s="184"/>
      <c r="AF57" s="207"/>
      <c r="AG57" s="208"/>
      <c r="AH57" s="208"/>
      <c r="AI57" s="208"/>
      <c r="AJ57" s="208"/>
      <c r="AK57" s="209"/>
      <c r="AL57" s="208"/>
      <c r="AM57" s="208"/>
      <c r="AN57" s="208"/>
      <c r="AO57" s="208"/>
      <c r="AP57" s="210"/>
    </row>
    <row r="58" spans="1:42" s="42" customFormat="1" x14ac:dyDescent="0.4">
      <c r="A58" s="39"/>
      <c r="B58" s="43"/>
      <c r="C58" s="40"/>
      <c r="D58" s="54"/>
      <c r="E58" s="40"/>
      <c r="F58" s="40"/>
      <c r="G58" s="54"/>
      <c r="H58" s="41"/>
      <c r="J58" s="184"/>
      <c r="K58" s="207"/>
      <c r="L58" s="208"/>
      <c r="M58" s="208"/>
      <c r="N58" s="208"/>
      <c r="O58" s="208"/>
      <c r="P58" s="209"/>
      <c r="Q58" s="208"/>
      <c r="R58" s="208"/>
      <c r="S58" s="208"/>
      <c r="T58" s="208"/>
      <c r="U58" s="210"/>
      <c r="V58" s="39"/>
      <c r="W58" s="43"/>
      <c r="X58" s="40"/>
      <c r="Y58" s="54"/>
      <c r="Z58" s="40"/>
      <c r="AA58" s="40"/>
      <c r="AB58" s="54"/>
      <c r="AC58" s="41"/>
      <c r="AE58" s="184"/>
      <c r="AF58" s="207"/>
      <c r="AG58" s="208"/>
      <c r="AH58" s="208"/>
      <c r="AI58" s="208"/>
      <c r="AJ58" s="208"/>
      <c r="AK58" s="209"/>
      <c r="AL58" s="208"/>
      <c r="AM58" s="208"/>
      <c r="AN58" s="208"/>
      <c r="AO58" s="208"/>
      <c r="AP58" s="210"/>
    </row>
    <row r="59" spans="1:42" s="42" customFormat="1" x14ac:dyDescent="0.4">
      <c r="A59" s="39"/>
      <c r="B59" s="43"/>
      <c r="C59" s="40"/>
      <c r="D59" s="54"/>
      <c r="E59" s="40"/>
      <c r="F59" s="40"/>
      <c r="G59" s="54"/>
      <c r="H59" s="41"/>
      <c r="J59" s="184"/>
      <c r="K59" s="207"/>
      <c r="L59" s="208"/>
      <c r="M59" s="208"/>
      <c r="N59" s="208"/>
      <c r="O59" s="208"/>
      <c r="P59" s="209"/>
      <c r="Q59" s="208"/>
      <c r="R59" s="208"/>
      <c r="S59" s="208"/>
      <c r="T59" s="208"/>
      <c r="U59" s="210"/>
      <c r="V59" s="39"/>
      <c r="W59" s="43"/>
      <c r="X59" s="40"/>
      <c r="Y59" s="54"/>
      <c r="Z59" s="40"/>
      <c r="AA59" s="40"/>
      <c r="AB59" s="54"/>
      <c r="AC59" s="41"/>
      <c r="AE59" s="184"/>
      <c r="AF59" s="207"/>
      <c r="AG59" s="208"/>
      <c r="AH59" s="208"/>
      <c r="AI59" s="208"/>
      <c r="AJ59" s="208"/>
      <c r="AK59" s="209"/>
      <c r="AL59" s="208"/>
      <c r="AM59" s="208"/>
      <c r="AN59" s="208"/>
      <c r="AO59" s="208"/>
      <c r="AP59" s="210"/>
    </row>
    <row r="60" spans="1:42" s="42" customFormat="1" x14ac:dyDescent="0.4">
      <c r="A60" s="39"/>
      <c r="B60" s="43"/>
      <c r="C60" s="40"/>
      <c r="D60" s="54"/>
      <c r="E60" s="40"/>
      <c r="F60" s="40"/>
      <c r="G60" s="54"/>
      <c r="H60" s="41"/>
      <c r="J60" s="184"/>
      <c r="K60" s="207"/>
      <c r="L60" s="208"/>
      <c r="M60" s="208"/>
      <c r="N60" s="208"/>
      <c r="O60" s="208"/>
      <c r="P60" s="209"/>
      <c r="Q60" s="208"/>
      <c r="R60" s="208"/>
      <c r="S60" s="208"/>
      <c r="T60" s="208"/>
      <c r="U60" s="210"/>
      <c r="V60" s="39"/>
      <c r="W60" s="43"/>
      <c r="X60" s="40"/>
      <c r="Y60" s="54"/>
      <c r="Z60" s="40"/>
      <c r="AA60" s="40"/>
      <c r="AB60" s="54"/>
      <c r="AC60" s="41"/>
      <c r="AE60" s="184"/>
      <c r="AF60" s="207"/>
      <c r="AG60" s="208"/>
      <c r="AH60" s="208"/>
      <c r="AI60" s="208"/>
      <c r="AJ60" s="208"/>
      <c r="AK60" s="209"/>
      <c r="AL60" s="208"/>
      <c r="AM60" s="208"/>
      <c r="AN60" s="208"/>
      <c r="AO60" s="208"/>
      <c r="AP60" s="210"/>
    </row>
    <row r="61" spans="1:42" s="42" customFormat="1" x14ac:dyDescent="0.4">
      <c r="A61" s="39"/>
      <c r="B61" s="43"/>
      <c r="C61" s="40"/>
      <c r="D61" s="54"/>
      <c r="E61" s="40"/>
      <c r="F61" s="40"/>
      <c r="G61" s="54"/>
      <c r="H61" s="41"/>
      <c r="J61" s="184"/>
      <c r="K61" s="207"/>
      <c r="L61" s="208"/>
      <c r="M61" s="208"/>
      <c r="N61" s="208"/>
      <c r="O61" s="208"/>
      <c r="P61" s="209"/>
      <c r="Q61" s="208"/>
      <c r="R61" s="208"/>
      <c r="S61" s="208"/>
      <c r="T61" s="208"/>
      <c r="U61" s="210"/>
      <c r="V61" s="39"/>
      <c r="W61" s="43"/>
      <c r="X61" s="40"/>
      <c r="Y61" s="54"/>
      <c r="Z61" s="40"/>
      <c r="AA61" s="40"/>
      <c r="AB61" s="54"/>
      <c r="AC61" s="41"/>
      <c r="AE61" s="184"/>
      <c r="AF61" s="207"/>
      <c r="AG61" s="208"/>
      <c r="AH61" s="208"/>
      <c r="AI61" s="208"/>
      <c r="AJ61" s="208"/>
      <c r="AK61" s="209"/>
      <c r="AL61" s="208"/>
      <c r="AM61" s="208"/>
      <c r="AN61" s="208"/>
      <c r="AO61" s="208"/>
      <c r="AP61" s="210"/>
    </row>
    <row r="62" spans="1:42" s="42" customFormat="1" x14ac:dyDescent="0.4">
      <c r="A62" s="39"/>
      <c r="B62" s="43"/>
      <c r="C62" s="40"/>
      <c r="D62" s="54"/>
      <c r="E62" s="40"/>
      <c r="F62" s="40"/>
      <c r="G62" s="54"/>
      <c r="H62" s="41"/>
      <c r="J62" s="184"/>
      <c r="K62" s="207"/>
      <c r="L62" s="208"/>
      <c r="M62" s="208"/>
      <c r="N62" s="208"/>
      <c r="O62" s="208"/>
      <c r="P62" s="209"/>
      <c r="Q62" s="208"/>
      <c r="R62" s="208"/>
      <c r="S62" s="208"/>
      <c r="T62" s="208"/>
      <c r="U62" s="210"/>
      <c r="V62" s="39"/>
      <c r="W62" s="43"/>
      <c r="X62" s="40"/>
      <c r="Y62" s="54"/>
      <c r="Z62" s="40"/>
      <c r="AA62" s="40"/>
      <c r="AB62" s="54"/>
      <c r="AC62" s="41"/>
      <c r="AE62" s="184"/>
      <c r="AF62" s="207"/>
      <c r="AG62" s="208"/>
      <c r="AH62" s="208"/>
      <c r="AI62" s="208"/>
      <c r="AJ62" s="208"/>
      <c r="AK62" s="209"/>
      <c r="AL62" s="208"/>
      <c r="AM62" s="208"/>
      <c r="AN62" s="208"/>
      <c r="AO62" s="208"/>
      <c r="AP62" s="210"/>
    </row>
    <row r="63" spans="1:42" s="42" customFormat="1" x14ac:dyDescent="0.4">
      <c r="A63" s="39"/>
      <c r="B63" s="43"/>
      <c r="C63" s="40"/>
      <c r="D63" s="54"/>
      <c r="E63" s="40"/>
      <c r="F63" s="40"/>
      <c r="G63" s="54"/>
      <c r="H63" s="41"/>
      <c r="J63" s="184"/>
      <c r="K63" s="207"/>
      <c r="L63" s="208"/>
      <c r="M63" s="208"/>
      <c r="N63" s="208"/>
      <c r="O63" s="208"/>
      <c r="P63" s="209"/>
      <c r="Q63" s="208"/>
      <c r="R63" s="208"/>
      <c r="S63" s="208"/>
      <c r="T63" s="208"/>
      <c r="U63" s="210"/>
      <c r="V63" s="39"/>
      <c r="W63" s="43"/>
      <c r="X63" s="40"/>
      <c r="Y63" s="54"/>
      <c r="Z63" s="40"/>
      <c r="AA63" s="40"/>
      <c r="AB63" s="54"/>
      <c r="AC63" s="41"/>
      <c r="AE63" s="184"/>
      <c r="AF63" s="207"/>
      <c r="AG63" s="208"/>
      <c r="AH63" s="208"/>
      <c r="AI63" s="208"/>
      <c r="AJ63" s="208"/>
      <c r="AK63" s="209"/>
      <c r="AL63" s="208"/>
      <c r="AM63" s="208"/>
      <c r="AN63" s="208"/>
      <c r="AO63" s="208"/>
      <c r="AP63" s="210"/>
    </row>
    <row r="64" spans="1:42" s="42" customFormat="1" x14ac:dyDescent="0.4">
      <c r="A64" s="39"/>
      <c r="B64" s="43"/>
      <c r="C64" s="40"/>
      <c r="D64" s="54"/>
      <c r="E64" s="40"/>
      <c r="F64" s="40"/>
      <c r="G64" s="54"/>
      <c r="H64" s="41"/>
      <c r="J64" s="184"/>
      <c r="K64" s="207"/>
      <c r="L64" s="208"/>
      <c r="M64" s="208"/>
      <c r="N64" s="208"/>
      <c r="O64" s="208"/>
      <c r="P64" s="209"/>
      <c r="Q64" s="208"/>
      <c r="R64" s="208"/>
      <c r="S64" s="208"/>
      <c r="T64" s="208"/>
      <c r="U64" s="210"/>
      <c r="V64" s="39"/>
      <c r="W64" s="43"/>
      <c r="X64" s="40"/>
      <c r="Y64" s="54"/>
      <c r="Z64" s="40"/>
      <c r="AA64" s="40"/>
      <c r="AB64" s="54"/>
      <c r="AC64" s="41"/>
      <c r="AE64" s="184"/>
      <c r="AF64" s="207"/>
      <c r="AG64" s="208"/>
      <c r="AH64" s="208"/>
      <c r="AI64" s="208"/>
      <c r="AJ64" s="208"/>
      <c r="AK64" s="209"/>
      <c r="AL64" s="208"/>
      <c r="AM64" s="208"/>
      <c r="AN64" s="208"/>
      <c r="AO64" s="208"/>
      <c r="AP64" s="210"/>
    </row>
    <row r="65" spans="1:42" s="42" customFormat="1" x14ac:dyDescent="0.4">
      <c r="A65" s="39"/>
      <c r="B65" s="43"/>
      <c r="C65" s="40"/>
      <c r="D65" s="54"/>
      <c r="E65" s="40"/>
      <c r="F65" s="40"/>
      <c r="G65" s="54"/>
      <c r="H65" s="41"/>
      <c r="J65" s="184"/>
      <c r="K65" s="200"/>
      <c r="L65" s="201"/>
      <c r="M65" s="201"/>
      <c r="N65" s="201"/>
      <c r="O65" s="201"/>
      <c r="P65" s="202"/>
      <c r="Q65" s="201"/>
      <c r="R65" s="201"/>
      <c r="S65" s="201"/>
      <c r="T65" s="201"/>
      <c r="U65" s="203"/>
      <c r="V65" s="39"/>
      <c r="W65" s="43"/>
      <c r="X65" s="40"/>
      <c r="Y65" s="54"/>
      <c r="Z65" s="40"/>
      <c r="AA65" s="40"/>
      <c r="AB65" s="54"/>
      <c r="AC65" s="41"/>
      <c r="AE65" s="184"/>
      <c r="AF65" s="200"/>
      <c r="AG65" s="201"/>
      <c r="AH65" s="201"/>
      <c r="AI65" s="201"/>
      <c r="AJ65" s="201"/>
      <c r="AK65" s="202"/>
      <c r="AL65" s="201"/>
      <c r="AM65" s="201"/>
      <c r="AN65" s="201"/>
      <c r="AO65" s="201"/>
      <c r="AP65" s="203"/>
    </row>
    <row r="66" spans="1:42" s="42" customFormat="1" x14ac:dyDescent="0.4">
      <c r="A66" s="39"/>
      <c r="B66" s="43"/>
      <c r="C66" s="40"/>
      <c r="D66" s="54"/>
      <c r="E66" s="40"/>
      <c r="F66" s="40"/>
      <c r="G66" s="54"/>
      <c r="H66" s="41"/>
      <c r="J66" s="184"/>
      <c r="K66" s="200"/>
      <c r="L66" s="201"/>
      <c r="M66" s="201"/>
      <c r="N66" s="201"/>
      <c r="O66" s="201"/>
      <c r="P66" s="202"/>
      <c r="Q66" s="201"/>
      <c r="R66" s="201"/>
      <c r="S66" s="201"/>
      <c r="T66" s="201"/>
      <c r="U66" s="203"/>
      <c r="V66" s="39"/>
      <c r="W66" s="43"/>
      <c r="X66" s="40"/>
      <c r="Y66" s="54"/>
      <c r="Z66" s="40"/>
      <c r="AA66" s="40"/>
      <c r="AB66" s="54"/>
      <c r="AC66" s="41"/>
      <c r="AE66" s="184"/>
      <c r="AF66" s="200"/>
      <c r="AG66" s="201"/>
      <c r="AH66" s="201"/>
      <c r="AI66" s="201"/>
      <c r="AJ66" s="201"/>
      <c r="AK66" s="202"/>
      <c r="AL66" s="201"/>
      <c r="AM66" s="201"/>
      <c r="AN66" s="201"/>
      <c r="AO66" s="201"/>
      <c r="AP66" s="203"/>
    </row>
  </sheetData>
  <mergeCells count="4">
    <mergeCell ref="A1:I1"/>
    <mergeCell ref="V1:AD1"/>
    <mergeCell ref="K1:U1"/>
    <mergeCell ref="AF1:AP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交易记录参数!$C$1:$C$2</xm:f>
          </x14:formula1>
          <xm:sqref>B2:B1048576 W2:W1048576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P58"/>
  <sheetViews>
    <sheetView topLeftCell="B1" zoomScale="90" zoomScaleNormal="90" workbookViewId="0">
      <pane ySplit="2" topLeftCell="A12" activePane="bottomLeft" state="frozen"/>
      <selection pane="bottomLeft" activeCell="Z29" sqref="Z29"/>
    </sheetView>
  </sheetViews>
  <sheetFormatPr defaultRowHeight="16.8" x14ac:dyDescent="0.4"/>
  <cols>
    <col min="1" max="1" width="5.5546875" style="39" bestFit="1" customWidth="1"/>
    <col min="2" max="2" width="6.109375" style="43" customWidth="1"/>
    <col min="3" max="3" width="8.33203125" style="40" customWidth="1"/>
    <col min="4" max="4" width="11.6640625" style="54" bestFit="1" customWidth="1"/>
    <col min="5" max="5" width="8.109375" style="40" customWidth="1"/>
    <col min="6" max="6" width="8.88671875" style="40" customWidth="1"/>
    <col min="7" max="7" width="12" style="54" customWidth="1"/>
    <col min="8" max="8" width="10.21875" style="41" customWidth="1"/>
    <col min="9" max="9" width="6.6640625" style="42" customWidth="1"/>
    <col min="10" max="10" width="5.21875" style="183" customWidth="1"/>
    <col min="11" max="11" width="3.21875" style="200" bestFit="1" customWidth="1"/>
    <col min="12" max="15" width="3.21875" style="201" bestFit="1" customWidth="1"/>
    <col min="16" max="16" width="3.21875" style="202" bestFit="1" customWidth="1"/>
    <col min="17" max="20" width="3.21875" style="201" bestFit="1" customWidth="1"/>
    <col min="21" max="21" width="3.21875" style="203" bestFit="1" customWidth="1"/>
    <col min="22" max="22" width="5.5546875" style="39" bestFit="1" customWidth="1"/>
    <col min="23" max="23" width="4.88671875" style="43" customWidth="1"/>
    <col min="24" max="24" width="8.33203125" style="40" customWidth="1"/>
    <col min="25" max="25" width="11.33203125" style="54" customWidth="1"/>
    <col min="26" max="26" width="9.5546875" style="40" customWidth="1"/>
    <col min="27" max="27" width="8.88671875" style="40" customWidth="1"/>
    <col min="28" max="28" width="11.5546875" style="54" bestFit="1" customWidth="1"/>
    <col min="29" max="29" width="8.6640625" style="41" customWidth="1"/>
    <col min="30" max="30" width="6.6640625" style="42" customWidth="1"/>
    <col min="31" max="31" width="4.5546875" style="183" customWidth="1"/>
    <col min="32" max="32" width="3.21875" style="200" bestFit="1" customWidth="1"/>
    <col min="33" max="36" width="3.21875" style="201" bestFit="1" customWidth="1"/>
    <col min="37" max="37" width="3.21875" style="202" bestFit="1" customWidth="1"/>
    <col min="38" max="41" width="3.21875" style="201" bestFit="1" customWidth="1"/>
    <col min="42" max="42" width="3.21875" style="203" bestFit="1" customWidth="1"/>
    <col min="43" max="16384" width="8.88671875" style="39"/>
  </cols>
  <sheetData>
    <row r="1" spans="1:42" ht="30" thickBot="1" x14ac:dyDescent="0.7">
      <c r="A1" s="266" t="s">
        <v>91</v>
      </c>
      <c r="B1" s="267"/>
      <c r="C1" s="267"/>
      <c r="D1" s="267"/>
      <c r="E1" s="267"/>
      <c r="F1" s="267"/>
      <c r="G1" s="267"/>
      <c r="H1" s="267"/>
      <c r="I1" s="268"/>
      <c r="J1" s="220"/>
      <c r="K1" s="269" t="s">
        <v>176</v>
      </c>
      <c r="L1" s="270"/>
      <c r="M1" s="270"/>
      <c r="N1" s="270"/>
      <c r="O1" s="270"/>
      <c r="P1" s="270"/>
      <c r="Q1" s="270"/>
      <c r="R1" s="270"/>
      <c r="S1" s="270"/>
      <c r="T1" s="270"/>
      <c r="U1" s="271"/>
      <c r="V1" s="266" t="s">
        <v>92</v>
      </c>
      <c r="W1" s="267"/>
      <c r="X1" s="267"/>
      <c r="Y1" s="267"/>
      <c r="Z1" s="267"/>
      <c r="AA1" s="267"/>
      <c r="AB1" s="267"/>
      <c r="AC1" s="267"/>
      <c r="AD1" s="268"/>
      <c r="AE1" s="220"/>
      <c r="AF1" s="269" t="s">
        <v>176</v>
      </c>
      <c r="AG1" s="270"/>
      <c r="AH1" s="270"/>
      <c r="AI1" s="270"/>
      <c r="AJ1" s="270"/>
      <c r="AK1" s="270"/>
      <c r="AL1" s="270"/>
      <c r="AM1" s="270"/>
      <c r="AN1" s="270"/>
      <c r="AO1" s="270"/>
      <c r="AP1" s="271"/>
    </row>
    <row r="2" spans="1:42" ht="21" thickBot="1" x14ac:dyDescent="0.45">
      <c r="A2" s="61" t="s">
        <v>106</v>
      </c>
      <c r="B2" s="62" t="s">
        <v>96</v>
      </c>
      <c r="C2" s="63" t="s">
        <v>97</v>
      </c>
      <c r="D2" s="64" t="s">
        <v>101</v>
      </c>
      <c r="E2" s="63" t="s">
        <v>105</v>
      </c>
      <c r="F2" s="63" t="s">
        <v>103</v>
      </c>
      <c r="G2" s="64" t="s">
        <v>104</v>
      </c>
      <c r="H2" s="65" t="s">
        <v>102</v>
      </c>
      <c r="I2" s="66" t="s">
        <v>100</v>
      </c>
      <c r="K2" s="186" t="s">
        <v>169</v>
      </c>
      <c r="L2" s="187" t="s">
        <v>170</v>
      </c>
      <c r="M2" s="187" t="s">
        <v>171</v>
      </c>
      <c r="N2" s="187" t="s">
        <v>172</v>
      </c>
      <c r="O2" s="187" t="s">
        <v>173</v>
      </c>
      <c r="P2" s="185" t="s">
        <v>174</v>
      </c>
      <c r="Q2" s="187" t="s">
        <v>169</v>
      </c>
      <c r="R2" s="187" t="s">
        <v>170</v>
      </c>
      <c r="S2" s="187" t="s">
        <v>171</v>
      </c>
      <c r="T2" s="187" t="s">
        <v>172</v>
      </c>
      <c r="U2" s="188" t="s">
        <v>173</v>
      </c>
      <c r="V2" s="61" t="s">
        <v>106</v>
      </c>
      <c r="W2" s="62" t="s">
        <v>96</v>
      </c>
      <c r="X2" s="63" t="s">
        <v>97</v>
      </c>
      <c r="Y2" s="64" t="s">
        <v>101</v>
      </c>
      <c r="Z2" s="63" t="s">
        <v>105</v>
      </c>
      <c r="AA2" s="63" t="s">
        <v>103</v>
      </c>
      <c r="AB2" s="64" t="s">
        <v>104</v>
      </c>
      <c r="AC2" s="65" t="s">
        <v>102</v>
      </c>
      <c r="AD2" s="66" t="s">
        <v>100</v>
      </c>
      <c r="AF2" s="186" t="s">
        <v>169</v>
      </c>
      <c r="AG2" s="187" t="s">
        <v>170</v>
      </c>
      <c r="AH2" s="187" t="s">
        <v>171</v>
      </c>
      <c r="AI2" s="187" t="s">
        <v>172</v>
      </c>
      <c r="AJ2" s="187" t="s">
        <v>173</v>
      </c>
      <c r="AK2" s="185" t="s">
        <v>174</v>
      </c>
      <c r="AL2" s="187" t="s">
        <v>169</v>
      </c>
      <c r="AM2" s="187" t="s">
        <v>170</v>
      </c>
      <c r="AN2" s="187" t="s">
        <v>171</v>
      </c>
      <c r="AO2" s="187" t="s">
        <v>172</v>
      </c>
      <c r="AP2" s="188" t="s">
        <v>173</v>
      </c>
    </row>
    <row r="3" spans="1:42" x14ac:dyDescent="0.4">
      <c r="A3" s="176">
        <f>ROW()-2</f>
        <v>1</v>
      </c>
      <c r="B3" s="68" t="s">
        <v>98</v>
      </c>
      <c r="C3" s="69">
        <v>1.32213</v>
      </c>
      <c r="D3" s="70">
        <v>42948</v>
      </c>
      <c r="E3" s="74"/>
      <c r="F3" s="69">
        <v>1.3168599999999999</v>
      </c>
      <c r="G3" s="70">
        <v>42950</v>
      </c>
      <c r="H3" s="69">
        <f>IF(B3="卖",C3-F3,F3-C3)</f>
        <v>-5.2700000000001079E-3</v>
      </c>
      <c r="I3" s="72" t="str">
        <f>IF(H3&gt;=0,"盈","亏")</f>
        <v>亏</v>
      </c>
      <c r="V3" s="176">
        <f>ROW()-2</f>
        <v>1</v>
      </c>
      <c r="W3" s="68" t="s">
        <v>99</v>
      </c>
      <c r="X3" s="74">
        <v>144.46299999999999</v>
      </c>
      <c r="Y3" s="70">
        <v>42950</v>
      </c>
      <c r="Z3" s="74"/>
      <c r="AA3" s="74">
        <v>144.89099999999999</v>
      </c>
      <c r="AB3" s="70">
        <v>42951</v>
      </c>
      <c r="AC3" s="74">
        <f>IF(W3="卖",X3-AA3,AA3-X3)</f>
        <v>-0.42799999999999727</v>
      </c>
      <c r="AD3" s="72" t="str">
        <f>IF(AC3&gt;=0,"盈","亏")</f>
        <v>亏</v>
      </c>
    </row>
    <row r="4" spans="1:42" x14ac:dyDescent="0.4">
      <c r="A4" s="176">
        <f t="shared" ref="A4:A32" si="0">ROW()-2</f>
        <v>2</v>
      </c>
      <c r="B4" s="76" t="s">
        <v>99</v>
      </c>
      <c r="C4" s="85">
        <v>1.3161400000000001</v>
      </c>
      <c r="D4" s="78">
        <v>42950</v>
      </c>
      <c r="E4" s="77"/>
      <c r="F4" s="85">
        <v>1.31294</v>
      </c>
      <c r="G4" s="78">
        <v>42951</v>
      </c>
      <c r="H4" s="85">
        <f t="shared" ref="H4:H12" si="1">IF(B4="卖",C4-F4,F4-C4)</f>
        <v>3.2000000000000917E-3</v>
      </c>
      <c r="I4" s="84" t="str">
        <f t="shared" ref="I4:I12" si="2">IF(H4&gt;=0,"盈","亏")</f>
        <v>盈</v>
      </c>
      <c r="V4" s="176">
        <f t="shared" ref="V4:V32" si="3">ROW()-2</f>
        <v>2</v>
      </c>
      <c r="W4" s="51" t="s">
        <v>99</v>
      </c>
      <c r="X4" s="52">
        <v>144.59</v>
      </c>
      <c r="Y4" s="75">
        <v>42950</v>
      </c>
      <c r="Z4" s="52"/>
      <c r="AA4" s="52">
        <v>144.94</v>
      </c>
      <c r="AB4" s="75">
        <v>42951</v>
      </c>
      <c r="AC4" s="52">
        <f t="shared" ref="AC4:AC11" si="4">IF(W4="卖",X4-AA4,AA4-X4)</f>
        <v>-0.34999999999999432</v>
      </c>
      <c r="AD4" s="72" t="str">
        <f t="shared" ref="AD4:AD11" si="5">IF(AC4&gt;=0,"盈","亏")</f>
        <v>亏</v>
      </c>
    </row>
    <row r="5" spans="1:42" x14ac:dyDescent="0.4">
      <c r="A5" s="176">
        <f t="shared" si="0"/>
        <v>3</v>
      </c>
      <c r="B5" s="76" t="s">
        <v>99</v>
      </c>
      <c r="C5" s="85">
        <v>1.3152699999999999</v>
      </c>
      <c r="D5" s="78">
        <v>42950</v>
      </c>
      <c r="E5" s="77"/>
      <c r="F5" s="85">
        <v>1.3128899999999999</v>
      </c>
      <c r="G5" s="78">
        <v>42951</v>
      </c>
      <c r="H5" s="85">
        <f t="shared" si="1"/>
        <v>2.3800000000000487E-3</v>
      </c>
      <c r="I5" s="84" t="str">
        <f t="shared" si="2"/>
        <v>盈</v>
      </c>
      <c r="V5" s="176">
        <f t="shared" si="3"/>
        <v>3</v>
      </c>
      <c r="W5" s="55"/>
      <c r="X5" s="56"/>
      <c r="Y5" s="57"/>
      <c r="Z5" s="56"/>
      <c r="AA5" s="56"/>
      <c r="AB5" s="57"/>
      <c r="AC5" s="56"/>
      <c r="AD5" s="60"/>
    </row>
    <row r="6" spans="1:42" x14ac:dyDescent="0.4">
      <c r="A6" s="176">
        <f t="shared" si="0"/>
        <v>4</v>
      </c>
      <c r="B6" s="76" t="s">
        <v>99</v>
      </c>
      <c r="C6" s="85">
        <v>1.30749</v>
      </c>
      <c r="D6" s="78">
        <v>42951</v>
      </c>
      <c r="E6" s="77"/>
      <c r="F6" s="85">
        <v>1.3056399999999999</v>
      </c>
      <c r="G6" s="78">
        <v>42954</v>
      </c>
      <c r="H6" s="85">
        <f t="shared" si="1"/>
        <v>1.8500000000001293E-3</v>
      </c>
      <c r="I6" s="60" t="str">
        <f t="shared" si="2"/>
        <v>盈</v>
      </c>
      <c r="V6" s="176">
        <f t="shared" si="3"/>
        <v>4</v>
      </c>
      <c r="W6" s="55"/>
      <c r="X6" s="56"/>
      <c r="Y6" s="57"/>
      <c r="Z6" s="56"/>
      <c r="AA6" s="56"/>
      <c r="AB6" s="57"/>
      <c r="AC6" s="56"/>
      <c r="AD6" s="60"/>
    </row>
    <row r="7" spans="1:42" x14ac:dyDescent="0.4">
      <c r="A7" s="176">
        <f t="shared" si="0"/>
        <v>5</v>
      </c>
      <c r="B7" s="55"/>
      <c r="C7" s="67"/>
      <c r="D7" s="57"/>
      <c r="E7" s="56"/>
      <c r="F7" s="67"/>
      <c r="G7" s="57"/>
      <c r="H7" s="67">
        <f t="shared" si="1"/>
        <v>0</v>
      </c>
      <c r="I7" s="60" t="str">
        <f t="shared" si="2"/>
        <v>盈</v>
      </c>
      <c r="V7" s="176">
        <f t="shared" si="3"/>
        <v>5</v>
      </c>
      <c r="W7" s="44" t="s">
        <v>99</v>
      </c>
      <c r="X7" s="45">
        <v>144.04</v>
      </c>
      <c r="Y7" s="94">
        <v>42957</v>
      </c>
      <c r="Z7" s="45"/>
      <c r="AA7" s="45">
        <v>143.267</v>
      </c>
      <c r="AB7" s="94">
        <v>42957</v>
      </c>
      <c r="AC7" s="45">
        <f t="shared" ref="AC7:AC8" si="6">IF(W7="卖",X7-AA7,AA7-X7)</f>
        <v>0.77299999999999613</v>
      </c>
      <c r="AD7" s="95" t="str">
        <f t="shared" ref="AD7:AD8" si="7">IF(AC7&gt;=0,"盈","亏")</f>
        <v>盈</v>
      </c>
    </row>
    <row r="8" spans="1:42" x14ac:dyDescent="0.4">
      <c r="A8" s="176">
        <f t="shared" si="0"/>
        <v>6</v>
      </c>
      <c r="B8" s="51" t="s">
        <v>99</v>
      </c>
      <c r="C8" s="53">
        <v>1.2817499999999999</v>
      </c>
      <c r="D8" s="75">
        <v>42969</v>
      </c>
      <c r="E8" s="52"/>
      <c r="F8" s="53">
        <v>1.2880799999999999</v>
      </c>
      <c r="G8" s="75">
        <v>42972</v>
      </c>
      <c r="H8" s="53">
        <f t="shared" si="1"/>
        <v>-6.3299999999999468E-3</v>
      </c>
      <c r="I8" s="72" t="str">
        <f t="shared" si="2"/>
        <v>亏</v>
      </c>
      <c r="V8" s="176">
        <f t="shared" si="3"/>
        <v>6</v>
      </c>
      <c r="W8" s="44" t="s">
        <v>99</v>
      </c>
      <c r="X8" s="45">
        <v>142.983</v>
      </c>
      <c r="Y8" s="94">
        <v>42957</v>
      </c>
      <c r="Z8" s="45"/>
      <c r="AA8" s="45">
        <v>141.684</v>
      </c>
      <c r="AB8" s="94">
        <v>42958</v>
      </c>
      <c r="AC8" s="45">
        <f t="shared" si="6"/>
        <v>1.2990000000000066</v>
      </c>
      <c r="AD8" s="95" t="str">
        <f t="shared" si="7"/>
        <v>盈</v>
      </c>
    </row>
    <row r="9" spans="1:42" x14ac:dyDescent="0.4">
      <c r="A9" s="176">
        <f t="shared" si="0"/>
        <v>7</v>
      </c>
      <c r="B9" s="55"/>
      <c r="C9" s="67"/>
      <c r="D9" s="57"/>
      <c r="E9" s="56"/>
      <c r="F9" s="67"/>
      <c r="G9" s="57"/>
      <c r="H9" s="67">
        <f t="shared" si="1"/>
        <v>0</v>
      </c>
      <c r="I9" s="60" t="str">
        <f t="shared" si="2"/>
        <v>盈</v>
      </c>
      <c r="V9" s="176">
        <f t="shared" si="3"/>
        <v>7</v>
      </c>
      <c r="W9" s="55"/>
      <c r="X9" s="56"/>
      <c r="Y9" s="57"/>
      <c r="Z9" s="56"/>
      <c r="AA9" s="56"/>
      <c r="AB9" s="57"/>
      <c r="AC9" s="56">
        <f t="shared" si="4"/>
        <v>0</v>
      </c>
      <c r="AD9" s="60" t="str">
        <f t="shared" si="5"/>
        <v>盈</v>
      </c>
    </row>
    <row r="10" spans="1:42" x14ac:dyDescent="0.4">
      <c r="A10" s="176">
        <f t="shared" si="0"/>
        <v>8</v>
      </c>
      <c r="B10" s="55"/>
      <c r="C10" s="67"/>
      <c r="D10" s="57"/>
      <c r="E10" s="56"/>
      <c r="F10" s="67"/>
      <c r="G10" s="57"/>
      <c r="H10" s="67">
        <f t="shared" si="1"/>
        <v>0</v>
      </c>
      <c r="I10" s="60" t="str">
        <f t="shared" si="2"/>
        <v>盈</v>
      </c>
      <c r="V10" s="176">
        <f t="shared" si="3"/>
        <v>8</v>
      </c>
      <c r="W10" s="55"/>
      <c r="X10" s="56"/>
      <c r="Y10" s="57"/>
      <c r="Z10" s="56"/>
      <c r="AA10" s="56"/>
      <c r="AB10" s="57"/>
      <c r="AC10" s="56">
        <f t="shared" si="4"/>
        <v>0</v>
      </c>
      <c r="AD10" s="60" t="str">
        <f t="shared" si="5"/>
        <v>盈</v>
      </c>
    </row>
    <row r="11" spans="1:42" x14ac:dyDescent="0.4">
      <c r="A11" s="176">
        <f t="shared" si="0"/>
        <v>9</v>
      </c>
      <c r="B11" s="55"/>
      <c r="C11" s="67"/>
      <c r="D11" s="57"/>
      <c r="E11" s="56"/>
      <c r="F11" s="67"/>
      <c r="G11" s="57"/>
      <c r="H11" s="67">
        <f t="shared" si="1"/>
        <v>0</v>
      </c>
      <c r="I11" s="60" t="str">
        <f t="shared" si="2"/>
        <v>盈</v>
      </c>
      <c r="V11" s="176">
        <f t="shared" si="3"/>
        <v>9</v>
      </c>
      <c r="W11" s="96" t="s">
        <v>98</v>
      </c>
      <c r="X11" s="97">
        <v>143.286</v>
      </c>
      <c r="Y11" s="94">
        <v>42989</v>
      </c>
      <c r="Z11" s="45"/>
      <c r="AA11" s="45">
        <v>144.9</v>
      </c>
      <c r="AB11" s="94">
        <v>42990</v>
      </c>
      <c r="AC11" s="45">
        <f t="shared" si="4"/>
        <v>1.6140000000000043</v>
      </c>
      <c r="AD11" s="95" t="str">
        <f t="shared" si="5"/>
        <v>盈</v>
      </c>
    </row>
    <row r="12" spans="1:42" x14ac:dyDescent="0.4">
      <c r="A12" s="176">
        <f t="shared" si="0"/>
        <v>10</v>
      </c>
      <c r="B12" s="55"/>
      <c r="C12" s="67"/>
      <c r="D12" s="57"/>
      <c r="E12" s="56"/>
      <c r="F12" s="67"/>
      <c r="G12" s="57"/>
      <c r="H12" s="67">
        <f t="shared" si="1"/>
        <v>0</v>
      </c>
      <c r="I12" s="60" t="str">
        <f t="shared" si="2"/>
        <v>盈</v>
      </c>
      <c r="V12" s="176">
        <f t="shared" si="3"/>
        <v>10</v>
      </c>
      <c r="W12" s="44" t="s">
        <v>98</v>
      </c>
      <c r="X12" s="45">
        <v>144.19999999999999</v>
      </c>
      <c r="Y12" s="94">
        <v>42990</v>
      </c>
      <c r="Z12" s="45"/>
      <c r="AA12" s="45">
        <v>144.69300000000001</v>
      </c>
      <c r="AB12" s="94">
        <v>42990</v>
      </c>
      <c r="AC12" s="45">
        <f t="shared" ref="AC12:AC13" si="8">IF(W12="卖",X12-AA12,AA12-X12)</f>
        <v>0.49300000000002342</v>
      </c>
      <c r="AD12" s="95" t="str">
        <f t="shared" ref="AD12:AD13" si="9">IF(AC12&gt;=0,"盈","亏")</f>
        <v>盈</v>
      </c>
    </row>
    <row r="13" spans="1:42" x14ac:dyDescent="0.4">
      <c r="A13" s="176">
        <f t="shared" si="0"/>
        <v>11</v>
      </c>
      <c r="B13" s="55"/>
      <c r="C13" s="67"/>
      <c r="D13" s="57"/>
      <c r="E13" s="56"/>
      <c r="F13" s="67"/>
      <c r="G13" s="57"/>
      <c r="H13" s="67">
        <f t="shared" ref="H13:H14" si="10">IF(B13="卖",C13-F13,F13-C13)</f>
        <v>0</v>
      </c>
      <c r="I13" s="60" t="str">
        <f t="shared" ref="I13:I14" si="11">IF(H13&gt;=0,"盈","亏")</f>
        <v>盈</v>
      </c>
      <c r="V13" s="176">
        <f t="shared" si="3"/>
        <v>11</v>
      </c>
      <c r="W13" s="44" t="s">
        <v>98</v>
      </c>
      <c r="X13" s="45">
        <v>144.929</v>
      </c>
      <c r="Y13" s="94">
        <v>42990</v>
      </c>
      <c r="Z13" s="45"/>
      <c r="AA13" s="45">
        <v>145.387</v>
      </c>
      <c r="AB13" s="94">
        <v>42990</v>
      </c>
      <c r="AC13" s="45">
        <f t="shared" si="8"/>
        <v>0.45799999999999841</v>
      </c>
      <c r="AD13" s="95" t="str">
        <f t="shared" si="9"/>
        <v>盈</v>
      </c>
    </row>
    <row r="14" spans="1:42" x14ac:dyDescent="0.4">
      <c r="A14" s="176">
        <f t="shared" si="0"/>
        <v>12</v>
      </c>
      <c r="B14" s="55"/>
      <c r="C14" s="67"/>
      <c r="D14" s="57"/>
      <c r="E14" s="56"/>
      <c r="F14" s="67"/>
      <c r="G14" s="57"/>
      <c r="H14" s="67">
        <f t="shared" si="10"/>
        <v>0</v>
      </c>
      <c r="I14" s="60" t="str">
        <f t="shared" si="11"/>
        <v>盈</v>
      </c>
      <c r="V14" s="176">
        <f t="shared" si="3"/>
        <v>12</v>
      </c>
      <c r="W14" s="44" t="s">
        <v>98</v>
      </c>
      <c r="X14" s="45">
        <v>146.12700000000001</v>
      </c>
      <c r="Y14" s="94">
        <v>42990</v>
      </c>
      <c r="Z14" s="45"/>
      <c r="AA14" s="45">
        <v>146.31899999999999</v>
      </c>
      <c r="AB14" s="94">
        <v>42991</v>
      </c>
      <c r="AC14" s="45">
        <f t="shared" ref="AC14:AC15" si="12">IF(W14="卖",X14-AA14,AA14-X14)</f>
        <v>0.19199999999997885</v>
      </c>
      <c r="AD14" s="95" t="str">
        <f t="shared" ref="AD14:AD15" si="13">IF(AC14&gt;=0,"盈","亏")</f>
        <v>盈</v>
      </c>
    </row>
    <row r="15" spans="1:42" x14ac:dyDescent="0.4">
      <c r="A15" s="176">
        <f t="shared" si="0"/>
        <v>13</v>
      </c>
      <c r="B15" s="55"/>
      <c r="C15" s="67"/>
      <c r="D15" s="57"/>
      <c r="E15" s="56"/>
      <c r="F15" s="67"/>
      <c r="G15" s="57"/>
      <c r="H15" s="67">
        <f t="shared" ref="H15:H16" si="14">IF(B15="卖",C15-F15,F15-C15)</f>
        <v>0</v>
      </c>
      <c r="I15" s="60" t="str">
        <f t="shared" ref="I15:I16" si="15">IF(H15&gt;=0,"盈","亏")</f>
        <v>盈</v>
      </c>
      <c r="V15" s="176">
        <f t="shared" si="3"/>
        <v>13</v>
      </c>
      <c r="W15" s="96" t="s">
        <v>98</v>
      </c>
      <c r="X15" s="97">
        <v>148.33699999999999</v>
      </c>
      <c r="Y15" s="94">
        <v>42993</v>
      </c>
      <c r="Z15" s="45"/>
      <c r="AA15" s="45">
        <v>151.161</v>
      </c>
      <c r="AB15" s="94">
        <v>42993</v>
      </c>
      <c r="AC15" s="45">
        <f t="shared" si="12"/>
        <v>2.8240000000000123</v>
      </c>
      <c r="AD15" s="95" t="str">
        <f t="shared" si="13"/>
        <v>盈</v>
      </c>
    </row>
    <row r="16" spans="1:42" x14ac:dyDescent="0.4">
      <c r="A16" s="177">
        <f t="shared" si="0"/>
        <v>14</v>
      </c>
      <c r="B16" s="93"/>
      <c r="C16" s="92"/>
      <c r="D16" s="105"/>
      <c r="E16" s="107">
        <v>2</v>
      </c>
      <c r="F16" s="92"/>
      <c r="G16" s="105"/>
      <c r="H16" s="92">
        <f t="shared" si="14"/>
        <v>0</v>
      </c>
      <c r="I16" s="109" t="str">
        <f t="shared" si="15"/>
        <v>盈</v>
      </c>
      <c r="J16" s="110"/>
      <c r="K16" s="204"/>
      <c r="L16" s="205"/>
      <c r="M16" s="205"/>
      <c r="N16" s="205"/>
      <c r="O16" s="205"/>
      <c r="P16" s="205"/>
      <c r="Q16" s="205"/>
      <c r="R16" s="205"/>
      <c r="S16" s="205"/>
      <c r="T16" s="205"/>
      <c r="U16" s="206"/>
      <c r="V16" s="177">
        <f t="shared" si="3"/>
        <v>14</v>
      </c>
      <c r="W16" s="93"/>
      <c r="X16" s="107"/>
      <c r="Y16" s="105"/>
      <c r="Z16" s="107">
        <v>2</v>
      </c>
      <c r="AA16" s="107"/>
      <c r="AB16" s="105"/>
      <c r="AC16" s="107">
        <f t="shared" ref="AC16" si="16">IF(W16="卖",X16-AA16,AA16-X16)</f>
        <v>0</v>
      </c>
      <c r="AD16" s="109" t="str">
        <f t="shared" ref="AD16" si="17">IF(AC16&gt;=0,"盈","亏")</f>
        <v>盈</v>
      </c>
      <c r="AE16" s="110"/>
      <c r="AF16" s="204"/>
      <c r="AG16" s="205"/>
      <c r="AH16" s="205"/>
      <c r="AI16" s="205"/>
      <c r="AJ16" s="205"/>
      <c r="AK16" s="205"/>
      <c r="AL16" s="205"/>
      <c r="AM16" s="205"/>
      <c r="AN16" s="205"/>
      <c r="AO16" s="205"/>
      <c r="AP16" s="206"/>
    </row>
    <row r="17" spans="1:42" x14ac:dyDescent="0.4">
      <c r="A17" s="176">
        <f t="shared" si="0"/>
        <v>15</v>
      </c>
      <c r="B17" s="111" t="s">
        <v>99</v>
      </c>
      <c r="C17" s="112">
        <v>1.32942</v>
      </c>
      <c r="D17" s="113">
        <v>43010</v>
      </c>
      <c r="E17" s="116"/>
      <c r="F17" s="112">
        <v>1.3289800000000001</v>
      </c>
      <c r="G17" s="113">
        <v>43010</v>
      </c>
      <c r="H17" s="112">
        <f>IF(B17="卖",C17-F17,F17-C17)*J17</f>
        <v>8.799999999999919E-4</v>
      </c>
      <c r="I17" s="117" t="str">
        <f t="shared" ref="I17" si="18">IF(H17&gt;=0,"盈","亏")</f>
        <v>盈</v>
      </c>
      <c r="J17" s="183" t="s">
        <v>108</v>
      </c>
      <c r="V17" s="176">
        <f t="shared" si="3"/>
        <v>15</v>
      </c>
      <c r="W17" s="111" t="s">
        <v>99</v>
      </c>
      <c r="X17" s="116">
        <v>149.57300000000001</v>
      </c>
      <c r="Y17" s="113">
        <v>43011</v>
      </c>
      <c r="Z17" s="116"/>
      <c r="AA17" s="116">
        <v>149.46</v>
      </c>
      <c r="AB17" s="113">
        <v>43012</v>
      </c>
      <c r="AC17" s="116">
        <f>IF(W17="卖",X17-AA17,AA17-X17)*AE17</f>
        <v>0.22599999999999909</v>
      </c>
      <c r="AD17" s="117" t="str">
        <f t="shared" ref="AD17:AD19" si="19">IF(AC17&gt;=0,"盈","亏")</f>
        <v>盈</v>
      </c>
      <c r="AE17" s="183" t="s">
        <v>108</v>
      </c>
    </row>
    <row r="18" spans="1:42" x14ac:dyDescent="0.4">
      <c r="A18" s="176">
        <f t="shared" si="0"/>
        <v>16</v>
      </c>
      <c r="B18" s="111" t="s">
        <v>99</v>
      </c>
      <c r="C18" s="112">
        <v>1.3185500000000001</v>
      </c>
      <c r="D18" s="113">
        <v>43013</v>
      </c>
      <c r="E18" s="116"/>
      <c r="F18" s="112">
        <v>1.31359</v>
      </c>
      <c r="G18" s="113">
        <v>43013</v>
      </c>
      <c r="H18" s="112">
        <f t="shared" ref="H18:H20" si="20">IF(B18="卖",C18-F18,F18-C18)*J18</f>
        <v>9.9200000000001509E-3</v>
      </c>
      <c r="I18" s="117" t="str">
        <f t="shared" ref="I18:I20" si="21">IF(H18&gt;=0,"盈","亏")</f>
        <v>盈</v>
      </c>
      <c r="J18" s="183" t="s">
        <v>108</v>
      </c>
      <c r="V18" s="176">
        <f t="shared" si="3"/>
        <v>16</v>
      </c>
      <c r="W18" s="111" t="s">
        <v>99</v>
      </c>
      <c r="X18" s="116">
        <v>149.77500000000001</v>
      </c>
      <c r="Y18" s="113">
        <v>43011</v>
      </c>
      <c r="Z18" s="116"/>
      <c r="AA18" s="116">
        <v>149.6</v>
      </c>
      <c r="AB18" s="113">
        <v>43011</v>
      </c>
      <c r="AC18" s="116">
        <f t="shared" ref="AC18:AC20" si="22">IF(W18="卖",X18-AA18,AA18-X18)*AE18</f>
        <v>0.35000000000002274</v>
      </c>
      <c r="AD18" s="117" t="str">
        <f t="shared" si="19"/>
        <v>盈</v>
      </c>
      <c r="AE18" s="183" t="s">
        <v>108</v>
      </c>
    </row>
    <row r="19" spans="1:42" x14ac:dyDescent="0.4">
      <c r="A19" s="176">
        <f t="shared" si="0"/>
        <v>17</v>
      </c>
      <c r="B19" s="96" t="s">
        <v>99</v>
      </c>
      <c r="C19" s="88">
        <v>1.3093900000000001</v>
      </c>
      <c r="D19" s="113">
        <v>43014</v>
      </c>
      <c r="E19" s="116"/>
      <c r="F19" s="112">
        <v>1.3057099999999999</v>
      </c>
      <c r="G19" s="113">
        <v>43014</v>
      </c>
      <c r="H19" s="112">
        <f t="shared" si="20"/>
        <v>7.3600000000002552E-3</v>
      </c>
      <c r="I19" s="117" t="str">
        <f t="shared" si="21"/>
        <v>盈</v>
      </c>
      <c r="J19" s="183" t="s">
        <v>108</v>
      </c>
      <c r="V19" s="176">
        <f t="shared" si="3"/>
        <v>17</v>
      </c>
      <c r="W19" s="111" t="s">
        <v>99</v>
      </c>
      <c r="X19" s="116">
        <v>149.59399999999999</v>
      </c>
      <c r="Y19" s="113">
        <v>43011</v>
      </c>
      <c r="Z19" s="116"/>
      <c r="AA19" s="116">
        <v>149.08600000000001</v>
      </c>
      <c r="AB19" s="113">
        <v>43012</v>
      </c>
      <c r="AC19" s="116">
        <f t="shared" si="22"/>
        <v>1.0159999999999627</v>
      </c>
      <c r="AD19" s="117" t="str">
        <f t="shared" si="19"/>
        <v>盈</v>
      </c>
      <c r="AE19" s="183" t="s">
        <v>108</v>
      </c>
    </row>
    <row r="20" spans="1:42" x14ac:dyDescent="0.4">
      <c r="A20" s="176">
        <f t="shared" si="0"/>
        <v>18</v>
      </c>
      <c r="B20" s="111" t="s">
        <v>99</v>
      </c>
      <c r="C20" s="112">
        <v>1.31331</v>
      </c>
      <c r="D20" s="113">
        <v>43020</v>
      </c>
      <c r="E20" s="116"/>
      <c r="F20" s="112">
        <v>1.3123</v>
      </c>
      <c r="G20" s="113">
        <v>43020</v>
      </c>
      <c r="H20" s="112">
        <f t="shared" si="20"/>
        <v>2.0199999999999108E-3</v>
      </c>
      <c r="I20" s="117" t="str">
        <f t="shared" si="21"/>
        <v>盈</v>
      </c>
      <c r="J20" s="183" t="s">
        <v>108</v>
      </c>
      <c r="V20" s="176">
        <f t="shared" si="3"/>
        <v>18</v>
      </c>
      <c r="W20" s="111" t="s">
        <v>99</v>
      </c>
      <c r="X20" s="116">
        <v>149.024</v>
      </c>
      <c r="Y20" s="113">
        <v>43012</v>
      </c>
      <c r="Z20" s="116"/>
      <c r="AA20" s="116">
        <v>148.714</v>
      </c>
      <c r="AB20" s="113">
        <v>43013</v>
      </c>
      <c r="AC20" s="116">
        <f t="shared" si="22"/>
        <v>0.62000000000000455</v>
      </c>
      <c r="AD20" s="117" t="str">
        <f t="shared" ref="AD20:AD21" si="23">IF(AC20&gt;=0,"盈","亏")</f>
        <v>盈</v>
      </c>
      <c r="AE20" s="183" t="s">
        <v>108</v>
      </c>
    </row>
    <row r="21" spans="1:42" x14ac:dyDescent="0.4">
      <c r="A21" s="176">
        <f t="shared" si="0"/>
        <v>19</v>
      </c>
      <c r="B21" s="55"/>
      <c r="C21" s="67"/>
      <c r="D21" s="57"/>
      <c r="E21" s="56"/>
      <c r="F21" s="67"/>
      <c r="G21" s="57"/>
      <c r="H21" s="67">
        <f>IF(B21="卖",C21-F21,F21-C21)*J21</f>
        <v>0</v>
      </c>
      <c r="I21" s="60" t="str">
        <f t="shared" ref="I21:I24" si="24">IF(H21&gt;=0,"盈","亏")</f>
        <v>盈</v>
      </c>
      <c r="J21" s="183" t="s">
        <v>107</v>
      </c>
      <c r="V21" s="176">
        <f t="shared" si="3"/>
        <v>19</v>
      </c>
      <c r="W21" s="96" t="s">
        <v>99</v>
      </c>
      <c r="X21" s="178">
        <v>147.08500000000001</v>
      </c>
      <c r="Y21" s="179">
        <v>43014</v>
      </c>
      <c r="Z21" s="178">
        <v>143.5</v>
      </c>
      <c r="AA21" s="178">
        <v>149.566</v>
      </c>
      <c r="AB21" s="179">
        <v>43028</v>
      </c>
      <c r="AC21" s="181">
        <f>IF(W21="卖",X21-AA21,AA21-X21)*AE21</f>
        <v>-4.9619999999999891</v>
      </c>
      <c r="AD21" s="180" t="str">
        <f t="shared" si="23"/>
        <v>亏</v>
      </c>
      <c r="AE21" s="183" t="s">
        <v>108</v>
      </c>
    </row>
    <row r="22" spans="1:42" x14ac:dyDescent="0.4">
      <c r="A22" s="176">
        <f t="shared" si="0"/>
        <v>20</v>
      </c>
      <c r="B22" s="55"/>
      <c r="C22" s="67"/>
      <c r="D22" s="57"/>
      <c r="E22" s="56"/>
      <c r="F22" s="67"/>
      <c r="G22" s="57"/>
      <c r="H22" s="67">
        <f t="shared" ref="H22:H27" si="25">IF(B22="卖",C22-F22,F22-C22)*J22</f>
        <v>0</v>
      </c>
      <c r="I22" s="60" t="str">
        <f t="shared" si="24"/>
        <v>盈</v>
      </c>
      <c r="J22" s="183" t="s">
        <v>107</v>
      </c>
      <c r="V22" s="176">
        <f t="shared" si="3"/>
        <v>20</v>
      </c>
      <c r="W22" s="55"/>
      <c r="X22" s="56"/>
      <c r="Y22" s="57"/>
      <c r="Z22" s="56"/>
      <c r="AA22" s="56"/>
      <c r="AB22" s="57"/>
      <c r="AC22" s="56">
        <f t="shared" ref="AC22:AC27" si="26">IF(W22="卖",X22-AA22,AA22-X22)*AE22</f>
        <v>0</v>
      </c>
      <c r="AD22" s="60" t="str">
        <f t="shared" ref="AD22:AD24" si="27">IF(AC22&gt;=0,"盈","亏")</f>
        <v>盈</v>
      </c>
      <c r="AE22" s="183" t="s">
        <v>107</v>
      </c>
    </row>
    <row r="23" spans="1:42" x14ac:dyDescent="0.4">
      <c r="A23" s="244">
        <f t="shared" si="0"/>
        <v>21</v>
      </c>
      <c r="B23" s="245"/>
      <c r="C23" s="242"/>
      <c r="D23" s="241"/>
      <c r="E23" s="246"/>
      <c r="F23" s="242"/>
      <c r="G23" s="241"/>
      <c r="H23" s="242">
        <f t="shared" si="25"/>
        <v>0</v>
      </c>
      <c r="I23" s="243" t="str">
        <f t="shared" si="24"/>
        <v>盈</v>
      </c>
      <c r="J23" s="249" t="s">
        <v>107</v>
      </c>
      <c r="K23" s="250"/>
      <c r="L23" s="251"/>
      <c r="M23" s="251"/>
      <c r="N23" s="251"/>
      <c r="O23" s="251"/>
      <c r="P23" s="251"/>
      <c r="Q23" s="251"/>
      <c r="R23" s="251"/>
      <c r="S23" s="251"/>
      <c r="T23" s="251"/>
      <c r="U23" s="252"/>
      <c r="V23" s="244">
        <f t="shared" si="3"/>
        <v>21</v>
      </c>
      <c r="W23" s="245"/>
      <c r="X23" s="246"/>
      <c r="Y23" s="241"/>
      <c r="Z23" s="246"/>
      <c r="AA23" s="246"/>
      <c r="AB23" s="241"/>
      <c r="AC23" s="246">
        <f t="shared" si="26"/>
        <v>0</v>
      </c>
      <c r="AD23" s="243" t="str">
        <f t="shared" si="27"/>
        <v>盈</v>
      </c>
      <c r="AE23" s="249" t="s">
        <v>107</v>
      </c>
      <c r="AF23" s="250"/>
      <c r="AG23" s="251"/>
      <c r="AH23" s="251"/>
      <c r="AI23" s="251"/>
      <c r="AJ23" s="251"/>
      <c r="AK23" s="251"/>
      <c r="AL23" s="251"/>
      <c r="AM23" s="251"/>
      <c r="AN23" s="251"/>
      <c r="AO23" s="251"/>
      <c r="AP23" s="252"/>
    </row>
    <row r="24" spans="1:42" x14ac:dyDescent="0.4">
      <c r="A24" s="176">
        <f t="shared" si="0"/>
        <v>22</v>
      </c>
      <c r="B24" s="55"/>
      <c r="C24" s="67"/>
      <c r="D24" s="57"/>
      <c r="E24" s="56"/>
      <c r="F24" s="67"/>
      <c r="G24" s="57"/>
      <c r="H24" s="67">
        <f t="shared" si="25"/>
        <v>0</v>
      </c>
      <c r="I24" s="60" t="str">
        <f t="shared" si="24"/>
        <v>盈</v>
      </c>
      <c r="J24" s="183" t="s">
        <v>107</v>
      </c>
      <c r="V24" s="176">
        <f t="shared" si="3"/>
        <v>22</v>
      </c>
      <c r="W24" s="55"/>
      <c r="X24" s="56"/>
      <c r="Y24" s="57"/>
      <c r="Z24" s="56"/>
      <c r="AA24" s="56"/>
      <c r="AB24" s="57"/>
      <c r="AC24" s="56">
        <f t="shared" si="26"/>
        <v>0</v>
      </c>
      <c r="AD24" s="60" t="str">
        <f t="shared" si="27"/>
        <v>盈</v>
      </c>
      <c r="AE24" s="183" t="s">
        <v>107</v>
      </c>
    </row>
    <row r="25" spans="1:42" x14ac:dyDescent="0.4">
      <c r="A25" s="176">
        <f t="shared" si="0"/>
        <v>23</v>
      </c>
      <c r="B25" s="55"/>
      <c r="C25" s="67"/>
      <c r="D25" s="57"/>
      <c r="E25" s="56"/>
      <c r="F25" s="67"/>
      <c r="G25" s="57"/>
      <c r="H25" s="67">
        <f t="shared" si="25"/>
        <v>0</v>
      </c>
      <c r="I25" s="60" t="str">
        <f t="shared" ref="I25:I27" si="28">IF(H25&gt;=0,"盈","亏")</f>
        <v>盈</v>
      </c>
      <c r="J25" s="183" t="s">
        <v>107</v>
      </c>
      <c r="V25" s="176">
        <f t="shared" si="3"/>
        <v>23</v>
      </c>
      <c r="W25" s="55"/>
      <c r="X25" s="56"/>
      <c r="Y25" s="57"/>
      <c r="Z25" s="56"/>
      <c r="AA25" s="56"/>
      <c r="AB25" s="57"/>
      <c r="AC25" s="56">
        <f t="shared" si="26"/>
        <v>0</v>
      </c>
      <c r="AD25" s="60" t="str">
        <f t="shared" ref="AD25:AD27" si="29">IF(AC25&gt;=0,"盈","亏")</f>
        <v>盈</v>
      </c>
      <c r="AE25" s="183" t="s">
        <v>107</v>
      </c>
    </row>
    <row r="26" spans="1:42" x14ac:dyDescent="0.4">
      <c r="A26" s="176">
        <f t="shared" si="0"/>
        <v>24</v>
      </c>
      <c r="B26" s="55"/>
      <c r="C26" s="67"/>
      <c r="D26" s="57"/>
      <c r="E26" s="56"/>
      <c r="F26" s="67"/>
      <c r="G26" s="57"/>
      <c r="H26" s="67">
        <f t="shared" si="25"/>
        <v>0</v>
      </c>
      <c r="I26" s="60" t="str">
        <f t="shared" si="28"/>
        <v>盈</v>
      </c>
      <c r="J26" s="183" t="s">
        <v>107</v>
      </c>
      <c r="V26" s="176">
        <f t="shared" si="3"/>
        <v>24</v>
      </c>
      <c r="W26" s="55"/>
      <c r="X26" s="56"/>
      <c r="Y26" s="57"/>
      <c r="Z26" s="56"/>
      <c r="AA26" s="56"/>
      <c r="AB26" s="57"/>
      <c r="AC26" s="56">
        <f t="shared" si="26"/>
        <v>0</v>
      </c>
      <c r="AD26" s="60" t="str">
        <f t="shared" si="29"/>
        <v>盈</v>
      </c>
      <c r="AE26" s="183" t="s">
        <v>107</v>
      </c>
    </row>
    <row r="27" spans="1:42" x14ac:dyDescent="0.4">
      <c r="A27" s="176">
        <f t="shared" si="0"/>
        <v>25</v>
      </c>
      <c r="B27" s="55"/>
      <c r="C27" s="67"/>
      <c r="D27" s="57"/>
      <c r="E27" s="56"/>
      <c r="F27" s="67"/>
      <c r="G27" s="57"/>
      <c r="H27" s="67">
        <f t="shared" si="25"/>
        <v>0</v>
      </c>
      <c r="I27" s="60" t="str">
        <f t="shared" si="28"/>
        <v>盈</v>
      </c>
      <c r="J27" s="183" t="s">
        <v>107</v>
      </c>
      <c r="V27" s="176">
        <f t="shared" si="3"/>
        <v>25</v>
      </c>
      <c r="W27" s="55"/>
      <c r="X27" s="56"/>
      <c r="Y27" s="57"/>
      <c r="Z27" s="56"/>
      <c r="AA27" s="56"/>
      <c r="AB27" s="57"/>
      <c r="AC27" s="56">
        <f t="shared" si="26"/>
        <v>0</v>
      </c>
      <c r="AD27" s="60" t="str">
        <f t="shared" si="29"/>
        <v>盈</v>
      </c>
      <c r="AE27" s="183" t="s">
        <v>107</v>
      </c>
    </row>
    <row r="28" spans="1:42" x14ac:dyDescent="0.4">
      <c r="A28" s="176">
        <f t="shared" si="0"/>
        <v>26</v>
      </c>
      <c r="B28" s="55"/>
      <c r="C28" s="67"/>
      <c r="D28" s="57"/>
      <c r="E28" s="56"/>
      <c r="F28" s="67"/>
      <c r="G28" s="57"/>
      <c r="H28" s="67">
        <f t="shared" ref="H28:H32" si="30">IF(B28="卖",C28-F28,F28-C28)*J28</f>
        <v>0</v>
      </c>
      <c r="I28" s="60" t="str">
        <f t="shared" ref="I28:I32" si="31">IF(H28&gt;=0,"盈","亏")</f>
        <v>盈</v>
      </c>
      <c r="J28" s="183" t="s">
        <v>107</v>
      </c>
      <c r="V28" s="176">
        <f t="shared" si="3"/>
        <v>26</v>
      </c>
      <c r="W28" s="55"/>
      <c r="X28" s="56"/>
      <c r="Y28" s="57"/>
      <c r="Z28" s="56"/>
      <c r="AA28" s="56"/>
      <c r="AB28" s="57"/>
      <c r="AC28" s="56">
        <f t="shared" ref="AC28:AC32" si="32">IF(W28="卖",X28-AA28,AA28-X28)*AE28</f>
        <v>0</v>
      </c>
      <c r="AD28" s="60" t="str">
        <f t="shared" ref="AD28:AD32" si="33">IF(AC28&gt;=0,"盈","亏")</f>
        <v>盈</v>
      </c>
      <c r="AE28" s="183" t="s">
        <v>107</v>
      </c>
    </row>
    <row r="29" spans="1:42" x14ac:dyDescent="0.4">
      <c r="A29" s="176">
        <f t="shared" si="0"/>
        <v>27</v>
      </c>
      <c r="B29" s="55"/>
      <c r="C29" s="67"/>
      <c r="D29" s="57"/>
      <c r="E29" s="56"/>
      <c r="F29" s="67"/>
      <c r="G29" s="57"/>
      <c r="H29" s="67">
        <f t="shared" si="30"/>
        <v>0</v>
      </c>
      <c r="I29" s="60" t="str">
        <f t="shared" si="31"/>
        <v>盈</v>
      </c>
      <c r="J29" s="183" t="s">
        <v>107</v>
      </c>
      <c r="V29" s="176">
        <f t="shared" si="3"/>
        <v>27</v>
      </c>
      <c r="W29" s="55"/>
      <c r="X29" s="56"/>
      <c r="Y29" s="57"/>
      <c r="Z29" s="56"/>
      <c r="AA29" s="56"/>
      <c r="AB29" s="57"/>
      <c r="AC29" s="56">
        <f t="shared" si="32"/>
        <v>0</v>
      </c>
      <c r="AD29" s="60" t="str">
        <f t="shared" si="33"/>
        <v>盈</v>
      </c>
      <c r="AE29" s="183" t="s">
        <v>107</v>
      </c>
    </row>
    <row r="30" spans="1:42" x14ac:dyDescent="0.4">
      <c r="A30" s="176">
        <f t="shared" si="0"/>
        <v>28</v>
      </c>
      <c r="B30" s="55"/>
      <c r="C30" s="67"/>
      <c r="D30" s="57"/>
      <c r="E30" s="56"/>
      <c r="F30" s="67"/>
      <c r="G30" s="57"/>
      <c r="H30" s="67">
        <f t="shared" si="30"/>
        <v>0</v>
      </c>
      <c r="I30" s="60" t="str">
        <f t="shared" si="31"/>
        <v>盈</v>
      </c>
      <c r="J30" s="183" t="s">
        <v>107</v>
      </c>
      <c r="V30" s="176">
        <f t="shared" si="3"/>
        <v>28</v>
      </c>
      <c r="W30" s="55"/>
      <c r="X30" s="56"/>
      <c r="Y30" s="57"/>
      <c r="Z30" s="56"/>
      <c r="AA30" s="56"/>
      <c r="AB30" s="57"/>
      <c r="AC30" s="56">
        <f t="shared" si="32"/>
        <v>0</v>
      </c>
      <c r="AD30" s="60" t="str">
        <f t="shared" si="33"/>
        <v>盈</v>
      </c>
      <c r="AE30" s="183" t="s">
        <v>107</v>
      </c>
    </row>
    <row r="31" spans="1:42" s="42" customFormat="1" x14ac:dyDescent="0.4">
      <c r="A31" s="176">
        <f t="shared" si="0"/>
        <v>29</v>
      </c>
      <c r="B31" s="55"/>
      <c r="C31" s="67"/>
      <c r="D31" s="57"/>
      <c r="E31" s="56"/>
      <c r="F31" s="67"/>
      <c r="G31" s="57"/>
      <c r="H31" s="67">
        <f t="shared" si="30"/>
        <v>0</v>
      </c>
      <c r="I31" s="60" t="str">
        <f t="shared" si="31"/>
        <v>盈</v>
      </c>
      <c r="J31" s="183" t="s">
        <v>107</v>
      </c>
      <c r="K31" s="200"/>
      <c r="L31" s="201"/>
      <c r="M31" s="201"/>
      <c r="N31" s="201"/>
      <c r="O31" s="201"/>
      <c r="P31" s="202"/>
      <c r="Q31" s="201"/>
      <c r="R31" s="201"/>
      <c r="S31" s="201"/>
      <c r="T31" s="201"/>
      <c r="U31" s="203"/>
      <c r="V31" s="176">
        <f t="shared" si="3"/>
        <v>29</v>
      </c>
      <c r="W31" s="55"/>
      <c r="X31" s="56"/>
      <c r="Y31" s="57"/>
      <c r="Z31" s="56"/>
      <c r="AA31" s="56"/>
      <c r="AB31" s="57"/>
      <c r="AC31" s="56">
        <f t="shared" si="32"/>
        <v>0</v>
      </c>
      <c r="AD31" s="60" t="str">
        <f t="shared" si="33"/>
        <v>盈</v>
      </c>
      <c r="AE31" s="183" t="s">
        <v>107</v>
      </c>
      <c r="AF31" s="200"/>
      <c r="AG31" s="201"/>
      <c r="AH31" s="201"/>
      <c r="AI31" s="201"/>
      <c r="AJ31" s="201"/>
      <c r="AK31" s="202"/>
      <c r="AL31" s="201"/>
      <c r="AM31" s="201"/>
      <c r="AN31" s="201"/>
      <c r="AO31" s="201"/>
      <c r="AP31" s="203"/>
    </row>
    <row r="32" spans="1:42" s="42" customFormat="1" x14ac:dyDescent="0.4">
      <c r="A32" s="176">
        <f t="shared" si="0"/>
        <v>30</v>
      </c>
      <c r="B32" s="55"/>
      <c r="C32" s="67"/>
      <c r="D32" s="57"/>
      <c r="E32" s="56"/>
      <c r="F32" s="67"/>
      <c r="G32" s="57"/>
      <c r="H32" s="67">
        <f t="shared" si="30"/>
        <v>0</v>
      </c>
      <c r="I32" s="60" t="str">
        <f t="shared" si="31"/>
        <v>盈</v>
      </c>
      <c r="J32" s="183" t="s">
        <v>107</v>
      </c>
      <c r="K32" s="200"/>
      <c r="L32" s="201"/>
      <c r="M32" s="201"/>
      <c r="N32" s="201"/>
      <c r="O32" s="201"/>
      <c r="P32" s="202"/>
      <c r="Q32" s="201"/>
      <c r="R32" s="201"/>
      <c r="S32" s="201"/>
      <c r="T32" s="201"/>
      <c r="U32" s="203"/>
      <c r="V32" s="176">
        <f t="shared" si="3"/>
        <v>30</v>
      </c>
      <c r="W32" s="55"/>
      <c r="X32" s="56"/>
      <c r="Y32" s="57"/>
      <c r="Z32" s="56"/>
      <c r="AA32" s="56"/>
      <c r="AB32" s="57"/>
      <c r="AC32" s="56">
        <f t="shared" si="32"/>
        <v>0</v>
      </c>
      <c r="AD32" s="60" t="str">
        <f t="shared" si="33"/>
        <v>盈</v>
      </c>
      <c r="AE32" s="183" t="s">
        <v>107</v>
      </c>
      <c r="AF32" s="200"/>
      <c r="AG32" s="201"/>
      <c r="AH32" s="201"/>
      <c r="AI32" s="201"/>
      <c r="AJ32" s="201"/>
      <c r="AK32" s="202"/>
      <c r="AL32" s="201"/>
      <c r="AM32" s="201"/>
      <c r="AN32" s="201"/>
      <c r="AO32" s="201"/>
      <c r="AP32" s="203"/>
    </row>
    <row r="33" spans="1:42" s="42" customFormat="1" x14ac:dyDescent="0.4">
      <c r="A33" s="39"/>
      <c r="B33" s="43"/>
      <c r="C33" s="40"/>
      <c r="D33" s="54"/>
      <c r="E33" s="40"/>
      <c r="F33" s="40"/>
      <c r="G33" s="54"/>
      <c r="H33" s="41"/>
      <c r="J33" s="184"/>
      <c r="K33" s="200"/>
      <c r="L33" s="201"/>
      <c r="M33" s="201"/>
      <c r="N33" s="201"/>
      <c r="O33" s="201"/>
      <c r="P33" s="202"/>
      <c r="Q33" s="201"/>
      <c r="R33" s="201"/>
      <c r="S33" s="201"/>
      <c r="T33" s="201"/>
      <c r="U33" s="203"/>
      <c r="V33" s="39"/>
      <c r="W33" s="43"/>
      <c r="X33" s="40"/>
      <c r="Y33" s="54"/>
      <c r="Z33" s="40"/>
      <c r="AA33" s="40"/>
      <c r="AB33" s="54"/>
      <c r="AC33" s="41"/>
      <c r="AE33" s="184"/>
      <c r="AF33" s="200"/>
      <c r="AG33" s="201"/>
      <c r="AH33" s="201"/>
      <c r="AI33" s="201"/>
      <c r="AJ33" s="201"/>
      <c r="AK33" s="202"/>
      <c r="AL33" s="201"/>
      <c r="AM33" s="201"/>
      <c r="AN33" s="201"/>
      <c r="AO33" s="201"/>
      <c r="AP33" s="203"/>
    </row>
    <row r="34" spans="1:42" s="42" customFormat="1" x14ac:dyDescent="0.4">
      <c r="A34" s="39"/>
      <c r="B34" s="43"/>
      <c r="C34" s="40"/>
      <c r="D34" s="54"/>
      <c r="E34" s="40"/>
      <c r="F34" s="40"/>
      <c r="G34" s="54"/>
      <c r="H34" s="41"/>
      <c r="J34" s="184"/>
      <c r="K34" s="200"/>
      <c r="L34" s="201"/>
      <c r="M34" s="201"/>
      <c r="N34" s="201"/>
      <c r="O34" s="201"/>
      <c r="P34" s="202"/>
      <c r="Q34" s="201"/>
      <c r="R34" s="201"/>
      <c r="S34" s="201"/>
      <c r="T34" s="201"/>
      <c r="U34" s="203"/>
      <c r="V34" s="39"/>
      <c r="W34" s="43"/>
      <c r="X34" s="40"/>
      <c r="Y34" s="54"/>
      <c r="Z34" s="40"/>
      <c r="AA34" s="40"/>
      <c r="AB34" s="54"/>
      <c r="AC34" s="41"/>
      <c r="AE34" s="184"/>
      <c r="AF34" s="200"/>
      <c r="AG34" s="201"/>
      <c r="AH34" s="201"/>
      <c r="AI34" s="201"/>
      <c r="AJ34" s="201"/>
      <c r="AK34" s="202"/>
      <c r="AL34" s="201"/>
      <c r="AM34" s="201"/>
      <c r="AN34" s="201"/>
      <c r="AO34" s="201"/>
      <c r="AP34" s="203"/>
    </row>
    <row r="35" spans="1:42" s="42" customFormat="1" x14ac:dyDescent="0.4">
      <c r="A35" s="39"/>
      <c r="B35" s="43"/>
      <c r="C35" s="40"/>
      <c r="D35" s="54"/>
      <c r="E35" s="40"/>
      <c r="F35" s="40"/>
      <c r="G35" s="54"/>
      <c r="H35" s="41"/>
      <c r="J35" s="184"/>
      <c r="K35" s="200"/>
      <c r="L35" s="201"/>
      <c r="M35" s="201"/>
      <c r="N35" s="201"/>
      <c r="O35" s="201"/>
      <c r="P35" s="202"/>
      <c r="Q35" s="201"/>
      <c r="R35" s="201"/>
      <c r="S35" s="201"/>
      <c r="T35" s="201"/>
      <c r="U35" s="203"/>
      <c r="V35" s="39"/>
      <c r="W35" s="43"/>
      <c r="X35" s="40"/>
      <c r="Y35" s="54"/>
      <c r="Z35" s="40"/>
      <c r="AA35" s="40"/>
      <c r="AB35" s="54"/>
      <c r="AC35" s="41"/>
      <c r="AE35" s="184"/>
      <c r="AF35" s="200"/>
      <c r="AG35" s="201"/>
      <c r="AH35" s="201"/>
      <c r="AI35" s="201"/>
      <c r="AJ35" s="201"/>
      <c r="AK35" s="202"/>
      <c r="AL35" s="201"/>
      <c r="AM35" s="201"/>
      <c r="AN35" s="201"/>
      <c r="AO35" s="201"/>
      <c r="AP35" s="203"/>
    </row>
    <row r="36" spans="1:42" s="42" customFormat="1" x14ac:dyDescent="0.4">
      <c r="A36" s="39"/>
      <c r="B36" s="43"/>
      <c r="C36" s="40"/>
      <c r="D36" s="54"/>
      <c r="E36" s="40"/>
      <c r="F36" s="40"/>
      <c r="G36" s="54"/>
      <c r="H36" s="41"/>
      <c r="J36" s="184"/>
      <c r="K36" s="200"/>
      <c r="L36" s="201"/>
      <c r="M36" s="201"/>
      <c r="N36" s="201"/>
      <c r="O36" s="201"/>
      <c r="P36" s="202"/>
      <c r="Q36" s="201"/>
      <c r="R36" s="201"/>
      <c r="S36" s="201"/>
      <c r="T36" s="201"/>
      <c r="U36" s="203"/>
      <c r="V36" s="39"/>
      <c r="W36" s="43"/>
      <c r="X36" s="40"/>
      <c r="Y36" s="54"/>
      <c r="Z36" s="40"/>
      <c r="AA36" s="40"/>
      <c r="AB36" s="54"/>
      <c r="AC36" s="41"/>
      <c r="AE36" s="184"/>
      <c r="AF36" s="200"/>
      <c r="AG36" s="201"/>
      <c r="AH36" s="201"/>
      <c r="AI36" s="201"/>
      <c r="AJ36" s="201"/>
      <c r="AK36" s="202"/>
      <c r="AL36" s="201"/>
      <c r="AM36" s="201"/>
      <c r="AN36" s="201"/>
      <c r="AO36" s="201"/>
      <c r="AP36" s="203"/>
    </row>
    <row r="37" spans="1:42" s="42" customFormat="1" x14ac:dyDescent="0.4">
      <c r="A37" s="39"/>
      <c r="B37" s="43"/>
      <c r="C37" s="40"/>
      <c r="D37" s="54"/>
      <c r="E37" s="40"/>
      <c r="F37" s="40"/>
      <c r="G37" s="54"/>
      <c r="H37" s="41"/>
      <c r="J37" s="184"/>
      <c r="K37" s="207"/>
      <c r="L37" s="208"/>
      <c r="M37" s="208"/>
      <c r="N37" s="208"/>
      <c r="O37" s="208"/>
      <c r="P37" s="209"/>
      <c r="Q37" s="208"/>
      <c r="R37" s="208"/>
      <c r="S37" s="208"/>
      <c r="T37" s="208"/>
      <c r="U37" s="210"/>
      <c r="V37" s="39"/>
      <c r="W37" s="43"/>
      <c r="X37" s="40"/>
      <c r="Y37" s="54"/>
      <c r="Z37" s="40"/>
      <c r="AA37" s="40"/>
      <c r="AB37" s="54"/>
      <c r="AC37" s="41"/>
      <c r="AE37" s="184"/>
      <c r="AF37" s="207"/>
      <c r="AG37" s="208"/>
      <c r="AH37" s="208"/>
      <c r="AI37" s="208"/>
      <c r="AJ37" s="208"/>
      <c r="AK37" s="209"/>
      <c r="AL37" s="208"/>
      <c r="AM37" s="208"/>
      <c r="AN37" s="208"/>
      <c r="AO37" s="208"/>
      <c r="AP37" s="210"/>
    </row>
    <row r="38" spans="1:42" s="42" customFormat="1" x14ac:dyDescent="0.4">
      <c r="A38" s="39"/>
      <c r="B38" s="43"/>
      <c r="C38" s="40"/>
      <c r="D38" s="54"/>
      <c r="E38" s="40"/>
      <c r="F38" s="40"/>
      <c r="G38" s="54"/>
      <c r="H38" s="41"/>
      <c r="J38" s="184"/>
      <c r="K38" s="207"/>
      <c r="L38" s="208"/>
      <c r="M38" s="208"/>
      <c r="N38" s="208"/>
      <c r="O38" s="208"/>
      <c r="P38" s="209"/>
      <c r="Q38" s="208"/>
      <c r="R38" s="208"/>
      <c r="S38" s="208"/>
      <c r="T38" s="208"/>
      <c r="U38" s="210"/>
      <c r="V38" s="39"/>
      <c r="W38" s="43"/>
      <c r="X38" s="40"/>
      <c r="Y38" s="54"/>
      <c r="Z38" s="40"/>
      <c r="AA38" s="40"/>
      <c r="AB38" s="54"/>
      <c r="AC38" s="41"/>
      <c r="AE38" s="184"/>
      <c r="AF38" s="207"/>
      <c r="AG38" s="208"/>
      <c r="AH38" s="208"/>
      <c r="AI38" s="208"/>
      <c r="AJ38" s="208"/>
      <c r="AK38" s="209"/>
      <c r="AL38" s="208"/>
      <c r="AM38" s="208"/>
      <c r="AN38" s="208"/>
      <c r="AO38" s="208"/>
      <c r="AP38" s="210"/>
    </row>
    <row r="39" spans="1:42" s="42" customFormat="1" x14ac:dyDescent="0.4">
      <c r="A39" s="39"/>
      <c r="B39" s="43"/>
      <c r="C39" s="40"/>
      <c r="D39" s="54"/>
      <c r="E39" s="40"/>
      <c r="F39" s="40"/>
      <c r="G39" s="54"/>
      <c r="H39" s="41"/>
      <c r="J39" s="184"/>
      <c r="K39" s="207"/>
      <c r="L39" s="208"/>
      <c r="M39" s="208"/>
      <c r="N39" s="208"/>
      <c r="O39" s="208"/>
      <c r="P39" s="209"/>
      <c r="Q39" s="208"/>
      <c r="R39" s="208"/>
      <c r="S39" s="208"/>
      <c r="T39" s="208"/>
      <c r="U39" s="210"/>
      <c r="V39" s="39"/>
      <c r="W39" s="43"/>
      <c r="X39" s="40"/>
      <c r="Y39" s="54"/>
      <c r="Z39" s="40"/>
      <c r="AA39" s="40"/>
      <c r="AB39" s="54"/>
      <c r="AC39" s="41"/>
      <c r="AE39" s="184"/>
      <c r="AF39" s="207"/>
      <c r="AG39" s="208"/>
      <c r="AH39" s="208"/>
      <c r="AI39" s="208"/>
      <c r="AJ39" s="208"/>
      <c r="AK39" s="209"/>
      <c r="AL39" s="208"/>
      <c r="AM39" s="208"/>
      <c r="AN39" s="208"/>
      <c r="AO39" s="208"/>
      <c r="AP39" s="210"/>
    </row>
    <row r="40" spans="1:42" s="42" customFormat="1" x14ac:dyDescent="0.4">
      <c r="A40" s="39"/>
      <c r="B40" s="43"/>
      <c r="C40" s="40"/>
      <c r="D40" s="54"/>
      <c r="E40" s="40"/>
      <c r="F40" s="40"/>
      <c r="G40" s="54"/>
      <c r="H40" s="41"/>
      <c r="J40" s="184"/>
      <c r="K40" s="207"/>
      <c r="L40" s="208"/>
      <c r="M40" s="208"/>
      <c r="N40" s="208"/>
      <c r="O40" s="208"/>
      <c r="P40" s="209"/>
      <c r="Q40" s="208"/>
      <c r="R40" s="208"/>
      <c r="S40" s="208"/>
      <c r="T40" s="208"/>
      <c r="U40" s="210"/>
      <c r="V40" s="39"/>
      <c r="W40" s="43"/>
      <c r="X40" s="40"/>
      <c r="Y40" s="54"/>
      <c r="Z40" s="40"/>
      <c r="AA40" s="40"/>
      <c r="AB40" s="54"/>
      <c r="AC40" s="41"/>
      <c r="AE40" s="184"/>
      <c r="AF40" s="207"/>
      <c r="AG40" s="208"/>
      <c r="AH40" s="208"/>
      <c r="AI40" s="208"/>
      <c r="AJ40" s="208"/>
      <c r="AK40" s="209"/>
      <c r="AL40" s="208"/>
      <c r="AM40" s="208"/>
      <c r="AN40" s="208"/>
      <c r="AO40" s="208"/>
      <c r="AP40" s="210"/>
    </row>
    <row r="41" spans="1:42" s="42" customFormat="1" x14ac:dyDescent="0.4">
      <c r="A41" s="39"/>
      <c r="B41" s="43"/>
      <c r="C41" s="40"/>
      <c r="D41" s="54"/>
      <c r="E41" s="40"/>
      <c r="F41" s="40"/>
      <c r="G41" s="54"/>
      <c r="H41" s="41"/>
      <c r="J41" s="184"/>
      <c r="K41" s="207"/>
      <c r="L41" s="208"/>
      <c r="M41" s="208"/>
      <c r="N41" s="208"/>
      <c r="O41" s="208"/>
      <c r="P41" s="209"/>
      <c r="Q41" s="208"/>
      <c r="R41" s="208"/>
      <c r="S41" s="208"/>
      <c r="T41" s="208"/>
      <c r="U41" s="210"/>
      <c r="V41" s="39"/>
      <c r="W41" s="43"/>
      <c r="X41" s="40"/>
      <c r="Y41" s="54"/>
      <c r="Z41" s="40"/>
      <c r="AA41" s="40"/>
      <c r="AB41" s="54"/>
      <c r="AC41" s="41"/>
      <c r="AE41" s="184"/>
      <c r="AF41" s="207"/>
      <c r="AG41" s="208"/>
      <c r="AH41" s="208"/>
      <c r="AI41" s="208"/>
      <c r="AJ41" s="208"/>
      <c r="AK41" s="209"/>
      <c r="AL41" s="208"/>
      <c r="AM41" s="208"/>
      <c r="AN41" s="208"/>
      <c r="AO41" s="208"/>
      <c r="AP41" s="210"/>
    </row>
    <row r="42" spans="1:42" s="42" customFormat="1" x14ac:dyDescent="0.4">
      <c r="A42" s="39"/>
      <c r="B42" s="43"/>
      <c r="C42" s="40"/>
      <c r="D42" s="54"/>
      <c r="E42" s="40"/>
      <c r="F42" s="40"/>
      <c r="G42" s="54"/>
      <c r="H42" s="41"/>
      <c r="J42" s="184"/>
      <c r="K42" s="207"/>
      <c r="L42" s="208"/>
      <c r="M42" s="208"/>
      <c r="N42" s="208"/>
      <c r="O42" s="208"/>
      <c r="P42" s="209"/>
      <c r="Q42" s="208"/>
      <c r="R42" s="208"/>
      <c r="S42" s="208"/>
      <c r="T42" s="208"/>
      <c r="U42" s="210"/>
      <c r="V42" s="39"/>
      <c r="W42" s="43"/>
      <c r="X42" s="40"/>
      <c r="Y42" s="54"/>
      <c r="Z42" s="40"/>
      <c r="AA42" s="40"/>
      <c r="AB42" s="54"/>
      <c r="AC42" s="41"/>
      <c r="AE42" s="184"/>
      <c r="AF42" s="207"/>
      <c r="AG42" s="208"/>
      <c r="AH42" s="208"/>
      <c r="AI42" s="208"/>
      <c r="AJ42" s="208"/>
      <c r="AK42" s="209"/>
      <c r="AL42" s="208"/>
      <c r="AM42" s="208"/>
      <c r="AN42" s="208"/>
      <c r="AO42" s="208"/>
      <c r="AP42" s="210"/>
    </row>
    <row r="43" spans="1:42" s="42" customFormat="1" x14ac:dyDescent="0.4">
      <c r="A43" s="39"/>
      <c r="B43" s="43"/>
      <c r="C43" s="40"/>
      <c r="D43" s="54"/>
      <c r="E43" s="40"/>
      <c r="F43" s="40"/>
      <c r="G43" s="54"/>
      <c r="H43" s="41"/>
      <c r="J43" s="184"/>
      <c r="K43" s="207"/>
      <c r="L43" s="208"/>
      <c r="M43" s="208"/>
      <c r="N43" s="208"/>
      <c r="O43" s="208"/>
      <c r="P43" s="209"/>
      <c r="Q43" s="208"/>
      <c r="R43" s="208"/>
      <c r="S43" s="208"/>
      <c r="T43" s="208"/>
      <c r="U43" s="210"/>
      <c r="V43" s="39"/>
      <c r="W43" s="43"/>
      <c r="X43" s="40"/>
      <c r="Y43" s="54"/>
      <c r="Z43" s="40"/>
      <c r="AA43" s="40"/>
      <c r="AB43" s="54"/>
      <c r="AC43" s="41"/>
      <c r="AE43" s="184"/>
      <c r="AF43" s="207"/>
      <c r="AG43" s="208"/>
      <c r="AH43" s="208"/>
      <c r="AI43" s="208"/>
      <c r="AJ43" s="208"/>
      <c r="AK43" s="209"/>
      <c r="AL43" s="208"/>
      <c r="AM43" s="208"/>
      <c r="AN43" s="208"/>
      <c r="AO43" s="208"/>
      <c r="AP43" s="210"/>
    </row>
    <row r="44" spans="1:42" s="42" customFormat="1" x14ac:dyDescent="0.4">
      <c r="A44" s="39"/>
      <c r="B44" s="43"/>
      <c r="C44" s="40"/>
      <c r="D44" s="54"/>
      <c r="E44" s="40"/>
      <c r="F44" s="40"/>
      <c r="G44" s="54"/>
      <c r="H44" s="41"/>
      <c r="J44" s="184"/>
      <c r="K44" s="207"/>
      <c r="L44" s="208"/>
      <c r="M44" s="208"/>
      <c r="N44" s="208"/>
      <c r="O44" s="208"/>
      <c r="P44" s="209"/>
      <c r="Q44" s="208"/>
      <c r="R44" s="208"/>
      <c r="S44" s="208"/>
      <c r="T44" s="208"/>
      <c r="U44" s="210"/>
      <c r="V44" s="39"/>
      <c r="W44" s="43"/>
      <c r="X44" s="40"/>
      <c r="Y44" s="54"/>
      <c r="Z44" s="40"/>
      <c r="AA44" s="40"/>
      <c r="AB44" s="54"/>
      <c r="AC44" s="41"/>
      <c r="AE44" s="184"/>
      <c r="AF44" s="207"/>
      <c r="AG44" s="208"/>
      <c r="AH44" s="208"/>
      <c r="AI44" s="208"/>
      <c r="AJ44" s="208"/>
      <c r="AK44" s="209"/>
      <c r="AL44" s="208"/>
      <c r="AM44" s="208"/>
      <c r="AN44" s="208"/>
      <c r="AO44" s="208"/>
      <c r="AP44" s="210"/>
    </row>
    <row r="45" spans="1:42" s="42" customFormat="1" x14ac:dyDescent="0.4">
      <c r="A45" s="39"/>
      <c r="B45" s="43"/>
      <c r="C45" s="40"/>
      <c r="D45" s="54"/>
      <c r="E45" s="40"/>
      <c r="F45" s="40"/>
      <c r="G45" s="54"/>
      <c r="H45" s="41"/>
      <c r="J45" s="184"/>
      <c r="K45" s="207"/>
      <c r="L45" s="208"/>
      <c r="M45" s="208"/>
      <c r="N45" s="208"/>
      <c r="O45" s="208"/>
      <c r="P45" s="209"/>
      <c r="Q45" s="208"/>
      <c r="R45" s="208"/>
      <c r="S45" s="208"/>
      <c r="T45" s="208"/>
      <c r="U45" s="210"/>
      <c r="V45" s="39"/>
      <c r="W45" s="43"/>
      <c r="X45" s="40"/>
      <c r="Y45" s="54"/>
      <c r="Z45" s="40"/>
      <c r="AA45" s="40"/>
      <c r="AB45" s="54"/>
      <c r="AC45" s="41"/>
      <c r="AE45" s="184"/>
      <c r="AF45" s="207"/>
      <c r="AG45" s="208"/>
      <c r="AH45" s="208"/>
      <c r="AI45" s="208"/>
      <c r="AJ45" s="208"/>
      <c r="AK45" s="209"/>
      <c r="AL45" s="208"/>
      <c r="AM45" s="208"/>
      <c r="AN45" s="208"/>
      <c r="AO45" s="208"/>
      <c r="AP45" s="210"/>
    </row>
    <row r="46" spans="1:42" s="42" customFormat="1" x14ac:dyDescent="0.4">
      <c r="A46" s="39"/>
      <c r="B46" s="43"/>
      <c r="C46" s="40"/>
      <c r="D46" s="54"/>
      <c r="E46" s="40"/>
      <c r="F46" s="40"/>
      <c r="G46" s="54"/>
      <c r="H46" s="41"/>
      <c r="J46" s="184"/>
      <c r="K46" s="207"/>
      <c r="L46" s="208"/>
      <c r="M46" s="208"/>
      <c r="N46" s="208"/>
      <c r="O46" s="208"/>
      <c r="P46" s="209"/>
      <c r="Q46" s="208"/>
      <c r="R46" s="208"/>
      <c r="S46" s="208"/>
      <c r="T46" s="208"/>
      <c r="U46" s="210"/>
      <c r="V46" s="39"/>
      <c r="W46" s="43"/>
      <c r="X46" s="40"/>
      <c r="Y46" s="54"/>
      <c r="Z46" s="40"/>
      <c r="AA46" s="40"/>
      <c r="AB46" s="54"/>
      <c r="AC46" s="41"/>
      <c r="AE46" s="184"/>
      <c r="AF46" s="207"/>
      <c r="AG46" s="208"/>
      <c r="AH46" s="208"/>
      <c r="AI46" s="208"/>
      <c r="AJ46" s="208"/>
      <c r="AK46" s="209"/>
      <c r="AL46" s="208"/>
      <c r="AM46" s="208"/>
      <c r="AN46" s="208"/>
      <c r="AO46" s="208"/>
      <c r="AP46" s="210"/>
    </row>
    <row r="47" spans="1:42" s="42" customFormat="1" x14ac:dyDescent="0.4">
      <c r="A47" s="39"/>
      <c r="B47" s="43"/>
      <c r="C47" s="40"/>
      <c r="D47" s="54"/>
      <c r="E47" s="40"/>
      <c r="F47" s="40"/>
      <c r="G47" s="54"/>
      <c r="H47" s="41"/>
      <c r="J47" s="184"/>
      <c r="K47" s="207"/>
      <c r="L47" s="208"/>
      <c r="M47" s="208"/>
      <c r="N47" s="208"/>
      <c r="O47" s="208"/>
      <c r="P47" s="209"/>
      <c r="Q47" s="208"/>
      <c r="R47" s="208"/>
      <c r="S47" s="208"/>
      <c r="T47" s="208"/>
      <c r="U47" s="210"/>
      <c r="V47" s="39"/>
      <c r="W47" s="43"/>
      <c r="X47" s="40"/>
      <c r="Y47" s="54"/>
      <c r="Z47" s="40"/>
      <c r="AA47" s="40"/>
      <c r="AB47" s="54"/>
      <c r="AC47" s="41"/>
      <c r="AE47" s="184"/>
      <c r="AF47" s="207"/>
      <c r="AG47" s="208"/>
      <c r="AH47" s="208"/>
      <c r="AI47" s="208"/>
      <c r="AJ47" s="208"/>
      <c r="AK47" s="209"/>
      <c r="AL47" s="208"/>
      <c r="AM47" s="208"/>
      <c r="AN47" s="208"/>
      <c r="AO47" s="208"/>
      <c r="AP47" s="210"/>
    </row>
    <row r="48" spans="1:42" s="42" customFormat="1" x14ac:dyDescent="0.4">
      <c r="A48" s="39"/>
      <c r="B48" s="43"/>
      <c r="C48" s="40"/>
      <c r="D48" s="54"/>
      <c r="E48" s="40"/>
      <c r="F48" s="40"/>
      <c r="G48" s="54"/>
      <c r="H48" s="41"/>
      <c r="J48" s="184"/>
      <c r="K48" s="207"/>
      <c r="L48" s="208"/>
      <c r="M48" s="208"/>
      <c r="N48" s="208"/>
      <c r="O48" s="208"/>
      <c r="P48" s="209"/>
      <c r="Q48" s="208"/>
      <c r="R48" s="208"/>
      <c r="S48" s="208"/>
      <c r="T48" s="208"/>
      <c r="U48" s="210"/>
      <c r="V48" s="39"/>
      <c r="W48" s="43"/>
      <c r="X48" s="40"/>
      <c r="Y48" s="54"/>
      <c r="Z48" s="40"/>
      <c r="AA48" s="40"/>
      <c r="AB48" s="54"/>
      <c r="AC48" s="41"/>
      <c r="AE48" s="184"/>
      <c r="AF48" s="207"/>
      <c r="AG48" s="208"/>
      <c r="AH48" s="208"/>
      <c r="AI48" s="208"/>
      <c r="AJ48" s="208"/>
      <c r="AK48" s="209"/>
      <c r="AL48" s="208"/>
      <c r="AM48" s="208"/>
      <c r="AN48" s="208"/>
      <c r="AO48" s="208"/>
      <c r="AP48" s="210"/>
    </row>
    <row r="49" spans="1:42" s="42" customFormat="1" x14ac:dyDescent="0.4">
      <c r="A49" s="39"/>
      <c r="B49" s="43"/>
      <c r="C49" s="40"/>
      <c r="D49" s="54"/>
      <c r="E49" s="40"/>
      <c r="F49" s="40"/>
      <c r="G49" s="54"/>
      <c r="H49" s="41"/>
      <c r="J49" s="184"/>
      <c r="K49" s="207"/>
      <c r="L49" s="208"/>
      <c r="M49" s="208"/>
      <c r="N49" s="208"/>
      <c r="O49" s="208"/>
      <c r="P49" s="209"/>
      <c r="Q49" s="208"/>
      <c r="R49" s="208"/>
      <c r="S49" s="208"/>
      <c r="T49" s="208"/>
      <c r="U49" s="210"/>
      <c r="V49" s="39"/>
      <c r="W49" s="43"/>
      <c r="X49" s="40"/>
      <c r="Y49" s="54"/>
      <c r="Z49" s="40"/>
      <c r="AA49" s="40"/>
      <c r="AB49" s="54"/>
      <c r="AC49" s="41"/>
      <c r="AE49" s="184"/>
      <c r="AF49" s="207"/>
      <c r="AG49" s="208"/>
      <c r="AH49" s="208"/>
      <c r="AI49" s="208"/>
      <c r="AJ49" s="208"/>
      <c r="AK49" s="209"/>
      <c r="AL49" s="208"/>
      <c r="AM49" s="208"/>
      <c r="AN49" s="208"/>
      <c r="AO49" s="208"/>
      <c r="AP49" s="210"/>
    </row>
    <row r="50" spans="1:42" s="42" customFormat="1" x14ac:dyDescent="0.4">
      <c r="A50" s="39"/>
      <c r="B50" s="43"/>
      <c r="C50" s="40"/>
      <c r="D50" s="54"/>
      <c r="E50" s="40"/>
      <c r="F50" s="40"/>
      <c r="G50" s="54"/>
      <c r="H50" s="41"/>
      <c r="J50" s="184"/>
      <c r="K50" s="207"/>
      <c r="L50" s="208"/>
      <c r="M50" s="208"/>
      <c r="N50" s="208"/>
      <c r="O50" s="208"/>
      <c r="P50" s="209"/>
      <c r="Q50" s="208"/>
      <c r="R50" s="208"/>
      <c r="S50" s="208"/>
      <c r="T50" s="208"/>
      <c r="U50" s="210"/>
      <c r="V50" s="39"/>
      <c r="W50" s="43"/>
      <c r="X50" s="40"/>
      <c r="Y50" s="54"/>
      <c r="Z50" s="40"/>
      <c r="AA50" s="40"/>
      <c r="AB50" s="54"/>
      <c r="AC50" s="41"/>
      <c r="AE50" s="184"/>
      <c r="AF50" s="207"/>
      <c r="AG50" s="208"/>
      <c r="AH50" s="208"/>
      <c r="AI50" s="208"/>
      <c r="AJ50" s="208"/>
      <c r="AK50" s="209"/>
      <c r="AL50" s="208"/>
      <c r="AM50" s="208"/>
      <c r="AN50" s="208"/>
      <c r="AO50" s="208"/>
      <c r="AP50" s="210"/>
    </row>
    <row r="51" spans="1:42" s="42" customFormat="1" x14ac:dyDescent="0.4">
      <c r="A51" s="39"/>
      <c r="B51" s="43"/>
      <c r="C51" s="40"/>
      <c r="D51" s="54"/>
      <c r="E51" s="40"/>
      <c r="F51" s="40"/>
      <c r="G51" s="54"/>
      <c r="H51" s="41"/>
      <c r="J51" s="184"/>
      <c r="K51" s="207"/>
      <c r="L51" s="208"/>
      <c r="M51" s="208"/>
      <c r="N51" s="208"/>
      <c r="O51" s="208"/>
      <c r="P51" s="209"/>
      <c r="Q51" s="208"/>
      <c r="R51" s="208"/>
      <c r="S51" s="208"/>
      <c r="T51" s="208"/>
      <c r="U51" s="210"/>
      <c r="V51" s="39"/>
      <c r="W51" s="43"/>
      <c r="X51" s="40"/>
      <c r="Y51" s="54"/>
      <c r="Z51" s="40"/>
      <c r="AA51" s="40"/>
      <c r="AB51" s="54"/>
      <c r="AC51" s="41"/>
      <c r="AE51" s="184"/>
      <c r="AF51" s="207"/>
      <c r="AG51" s="208"/>
      <c r="AH51" s="208"/>
      <c r="AI51" s="208"/>
      <c r="AJ51" s="208"/>
      <c r="AK51" s="209"/>
      <c r="AL51" s="208"/>
      <c r="AM51" s="208"/>
      <c r="AN51" s="208"/>
      <c r="AO51" s="208"/>
      <c r="AP51" s="210"/>
    </row>
    <row r="52" spans="1:42" x14ac:dyDescent="0.4">
      <c r="K52" s="207"/>
      <c r="L52" s="208"/>
      <c r="M52" s="208"/>
      <c r="N52" s="208"/>
      <c r="O52" s="208"/>
      <c r="P52" s="209"/>
      <c r="Q52" s="208"/>
      <c r="R52" s="208"/>
      <c r="S52" s="208"/>
      <c r="T52" s="208"/>
      <c r="U52" s="210"/>
      <c r="AF52" s="207"/>
      <c r="AG52" s="208"/>
      <c r="AH52" s="208"/>
      <c r="AI52" s="208"/>
      <c r="AJ52" s="208"/>
      <c r="AK52" s="209"/>
      <c r="AL52" s="208"/>
      <c r="AM52" s="208"/>
      <c r="AN52" s="208"/>
      <c r="AO52" s="208"/>
      <c r="AP52" s="210"/>
    </row>
    <row r="53" spans="1:42" x14ac:dyDescent="0.4">
      <c r="K53" s="207"/>
      <c r="L53" s="208"/>
      <c r="M53" s="208"/>
      <c r="N53" s="208"/>
      <c r="O53" s="208"/>
      <c r="P53" s="209"/>
      <c r="Q53" s="208"/>
      <c r="R53" s="208"/>
      <c r="S53" s="208"/>
      <c r="T53" s="208"/>
      <c r="U53" s="210"/>
      <c r="AF53" s="207"/>
      <c r="AG53" s="208"/>
      <c r="AH53" s="208"/>
      <c r="AI53" s="208"/>
      <c r="AJ53" s="208"/>
      <c r="AK53" s="209"/>
      <c r="AL53" s="208"/>
      <c r="AM53" s="208"/>
      <c r="AN53" s="208"/>
      <c r="AO53" s="208"/>
      <c r="AP53" s="210"/>
    </row>
    <row r="54" spans="1:42" x14ac:dyDescent="0.4">
      <c r="K54" s="207"/>
      <c r="L54" s="208"/>
      <c r="M54" s="208"/>
      <c r="N54" s="208"/>
      <c r="O54" s="208"/>
      <c r="P54" s="209"/>
      <c r="Q54" s="208"/>
      <c r="R54" s="208"/>
      <c r="S54" s="208"/>
      <c r="T54" s="208"/>
      <c r="U54" s="210"/>
      <c r="AF54" s="207"/>
      <c r="AG54" s="208"/>
      <c r="AH54" s="208"/>
      <c r="AI54" s="208"/>
      <c r="AJ54" s="208"/>
      <c r="AK54" s="209"/>
      <c r="AL54" s="208"/>
      <c r="AM54" s="208"/>
      <c r="AN54" s="208"/>
      <c r="AO54" s="208"/>
      <c r="AP54" s="210"/>
    </row>
    <row r="55" spans="1:42" x14ac:dyDescent="0.4">
      <c r="K55" s="207"/>
      <c r="L55" s="208"/>
      <c r="M55" s="208"/>
      <c r="N55" s="208"/>
      <c r="O55" s="208"/>
      <c r="P55" s="209"/>
      <c r="Q55" s="208"/>
      <c r="R55" s="208"/>
      <c r="S55" s="208"/>
      <c r="T55" s="208"/>
      <c r="U55" s="210"/>
      <c r="AF55" s="207"/>
      <c r="AG55" s="208"/>
      <c r="AH55" s="208"/>
      <c r="AI55" s="208"/>
      <c r="AJ55" s="208"/>
      <c r="AK55" s="209"/>
      <c r="AL55" s="208"/>
      <c r="AM55" s="208"/>
      <c r="AN55" s="208"/>
      <c r="AO55" s="208"/>
      <c r="AP55" s="210"/>
    </row>
    <row r="56" spans="1:42" x14ac:dyDescent="0.4">
      <c r="K56" s="207"/>
      <c r="L56" s="208"/>
      <c r="M56" s="208"/>
      <c r="N56" s="208"/>
      <c r="O56" s="208"/>
      <c r="P56" s="209"/>
      <c r="Q56" s="208"/>
      <c r="R56" s="208"/>
      <c r="S56" s="208"/>
      <c r="T56" s="208"/>
      <c r="U56" s="210"/>
      <c r="AF56" s="207"/>
      <c r="AG56" s="208"/>
      <c r="AH56" s="208"/>
      <c r="AI56" s="208"/>
      <c r="AJ56" s="208"/>
      <c r="AK56" s="209"/>
      <c r="AL56" s="208"/>
      <c r="AM56" s="208"/>
      <c r="AN56" s="208"/>
      <c r="AO56" s="208"/>
      <c r="AP56" s="210"/>
    </row>
    <row r="57" spans="1:42" x14ac:dyDescent="0.4">
      <c r="K57" s="207"/>
      <c r="L57" s="208"/>
      <c r="M57" s="208"/>
      <c r="N57" s="208"/>
      <c r="O57" s="208"/>
      <c r="P57" s="209"/>
      <c r="Q57" s="208"/>
      <c r="R57" s="208"/>
      <c r="S57" s="208"/>
      <c r="T57" s="208"/>
      <c r="U57" s="210"/>
      <c r="AF57" s="207"/>
      <c r="AG57" s="208"/>
      <c r="AH57" s="208"/>
      <c r="AI57" s="208"/>
      <c r="AJ57" s="208"/>
      <c r="AK57" s="209"/>
      <c r="AL57" s="208"/>
      <c r="AM57" s="208"/>
      <c r="AN57" s="208"/>
      <c r="AO57" s="208"/>
      <c r="AP57" s="210"/>
    </row>
    <row r="58" spans="1:42" x14ac:dyDescent="0.4">
      <c r="K58" s="207"/>
      <c r="L58" s="208"/>
      <c r="M58" s="208"/>
      <c r="N58" s="208"/>
      <c r="O58" s="208"/>
      <c r="P58" s="209"/>
      <c r="Q58" s="208"/>
      <c r="R58" s="208"/>
      <c r="S58" s="208"/>
      <c r="T58" s="208"/>
      <c r="U58" s="210"/>
      <c r="AF58" s="207"/>
      <c r="AG58" s="208"/>
      <c r="AH58" s="208"/>
      <c r="AI58" s="208"/>
      <c r="AJ58" s="208"/>
      <c r="AK58" s="209"/>
      <c r="AL58" s="208"/>
      <c r="AM58" s="208"/>
      <c r="AN58" s="208"/>
      <c r="AO58" s="208"/>
      <c r="AP58" s="210"/>
    </row>
  </sheetData>
  <mergeCells count="4">
    <mergeCell ref="AF1:AP1"/>
    <mergeCell ref="V1:AD1"/>
    <mergeCell ref="A1:I1"/>
    <mergeCell ref="K1:U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交易记录参数!$C$1:$C$2</xm:f>
          </x14:formula1>
          <xm:sqref>B2:B1048576 W2:W1048576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M13"/>
  <sheetViews>
    <sheetView zoomScale="120" zoomScaleNormal="120" workbookViewId="0">
      <selection activeCell="G7" sqref="G7:H9"/>
    </sheetView>
  </sheetViews>
  <sheetFormatPr defaultRowHeight="14.4" x14ac:dyDescent="0.3"/>
  <cols>
    <col min="7" max="7" width="16.6640625" bestFit="1" customWidth="1"/>
    <col min="8" max="8" width="13.21875" bestFit="1" customWidth="1"/>
  </cols>
  <sheetData>
    <row r="3" spans="7:13" ht="25.8" x14ac:dyDescent="0.5">
      <c r="G3" s="237" t="s">
        <v>194</v>
      </c>
    </row>
    <row r="5" spans="7:13" x14ac:dyDescent="0.3">
      <c r="G5" t="s">
        <v>195</v>
      </c>
      <c r="H5" t="s">
        <v>197</v>
      </c>
    </row>
    <row r="6" spans="7:13" ht="15" thickBot="1" x14ac:dyDescent="0.35">
      <c r="G6" t="s">
        <v>196</v>
      </c>
    </row>
    <row r="7" spans="7:13" x14ac:dyDescent="0.3">
      <c r="G7" s="275" t="s">
        <v>179</v>
      </c>
      <c r="H7" s="227" t="s">
        <v>180</v>
      </c>
      <c r="I7" s="281"/>
      <c r="J7" s="284" t="s">
        <v>186</v>
      </c>
      <c r="K7" s="284" t="s">
        <v>187</v>
      </c>
      <c r="L7" s="272" t="s">
        <v>188</v>
      </c>
    </row>
    <row r="8" spans="7:13" x14ac:dyDescent="0.3">
      <c r="G8" s="276"/>
      <c r="H8" s="228" t="s">
        <v>183</v>
      </c>
      <c r="I8" s="282"/>
      <c r="J8" s="285"/>
      <c r="K8" s="285"/>
      <c r="L8" s="273"/>
    </row>
    <row r="9" spans="7:13" ht="15" thickBot="1" x14ac:dyDescent="0.35">
      <c r="G9" s="277"/>
      <c r="H9" s="229" t="s">
        <v>182</v>
      </c>
      <c r="I9" s="283"/>
      <c r="J9" s="286"/>
      <c r="K9" s="286"/>
      <c r="L9" s="274"/>
    </row>
    <row r="10" spans="7:13" x14ac:dyDescent="0.3">
      <c r="G10" s="278" t="s">
        <v>184</v>
      </c>
      <c r="H10" s="230" t="s">
        <v>181</v>
      </c>
      <c r="I10" s="225"/>
      <c r="J10" s="232" t="s">
        <v>191</v>
      </c>
      <c r="K10" s="232"/>
      <c r="L10" s="233" t="s">
        <v>190</v>
      </c>
      <c r="M10" s="224" t="s">
        <v>192</v>
      </c>
    </row>
    <row r="11" spans="7:13" x14ac:dyDescent="0.3">
      <c r="G11" s="279"/>
      <c r="H11" s="228" t="s">
        <v>183</v>
      </c>
      <c r="I11" s="222"/>
      <c r="J11" s="223" t="s">
        <v>189</v>
      </c>
      <c r="K11" s="223"/>
      <c r="L11" s="234" t="s">
        <v>193</v>
      </c>
      <c r="M11" s="224" t="s">
        <v>192</v>
      </c>
    </row>
    <row r="12" spans="7:13" x14ac:dyDescent="0.3">
      <c r="G12" s="279"/>
      <c r="H12" s="228" t="s">
        <v>182</v>
      </c>
      <c r="I12" s="222"/>
      <c r="J12" s="223" t="s">
        <v>191</v>
      </c>
      <c r="K12" s="223"/>
      <c r="L12" s="234" t="s">
        <v>190</v>
      </c>
      <c r="M12" s="224" t="s">
        <v>192</v>
      </c>
    </row>
    <row r="13" spans="7:13" ht="15" thickBot="1" x14ac:dyDescent="0.35">
      <c r="G13" s="280"/>
      <c r="H13" s="231" t="s">
        <v>185</v>
      </c>
      <c r="I13" s="226"/>
      <c r="J13" s="235" t="s">
        <v>189</v>
      </c>
      <c r="K13" s="235"/>
      <c r="L13" s="236" t="s">
        <v>193</v>
      </c>
      <c r="M13" s="224" t="s">
        <v>192</v>
      </c>
    </row>
  </sheetData>
  <mergeCells count="6">
    <mergeCell ref="L7:L9"/>
    <mergeCell ref="G7:G9"/>
    <mergeCell ref="G10:G13"/>
    <mergeCell ref="I7:I9"/>
    <mergeCell ref="J7:J9"/>
    <mergeCell ref="K7:K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交易记录</vt:lpstr>
      <vt:lpstr>交易原理</vt:lpstr>
      <vt:lpstr>交易记录参数</vt:lpstr>
      <vt:lpstr>10年计划-周</vt:lpstr>
      <vt:lpstr>美日 奥美 美加</vt:lpstr>
      <vt:lpstr>欧日 欧美</vt:lpstr>
      <vt:lpstr>磅美日</vt:lpstr>
      <vt:lpstr>指南针交易法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2017-11-05T15:48:12Z</dcterms:modified>
</cp:coreProperties>
</file>