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6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" sheetId="16" r:id="rId5"/>
    <sheet name="奥美 美加" sheetId="18" r:id="rId6"/>
    <sheet name="欧日 欧美" sheetId="14" r:id="rId7"/>
    <sheet name="磅美日" sheetId="15" r:id="rId8"/>
    <sheet name="指南针交易法" sheetId="17" r:id="rId9"/>
  </sheets>
  <calcPr calcId="145621"/>
</workbook>
</file>

<file path=xl/calcChain.xml><?xml version="1.0" encoding="utf-8"?>
<calcChain xmlns="http://schemas.openxmlformats.org/spreadsheetml/2006/main">
  <c r="R53" i="1" l="1"/>
  <c r="A42" i="14" l="1"/>
  <c r="H42" i="14"/>
  <c r="I42" i="14" s="1"/>
  <c r="V42" i="14"/>
  <c r="AC42" i="14"/>
  <c r="AD42" i="14" s="1"/>
  <c r="A43" i="14"/>
  <c r="H43" i="14"/>
  <c r="I43" i="14" s="1"/>
  <c r="V43" i="14"/>
  <c r="AC43" i="14"/>
  <c r="AD43" i="14" s="1"/>
  <c r="A44" i="14"/>
  <c r="H44" i="14"/>
  <c r="I44" i="14" s="1"/>
  <c r="V44" i="14"/>
  <c r="AC44" i="14"/>
  <c r="AD44" i="14"/>
  <c r="R52" i="1" l="1"/>
  <c r="AB44" i="18" l="1"/>
  <c r="G44" i="18"/>
  <c r="Y40" i="18"/>
  <c r="D40" i="18"/>
  <c r="AC38" i="18"/>
  <c r="AD38" i="18" s="1"/>
  <c r="V38" i="18"/>
  <c r="H38" i="18"/>
  <c r="I38" i="18" s="1"/>
  <c r="A38" i="18"/>
  <c r="AC37" i="18"/>
  <c r="AD37" i="18" s="1"/>
  <c r="V37" i="18"/>
  <c r="H37" i="18"/>
  <c r="I37" i="18" s="1"/>
  <c r="A37" i="18"/>
  <c r="AC36" i="18"/>
  <c r="AD36" i="18" s="1"/>
  <c r="V36" i="18"/>
  <c r="I36" i="18"/>
  <c r="H36" i="18"/>
  <c r="A36" i="18"/>
  <c r="AC35" i="18"/>
  <c r="AD35" i="18" s="1"/>
  <c r="V35" i="18"/>
  <c r="I35" i="18"/>
  <c r="H35" i="18"/>
  <c r="A35" i="18"/>
  <c r="AC34" i="18"/>
  <c r="AD34" i="18" s="1"/>
  <c r="V34" i="18"/>
  <c r="H34" i="18"/>
  <c r="I34" i="18" s="1"/>
  <c r="A34" i="18"/>
  <c r="AC33" i="18"/>
  <c r="AD33" i="18" s="1"/>
  <c r="V33" i="18"/>
  <c r="I33" i="18"/>
  <c r="H33" i="18"/>
  <c r="A33" i="18"/>
  <c r="AC32" i="18"/>
  <c r="AD32" i="18" s="1"/>
  <c r="V32" i="18"/>
  <c r="H32" i="18"/>
  <c r="I32" i="18" s="1"/>
  <c r="A32" i="18"/>
  <c r="AC31" i="18"/>
  <c r="AD31" i="18" s="1"/>
  <c r="V31" i="18"/>
  <c r="H31" i="18"/>
  <c r="I31" i="18" s="1"/>
  <c r="A31" i="18"/>
  <c r="AD30" i="18"/>
  <c r="AC30" i="18"/>
  <c r="V30" i="18"/>
  <c r="H30" i="18"/>
  <c r="I30" i="18" s="1"/>
  <c r="A30" i="18"/>
  <c r="AC29" i="18"/>
  <c r="AD29" i="18" s="1"/>
  <c r="V29" i="18"/>
  <c r="H29" i="18"/>
  <c r="I29" i="18" s="1"/>
  <c r="A29" i="18"/>
  <c r="AC28" i="18"/>
  <c r="AD28" i="18" s="1"/>
  <c r="V28" i="18"/>
  <c r="I28" i="18"/>
  <c r="H28" i="18"/>
  <c r="A28" i="18"/>
  <c r="AC27" i="18"/>
  <c r="AD27" i="18" s="1"/>
  <c r="V27" i="18"/>
  <c r="I27" i="18"/>
  <c r="H27" i="18"/>
  <c r="A27" i="18"/>
  <c r="AC26" i="18"/>
  <c r="AD26" i="18" s="1"/>
  <c r="V26" i="18"/>
  <c r="H26" i="18"/>
  <c r="I26" i="18" s="1"/>
  <c r="A26" i="18"/>
  <c r="AC25" i="18"/>
  <c r="AD25" i="18" s="1"/>
  <c r="V25" i="18"/>
  <c r="I25" i="18"/>
  <c r="H25" i="18"/>
  <c r="A25" i="18"/>
  <c r="AC24" i="18"/>
  <c r="AD24" i="18" s="1"/>
  <c r="V24" i="18"/>
  <c r="H24" i="18"/>
  <c r="I24" i="18" s="1"/>
  <c r="A24" i="18"/>
  <c r="AC23" i="18"/>
  <c r="AD23" i="18" s="1"/>
  <c r="V23" i="18"/>
  <c r="H23" i="18"/>
  <c r="I23" i="18" s="1"/>
  <c r="A23" i="18"/>
  <c r="AD22" i="18"/>
  <c r="AC22" i="18"/>
  <c r="V22" i="18"/>
  <c r="H22" i="18"/>
  <c r="I22" i="18" s="1"/>
  <c r="A22" i="18"/>
  <c r="AC21" i="18"/>
  <c r="AD21" i="18" s="1"/>
  <c r="V21" i="18"/>
  <c r="H21" i="18"/>
  <c r="I21" i="18" s="1"/>
  <c r="A21" i="18"/>
  <c r="AC20" i="18"/>
  <c r="AD20" i="18" s="1"/>
  <c r="V20" i="18"/>
  <c r="I20" i="18"/>
  <c r="H20" i="18"/>
  <c r="A20" i="18"/>
  <c r="AC19" i="18"/>
  <c r="AD19" i="18" s="1"/>
  <c r="V19" i="18"/>
  <c r="I19" i="18"/>
  <c r="H19" i="18"/>
  <c r="A19" i="18"/>
  <c r="AC18" i="18"/>
  <c r="AD18" i="18" s="1"/>
  <c r="V18" i="18"/>
  <c r="H18" i="18"/>
  <c r="I18" i="18" s="1"/>
  <c r="A18" i="18"/>
  <c r="AC17" i="18"/>
  <c r="AD17" i="18" s="1"/>
  <c r="V17" i="18"/>
  <c r="I17" i="18"/>
  <c r="H17" i="18"/>
  <c r="A17" i="18"/>
  <c r="AC16" i="18"/>
  <c r="AD16" i="18" s="1"/>
  <c r="V16" i="18"/>
  <c r="H16" i="18"/>
  <c r="I16" i="18" s="1"/>
  <c r="A16" i="18"/>
  <c r="AC15" i="18"/>
  <c r="AD15" i="18" s="1"/>
  <c r="V15" i="18"/>
  <c r="H15" i="18"/>
  <c r="I15" i="18" s="1"/>
  <c r="A15" i="18"/>
  <c r="AD14" i="18"/>
  <c r="AC14" i="18"/>
  <c r="V14" i="18"/>
  <c r="H14" i="18"/>
  <c r="I14" i="18" s="1"/>
  <c r="A14" i="18"/>
  <c r="AC13" i="18"/>
  <c r="AD13" i="18" s="1"/>
  <c r="V13" i="18"/>
  <c r="H13" i="18"/>
  <c r="I13" i="18" s="1"/>
  <c r="A13" i="18"/>
  <c r="AC12" i="18"/>
  <c r="AD12" i="18" s="1"/>
  <c r="V12" i="18"/>
  <c r="I12" i="18"/>
  <c r="H12" i="18"/>
  <c r="A12" i="18"/>
  <c r="AC11" i="18"/>
  <c r="AD11" i="18" s="1"/>
  <c r="V11" i="18"/>
  <c r="I11" i="18"/>
  <c r="H11" i="18"/>
  <c r="A11" i="18"/>
  <c r="AC10" i="18"/>
  <c r="AD10" i="18" s="1"/>
  <c r="V10" i="18"/>
  <c r="H10" i="18"/>
  <c r="I10" i="18" s="1"/>
  <c r="A10" i="18"/>
  <c r="AC9" i="18"/>
  <c r="AD9" i="18" s="1"/>
  <c r="V9" i="18"/>
  <c r="H9" i="18"/>
  <c r="I9" i="18" s="1"/>
  <c r="A9" i="18"/>
  <c r="AD8" i="18"/>
  <c r="AC8" i="18"/>
  <c r="V8" i="18"/>
  <c r="A8" i="18"/>
  <c r="AC7" i="18"/>
  <c r="AD7" i="18" s="1"/>
  <c r="V7" i="18"/>
  <c r="I7" i="18"/>
  <c r="H7" i="18"/>
  <c r="A7" i="18"/>
  <c r="AC6" i="18"/>
  <c r="AD6" i="18" s="1"/>
  <c r="V6" i="18"/>
  <c r="I6" i="18"/>
  <c r="H6" i="18"/>
  <c r="A6" i="18"/>
  <c r="AC5" i="18"/>
  <c r="AD5" i="18" s="1"/>
  <c r="V5" i="18"/>
  <c r="H5" i="18"/>
  <c r="I5" i="18" s="1"/>
  <c r="A5" i="18"/>
  <c r="AC4" i="18"/>
  <c r="AD4" i="18" s="1"/>
  <c r="V4" i="18"/>
  <c r="I4" i="18"/>
  <c r="H4" i="18"/>
  <c r="A4" i="18"/>
  <c r="AC3" i="18"/>
  <c r="AD3" i="18" s="1"/>
  <c r="V3" i="18"/>
  <c r="H3" i="18"/>
  <c r="I3" i="18" s="1"/>
  <c r="A3" i="18"/>
  <c r="H33" i="15"/>
  <c r="D33" i="15"/>
  <c r="AC23" i="15" l="1"/>
  <c r="AD23" i="15" s="1"/>
  <c r="AC24" i="15"/>
  <c r="AD24" i="15" s="1"/>
  <c r="AC22" i="15"/>
  <c r="AD22" i="15" s="1"/>
  <c r="AB50" i="14"/>
  <c r="G50" i="14"/>
  <c r="G39" i="16"/>
  <c r="AB37" i="15"/>
  <c r="Y33" i="15"/>
  <c r="G37" i="15"/>
  <c r="Y46" i="14"/>
  <c r="D46" i="14"/>
  <c r="D35" i="16"/>
  <c r="R51" i="1" l="1"/>
  <c r="R50" i="1" l="1"/>
  <c r="R49" i="1" l="1"/>
  <c r="A40" i="14" l="1"/>
  <c r="H40" i="14"/>
  <c r="I40" i="14" s="1"/>
  <c r="V40" i="14"/>
  <c r="AC40" i="14"/>
  <c r="AD40" i="14" s="1"/>
  <c r="A41" i="14"/>
  <c r="H41" i="14"/>
  <c r="I41" i="14" s="1"/>
  <c r="V41" i="14"/>
  <c r="AC41" i="14"/>
  <c r="AD41" i="14" s="1"/>
  <c r="AC33" i="14" l="1"/>
  <c r="AD33" i="14" s="1"/>
  <c r="R48" i="1" l="1"/>
  <c r="R47" i="1" l="1"/>
  <c r="A27" i="15"/>
  <c r="H27" i="15"/>
  <c r="I27" i="15" s="1"/>
  <c r="V27" i="15"/>
  <c r="AC27" i="15"/>
  <c r="AD27" i="15" s="1"/>
  <c r="A28" i="15"/>
  <c r="H28" i="15"/>
  <c r="I28" i="15" s="1"/>
  <c r="V28" i="15"/>
  <c r="AC28" i="15"/>
  <c r="AD28" i="15" s="1"/>
  <c r="A29" i="15"/>
  <c r="H29" i="15"/>
  <c r="I29" i="15" s="1"/>
  <c r="V29" i="15"/>
  <c r="AC29" i="15"/>
  <c r="AD29" i="15" s="1"/>
  <c r="A30" i="15"/>
  <c r="H30" i="15"/>
  <c r="I30" i="15" s="1"/>
  <c r="V30" i="15"/>
  <c r="AC30" i="15"/>
  <c r="AD30" i="15"/>
  <c r="A31" i="15"/>
  <c r="H31" i="15"/>
  <c r="I31" i="15" s="1"/>
  <c r="V31" i="15"/>
  <c r="AC31" i="15"/>
  <c r="AD31" i="15" s="1"/>
  <c r="A39" i="14"/>
  <c r="H39" i="14"/>
  <c r="I39" i="14" s="1"/>
  <c r="V39" i="14"/>
  <c r="AC39" i="14"/>
  <c r="AD39" i="14" s="1"/>
  <c r="A28" i="16"/>
  <c r="H28" i="16"/>
  <c r="I28" i="16" s="1"/>
  <c r="A29" i="16"/>
  <c r="H29" i="16"/>
  <c r="I29" i="16" s="1"/>
  <c r="A30" i="16"/>
  <c r="H30" i="16"/>
  <c r="I30" i="16" s="1"/>
  <c r="A31" i="16"/>
  <c r="H31" i="16"/>
  <c r="I31" i="16" s="1"/>
  <c r="A32" i="16"/>
  <c r="H32" i="16"/>
  <c r="I32" i="16" s="1"/>
  <c r="A33" i="16"/>
  <c r="H33" i="16"/>
  <c r="I33" i="16" s="1"/>
  <c r="A34" i="14" l="1"/>
  <c r="H34" i="14"/>
  <c r="I34" i="14" s="1"/>
  <c r="V34" i="14"/>
  <c r="AC34" i="14"/>
  <c r="AD34" i="14" s="1"/>
  <c r="A35" i="14"/>
  <c r="H35" i="14"/>
  <c r="I35" i="14" s="1"/>
  <c r="V35" i="14"/>
  <c r="AC35" i="14"/>
  <c r="AD35" i="14" s="1"/>
  <c r="A36" i="14"/>
  <c r="H36" i="14"/>
  <c r="I36" i="14" s="1"/>
  <c r="V36" i="14"/>
  <c r="AC36" i="14"/>
  <c r="AD36" i="14" s="1"/>
  <c r="A37" i="14"/>
  <c r="H37" i="14"/>
  <c r="I37" i="14" s="1"/>
  <c r="V37" i="14"/>
  <c r="AC37" i="14"/>
  <c r="AD37" i="14" s="1"/>
  <c r="A38" i="14"/>
  <c r="H38" i="14"/>
  <c r="I38" i="14" s="1"/>
  <c r="V38" i="14"/>
  <c r="AC38" i="14"/>
  <c r="AD38" i="14" s="1"/>
  <c r="K55" i="1" l="1"/>
  <c r="K56" i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H27" i="16" l="1"/>
  <c r="I27" i="16" s="1"/>
  <c r="A27" i="16"/>
  <c r="H26" i="16"/>
  <c r="I26" i="16" s="1"/>
  <c r="A26" i="16"/>
  <c r="H25" i="16"/>
  <c r="I25" i="16" s="1"/>
  <c r="A25" i="16"/>
  <c r="H24" i="16"/>
  <c r="I24" i="16" s="1"/>
  <c r="A24" i="16"/>
  <c r="H23" i="16"/>
  <c r="I23" i="16" s="1"/>
  <c r="A23" i="16"/>
  <c r="H22" i="16"/>
  <c r="I22" i="16" s="1"/>
  <c r="A22" i="16"/>
  <c r="H21" i="16"/>
  <c r="I21" i="16" s="1"/>
  <c r="A21" i="16"/>
  <c r="H20" i="16"/>
  <c r="I20" i="16" s="1"/>
  <c r="A20" i="16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H14" i="16"/>
  <c r="I14" i="16" s="1"/>
  <c r="A14" i="16"/>
  <c r="H13" i="16"/>
  <c r="I13" i="16" s="1"/>
  <c r="A13" i="16"/>
  <c r="H12" i="16"/>
  <c r="I12" i="16" s="1"/>
  <c r="A12" i="16"/>
  <c r="H11" i="16"/>
  <c r="I11" i="16" s="1"/>
  <c r="A11" i="16"/>
  <c r="H10" i="16"/>
  <c r="I10" i="16" s="1"/>
  <c r="A10" i="16"/>
  <c r="H9" i="16"/>
  <c r="I9" i="16" s="1"/>
  <c r="A9" i="16"/>
  <c r="H8" i="16"/>
  <c r="I8" i="16" s="1"/>
  <c r="A8" i="16"/>
  <c r="H7" i="16"/>
  <c r="I7" i="16" s="1"/>
  <c r="A7" i="16"/>
  <c r="H6" i="16"/>
  <c r="I6" i="16" s="1"/>
  <c r="A6" i="16"/>
  <c r="H5" i="16"/>
  <c r="I5" i="16" s="1"/>
  <c r="A5" i="16"/>
  <c r="H4" i="16"/>
  <c r="I4" i="16" s="1"/>
  <c r="A4" i="16"/>
  <c r="H3" i="16"/>
  <c r="I3" i="16" s="1"/>
  <c r="A3" i="16"/>
  <c r="R46" i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3" i="15"/>
  <c r="A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AC31" i="14"/>
  <c r="AD31" i="14" s="1"/>
  <c r="H31" i="14"/>
  <c r="I31" i="14" s="1"/>
  <c r="AC30" i="14"/>
  <c r="AD30" i="14" s="1"/>
  <c r="H30" i="14"/>
  <c r="I30" i="14" s="1"/>
  <c r="AC25" i="15"/>
  <c r="AC26" i="15"/>
  <c r="AC21" i="15"/>
  <c r="AC18" i="15"/>
  <c r="AC19" i="15"/>
  <c r="AC20" i="15"/>
  <c r="AC17" i="15"/>
  <c r="H22" i="15"/>
  <c r="H23" i="15"/>
  <c r="H24" i="15"/>
  <c r="H25" i="15"/>
  <c r="H26" i="15"/>
  <c r="H21" i="15"/>
  <c r="H18" i="15"/>
  <c r="H19" i="15"/>
  <c r="H20" i="15"/>
  <c r="H17" i="15"/>
  <c r="AC27" i="14"/>
  <c r="AC28" i="14"/>
  <c r="AC29" i="14"/>
  <c r="AC26" i="14"/>
  <c r="AC21" i="14"/>
  <c r="AC22" i="14"/>
  <c r="AC23" i="14"/>
  <c r="AC24" i="14"/>
  <c r="AC25" i="14"/>
  <c r="AC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AD29" i="14"/>
  <c r="I32" i="14"/>
  <c r="I33" i="14"/>
  <c r="I24" i="15"/>
  <c r="I25" i="15"/>
  <c r="AD25" i="15"/>
  <c r="I26" i="15"/>
  <c r="AD26" i="15"/>
  <c r="I23" i="15"/>
  <c r="R40" i="1"/>
  <c r="R41" i="1"/>
  <c r="R42" i="1"/>
  <c r="R43" i="1"/>
  <c r="R44" i="1"/>
  <c r="R39" i="1"/>
  <c r="O3" i="1"/>
  <c r="O2" i="1"/>
  <c r="I21" i="15" l="1"/>
  <c r="AD21" i="15"/>
  <c r="I22" i="15"/>
  <c r="I25" i="14"/>
  <c r="AD25" i="14"/>
  <c r="I26" i="14"/>
  <c r="AD26" i="14"/>
  <c r="I27" i="14"/>
  <c r="AD27" i="14"/>
  <c r="I28" i="14"/>
  <c r="AD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AD20" i="15" l="1"/>
  <c r="I18" i="15"/>
  <c r="AD17" i="15"/>
  <c r="I19" i="15"/>
  <c r="AD18" i="15"/>
  <c r="I20" i="15"/>
  <c r="AD19" i="15"/>
  <c r="AC16" i="15"/>
  <c r="AD16" i="15" s="1"/>
  <c r="I17" i="15"/>
  <c r="H15" i="15" l="1"/>
  <c r="I15" i="15" s="1"/>
  <c r="AC14" i="15"/>
  <c r="AD14" i="15" s="1"/>
  <c r="H16" i="15"/>
  <c r="I16" i="15" s="1"/>
  <c r="AC15" i="15"/>
  <c r="AD15" i="15" s="1"/>
  <c r="I20" i="14" l="1"/>
  <c r="AD20" i="14"/>
  <c r="I21" i="14"/>
  <c r="AD21" i="14"/>
  <c r="I22" i="14"/>
  <c r="AD22" i="14"/>
  <c r="I23" i="14"/>
  <c r="AD23" i="14"/>
  <c r="I24" i="14"/>
  <c r="AD24" i="14"/>
  <c r="AC19" i="14"/>
  <c r="AD19" i="14" s="1"/>
  <c r="H19" i="14"/>
  <c r="I19" i="14" s="1"/>
  <c r="H13" i="15" l="1"/>
  <c r="I13" i="15" s="1"/>
  <c r="AC12" i="15"/>
  <c r="AD12" i="15" s="1"/>
  <c r="H14" i="15"/>
  <c r="I14" i="15" s="1"/>
  <c r="AC13" i="15"/>
  <c r="AD13" i="15" s="1"/>
  <c r="H14" i="14"/>
  <c r="I14" i="14" s="1"/>
  <c r="H15" i="14"/>
  <c r="I15" i="14" s="1"/>
  <c r="H16" i="14"/>
  <c r="I16" i="14" s="1"/>
  <c r="H17" i="14"/>
  <c r="I17" i="14" s="1"/>
  <c r="H18" i="14"/>
  <c r="I18" i="14" s="1"/>
  <c r="AC18" i="14"/>
  <c r="AD18" i="14" s="1"/>
  <c r="AC8" i="15" l="1"/>
  <c r="AD8" i="15" s="1"/>
  <c r="AC7" i="15"/>
  <c r="AD7" i="15" s="1"/>
  <c r="AC17" i="14" l="1"/>
  <c r="AD17" i="14" s="1"/>
  <c r="H13" i="14" l="1"/>
  <c r="I13" i="14" s="1"/>
  <c r="AC13" i="14"/>
  <c r="AD13" i="14" s="1"/>
  <c r="AC14" i="14"/>
  <c r="AD14" i="14" s="1"/>
  <c r="AC15" i="14"/>
  <c r="AD15" i="14" s="1"/>
  <c r="AC16" i="14"/>
  <c r="AD16" i="14" s="1"/>
  <c r="AC5" i="14" l="1"/>
  <c r="AC6" i="14"/>
  <c r="AC7" i="14"/>
  <c r="AC8" i="14"/>
  <c r="AC9" i="14"/>
  <c r="AC10" i="14"/>
  <c r="AC11" i="14"/>
  <c r="AC12" i="14"/>
  <c r="AD6" i="14" l="1"/>
  <c r="AD7" i="14"/>
  <c r="AD8" i="14"/>
  <c r="AD9" i="14"/>
  <c r="AD10" i="14"/>
  <c r="AD11" i="14"/>
  <c r="AD12" i="14"/>
  <c r="AD5" i="14"/>
  <c r="H12" i="15" l="1"/>
  <c r="I12" i="15" s="1"/>
  <c r="AC11" i="15"/>
  <c r="AD11" i="15" s="1"/>
  <c r="H11" i="15"/>
  <c r="I11" i="15" s="1"/>
  <c r="AC10" i="15"/>
  <c r="AD10" i="15" s="1"/>
  <c r="H10" i="15"/>
  <c r="I10" i="15" s="1"/>
  <c r="AC9" i="15"/>
  <c r="AD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AC4" i="15"/>
  <c r="AD4" i="15" s="1"/>
  <c r="H3" i="15"/>
  <c r="I3" i="15" s="1"/>
  <c r="AC3" i="15"/>
  <c r="AD3" i="15" s="1"/>
  <c r="AC4" i="14"/>
  <c r="AD4" i="14" s="1"/>
  <c r="AC3" i="14"/>
  <c r="AD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<sst xmlns="http://schemas.openxmlformats.org/spreadsheetml/2006/main" count="803" uniqueCount="216">
  <si>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</si>
  <si>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</si>
  <si>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</si>
  <si>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</si>
  <si>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</si>
  <si>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</si>
  <si>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</si>
  <si>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</si>
  <si>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</si>
  <si>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</si>
  <si>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</si>
  <si>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</si>
  <si>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</si>
  <si>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</si>
  <si>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</si>
  <si>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</si>
  <si>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</si>
  <si>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</si>
  <si>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</si>
  <si>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</si>
  <si>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</si>
  <si>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</si>
  <si>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</si>
  <si>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</si>
  <si>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</si>
  <si>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</si>
  <si>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</si>
  <si>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</si>
  <si>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</si>
  <si>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</si>
  <si>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</si>
  <si>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</si>
  <si>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</si>
  <si>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</si>
  <si>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</si>
  <si>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</si>
  <si>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</si>
  <si>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</si>
  <si>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</si>
  <si>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</si>
  <si>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</si>
  <si>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</si>
  <si>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</si>
  <si>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</si>
  <si>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</si>
  <si>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</si>
  <si>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</si>
  <si>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</si>
  <si>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</si>
  <si>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</si>
  <si>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</si>
  <si>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</si>
  <si>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</si>
  <si>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</si>
  <si>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</si>
  <si>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</si>
  <si>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</si>
  <si>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</si>
  <si>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</si>
  <si>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</si>
  <si>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</si>
  <si>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</si>
  <si>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</si>
  <si>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</si>
  <si>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</si>
  <si>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</si>
  <si>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</si>
  <si>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</si>
  <si>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</si>
  <si>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</si>
  <si>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</si>
  <si>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</si>
  <si>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</si>
  <si>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</si>
  <si>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</si>
  <si>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</si>
  <si>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</si>
  <si>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</si>
  <si>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</si>
  <si>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</si>
  <si>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</si>
  <si>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</si>
  <si>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</si>
  <si>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</si>
  <si>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</si>
  <si>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</si>
  <si>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</si>
  <si>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</si>
  <si>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</si>
  <si>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</si>
  <si>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</si>
  <si>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</si>
  <si>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</si>
  <si>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</si>
  <si>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</si>
  <si>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</si>
  <si>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</si>
  <si>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</si>
  <si>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</si>
  <si>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</si>
  <si>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</si>
  <si>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</si>
  <si>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</si>
  <si>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</si>
  <si>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</si>
  <si>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</si>
  <si>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</si>
  <si>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</si>
  <si>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</si>
  <si>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</si>
  <si>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</si>
  <si>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</si>
  <si>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</si>
  <si>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</si>
  <si>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</si>
  <si>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</si>
  <si>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</si>
  <si>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</si>
  <si>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</si>
  <si>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</si>
  <si>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</si>
  <si>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</si>
  <si>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</si>
  <si>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</si>
  <si>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</si>
  <si>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</si>
  <si>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</si>
  <si>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</si>
  <si>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</si>
  <si>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</si>
  <si>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</si>
  <si>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</si>
  <si>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</si>
  <si>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</si>
  <si>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</si>
  <si>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</si>
  <si>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</si>
  <si>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</si>
  <si>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</si>
  <si>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</si>
  <si>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</si>
  <si>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</si>
  <si>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</si>
  <si>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</si>
  <si>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</si>
  <si>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</si>
  <si>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</si>
  <si>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</si>
  <si>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</si>
  <si>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</si>
  <si>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</si>
  <si>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</si>
  <si>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</si>
  <si>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</si>
  <si>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</si>
  <si>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</si>
  <si>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</si>
  <si>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</si>
  <si>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</si>
  <si>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</si>
  <si>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</si>
  <si>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</si>
  <si>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</si>
  <si>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</si>
  <si>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</si>
  <si>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</si>
  <si>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</si>
  <si>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</si>
  <si>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</si>
  <si>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</si>
  <si>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</si>
  <si>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三</t>
  </si>
  <si>
    <t>四</t>
  </si>
  <si>
    <t>五</t>
  </si>
  <si>
    <t>日</t>
  </si>
  <si>
    <t>只赚50点</t>
  </si>
  <si>
    <t>交易跟踪 风险评估</t>
  </si>
  <si>
    <t>同时只能操作两对FX，能做到 0 仓位</t>
  </si>
  <si>
    <t>0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</si>
  <si>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</si>
  <si>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</si>
  <si>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</si>
  <si>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</si>
  <si>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</si>
  <si>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</si>
  <si>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</si>
  <si>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</si>
  <si>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</si>
  <si>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</si>
  <si>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</si>
  <si>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</si>
  <si>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</si>
  <si>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</si>
  <si>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</si>
  <si>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</si>
  <si>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</si>
  <si>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</si>
  <si>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</si>
  <si>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</si>
  <si>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</si>
  <si>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</si>
  <si>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</si>
  <si>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</si>
  <si>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</si>
  <si>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</si>
  <si>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</si>
  <si>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</si>
  <si>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</si>
  <si>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</si>
  <si>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</si>
  <si>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3</t>
  </si>
  <si>
    <t>日K</t>
  </si>
  <si>
    <t>周K</t>
  </si>
  <si>
    <t>相同后操作</t>
  </si>
  <si>
    <t>下</t>
  </si>
  <si>
    <t>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</si>
</sst>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7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/>
    <xf numFmtId="0" fontId="8" fillId="10" borderId="0" xfId="0" applyNumberFormat="1" applyFont="1" applyFill="1" applyAlignment="1">
      <alignment horizontal="center" vertical="center"/>
    </xf>
    <xf numFmtId="49" fontId="8" fillId="9" borderId="31" xfId="0" applyNumberFormat="1" applyFont="1" applyFill="1" applyBorder="1"/>
    <xf numFmtId="49" fontId="8" fillId="5" borderId="30" xfId="0" applyNumberFormat="1" applyFont="1" applyFill="1" applyBorder="1"/>
    <xf numFmtId="49" fontId="8" fillId="5" borderId="31" xfId="0" applyNumberFormat="1" applyFont="1" applyFill="1" applyBorder="1"/>
    <xf numFmtId="49" fontId="8" fillId="5" borderId="32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 vertic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0" fontId="8" fillId="4" borderId="34" xfId="0" applyNumberFormat="1" applyFont="1" applyFill="1" applyBorder="1" applyAlignment="1">
      <alignment horizontal="center" vertical="center"/>
    </xf>
    <xf numFmtId="0" fontId="8" fillId="5" borderId="34" xfId="0" applyNumberFormat="1" applyFont="1" applyFill="1" applyBorder="1" applyAlignment="1">
      <alignment horizontal="center" vertical="center"/>
    </xf>
    <xf numFmtId="0" fontId="8" fillId="6" borderId="34" xfId="0" applyNumberFormat="1" applyFont="1" applyFill="1" applyBorder="1" applyAlignment="1">
      <alignment horizontal="center" vertical="center"/>
    </xf>
    <xf numFmtId="49" fontId="8" fillId="10" borderId="25" xfId="0" applyNumberFormat="1" applyFont="1" applyFill="1" applyBorder="1"/>
    <xf numFmtId="49" fontId="8" fillId="10" borderId="26" xfId="0" applyNumberFormat="1" applyFont="1" applyFill="1" applyBorder="1"/>
    <xf numFmtId="49" fontId="8" fillId="4" borderId="26" xfId="0" applyNumberFormat="1" applyFont="1" applyFill="1" applyBorder="1"/>
    <xf numFmtId="0" fontId="8" fillId="10" borderId="26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/>
    <xf numFmtId="49" fontId="8" fillId="0" borderId="0" xfId="0" applyNumberFormat="1" applyFont="1" applyBorder="1"/>
    <xf numFmtId="49" fontId="8" fillId="9" borderId="0" xfId="0" applyNumberFormat="1" applyFont="1" applyFill="1" applyBorder="1"/>
    <xf numFmtId="49" fontId="8" fillId="0" borderId="4" xfId="0" applyNumberFormat="1" applyFont="1" applyBorder="1"/>
    <xf numFmtId="49" fontId="8" fillId="4" borderId="3" xfId="0" applyNumberFormat="1" applyFont="1" applyFill="1" applyBorder="1"/>
    <xf numFmtId="49" fontId="8" fillId="4" borderId="0" xfId="0" applyNumberFormat="1" applyFont="1" applyFill="1" applyBorder="1"/>
    <xf numFmtId="49" fontId="8" fillId="4" borderId="4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9" fillId="7" borderId="36" xfId="0" applyNumberFormat="1" applyFont="1" applyFill="1" applyBorder="1" applyAlignment="1">
      <alignment horizontal="center" vertical="center"/>
    </xf>
    <xf numFmtId="0" fontId="9" fillId="4" borderId="36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10" borderId="0" xfId="0" applyNumberFormat="1" applyFont="1" applyFill="1"/>
    <xf numFmtId="49" fontId="8" fillId="5" borderId="3" xfId="0" applyNumberFormat="1" applyFont="1" applyFill="1" applyBorder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4" xfId="0" applyFont="1" applyFill="1" applyBorder="1"/>
    <xf numFmtId="0" fontId="11" fillId="2" borderId="49" xfId="0" applyFont="1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7" xfId="0" applyFill="1" applyBorder="1"/>
    <xf numFmtId="0" fontId="0" fillId="8" borderId="49" xfId="0" applyFill="1" applyBorder="1"/>
    <xf numFmtId="0" fontId="0" fillId="8" borderId="50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5" borderId="0" xfId="0" applyNumberFormat="1" applyFont="1" applyFill="1" applyBorder="1"/>
    <xf numFmtId="49" fontId="8" fillId="6" borderId="9" xfId="0" applyNumberFormat="1" applyFont="1" applyFill="1" applyBorder="1" applyAlignment="1">
      <alignment horizontal="right"/>
    </xf>
    <xf numFmtId="49" fontId="8" fillId="11" borderId="3" xfId="0" applyNumberFormat="1" applyFont="1" applyFill="1" applyBorder="1"/>
    <xf numFmtId="49" fontId="8" fillId="11" borderId="0" xfId="0" applyNumberFormat="1" applyFont="1" applyFill="1" applyBorder="1"/>
    <xf numFmtId="49" fontId="8" fillId="11" borderId="4" xfId="0" applyNumberFormat="1" applyFont="1" applyFill="1" applyBorder="1"/>
    <xf numFmtId="167" fontId="8" fillId="6" borderId="9" xfId="0" applyNumberFormat="1" applyFont="1" applyFill="1" applyBorder="1" applyAlignment="1">
      <alignment wrapText="1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49" fontId="8" fillId="5" borderId="4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9" xfId="0" applyNumberFormat="1" applyFont="1" applyFill="1" applyBorder="1"/>
    <xf numFmtId="167" fontId="20" fillId="7" borderId="40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49" fontId="8" fillId="3" borderId="3" xfId="0" applyNumberFormat="1" applyFont="1" applyFill="1" applyBorder="1"/>
    <xf numFmtId="49" fontId="8" fillId="3" borderId="0" xfId="0" applyNumberFormat="1" applyFont="1" applyFill="1" applyBorder="1"/>
    <xf numFmtId="0" fontId="5" fillId="0" borderId="0" xfId="0" applyFont="1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7" fillId="11" borderId="38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2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1" priority="3" timePeriod="today">
      <formula>FLOOR(B1,1)=TODAY()</formula>
    </cfRule>
    <cfRule type="expression" dxfId="10" priority="4">
      <formula>WEEKDAY(B1,2)&gt;=6</formula>
    </cfRule>
  </conditionalFormatting>
  <conditionalFormatting sqref="V1:V1048576">
    <cfRule type="timePeriod" dxfId="9" priority="1" timePeriod="today">
      <formula>FLOOR(V1,1)=TODAY()</formula>
    </cfRule>
    <cfRule type="expression" dxfId="8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E38" activePane="bottomRight" state="frozen"/>
      <selection pane="topRight" activeCell="B1" sqref="B1"/>
      <selection pane="bottomLeft" activeCell="A5" sqref="A5"/>
      <selection pane="bottomRight" activeCell="M55" sqref="M55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214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7" t="s">
        <v>15</v>
      </c>
      <c r="J3" s="268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15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9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16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70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17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70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17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71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18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9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16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213">
        <v>10</v>
      </c>
      <c r="R9" s="122">
        <f t="shared" si="0"/>
        <v>24</v>
      </c>
      <c r="V9" s="36"/>
      <c r="W9" s="21"/>
      <c r="X9" s="21"/>
    </row>
    <row r="10" spans="1:24" x14ac:dyDescent="0.3">
      <c r="A10" s="270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17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70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17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71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17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70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16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70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17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70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17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71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17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70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16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70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17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70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17">
        <f t="shared" ref="K19:K56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70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17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70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18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9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17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70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17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70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17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71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18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70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17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70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17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70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17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70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18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9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17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70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17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70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17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70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17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71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18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70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17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70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17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70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17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70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18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9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17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70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17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53" si="13">SUM(M40:Q40)</f>
        <v>6</v>
      </c>
      <c r="V40" s="36"/>
      <c r="W40" s="21"/>
      <c r="X40" s="21"/>
    </row>
    <row r="41" spans="1:24" x14ac:dyDescent="0.3">
      <c r="A41" s="270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17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71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18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9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17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70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17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70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17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19" t="s">
        <v>198</v>
      </c>
      <c r="U45" s="170" t="s">
        <v>155</v>
      </c>
      <c r="W45" s="21"/>
      <c r="X45" s="21" t="s">
        <v>142</v>
      </c>
    </row>
    <row r="46" spans="1:24" x14ac:dyDescent="0.3">
      <c r="A46" s="270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17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71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42">
        <v>50.4</v>
      </c>
      <c r="J47" s="143">
        <f t="shared" si="3"/>
        <v>0.12399999999999992</v>
      </c>
      <c r="K47" s="218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9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17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70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17">
        <f t="shared" si="9"/>
        <v>47.474999999999994</v>
      </c>
      <c r="L49" s="139"/>
      <c r="M49" s="217">
        <v>0</v>
      </c>
      <c r="N49" s="217">
        <v>2</v>
      </c>
      <c r="O49" s="217">
        <v>2</v>
      </c>
      <c r="P49" s="217">
        <v>0</v>
      </c>
      <c r="Q49" s="217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70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17">
        <f t="shared" si="9"/>
        <v>47.174999999999997</v>
      </c>
      <c r="L50" s="139"/>
      <c r="M50" s="217">
        <v>0</v>
      </c>
      <c r="N50" s="217">
        <v>2</v>
      </c>
      <c r="O50" s="217">
        <v>5</v>
      </c>
      <c r="P50" s="217">
        <v>2</v>
      </c>
      <c r="Q50" s="217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71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18">
        <f t="shared" si="9"/>
        <v>44.525000000000006</v>
      </c>
      <c r="L51" s="141"/>
      <c r="M51" s="218">
        <v>3</v>
      </c>
      <c r="N51" s="218">
        <v>0</v>
      </c>
      <c r="O51" s="218">
        <v>0</v>
      </c>
      <c r="P51" s="218">
        <v>1</v>
      </c>
      <c r="Q51" s="218">
        <v>2</v>
      </c>
      <c r="R51" s="145">
        <f t="shared" si="13"/>
        <v>6</v>
      </c>
      <c r="X51" s="166" t="s">
        <v>146</v>
      </c>
    </row>
    <row r="52" spans="1:30" x14ac:dyDescent="0.3">
      <c r="A52" s="269" t="s">
        <v>12</v>
      </c>
      <c r="B52" s="9">
        <v>48</v>
      </c>
      <c r="C52" s="5">
        <v>43066</v>
      </c>
      <c r="D52" s="2">
        <v>43072</v>
      </c>
      <c r="E52" s="131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17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132">
        <v>0</v>
      </c>
      <c r="R52" s="122">
        <f t="shared" si="13"/>
        <v>15</v>
      </c>
      <c r="X52" s="36" t="s">
        <v>148</v>
      </c>
    </row>
    <row r="53" spans="1:30" x14ac:dyDescent="0.3">
      <c r="A53" s="270"/>
      <c r="B53" s="8">
        <v>49</v>
      </c>
      <c r="C53" s="6">
        <v>43073</v>
      </c>
      <c r="D53" s="3">
        <v>43079</v>
      </c>
      <c r="E53" s="13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17">
        <f t="shared" si="9"/>
        <v>38.15</v>
      </c>
      <c r="L53" s="136"/>
      <c r="M53" s="263">
        <v>1</v>
      </c>
      <c r="N53" s="263">
        <v>1</v>
      </c>
      <c r="O53" s="263">
        <v>0</v>
      </c>
      <c r="P53" s="263">
        <v>0</v>
      </c>
      <c r="Q53" s="263">
        <v>0</v>
      </c>
      <c r="R53" s="123">
        <f t="shared" si="13"/>
        <v>2</v>
      </c>
      <c r="X53" t="s">
        <v>149</v>
      </c>
    </row>
    <row r="54" spans="1:30" x14ac:dyDescent="0.3">
      <c r="A54" s="270"/>
      <c r="B54" s="8">
        <v>50</v>
      </c>
      <c r="C54" s="6">
        <v>43080</v>
      </c>
      <c r="D54" s="3">
        <v>43086</v>
      </c>
      <c r="E54" s="13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/>
      <c r="J54" s="138">
        <f t="shared" si="3"/>
        <v>-0.69599999999999995</v>
      </c>
      <c r="K54" s="217">
        <f t="shared" si="9"/>
        <v>27.4</v>
      </c>
      <c r="L54" s="136"/>
      <c r="M54" s="136"/>
      <c r="N54" s="136"/>
      <c r="O54" s="136"/>
      <c r="P54" s="136"/>
      <c r="Q54" s="136"/>
    </row>
    <row r="55" spans="1:30" ht="14.4" customHeight="1" x14ac:dyDescent="0.3">
      <c r="A55" s="270"/>
      <c r="B55" s="8">
        <v>51</v>
      </c>
      <c r="C55" s="6">
        <v>43087</v>
      </c>
      <c r="D55" s="3">
        <v>43093</v>
      </c>
      <c r="E55" s="13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/>
      <c r="J55" s="138">
        <f t="shared" si="3"/>
        <v>0</v>
      </c>
      <c r="K55" s="217">
        <f t="shared" si="9"/>
        <v>17.45</v>
      </c>
      <c r="L55" s="136"/>
      <c r="M55" s="136"/>
      <c r="N55" s="136"/>
      <c r="O55" s="136"/>
      <c r="P55" s="136"/>
      <c r="Q55" s="136"/>
      <c r="X55" s="272" t="s">
        <v>163</v>
      </c>
      <c r="Y55" s="272"/>
      <c r="Z55" s="272"/>
      <c r="AA55" s="272"/>
      <c r="AB55" s="272"/>
      <c r="AC55" s="272"/>
      <c r="AD55" s="272"/>
    </row>
    <row r="56" spans="1:30" ht="15" customHeight="1" thickBot="1" x14ac:dyDescent="0.35">
      <c r="A56" s="271"/>
      <c r="B56" s="10">
        <v>52</v>
      </c>
      <c r="C56" s="7">
        <v>43094</v>
      </c>
      <c r="D56" s="4">
        <v>43100</v>
      </c>
      <c r="E56" s="135">
        <f t="shared" si="4"/>
        <v>384.32943536673156</v>
      </c>
      <c r="F56" s="135">
        <f t="shared" si="5"/>
        <v>232.5442947623178</v>
      </c>
      <c r="G56" s="135">
        <f t="shared" si="14"/>
        <v>73.42668567257823</v>
      </c>
      <c r="H56" s="141"/>
      <c r="I56" s="142"/>
      <c r="J56" s="143">
        <f t="shared" si="3"/>
        <v>0</v>
      </c>
      <c r="K56" s="218">
        <f t="shared" si="9"/>
        <v>8.6999999999999993</v>
      </c>
      <c r="L56" s="141"/>
      <c r="M56" s="141"/>
      <c r="N56" s="141"/>
      <c r="O56" s="141"/>
      <c r="P56" s="141"/>
      <c r="Q56" s="141"/>
      <c r="R56" s="145"/>
      <c r="X56" s="272"/>
      <c r="Y56" s="272"/>
      <c r="Z56" s="272"/>
      <c r="AA56" s="272"/>
      <c r="AB56" s="272"/>
      <c r="AC56" s="272"/>
      <c r="AD56" s="272"/>
    </row>
    <row r="57" spans="1:30" ht="14.4" customHeight="1" x14ac:dyDescent="0.3">
      <c r="A57" s="264" t="s">
        <v>1</v>
      </c>
      <c r="B57" s="127">
        <v>1</v>
      </c>
      <c r="C57" s="5">
        <v>43101</v>
      </c>
      <c r="D57" s="2">
        <v>43107</v>
      </c>
      <c r="E57" s="131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132"/>
      <c r="J57" s="134">
        <f t="shared" si="3"/>
        <v>0</v>
      </c>
      <c r="K57" s="216"/>
      <c r="L57" s="132"/>
      <c r="M57" s="132"/>
      <c r="N57" s="132"/>
      <c r="O57" s="132"/>
      <c r="P57" s="132"/>
      <c r="Q57" s="132"/>
      <c r="R57" s="122"/>
      <c r="X57" s="272"/>
      <c r="Y57" s="272"/>
      <c r="Z57" s="272"/>
      <c r="AA57" s="272"/>
      <c r="AB57" s="272"/>
      <c r="AC57" s="272"/>
      <c r="AD57" s="272"/>
    </row>
    <row r="58" spans="1:30" x14ac:dyDescent="0.3">
      <c r="A58" s="265"/>
      <c r="B58" s="125">
        <v>2</v>
      </c>
      <c r="C58" s="6">
        <v>43108</v>
      </c>
      <c r="D58" s="3">
        <v>43114</v>
      </c>
      <c r="E58" s="13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36"/>
      <c r="J58" s="138">
        <f t="shared" si="3"/>
        <v>0</v>
      </c>
      <c r="K58" s="217"/>
      <c r="L58" s="136"/>
      <c r="M58" s="136"/>
      <c r="N58" s="136"/>
      <c r="O58" s="136"/>
      <c r="P58" s="136"/>
      <c r="Q58" s="136"/>
      <c r="W58" s="36" t="s">
        <v>150</v>
      </c>
    </row>
    <row r="59" spans="1:30" x14ac:dyDescent="0.3">
      <c r="A59" s="265"/>
      <c r="B59" s="125">
        <v>3</v>
      </c>
      <c r="C59" s="6">
        <v>43115</v>
      </c>
      <c r="D59" s="3">
        <v>43121</v>
      </c>
      <c r="E59" s="13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36"/>
      <c r="J59" s="138">
        <f t="shared" si="3"/>
        <v>0</v>
      </c>
      <c r="K59" s="217"/>
      <c r="L59" s="136"/>
      <c r="M59" s="136"/>
      <c r="O59" s="136"/>
      <c r="P59" s="136"/>
      <c r="Q59" s="136"/>
      <c r="W59" s="36" t="s">
        <v>151</v>
      </c>
    </row>
    <row r="60" spans="1:30" ht="15" thickBot="1" x14ac:dyDescent="0.35">
      <c r="A60" s="266"/>
      <c r="B60" s="128">
        <v>4</v>
      </c>
      <c r="C60" s="7">
        <v>43122</v>
      </c>
      <c r="D60" s="4">
        <v>43128</v>
      </c>
      <c r="E60" s="140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/>
      <c r="J60" s="143">
        <f t="shared" si="3"/>
        <v>0</v>
      </c>
      <c r="K60" s="218"/>
      <c r="L60" s="141"/>
      <c r="M60" s="141"/>
      <c r="N60" s="141"/>
      <c r="O60" s="141"/>
      <c r="P60" s="141"/>
      <c r="Q60" s="141"/>
      <c r="R60" s="145"/>
    </row>
    <row r="61" spans="1:30" x14ac:dyDescent="0.3">
      <c r="A61" s="264" t="s">
        <v>2</v>
      </c>
      <c r="B61" s="127">
        <v>5</v>
      </c>
      <c r="C61" s="5">
        <v>43129</v>
      </c>
      <c r="D61" s="2">
        <v>43135</v>
      </c>
      <c r="E61" s="131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/>
      <c r="J61" s="134">
        <f t="shared" si="3"/>
        <v>0</v>
      </c>
      <c r="K61" s="216"/>
      <c r="L61" s="132"/>
      <c r="M61" s="132"/>
      <c r="N61" s="132"/>
      <c r="O61" s="132"/>
      <c r="P61" s="132"/>
      <c r="Q61" s="132"/>
      <c r="R61" s="122"/>
    </row>
    <row r="62" spans="1:30" x14ac:dyDescent="0.3">
      <c r="A62" s="265"/>
      <c r="B62" s="125">
        <v>6</v>
      </c>
      <c r="C62" s="6">
        <v>43136</v>
      </c>
      <c r="D62" s="3">
        <v>43142</v>
      </c>
      <c r="E62" s="13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6"/>
      <c r="J62" s="138">
        <f t="shared" si="3"/>
        <v>0</v>
      </c>
      <c r="K62" s="217"/>
      <c r="L62" s="136"/>
      <c r="M62" s="136"/>
      <c r="N62" s="136"/>
      <c r="O62" s="136"/>
      <c r="P62" s="136"/>
      <c r="Q62" s="136"/>
      <c r="W62" s="36" t="s">
        <v>200</v>
      </c>
    </row>
    <row r="63" spans="1:30" x14ac:dyDescent="0.3">
      <c r="A63" s="265"/>
      <c r="B63" s="125">
        <v>7</v>
      </c>
      <c r="C63" s="6">
        <v>43143</v>
      </c>
      <c r="D63" s="3">
        <v>43149</v>
      </c>
      <c r="E63" s="13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6"/>
      <c r="J63" s="138">
        <f t="shared" si="3"/>
        <v>0</v>
      </c>
      <c r="K63" s="217"/>
      <c r="L63" s="136"/>
      <c r="M63" s="136"/>
      <c r="N63" s="136"/>
      <c r="O63" s="136"/>
      <c r="P63" s="136"/>
      <c r="Q63" s="136"/>
      <c r="W63" s="36" t="s">
        <v>199</v>
      </c>
    </row>
    <row r="64" spans="1:30" ht="15" thickBot="1" x14ac:dyDescent="0.35">
      <c r="A64" s="266"/>
      <c r="B64" s="128">
        <v>8</v>
      </c>
      <c r="C64" s="7">
        <v>43150</v>
      </c>
      <c r="D64" s="4">
        <v>43156</v>
      </c>
      <c r="E64" s="140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/>
      <c r="J64" s="143">
        <f t="shared" si="3"/>
        <v>0</v>
      </c>
      <c r="K64" s="218"/>
      <c r="L64" s="141"/>
      <c r="M64" s="141"/>
      <c r="N64" s="141"/>
      <c r="O64" s="141"/>
      <c r="P64" s="141"/>
      <c r="Q64" s="141"/>
      <c r="R64" s="145"/>
      <c r="W64" s="119" t="s">
        <v>157</v>
      </c>
    </row>
    <row r="65" spans="1:23" x14ac:dyDescent="0.3">
      <c r="A65" s="264" t="s">
        <v>3</v>
      </c>
      <c r="B65" s="127">
        <v>9</v>
      </c>
      <c r="C65" s="5">
        <v>43157</v>
      </c>
      <c r="D65" s="2">
        <v>43163</v>
      </c>
      <c r="E65" s="131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/>
      <c r="J65" s="134">
        <f t="shared" si="3"/>
        <v>0</v>
      </c>
      <c r="K65" s="216"/>
      <c r="L65" s="132"/>
      <c r="M65" s="132"/>
      <c r="N65" s="132"/>
      <c r="O65" s="132"/>
      <c r="P65" s="132"/>
      <c r="Q65" s="132"/>
      <c r="R65" s="122"/>
      <c r="W65" s="119" t="s">
        <v>158</v>
      </c>
    </row>
    <row r="66" spans="1:23" x14ac:dyDescent="0.3">
      <c r="A66" s="265"/>
      <c r="B66" s="125">
        <v>10</v>
      </c>
      <c r="C66" s="6">
        <v>43164</v>
      </c>
      <c r="D66" s="3">
        <v>43170</v>
      </c>
      <c r="E66" s="13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6"/>
      <c r="J66" s="138">
        <f t="shared" si="3"/>
        <v>0</v>
      </c>
      <c r="K66" s="217"/>
      <c r="L66" s="136"/>
      <c r="M66" s="136"/>
      <c r="N66" s="136"/>
      <c r="O66" s="136"/>
      <c r="P66" s="136"/>
      <c r="Q66" s="136"/>
      <c r="W66" s="119" t="s">
        <v>165</v>
      </c>
    </row>
    <row r="67" spans="1:23" x14ac:dyDescent="0.3">
      <c r="A67" s="265"/>
      <c r="B67" s="125">
        <v>11</v>
      </c>
      <c r="C67" s="6">
        <v>43171</v>
      </c>
      <c r="D67" s="3">
        <v>43177</v>
      </c>
      <c r="E67" s="13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6"/>
      <c r="J67" s="138">
        <f t="shared" si="3"/>
        <v>0</v>
      </c>
      <c r="K67" s="217"/>
      <c r="L67" s="136"/>
      <c r="M67" s="136"/>
      <c r="N67" s="136"/>
      <c r="O67" s="136"/>
      <c r="P67" s="136"/>
      <c r="Q67" s="136"/>
      <c r="W67" s="119" t="s">
        <v>159</v>
      </c>
    </row>
    <row r="68" spans="1:23" ht="15" thickBot="1" x14ac:dyDescent="0.35">
      <c r="A68" s="266"/>
      <c r="B68" s="128">
        <v>12</v>
      </c>
      <c r="C68" s="7">
        <v>43178</v>
      </c>
      <c r="D68" s="4">
        <v>43184</v>
      </c>
      <c r="E68" s="140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/>
      <c r="J68" s="143">
        <f t="shared" si="3"/>
        <v>0</v>
      </c>
      <c r="K68" s="218"/>
      <c r="L68" s="141"/>
      <c r="M68" s="141"/>
      <c r="N68" s="141"/>
      <c r="O68" s="141"/>
      <c r="P68" s="141"/>
      <c r="Q68" s="141"/>
      <c r="R68" s="145"/>
      <c r="W68" s="36" t="s">
        <v>164</v>
      </c>
    </row>
    <row r="69" spans="1:23" x14ac:dyDescent="0.3">
      <c r="A69" s="265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J69" s="15">
        <f t="shared" si="3"/>
        <v>0</v>
      </c>
      <c r="W69" s="36" t="s">
        <v>160</v>
      </c>
    </row>
    <row r="70" spans="1:23" x14ac:dyDescent="0.3">
      <c r="A70" s="265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J70" s="15">
        <f t="shared" si="3"/>
        <v>0</v>
      </c>
      <c r="W70" s="119" t="s">
        <v>177</v>
      </c>
    </row>
    <row r="71" spans="1:23" x14ac:dyDescent="0.3">
      <c r="A71" s="265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J71" s="15">
        <f t="shared" ref="J71:J108" si="15">(I71-I70)/G$1</f>
        <v>0</v>
      </c>
    </row>
    <row r="72" spans="1:23" x14ac:dyDescent="0.3">
      <c r="A72" s="265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J72" s="15">
        <f t="shared" si="15"/>
        <v>0</v>
      </c>
      <c r="W72" s="119" t="s">
        <v>161</v>
      </c>
    </row>
    <row r="73" spans="1:23" ht="15" thickBot="1" x14ac:dyDescent="0.35">
      <c r="A73" s="265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J73" s="15">
        <f t="shared" si="15"/>
        <v>0</v>
      </c>
      <c r="W73" s="119" t="s">
        <v>162</v>
      </c>
    </row>
    <row r="74" spans="1:23" x14ac:dyDescent="0.3">
      <c r="A74" s="264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/>
      <c r="J74" s="134">
        <f t="shared" si="15"/>
        <v>0</v>
      </c>
      <c r="K74" s="216"/>
      <c r="L74" s="132"/>
      <c r="M74" s="132"/>
      <c r="N74" s="132"/>
      <c r="O74" s="132"/>
      <c r="P74" s="132"/>
      <c r="Q74" s="132"/>
      <c r="R74" s="122"/>
    </row>
    <row r="75" spans="1:23" x14ac:dyDescent="0.3">
      <c r="A75" s="265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0</v>
      </c>
      <c r="K75" s="217"/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65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17"/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66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18"/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65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</row>
    <row r="79" spans="1:23" x14ac:dyDescent="0.3">
      <c r="A79" s="265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</row>
    <row r="80" spans="1:23" x14ac:dyDescent="0.3">
      <c r="A80" s="265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</row>
    <row r="81" spans="1:18" ht="15" thickBot="1" x14ac:dyDescent="0.35">
      <c r="A81" s="265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</row>
    <row r="82" spans="1:18" x14ac:dyDescent="0.3">
      <c r="A82" s="264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16"/>
      <c r="L82" s="132"/>
      <c r="M82" s="132"/>
      <c r="N82" s="132"/>
      <c r="O82" s="132"/>
      <c r="P82" s="132"/>
      <c r="Q82" s="132"/>
      <c r="R82" s="122"/>
    </row>
    <row r="83" spans="1:18" x14ac:dyDescent="0.3">
      <c r="A83" s="265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17"/>
      <c r="L83" s="136"/>
      <c r="M83" s="136"/>
      <c r="N83" s="136"/>
      <c r="O83" s="136"/>
      <c r="P83" s="136"/>
      <c r="Q83" s="136"/>
    </row>
    <row r="84" spans="1:18" x14ac:dyDescent="0.3">
      <c r="A84" s="265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17"/>
      <c r="L84" s="136"/>
      <c r="M84" s="136"/>
      <c r="N84" s="136"/>
      <c r="O84" s="136"/>
      <c r="P84" s="136"/>
      <c r="Q84" s="136"/>
    </row>
    <row r="85" spans="1:18" x14ac:dyDescent="0.3">
      <c r="A85" s="265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17"/>
      <c r="L85" s="136"/>
      <c r="M85" s="136"/>
      <c r="N85" s="136"/>
      <c r="O85" s="136"/>
      <c r="P85" s="136"/>
      <c r="Q85" s="136"/>
    </row>
    <row r="86" spans="1:18" ht="15" thickBot="1" x14ac:dyDescent="0.35">
      <c r="A86" s="266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18"/>
      <c r="L86" s="141"/>
      <c r="M86" s="141"/>
      <c r="N86" s="141"/>
      <c r="O86" s="141"/>
      <c r="P86" s="141"/>
      <c r="Q86" s="141"/>
      <c r="R86" s="145"/>
    </row>
    <row r="87" spans="1:18" x14ac:dyDescent="0.3">
      <c r="A87" s="265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</row>
    <row r="88" spans="1:18" x14ac:dyDescent="0.3">
      <c r="A88" s="265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</row>
    <row r="89" spans="1:18" x14ac:dyDescent="0.3">
      <c r="A89" s="265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</row>
    <row r="90" spans="1:18" ht="15" thickBot="1" x14ac:dyDescent="0.35">
      <c r="A90" s="265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</row>
    <row r="91" spans="1:18" x14ac:dyDescent="0.3">
      <c r="A91" s="264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16"/>
      <c r="L91" s="132"/>
      <c r="M91" s="132"/>
      <c r="N91" s="132"/>
      <c r="O91" s="132"/>
      <c r="P91" s="132"/>
      <c r="Q91" s="132"/>
      <c r="R91" s="122"/>
    </row>
    <row r="92" spans="1:18" x14ac:dyDescent="0.3">
      <c r="A92" s="265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17"/>
      <c r="L92" s="136"/>
      <c r="M92" s="136"/>
      <c r="N92" s="136"/>
      <c r="O92" s="136"/>
      <c r="P92" s="136"/>
      <c r="Q92" s="136"/>
    </row>
    <row r="93" spans="1:18" x14ac:dyDescent="0.3">
      <c r="A93" s="265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17"/>
      <c r="L93" s="136"/>
      <c r="M93" s="136"/>
      <c r="N93" s="136"/>
      <c r="O93" s="136"/>
      <c r="P93" s="136"/>
      <c r="Q93" s="136"/>
    </row>
    <row r="94" spans="1:18" x14ac:dyDescent="0.3">
      <c r="A94" s="265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17"/>
      <c r="L94" s="136"/>
      <c r="M94" s="136"/>
      <c r="N94" s="136"/>
      <c r="O94" s="136"/>
      <c r="P94" s="136"/>
      <c r="Q94" s="136"/>
    </row>
    <row r="95" spans="1:18" ht="15" thickBot="1" x14ac:dyDescent="0.35">
      <c r="A95" s="266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18"/>
      <c r="L95" s="141"/>
      <c r="M95" s="141"/>
      <c r="N95" s="141"/>
      <c r="O95" s="141"/>
      <c r="P95" s="141"/>
      <c r="Q95" s="141"/>
      <c r="R95" s="145"/>
    </row>
    <row r="96" spans="1:18" x14ac:dyDescent="0.3">
      <c r="A96" s="265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</row>
    <row r="97" spans="1:18" x14ac:dyDescent="0.3">
      <c r="A97" s="265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</row>
    <row r="98" spans="1:18" x14ac:dyDescent="0.3">
      <c r="A98" s="265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</row>
    <row r="99" spans="1:18" ht="15" thickBot="1" x14ac:dyDescent="0.35">
      <c r="A99" s="265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</row>
    <row r="100" spans="1:18" x14ac:dyDescent="0.3">
      <c r="A100" s="264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16"/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65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17"/>
      <c r="L101" s="136"/>
      <c r="M101" s="136"/>
      <c r="N101" s="136"/>
      <c r="O101" s="136"/>
      <c r="P101" s="136"/>
      <c r="Q101" s="136"/>
    </row>
    <row r="102" spans="1:18" x14ac:dyDescent="0.3">
      <c r="A102" s="265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17"/>
      <c r="L102" s="136"/>
      <c r="M102" s="136"/>
      <c r="N102" s="136"/>
      <c r="O102" s="136"/>
      <c r="P102" s="136"/>
      <c r="Q102" s="136"/>
    </row>
    <row r="103" spans="1:18" ht="15" thickBot="1" x14ac:dyDescent="0.35">
      <c r="A103" s="266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18"/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64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16"/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65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17"/>
      <c r="L105" s="136"/>
      <c r="M105" s="136"/>
      <c r="N105" s="136"/>
      <c r="O105" s="136"/>
      <c r="P105" s="136"/>
      <c r="Q105" s="136"/>
    </row>
    <row r="106" spans="1:18" x14ac:dyDescent="0.3">
      <c r="A106" s="265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17"/>
      <c r="L106" s="136"/>
      <c r="M106" s="136"/>
      <c r="N106" s="136"/>
      <c r="O106" s="136"/>
      <c r="P106" s="136"/>
      <c r="Q106" s="136"/>
    </row>
    <row r="107" spans="1:18" x14ac:dyDescent="0.3">
      <c r="A107" s="265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17"/>
      <c r="L107" s="136"/>
      <c r="M107" s="136"/>
      <c r="N107" s="136"/>
      <c r="O107" s="136"/>
      <c r="P107" s="136"/>
      <c r="Q107" s="136"/>
    </row>
    <row r="108" spans="1:18" ht="15" thickBot="1" x14ac:dyDescent="0.35">
      <c r="A108" s="266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18"/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16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17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17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17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18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16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17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17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18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16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17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17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18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16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17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17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17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18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16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17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17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17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18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16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17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17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18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16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17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17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18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16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17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17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18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16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17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17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18"/>
      <c r="L212" s="141"/>
      <c r="M212" s="141"/>
      <c r="N212" s="141"/>
      <c r="O212" s="141"/>
      <c r="P212" s="141"/>
      <c r="Q212" s="141"/>
      <c r="R212" s="145"/>
    </row>
  </sheetData>
  <mergeCells count="26"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  <mergeCell ref="I3:J3"/>
    <mergeCell ref="A30:A34"/>
    <mergeCell ref="A35:A38"/>
    <mergeCell ref="A39:A42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">
    <cfRule type="expression" dxfId="7" priority="3">
      <formula>$I5&gt;$F5</formula>
    </cfRule>
  </conditionalFormatting>
  <conditionalFormatting sqref="J5:J108">
    <cfRule type="cellIs" dxfId="6" priority="1" operator="lessThan">
      <formula>0</formula>
    </cfRule>
    <cfRule type="cellIs" dxfId="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U51"/>
  <sheetViews>
    <sheetView zoomScale="90" zoomScaleNormal="90" workbookViewId="0">
      <pane ySplit="2" topLeftCell="A12" activePane="bottomLeft" state="frozen"/>
      <selection pane="bottomLeft" activeCell="Q31" sqref="Q31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7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16384" width="8.88671875" style="39"/>
  </cols>
  <sheetData>
    <row r="1" spans="1:21" ht="30" thickBot="1" x14ac:dyDescent="0.7">
      <c r="A1" s="276" t="s">
        <v>89</v>
      </c>
      <c r="B1" s="277"/>
      <c r="C1" s="277"/>
      <c r="D1" s="277"/>
      <c r="E1" s="277"/>
      <c r="F1" s="277"/>
      <c r="G1" s="277"/>
      <c r="H1" s="277"/>
      <c r="I1" s="278"/>
      <c r="J1" s="196"/>
      <c r="K1" s="279" t="s">
        <v>176</v>
      </c>
      <c r="L1" s="280"/>
      <c r="M1" s="280"/>
      <c r="N1" s="280"/>
      <c r="O1" s="280"/>
      <c r="P1" s="280"/>
      <c r="Q1" s="280"/>
      <c r="R1" s="280"/>
      <c r="S1" s="280"/>
      <c r="T1" s="280"/>
      <c r="U1" s="281"/>
    </row>
    <row r="2" spans="1:21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9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</row>
    <row r="3" spans="1:21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90" t="str">
        <f>IF(H3&gt;=0,"盈","亏")</f>
        <v>盈</v>
      </c>
    </row>
    <row r="4" spans="1:21" x14ac:dyDescent="0.4">
      <c r="A4" s="176">
        <f t="shared" ref="A4:A33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90" t="str">
        <f t="shared" ref="I4:I27" si="2">IF(H4&gt;=0,"盈","亏")</f>
        <v>盈</v>
      </c>
    </row>
    <row r="5" spans="1:21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90" t="str">
        <f t="shared" si="2"/>
        <v>盈</v>
      </c>
    </row>
    <row r="6" spans="1:21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90" t="str">
        <f t="shared" si="2"/>
        <v>盈</v>
      </c>
    </row>
    <row r="7" spans="1:21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90" t="str">
        <f t="shared" si="2"/>
        <v>盈</v>
      </c>
    </row>
    <row r="8" spans="1:21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90" t="str">
        <f t="shared" si="2"/>
        <v>盈</v>
      </c>
    </row>
    <row r="9" spans="1:21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90" t="str">
        <f t="shared" si="2"/>
        <v>盈</v>
      </c>
    </row>
    <row r="10" spans="1:21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90" t="str">
        <f t="shared" si="2"/>
        <v>盈</v>
      </c>
    </row>
    <row r="11" spans="1:21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90" t="str">
        <f t="shared" si="2"/>
        <v>盈</v>
      </c>
    </row>
    <row r="12" spans="1:21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91" t="str">
        <f t="shared" si="2"/>
        <v>盈</v>
      </c>
    </row>
    <row r="13" spans="1:21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91" t="str">
        <f t="shared" si="2"/>
        <v>盈</v>
      </c>
    </row>
    <row r="14" spans="1:21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92" t="str">
        <f t="shared" si="2"/>
        <v>盈</v>
      </c>
    </row>
    <row r="15" spans="1:21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92" t="str">
        <f t="shared" si="2"/>
        <v>盈</v>
      </c>
    </row>
    <row r="16" spans="1:21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92" t="str">
        <f t="shared" si="2"/>
        <v>盈</v>
      </c>
    </row>
    <row r="17" spans="1:21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91" t="str">
        <f t="shared" si="2"/>
        <v>盈</v>
      </c>
    </row>
    <row r="18" spans="1:21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91" t="str">
        <f t="shared" si="2"/>
        <v>盈</v>
      </c>
    </row>
    <row r="19" spans="1:21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93" t="str">
        <f t="shared" si="2"/>
        <v>盈</v>
      </c>
      <c r="J19" s="198"/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</row>
    <row r="20" spans="1:21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4" t="str">
        <f t="shared" si="2"/>
        <v>盈</v>
      </c>
      <c r="J20" s="197" t="s">
        <v>108</v>
      </c>
    </row>
    <row r="21" spans="1:21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43" t="s">
        <v>203</v>
      </c>
      <c r="F21" s="52">
        <v>113.536</v>
      </c>
      <c r="G21" s="75">
        <v>43029</v>
      </c>
      <c r="H21" s="107">
        <f t="shared" ref="H21:H27" si="3">IF(B21="卖",C21-F21,F21-C21) * J21</f>
        <v>-3.5200000000000102</v>
      </c>
      <c r="I21" s="195" t="str">
        <f t="shared" si="2"/>
        <v>亏</v>
      </c>
      <c r="J21" s="197" t="s">
        <v>108</v>
      </c>
    </row>
    <row r="22" spans="1:21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175</v>
      </c>
      <c r="F22" s="116">
        <v>112.357</v>
      </c>
      <c r="G22" s="113">
        <v>43027</v>
      </c>
      <c r="H22" s="116">
        <f t="shared" si="3"/>
        <v>0.19999999999998863</v>
      </c>
      <c r="I22" s="194" t="str">
        <f t="shared" si="2"/>
        <v>盈</v>
      </c>
      <c r="J22" s="197" t="s">
        <v>108</v>
      </c>
    </row>
    <row r="23" spans="1:21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3"/>
        <v>0</v>
      </c>
      <c r="I23" s="191" t="str">
        <f t="shared" si="2"/>
        <v>盈</v>
      </c>
      <c r="J23" s="197" t="s">
        <v>107</v>
      </c>
    </row>
    <row r="24" spans="1:21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3"/>
        <v>0</v>
      </c>
      <c r="I24" s="191" t="str">
        <f t="shared" si="2"/>
        <v>盈</v>
      </c>
      <c r="J24" s="197" t="s">
        <v>107</v>
      </c>
    </row>
    <row r="25" spans="1:21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3"/>
        <v>0</v>
      </c>
      <c r="I25" s="191" t="str">
        <f t="shared" si="2"/>
        <v>盈</v>
      </c>
      <c r="J25" s="197" t="s">
        <v>107</v>
      </c>
    </row>
    <row r="26" spans="1:21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3"/>
        <v>1.1850000000000023</v>
      </c>
      <c r="I26" s="194" t="str">
        <f t="shared" si="2"/>
        <v>盈</v>
      </c>
      <c r="J26" s="197" t="s">
        <v>107</v>
      </c>
      <c r="K26" s="221" t="s">
        <v>107</v>
      </c>
      <c r="L26" s="238" t="s">
        <v>107</v>
      </c>
      <c r="M26" s="238" t="s">
        <v>107</v>
      </c>
      <c r="N26" s="238" t="s">
        <v>107</v>
      </c>
      <c r="O26" s="238" t="s">
        <v>178</v>
      </c>
      <c r="P26" s="238"/>
      <c r="Q26" s="238" t="s">
        <v>178</v>
      </c>
    </row>
    <row r="27" spans="1:21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52"/>
      <c r="F27" s="52">
        <v>111.938</v>
      </c>
      <c r="G27" s="75">
        <v>43069</v>
      </c>
      <c r="H27" s="52">
        <f t="shared" si="3"/>
        <v>-0.78100000000000591</v>
      </c>
      <c r="I27" s="195" t="str">
        <f t="shared" si="2"/>
        <v>亏</v>
      </c>
      <c r="J27" s="197" t="s">
        <v>107</v>
      </c>
      <c r="K27" s="221" t="s">
        <v>178</v>
      </c>
      <c r="L27" s="238" t="s">
        <v>178</v>
      </c>
      <c r="M27" s="238"/>
    </row>
    <row r="28" spans="1:2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52"/>
      <c r="F28" s="52">
        <v>112.764</v>
      </c>
      <c r="G28" s="75">
        <v>43074</v>
      </c>
      <c r="H28" s="52">
        <f t="shared" ref="H28:H33" si="4">IF(B28="卖",C28-F28,F28-C28) * J28</f>
        <v>-1.1479999999999961</v>
      </c>
      <c r="I28" s="195" t="str">
        <f t="shared" ref="I28:I33" si="5">IF(H28&gt;=0,"盈","亏")</f>
        <v>亏</v>
      </c>
      <c r="J28" s="197" t="s">
        <v>107</v>
      </c>
      <c r="K28" s="221"/>
      <c r="L28" s="238"/>
      <c r="M28" s="238"/>
    </row>
    <row r="29" spans="1:2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4"/>
        <v>0</v>
      </c>
      <c r="I29" s="191" t="str">
        <f t="shared" si="5"/>
        <v>盈</v>
      </c>
      <c r="J29" s="197" t="s">
        <v>107</v>
      </c>
    </row>
    <row r="30" spans="1:21" s="42" customForma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4"/>
        <v>0</v>
      </c>
      <c r="I30" s="191" t="str">
        <f t="shared" si="5"/>
        <v>盈</v>
      </c>
      <c r="J30" s="197" t="s">
        <v>107</v>
      </c>
      <c r="K30" s="200"/>
      <c r="L30" s="201"/>
      <c r="M30" s="201"/>
      <c r="N30" s="201"/>
      <c r="O30" s="201"/>
      <c r="P30" s="202"/>
      <c r="Q30" s="201"/>
      <c r="R30" s="201"/>
      <c r="S30" s="201"/>
      <c r="T30" s="201"/>
      <c r="U30" s="203"/>
    </row>
    <row r="31" spans="1:21" s="42" customForma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4"/>
        <v>0</v>
      </c>
      <c r="I31" s="191" t="str">
        <f t="shared" si="5"/>
        <v>盈</v>
      </c>
      <c r="J31" s="197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</row>
    <row r="32" spans="1:21" s="42" customForma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4"/>
        <v>0</v>
      </c>
      <c r="I32" s="191" t="str">
        <f t="shared" si="5"/>
        <v>盈</v>
      </c>
      <c r="J32" s="197" t="s">
        <v>107</v>
      </c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</row>
    <row r="33" spans="1:21" s="42" customForma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4"/>
        <v>0</v>
      </c>
      <c r="I33" s="191" t="str">
        <f t="shared" si="5"/>
        <v>盈</v>
      </c>
      <c r="J33" s="197" t="s">
        <v>107</v>
      </c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</row>
    <row r="34" spans="1:21" s="42" customFormat="1" x14ac:dyDescent="0.4">
      <c r="A34" s="39"/>
      <c r="B34" s="43"/>
      <c r="C34" s="40"/>
      <c r="D34" s="54"/>
      <c r="E34" s="40"/>
      <c r="F34" s="40"/>
      <c r="G34" s="54"/>
      <c r="H34" s="41"/>
      <c r="J34" s="199"/>
      <c r="K34" s="207"/>
      <c r="L34" s="208"/>
      <c r="M34" s="208"/>
      <c r="N34" s="208"/>
      <c r="O34" s="208"/>
      <c r="P34" s="209"/>
      <c r="Q34" s="208"/>
      <c r="R34" s="208"/>
      <c r="S34" s="208"/>
      <c r="T34" s="208"/>
      <c r="U34" s="210"/>
    </row>
    <row r="35" spans="1:21" s="42" customFormat="1" ht="39.6" x14ac:dyDescent="0.8">
      <c r="A35" s="39"/>
      <c r="B35" s="43"/>
      <c r="C35" s="40"/>
      <c r="D35" s="273" t="str">
        <f>E38</f>
        <v>波动</v>
      </c>
      <c r="E35" s="273"/>
      <c r="F35" s="273"/>
      <c r="G35" s="273"/>
      <c r="H35" s="41"/>
      <c r="J35" s="199"/>
      <c r="K35" s="207"/>
      <c r="L35" s="208"/>
      <c r="M35" s="208"/>
      <c r="N35" s="208"/>
      <c r="O35" s="208"/>
      <c r="P35" s="209"/>
      <c r="Q35" s="208"/>
      <c r="R35" s="208"/>
      <c r="S35" s="208"/>
      <c r="T35" s="208"/>
      <c r="U35" s="210"/>
    </row>
    <row r="36" spans="1:21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99"/>
      <c r="K36" s="207"/>
      <c r="L36" s="208"/>
      <c r="M36" s="208"/>
      <c r="N36" s="208"/>
      <c r="O36" s="208"/>
      <c r="P36" s="209"/>
      <c r="Q36" s="208"/>
      <c r="R36" s="208"/>
      <c r="S36" s="208"/>
      <c r="T36" s="208"/>
      <c r="U36" s="210"/>
    </row>
    <row r="37" spans="1:21" s="42" customFormat="1" ht="24.6" x14ac:dyDescent="0.55000000000000004">
      <c r="A37" s="39"/>
      <c r="B37" s="43"/>
      <c r="C37" s="40"/>
      <c r="D37" s="274" t="s">
        <v>213</v>
      </c>
      <c r="E37" s="275"/>
      <c r="F37" s="252"/>
      <c r="G37" s="253"/>
      <c r="H37" s="41"/>
      <c r="J37" s="199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</row>
    <row r="38" spans="1:21" s="42" customFormat="1" ht="24.6" x14ac:dyDescent="0.55000000000000004">
      <c r="A38" s="39"/>
      <c r="B38" s="43"/>
      <c r="C38" s="40"/>
      <c r="D38" s="254" t="s">
        <v>212</v>
      </c>
      <c r="E38" s="255" t="s">
        <v>155</v>
      </c>
      <c r="F38" s="252"/>
      <c r="G38" s="253"/>
      <c r="H38" s="41"/>
      <c r="J38" s="199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</row>
    <row r="39" spans="1:21" s="42" customFormat="1" ht="25.2" thickBot="1" x14ac:dyDescent="0.6">
      <c r="A39" s="39"/>
      <c r="B39" s="43"/>
      <c r="C39" s="40"/>
      <c r="D39" s="256" t="s">
        <v>211</v>
      </c>
      <c r="E39" s="257"/>
      <c r="F39" s="252"/>
      <c r="G39" s="251" t="b">
        <f>E38=E39</f>
        <v>0</v>
      </c>
      <c r="H39" s="41"/>
      <c r="J39" s="199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</row>
    <row r="40" spans="1:21" s="42" customFormat="1" x14ac:dyDescent="0.4">
      <c r="A40" s="39"/>
      <c r="B40" s="43"/>
      <c r="C40" s="40"/>
      <c r="D40" s="54"/>
      <c r="E40" s="40"/>
      <c r="F40" s="40"/>
      <c r="G40" s="54"/>
      <c r="H40" s="41"/>
      <c r="J40" s="199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</row>
    <row r="41" spans="1:21" s="42" customFormat="1" x14ac:dyDescent="0.4">
      <c r="A41" s="39"/>
      <c r="B41" s="43"/>
      <c r="C41" s="40"/>
      <c r="D41" s="54"/>
      <c r="E41" s="40"/>
      <c r="F41" s="40"/>
      <c r="G41" s="54"/>
      <c r="H41" s="41"/>
      <c r="J41" s="199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</row>
    <row r="42" spans="1:21" s="42" customFormat="1" x14ac:dyDescent="0.4">
      <c r="A42" s="39"/>
      <c r="B42" s="43"/>
      <c r="C42" s="40"/>
      <c r="D42" s="54"/>
      <c r="E42" s="40"/>
      <c r="F42" s="40"/>
      <c r="G42" s="54"/>
      <c r="H42" s="41"/>
      <c r="J42" s="199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</row>
    <row r="43" spans="1:21" s="42" customFormat="1" x14ac:dyDescent="0.4">
      <c r="A43" s="39"/>
      <c r="B43" s="43"/>
      <c r="C43" s="40"/>
      <c r="D43" s="54"/>
      <c r="E43" s="40"/>
      <c r="F43" s="40"/>
      <c r="G43" s="54"/>
      <c r="H43" s="41"/>
      <c r="J43" s="19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</row>
    <row r="44" spans="1:21" s="42" customFormat="1" x14ac:dyDescent="0.4">
      <c r="A44" s="39"/>
      <c r="B44" s="43"/>
      <c r="C44" s="40"/>
      <c r="D44" s="54"/>
      <c r="E44" s="40"/>
      <c r="F44" s="40"/>
      <c r="G44" s="54"/>
      <c r="H44" s="41"/>
      <c r="J44" s="19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</row>
    <row r="45" spans="1:21" s="42" customFormat="1" x14ac:dyDescent="0.4">
      <c r="A45" s="39"/>
      <c r="B45" s="43"/>
      <c r="C45" s="40"/>
      <c r="D45" s="54"/>
      <c r="E45" s="40"/>
      <c r="F45" s="40"/>
      <c r="G45" s="54"/>
      <c r="H45" s="41"/>
      <c r="J45" s="19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</row>
    <row r="46" spans="1:21" s="42" customFormat="1" x14ac:dyDescent="0.4">
      <c r="A46" s="39"/>
      <c r="B46" s="43"/>
      <c r="C46" s="40"/>
      <c r="D46" s="54"/>
      <c r="E46" s="40"/>
      <c r="F46" s="40"/>
      <c r="G46" s="54"/>
      <c r="H46" s="41"/>
      <c r="J46" s="19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</row>
    <row r="47" spans="1:21" s="42" customFormat="1" x14ac:dyDescent="0.4">
      <c r="A47" s="39"/>
      <c r="B47" s="43"/>
      <c r="C47" s="40"/>
      <c r="D47" s="54"/>
      <c r="E47" s="40"/>
      <c r="F47" s="40"/>
      <c r="G47" s="54"/>
      <c r="H47" s="41"/>
      <c r="J47" s="199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</row>
    <row r="48" spans="1:21" s="42" customFormat="1" x14ac:dyDescent="0.4">
      <c r="A48" s="39"/>
      <c r="B48" s="43"/>
      <c r="C48" s="40"/>
      <c r="D48" s="54"/>
      <c r="E48" s="40"/>
      <c r="F48" s="40"/>
      <c r="G48" s="54"/>
      <c r="H48" s="41"/>
      <c r="J48" s="199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</row>
    <row r="49" spans="1:21" s="42" customFormat="1" x14ac:dyDescent="0.4">
      <c r="A49" s="39"/>
      <c r="B49" s="43"/>
      <c r="C49" s="40"/>
      <c r="D49" s="54"/>
      <c r="E49" s="40"/>
      <c r="F49" s="40"/>
      <c r="G49" s="54"/>
      <c r="H49" s="41"/>
      <c r="J49" s="199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</row>
    <row r="50" spans="1:21" s="42" customFormat="1" x14ac:dyDescent="0.4">
      <c r="A50" s="39"/>
      <c r="B50" s="43"/>
      <c r="C50" s="40"/>
      <c r="D50" s="54"/>
      <c r="E50" s="40"/>
      <c r="F50" s="40"/>
      <c r="G50" s="54"/>
      <c r="H50" s="41"/>
      <c r="J50" s="199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</row>
    <row r="51" spans="1:21" s="42" customFormat="1" x14ac:dyDescent="0.4">
      <c r="A51" s="39"/>
      <c r="B51" s="43"/>
      <c r="C51" s="40"/>
      <c r="D51" s="54"/>
      <c r="E51" s="40"/>
      <c r="F51" s="40"/>
      <c r="G51" s="54"/>
      <c r="H51" s="41"/>
      <c r="J51" s="199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</row>
  </sheetData>
  <mergeCells count="4">
    <mergeCell ref="D35:G35"/>
    <mergeCell ref="D37:E37"/>
    <mergeCell ref="A1:I1"/>
    <mergeCell ref="K1:U1"/>
  </mergeCells>
  <conditionalFormatting sqref="G39">
    <cfRule type="cellIs" dxfId="4" priority="2" operator="equal">
      <formula>TRUE</formula>
    </cfRule>
  </conditionalFormatting>
  <dataValidations count="1">
    <dataValidation type="list" allowBlank="1" showInputMessage="1" showErrorMessage="1" sqref="E38:E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69"/>
  <sheetViews>
    <sheetView zoomScale="90" zoomScaleNormal="90" workbookViewId="0">
      <pane ySplit="2" topLeftCell="A18" activePane="bottomLeft" state="frozen"/>
      <selection pane="bottomLeft" activeCell="S35" sqref="S35"/>
    </sheetView>
  </sheetViews>
  <sheetFormatPr defaultRowHeight="16.8" x14ac:dyDescent="0.4"/>
  <cols>
    <col min="1" max="1" width="5.44140625" style="39" bestFit="1" customWidth="1"/>
    <col min="2" max="2" width="5.5546875" style="43" customWidth="1"/>
    <col min="3" max="3" width="8.33203125" style="40" customWidth="1"/>
    <col min="4" max="4" width="12.6640625" style="54" customWidth="1"/>
    <col min="5" max="5" width="9" style="40" customWidth="1"/>
    <col min="6" max="6" width="8.88671875" style="40" customWidth="1"/>
    <col min="7" max="7" width="11.6640625" style="54" bestFit="1" customWidth="1"/>
    <col min="8" max="8" width="10" style="41" customWidth="1"/>
    <col min="9" max="9" width="6.6640625" style="42" customWidth="1"/>
    <col min="10" max="10" width="4.4414062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" style="40" bestFit="1" customWidth="1"/>
    <col min="25" max="25" width="12.109375" style="54" bestFit="1" customWidth="1"/>
    <col min="26" max="26" width="9" style="40" customWidth="1"/>
    <col min="27" max="27" width="9.109375" style="40" bestFit="1" customWidth="1"/>
    <col min="28" max="28" width="12.88671875" style="54" customWidth="1"/>
    <col min="29" max="29" width="9.109375" style="41" bestFit="1" customWidth="1"/>
    <col min="30" max="30" width="6.6640625" style="42" customWidth="1"/>
    <col min="31" max="31" width="5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76" t="s">
        <v>94</v>
      </c>
      <c r="B1" s="277"/>
      <c r="C1" s="277"/>
      <c r="D1" s="277"/>
      <c r="E1" s="277"/>
      <c r="F1" s="277"/>
      <c r="G1" s="277"/>
      <c r="H1" s="277"/>
      <c r="I1" s="278"/>
      <c r="J1" s="220"/>
      <c r="K1" s="279" t="s">
        <v>176</v>
      </c>
      <c r="L1" s="280"/>
      <c r="M1" s="280"/>
      <c r="N1" s="280"/>
      <c r="O1" s="280"/>
      <c r="P1" s="280"/>
      <c r="Q1" s="280"/>
      <c r="R1" s="280"/>
      <c r="S1" s="280"/>
      <c r="T1" s="280"/>
      <c r="U1" s="281"/>
      <c r="V1" s="276" t="s">
        <v>109</v>
      </c>
      <c r="W1" s="277"/>
      <c r="X1" s="277"/>
      <c r="Y1" s="277"/>
      <c r="Z1" s="277"/>
      <c r="AA1" s="277"/>
      <c r="AB1" s="277"/>
      <c r="AC1" s="277"/>
      <c r="AD1" s="278"/>
      <c r="AE1" s="220"/>
      <c r="AF1" s="279" t="s">
        <v>176</v>
      </c>
      <c r="AG1" s="280"/>
      <c r="AH1" s="280"/>
      <c r="AI1" s="280"/>
      <c r="AJ1" s="280"/>
      <c r="AK1" s="280"/>
      <c r="AL1" s="280"/>
      <c r="AM1" s="280"/>
      <c r="AN1" s="280"/>
      <c r="AO1" s="280"/>
      <c r="AP1" s="281"/>
    </row>
    <row r="2" spans="1:42" ht="21" thickBot="1" x14ac:dyDescent="0.45">
      <c r="A2" s="182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211">
        <f>ROW()-2</f>
        <v>1</v>
      </c>
      <c r="B3" s="68" t="s">
        <v>98</v>
      </c>
      <c r="C3" s="69">
        <v>0.79339000000000004</v>
      </c>
      <c r="D3" s="70">
        <v>42935</v>
      </c>
      <c r="E3" s="74">
        <v>5</v>
      </c>
      <c r="F3" s="69">
        <v>0.79303999999999997</v>
      </c>
      <c r="G3" s="70">
        <v>42942</v>
      </c>
      <c r="H3" s="71">
        <f>IF(B3="卖",C3-F3,F3-C3)</f>
        <v>-3.5000000000007248E-4</v>
      </c>
      <c r="I3" s="72" t="str">
        <f>IF(H3&gt;=0,"盈","亏")</f>
        <v>亏</v>
      </c>
      <c r="V3" s="176">
        <f>ROW()-2</f>
        <v>1</v>
      </c>
      <c r="W3" s="80" t="s">
        <v>99</v>
      </c>
      <c r="X3" s="87">
        <v>0.94947000000000004</v>
      </c>
      <c r="Y3" s="82">
        <v>42937</v>
      </c>
      <c r="Z3" s="87"/>
      <c r="AA3" s="87">
        <v>0.94830999999999999</v>
      </c>
      <c r="AB3" s="82">
        <v>42941</v>
      </c>
      <c r="AC3" s="87">
        <f>IF(W3="卖",X3-AA3,AA3-X3)</f>
        <v>1.1600000000000499E-3</v>
      </c>
      <c r="AD3" s="60" t="str">
        <f>IF(AC3&gt;=0,"盈","亏")</f>
        <v>盈</v>
      </c>
    </row>
    <row r="4" spans="1:42" x14ac:dyDescent="0.4">
      <c r="A4" s="211">
        <f t="shared" ref="A4:A38" si="0">ROW()-2</f>
        <v>2</v>
      </c>
      <c r="B4" s="76" t="s">
        <v>98</v>
      </c>
      <c r="C4" s="85">
        <v>0.79201999999999995</v>
      </c>
      <c r="D4" s="78">
        <v>42936</v>
      </c>
      <c r="E4" s="77"/>
      <c r="F4" s="85">
        <v>0.79429000000000005</v>
      </c>
      <c r="G4" s="78">
        <v>42937</v>
      </c>
      <c r="H4" s="79">
        <f t="shared" ref="H4:H16" si="1">IF(B4="卖",C4-F4,F4-C4)</f>
        <v>2.2700000000001053E-3</v>
      </c>
      <c r="I4" s="86" t="str">
        <f>IF(H4&gt;=0,"盈","亏")</f>
        <v>盈</v>
      </c>
      <c r="V4" s="176">
        <f t="shared" ref="V4:V38" si="2">ROW()-2</f>
        <v>2</v>
      </c>
      <c r="W4" s="55"/>
      <c r="X4" s="67"/>
      <c r="Y4" s="57"/>
      <c r="Z4" s="67"/>
      <c r="AA4" s="67"/>
      <c r="AB4" s="57"/>
      <c r="AC4" s="67">
        <f t="shared" ref="AC4:AC19" si="3">IF(W4="卖",X4-AA4,AA4-X4)</f>
        <v>0</v>
      </c>
      <c r="AD4" s="60" t="str">
        <f t="shared" ref="AD4:AD38" si="4">IF(AC4&gt;=0,"盈","亏")</f>
        <v>盈</v>
      </c>
    </row>
    <row r="5" spans="1:42" x14ac:dyDescent="0.4">
      <c r="A5" s="211">
        <f t="shared" si="0"/>
        <v>3</v>
      </c>
      <c r="B5" s="76" t="s">
        <v>98</v>
      </c>
      <c r="C5" s="85">
        <v>0.79156000000000004</v>
      </c>
      <c r="D5" s="78">
        <v>42937</v>
      </c>
      <c r="E5" s="77">
        <v>10</v>
      </c>
      <c r="F5" s="85">
        <v>0.79220000000000002</v>
      </c>
      <c r="G5" s="78">
        <v>42941</v>
      </c>
      <c r="H5" s="79">
        <f t="shared" si="1"/>
        <v>6.3999999999997392E-4</v>
      </c>
      <c r="I5" s="84" t="str">
        <f t="shared" ref="I5:I38" si="5">IF(H5&gt;=0,"盈","亏")</f>
        <v>盈</v>
      </c>
      <c r="V5" s="176">
        <f t="shared" si="2"/>
        <v>3</v>
      </c>
      <c r="W5" s="55"/>
      <c r="X5" s="67"/>
      <c r="Y5" s="57"/>
      <c r="Z5" s="67"/>
      <c r="AA5" s="67"/>
      <c r="AB5" s="57"/>
      <c r="AC5" s="67">
        <f t="shared" si="3"/>
        <v>0</v>
      </c>
      <c r="AD5" s="60" t="str">
        <f t="shared" si="4"/>
        <v>盈</v>
      </c>
    </row>
    <row r="6" spans="1:42" x14ac:dyDescent="0.4">
      <c r="A6" s="211">
        <f t="shared" si="0"/>
        <v>4</v>
      </c>
      <c r="B6" s="76" t="s">
        <v>98</v>
      </c>
      <c r="C6" s="85">
        <v>0.78856000000000004</v>
      </c>
      <c r="D6" s="78">
        <v>42937</v>
      </c>
      <c r="E6" s="77">
        <v>5</v>
      </c>
      <c r="F6" s="85">
        <v>0.79215999999999998</v>
      </c>
      <c r="G6" s="78">
        <v>42941</v>
      </c>
      <c r="H6" s="79">
        <f t="shared" si="1"/>
        <v>3.5999999999999366E-3</v>
      </c>
      <c r="I6" s="86" t="str">
        <f t="shared" si="5"/>
        <v>盈</v>
      </c>
      <c r="V6" s="176">
        <f t="shared" si="2"/>
        <v>4</v>
      </c>
      <c r="W6" s="55"/>
      <c r="X6" s="67"/>
      <c r="Y6" s="57"/>
      <c r="Z6" s="67"/>
      <c r="AA6" s="67"/>
      <c r="AB6" s="57"/>
      <c r="AC6" s="67">
        <f t="shared" si="3"/>
        <v>0</v>
      </c>
      <c r="AD6" s="60" t="str">
        <f t="shared" si="4"/>
        <v>盈</v>
      </c>
    </row>
    <row r="7" spans="1:42" x14ac:dyDescent="0.4">
      <c r="A7" s="211">
        <f t="shared" si="0"/>
        <v>5</v>
      </c>
      <c r="B7" s="76" t="s">
        <v>98</v>
      </c>
      <c r="C7" s="85">
        <v>0.80052000000000001</v>
      </c>
      <c r="D7" s="78">
        <v>42943</v>
      </c>
      <c r="E7" s="77"/>
      <c r="F7" s="85">
        <v>0.80118</v>
      </c>
      <c r="G7" s="78">
        <v>42943</v>
      </c>
      <c r="H7" s="79">
        <f t="shared" si="1"/>
        <v>6.5999999999999392E-4</v>
      </c>
      <c r="I7" s="84" t="str">
        <f t="shared" si="5"/>
        <v>盈</v>
      </c>
      <c r="V7" s="176">
        <f t="shared" si="2"/>
        <v>5</v>
      </c>
      <c r="W7" s="55"/>
      <c r="X7" s="67"/>
      <c r="Y7" s="57"/>
      <c r="Z7" s="67"/>
      <c r="AA7" s="67"/>
      <c r="AB7" s="57"/>
      <c r="AC7" s="67">
        <f t="shared" si="3"/>
        <v>0</v>
      </c>
      <c r="AD7" s="60" t="str">
        <f t="shared" si="4"/>
        <v>盈</v>
      </c>
    </row>
    <row r="8" spans="1:42" x14ac:dyDescent="0.4">
      <c r="A8" s="211">
        <f t="shared" si="0"/>
        <v>6</v>
      </c>
      <c r="B8" s="55"/>
      <c r="C8" s="67"/>
      <c r="D8" s="57"/>
      <c r="E8" s="56"/>
      <c r="F8" s="67"/>
      <c r="G8" s="57"/>
      <c r="H8" s="58"/>
      <c r="I8" s="59"/>
      <c r="V8" s="176">
        <f t="shared" si="2"/>
        <v>6</v>
      </c>
      <c r="W8" s="55"/>
      <c r="X8" s="67"/>
      <c r="Y8" s="57"/>
      <c r="Z8" s="67"/>
      <c r="AA8" s="67"/>
      <c r="AB8" s="57"/>
      <c r="AC8" s="67">
        <f t="shared" si="3"/>
        <v>0</v>
      </c>
      <c r="AD8" s="60" t="str">
        <f t="shared" si="4"/>
        <v>盈</v>
      </c>
    </row>
    <row r="9" spans="1:42" x14ac:dyDescent="0.4">
      <c r="A9" s="211">
        <f t="shared" si="0"/>
        <v>7</v>
      </c>
      <c r="B9" s="51" t="s">
        <v>99</v>
      </c>
      <c r="C9" s="53">
        <v>0.78720000000000001</v>
      </c>
      <c r="D9" s="75">
        <v>42957</v>
      </c>
      <c r="E9" s="52" t="s">
        <v>125</v>
      </c>
      <c r="F9" s="53">
        <v>0.79078999999999999</v>
      </c>
      <c r="G9" s="75">
        <v>42959</v>
      </c>
      <c r="H9" s="50">
        <f t="shared" ref="H9" si="6">IF(B9="卖",C9-F9,F9-C9)</f>
        <v>-3.5899999999999821E-3</v>
      </c>
      <c r="I9" s="49" t="str">
        <f t="shared" ref="I9" si="7">IF(H9&gt;=0,"盈","亏")</f>
        <v>亏</v>
      </c>
      <c r="V9" s="176">
        <f t="shared" si="2"/>
        <v>7</v>
      </c>
      <c r="W9" s="55"/>
      <c r="X9" s="67"/>
      <c r="Y9" s="57"/>
      <c r="Z9" s="67"/>
      <c r="AA9" s="67"/>
      <c r="AB9" s="57"/>
      <c r="AC9" s="67">
        <f t="shared" si="3"/>
        <v>0</v>
      </c>
      <c r="AD9" s="60" t="str">
        <f t="shared" si="4"/>
        <v>盈</v>
      </c>
    </row>
    <row r="10" spans="1:42" x14ac:dyDescent="0.4">
      <c r="A10" s="211">
        <f t="shared" si="0"/>
        <v>8</v>
      </c>
      <c r="B10" s="96" t="s">
        <v>98</v>
      </c>
      <c r="C10" s="88">
        <v>0.79481999999999997</v>
      </c>
      <c r="D10" s="94">
        <v>42976</v>
      </c>
      <c r="E10" s="45"/>
      <c r="F10" s="48">
        <v>0.8</v>
      </c>
      <c r="G10" s="94">
        <v>42999</v>
      </c>
      <c r="H10" s="46">
        <f t="shared" si="1"/>
        <v>5.1800000000000734E-3</v>
      </c>
      <c r="I10" s="47" t="str">
        <f t="shared" si="5"/>
        <v>盈</v>
      </c>
      <c r="V10" s="176">
        <f t="shared" si="2"/>
        <v>8</v>
      </c>
      <c r="W10" s="55"/>
      <c r="X10" s="67"/>
      <c r="Y10" s="57"/>
      <c r="Z10" s="67"/>
      <c r="AA10" s="67"/>
      <c r="AB10" s="57"/>
      <c r="AC10" s="67">
        <f t="shared" si="3"/>
        <v>0</v>
      </c>
      <c r="AD10" s="60" t="str">
        <f t="shared" si="4"/>
        <v>盈</v>
      </c>
    </row>
    <row r="11" spans="1:42" x14ac:dyDescent="0.4">
      <c r="A11" s="211">
        <f t="shared" si="0"/>
        <v>9</v>
      </c>
      <c r="B11" s="44" t="s">
        <v>98</v>
      </c>
      <c r="C11" s="48">
        <v>0.79810000000000003</v>
      </c>
      <c r="D11" s="94">
        <v>42976</v>
      </c>
      <c r="E11" s="45"/>
      <c r="F11" s="48">
        <v>0.80559000000000003</v>
      </c>
      <c r="G11" s="94">
        <v>42986</v>
      </c>
      <c r="H11" s="46">
        <f t="shared" si="1"/>
        <v>7.4899999999999967E-3</v>
      </c>
      <c r="I11" s="95" t="str">
        <f t="shared" si="5"/>
        <v>盈</v>
      </c>
      <c r="V11" s="176">
        <f t="shared" si="2"/>
        <v>9</v>
      </c>
      <c r="W11" s="55"/>
      <c r="X11" s="67"/>
      <c r="Y11" s="57"/>
      <c r="Z11" s="67"/>
      <c r="AA11" s="67"/>
      <c r="AB11" s="57"/>
      <c r="AC11" s="67">
        <f t="shared" si="3"/>
        <v>0</v>
      </c>
      <c r="AD11" s="60" t="str">
        <f t="shared" si="4"/>
        <v>盈</v>
      </c>
    </row>
    <row r="12" spans="1:42" x14ac:dyDescent="0.4">
      <c r="A12" s="211">
        <f t="shared" si="0"/>
        <v>10</v>
      </c>
      <c r="B12" s="44" t="s">
        <v>98</v>
      </c>
      <c r="C12" s="48">
        <v>0.79642999999999997</v>
      </c>
      <c r="D12" s="94">
        <v>42983</v>
      </c>
      <c r="E12" s="45"/>
      <c r="F12" s="48">
        <v>0.79900000000000004</v>
      </c>
      <c r="G12" s="94">
        <v>42983</v>
      </c>
      <c r="H12" s="46">
        <f t="shared" si="1"/>
        <v>2.5700000000000722E-3</v>
      </c>
      <c r="I12" s="95" t="str">
        <f t="shared" si="5"/>
        <v>盈</v>
      </c>
      <c r="V12" s="176">
        <f t="shared" si="2"/>
        <v>10</v>
      </c>
      <c r="W12" s="55"/>
      <c r="X12" s="67"/>
      <c r="Y12" s="57"/>
      <c r="Z12" s="67"/>
      <c r="AA12" s="67"/>
      <c r="AB12" s="57"/>
      <c r="AC12" s="67">
        <f t="shared" si="3"/>
        <v>0</v>
      </c>
      <c r="AD12" s="60" t="str">
        <f t="shared" si="4"/>
        <v>盈</v>
      </c>
    </row>
    <row r="13" spans="1:42" x14ac:dyDescent="0.4">
      <c r="A13" s="211">
        <f t="shared" si="0"/>
        <v>11</v>
      </c>
      <c r="B13" s="51" t="s">
        <v>98</v>
      </c>
      <c r="C13" s="53">
        <v>0.80415999999999999</v>
      </c>
      <c r="D13" s="75">
        <v>42991</v>
      </c>
      <c r="E13" s="97" t="s">
        <v>124</v>
      </c>
      <c r="F13" s="53">
        <v>0.80074999999999996</v>
      </c>
      <c r="G13" s="75">
        <v>42991</v>
      </c>
      <c r="H13" s="50">
        <f t="shared" si="1"/>
        <v>-3.4100000000000241E-3</v>
      </c>
      <c r="I13" s="49" t="str">
        <f t="shared" si="5"/>
        <v>亏</v>
      </c>
      <c r="V13" s="176">
        <f t="shared" si="2"/>
        <v>11</v>
      </c>
      <c r="W13" s="55"/>
      <c r="X13" s="67"/>
      <c r="Y13" s="57"/>
      <c r="Z13" s="67"/>
      <c r="AA13" s="67"/>
      <c r="AB13" s="57"/>
      <c r="AC13" s="67">
        <f t="shared" si="3"/>
        <v>0</v>
      </c>
      <c r="AD13" s="60" t="str">
        <f t="shared" si="4"/>
        <v>盈</v>
      </c>
    </row>
    <row r="14" spans="1:42" x14ac:dyDescent="0.4">
      <c r="A14" s="211">
        <f t="shared" si="0"/>
        <v>12</v>
      </c>
      <c r="B14" s="51" t="s">
        <v>98</v>
      </c>
      <c r="C14" s="53">
        <v>0.80164999999999997</v>
      </c>
      <c r="D14" s="75">
        <v>42996</v>
      </c>
      <c r="E14" s="97" t="s">
        <v>124</v>
      </c>
      <c r="F14" s="53">
        <v>0.79544000000000004</v>
      </c>
      <c r="G14" s="75">
        <v>42997</v>
      </c>
      <c r="H14" s="50">
        <f t="shared" si="1"/>
        <v>-6.2099999999999378E-3</v>
      </c>
      <c r="I14" s="49" t="str">
        <f t="shared" si="5"/>
        <v>亏</v>
      </c>
      <c r="V14" s="176">
        <f t="shared" si="2"/>
        <v>12</v>
      </c>
      <c r="W14" s="55"/>
      <c r="X14" s="67"/>
      <c r="Y14" s="57"/>
      <c r="Z14" s="67"/>
      <c r="AA14" s="67"/>
      <c r="AB14" s="57"/>
      <c r="AC14" s="67">
        <f t="shared" si="3"/>
        <v>0</v>
      </c>
      <c r="AD14" s="60" t="str">
        <f t="shared" si="4"/>
        <v>盈</v>
      </c>
    </row>
    <row r="15" spans="1:42" x14ac:dyDescent="0.4">
      <c r="A15" s="211">
        <f t="shared" si="0"/>
        <v>13</v>
      </c>
      <c r="B15" s="51" t="s">
        <v>98</v>
      </c>
      <c r="C15" s="53">
        <v>0.80693000000000004</v>
      </c>
      <c r="D15" s="75">
        <v>42998</v>
      </c>
      <c r="E15" s="97" t="s">
        <v>126</v>
      </c>
      <c r="F15" s="53">
        <v>0.79235999999999995</v>
      </c>
      <c r="G15" s="75">
        <v>42999</v>
      </c>
      <c r="H15" s="50">
        <f t="shared" si="1"/>
        <v>-1.4570000000000083E-2</v>
      </c>
      <c r="I15" s="49" t="str">
        <f t="shared" si="5"/>
        <v>亏</v>
      </c>
      <c r="V15" s="176">
        <f t="shared" si="2"/>
        <v>13</v>
      </c>
      <c r="W15" s="55"/>
      <c r="X15" s="67"/>
      <c r="Y15" s="57"/>
      <c r="Z15" s="67"/>
      <c r="AA15" s="67"/>
      <c r="AB15" s="57"/>
      <c r="AC15" s="67">
        <f t="shared" si="3"/>
        <v>0</v>
      </c>
      <c r="AD15" s="60" t="str">
        <f t="shared" si="4"/>
        <v>盈</v>
      </c>
    </row>
    <row r="16" spans="1:42" x14ac:dyDescent="0.4">
      <c r="A16" s="211">
        <f t="shared" si="0"/>
        <v>14</v>
      </c>
      <c r="B16" s="55"/>
      <c r="C16" s="67"/>
      <c r="D16" s="57"/>
      <c r="E16" s="56"/>
      <c r="F16" s="67"/>
      <c r="G16" s="57"/>
      <c r="H16" s="175">
        <f t="shared" si="1"/>
        <v>0</v>
      </c>
      <c r="I16" s="59" t="str">
        <f t="shared" si="5"/>
        <v>盈</v>
      </c>
      <c r="V16" s="176">
        <f t="shared" si="2"/>
        <v>14</v>
      </c>
      <c r="W16" s="55"/>
      <c r="X16" s="67"/>
      <c r="Y16" s="57"/>
      <c r="Z16" s="67"/>
      <c r="AA16" s="67"/>
      <c r="AB16" s="57"/>
      <c r="AC16" s="67">
        <f t="shared" si="3"/>
        <v>0</v>
      </c>
      <c r="AD16" s="60" t="str">
        <f t="shared" si="4"/>
        <v>盈</v>
      </c>
    </row>
    <row r="17" spans="1:42" x14ac:dyDescent="0.4">
      <c r="A17" s="211">
        <f t="shared" si="0"/>
        <v>15</v>
      </c>
      <c r="B17" s="55"/>
      <c r="C17" s="67"/>
      <c r="D17" s="57"/>
      <c r="E17" s="56"/>
      <c r="F17" s="67"/>
      <c r="G17" s="57"/>
      <c r="H17" s="175">
        <f>IF(B17="卖",C17-F17,F17-C17)*J17</f>
        <v>0</v>
      </c>
      <c r="I17" s="59" t="str">
        <f t="shared" si="5"/>
        <v>盈</v>
      </c>
      <c r="V17" s="176">
        <f t="shared" si="2"/>
        <v>15</v>
      </c>
      <c r="W17" s="55"/>
      <c r="X17" s="67"/>
      <c r="Y17" s="57"/>
      <c r="Z17" s="67"/>
      <c r="AA17" s="67"/>
      <c r="AB17" s="57"/>
      <c r="AC17" s="67">
        <f t="shared" si="3"/>
        <v>0</v>
      </c>
      <c r="AD17" s="60" t="str">
        <f t="shared" si="4"/>
        <v>盈</v>
      </c>
      <c r="AE17" s="183" t="s">
        <v>108</v>
      </c>
    </row>
    <row r="18" spans="1:42" x14ac:dyDescent="0.4">
      <c r="A18" s="211">
        <f t="shared" si="0"/>
        <v>16</v>
      </c>
      <c r="B18" s="55"/>
      <c r="C18" s="67"/>
      <c r="D18" s="57"/>
      <c r="E18" s="56"/>
      <c r="F18" s="67"/>
      <c r="G18" s="57"/>
      <c r="H18" s="175">
        <f t="shared" ref="H18:H38" si="8">IF(B18="卖",C18-F18,F18-C18)*J18</f>
        <v>0</v>
      </c>
      <c r="I18" s="59" t="str">
        <f t="shared" si="5"/>
        <v>盈</v>
      </c>
      <c r="V18" s="176">
        <f t="shared" si="2"/>
        <v>16</v>
      </c>
      <c r="W18" s="55"/>
      <c r="X18" s="67"/>
      <c r="Y18" s="57"/>
      <c r="Z18" s="67"/>
      <c r="AA18" s="67"/>
      <c r="AB18" s="57"/>
      <c r="AC18" s="67">
        <f t="shared" si="3"/>
        <v>0</v>
      </c>
      <c r="AD18" s="60" t="str">
        <f t="shared" si="4"/>
        <v>盈</v>
      </c>
      <c r="AE18" s="183" t="s">
        <v>108</v>
      </c>
    </row>
    <row r="19" spans="1:42" x14ac:dyDescent="0.4">
      <c r="A19" s="212">
        <f t="shared" si="0"/>
        <v>17</v>
      </c>
      <c r="B19" s="93"/>
      <c r="C19" s="92"/>
      <c r="D19" s="105"/>
      <c r="E19" s="107">
        <v>2</v>
      </c>
      <c r="F19" s="92"/>
      <c r="G19" s="105"/>
      <c r="H19" s="108">
        <f t="shared" ref="H19" si="9">IF(B19="卖",C19-F19,F19-C19)</f>
        <v>0</v>
      </c>
      <c r="I19" s="106" t="str">
        <f t="shared" si="5"/>
        <v>盈</v>
      </c>
      <c r="J19" s="183" t="s">
        <v>107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177">
        <f t="shared" si="2"/>
        <v>17</v>
      </c>
      <c r="W19" s="93"/>
      <c r="X19" s="92"/>
      <c r="Y19" s="105"/>
      <c r="Z19" s="92">
        <v>2</v>
      </c>
      <c r="AA19" s="92"/>
      <c r="AB19" s="105"/>
      <c r="AC19" s="92">
        <f t="shared" si="3"/>
        <v>0</v>
      </c>
      <c r="AD19" s="109" t="str">
        <f t="shared" si="4"/>
        <v>盈</v>
      </c>
      <c r="AE19" s="183" t="s">
        <v>108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211">
        <f t="shared" si="0"/>
        <v>18</v>
      </c>
      <c r="B20" s="111" t="s">
        <v>99</v>
      </c>
      <c r="C20" s="112">
        <v>0.77766000000000002</v>
      </c>
      <c r="D20" s="113">
        <v>43032</v>
      </c>
      <c r="E20" s="116"/>
      <c r="F20" s="112">
        <v>0.77254999999999996</v>
      </c>
      <c r="G20" s="113">
        <v>43033</v>
      </c>
      <c r="H20" s="237">
        <f t="shared" si="8"/>
        <v>1.0220000000000118E-2</v>
      </c>
      <c r="I20" s="115" t="str">
        <f t="shared" si="5"/>
        <v>盈</v>
      </c>
      <c r="J20" s="183" t="s">
        <v>108</v>
      </c>
      <c r="K20" s="221" t="s">
        <v>107</v>
      </c>
      <c r="V20" s="176">
        <f t="shared" si="2"/>
        <v>18</v>
      </c>
      <c r="W20" s="96" t="s">
        <v>98</v>
      </c>
      <c r="X20" s="88">
        <v>0.97824999999999995</v>
      </c>
      <c r="Y20" s="113">
        <v>43014</v>
      </c>
      <c r="Z20" s="112"/>
      <c r="AA20" s="112">
        <v>0.97907</v>
      </c>
      <c r="AB20" s="113">
        <v>43014</v>
      </c>
      <c r="AC20" s="112">
        <f t="shared" ref="AC20:AC30" si="10">IF(W20="卖",X20-AA20,AA20-X20)*AE17</f>
        <v>1.6400000000000858E-3</v>
      </c>
      <c r="AD20" s="117" t="str">
        <f t="shared" si="4"/>
        <v>盈</v>
      </c>
      <c r="AE20" s="183" t="s">
        <v>107</v>
      </c>
    </row>
    <row r="21" spans="1:42" ht="16.8" customHeight="1" x14ac:dyDescent="0.4">
      <c r="A21" s="211">
        <f t="shared" si="0"/>
        <v>19</v>
      </c>
      <c r="B21" s="51" t="s">
        <v>99</v>
      </c>
      <c r="C21" s="53">
        <v>0.76985000000000003</v>
      </c>
      <c r="D21" s="75">
        <v>43033</v>
      </c>
      <c r="E21" s="52"/>
      <c r="F21" s="53">
        <v>0.77088000000000001</v>
      </c>
      <c r="G21" s="75">
        <v>43034</v>
      </c>
      <c r="H21" s="239">
        <f t="shared" si="8"/>
        <v>-1.0299999999999754E-3</v>
      </c>
      <c r="I21" s="49" t="str">
        <f t="shared" si="5"/>
        <v>亏</v>
      </c>
      <c r="J21" s="183" t="s">
        <v>107</v>
      </c>
      <c r="K21" s="221" t="s">
        <v>178</v>
      </c>
      <c r="V21" s="176">
        <f t="shared" si="2"/>
        <v>19</v>
      </c>
      <c r="W21" s="96" t="s">
        <v>98</v>
      </c>
      <c r="X21" s="53">
        <v>0.98046999999999995</v>
      </c>
      <c r="Y21" s="75">
        <v>43017</v>
      </c>
      <c r="Z21" s="53"/>
      <c r="AA21" s="53">
        <v>0.97411999999999999</v>
      </c>
      <c r="AB21" s="75">
        <v>43019</v>
      </c>
      <c r="AC21" s="53">
        <f t="shared" si="10"/>
        <v>-1.2699999999999934E-2</v>
      </c>
      <c r="AD21" s="72" t="str">
        <f t="shared" si="4"/>
        <v>亏</v>
      </c>
      <c r="AE21" s="183" t="s">
        <v>107</v>
      </c>
    </row>
    <row r="22" spans="1:42" ht="16.8" customHeight="1" x14ac:dyDescent="0.4">
      <c r="A22" s="211">
        <f t="shared" si="0"/>
        <v>20</v>
      </c>
      <c r="B22" s="111" t="s">
        <v>99</v>
      </c>
      <c r="C22" s="112">
        <v>0.76976</v>
      </c>
      <c r="D22" s="113">
        <v>43034</v>
      </c>
      <c r="E22" s="116"/>
      <c r="F22" s="112">
        <v>0.76624000000000003</v>
      </c>
      <c r="G22" s="113">
        <v>43036</v>
      </c>
      <c r="H22" s="237">
        <f t="shared" si="8"/>
        <v>7.0399999999999352E-3</v>
      </c>
      <c r="I22" s="115" t="str">
        <f t="shared" si="5"/>
        <v>盈</v>
      </c>
      <c r="J22" s="183" t="s">
        <v>108</v>
      </c>
      <c r="K22" s="221" t="s">
        <v>178</v>
      </c>
      <c r="V22" s="176">
        <f t="shared" si="2"/>
        <v>20</v>
      </c>
      <c r="W22" s="111" t="s">
        <v>98</v>
      </c>
      <c r="X22" s="112">
        <v>0.97482000000000002</v>
      </c>
      <c r="Y22" s="113">
        <v>43020</v>
      </c>
      <c r="Z22" s="112"/>
      <c r="AA22" s="112">
        <v>0.97497999999999996</v>
      </c>
      <c r="AB22" s="113">
        <v>43020</v>
      </c>
      <c r="AC22" s="112">
        <f t="shared" si="10"/>
        <v>3.1999999999987594E-4</v>
      </c>
      <c r="AD22" s="117" t="str">
        <f t="shared" si="4"/>
        <v>盈</v>
      </c>
      <c r="AE22" s="183" t="s">
        <v>107</v>
      </c>
    </row>
    <row r="23" spans="1:42" ht="16.8" customHeight="1" x14ac:dyDescent="0.4">
      <c r="A23" s="211">
        <f t="shared" si="0"/>
        <v>21</v>
      </c>
      <c r="B23" s="55"/>
      <c r="C23" s="67"/>
      <c r="D23" s="57"/>
      <c r="E23" s="56"/>
      <c r="F23" s="67"/>
      <c r="G23" s="57"/>
      <c r="H23" s="175">
        <f t="shared" si="8"/>
        <v>0</v>
      </c>
      <c r="I23" s="59" t="str">
        <f t="shared" si="5"/>
        <v>盈</v>
      </c>
      <c r="J23" s="183" t="s">
        <v>107</v>
      </c>
      <c r="V23" s="176">
        <f t="shared" si="2"/>
        <v>21</v>
      </c>
      <c r="W23" s="55"/>
      <c r="X23" s="67"/>
      <c r="Y23" s="57"/>
      <c r="Z23" s="67"/>
      <c r="AA23" s="67"/>
      <c r="AB23" s="57"/>
      <c r="AC23" s="67">
        <f t="shared" si="10"/>
        <v>0</v>
      </c>
      <c r="AD23" s="60" t="str">
        <f t="shared" si="4"/>
        <v>盈</v>
      </c>
      <c r="AE23" s="183" t="s">
        <v>107</v>
      </c>
    </row>
    <row r="24" spans="1:42" ht="16.8" customHeight="1" x14ac:dyDescent="0.4">
      <c r="A24" s="211">
        <f t="shared" si="0"/>
        <v>22</v>
      </c>
      <c r="B24" s="55"/>
      <c r="C24" s="67"/>
      <c r="D24" s="57"/>
      <c r="E24" s="56"/>
      <c r="F24" s="67"/>
      <c r="G24" s="57"/>
      <c r="H24" s="258">
        <f t="shared" si="8"/>
        <v>0</v>
      </c>
      <c r="I24" s="59" t="str">
        <f t="shared" si="5"/>
        <v>盈</v>
      </c>
      <c r="J24" s="183" t="s">
        <v>107</v>
      </c>
      <c r="V24" s="176">
        <f t="shared" si="2"/>
        <v>22</v>
      </c>
      <c r="W24" s="111" t="s">
        <v>98</v>
      </c>
      <c r="X24" s="112">
        <v>0.98631000000000002</v>
      </c>
      <c r="Y24" s="113">
        <v>43031</v>
      </c>
      <c r="Z24" s="112"/>
      <c r="AA24" s="112">
        <v>0.99</v>
      </c>
      <c r="AB24" s="113">
        <v>43033</v>
      </c>
      <c r="AC24" s="112">
        <f t="shared" si="10"/>
        <v>3.6899999999999711E-3</v>
      </c>
      <c r="AD24" s="117" t="str">
        <f t="shared" si="4"/>
        <v>盈</v>
      </c>
      <c r="AE24" s="183" t="s">
        <v>108</v>
      </c>
      <c r="AF24" s="221" t="s">
        <v>178</v>
      </c>
      <c r="AG24" s="238" t="s">
        <v>178</v>
      </c>
    </row>
    <row r="25" spans="1:42" ht="16.8" customHeight="1" x14ac:dyDescent="0.4">
      <c r="A25" s="211">
        <f t="shared" si="0"/>
        <v>23</v>
      </c>
      <c r="B25" s="55"/>
      <c r="C25" s="67"/>
      <c r="D25" s="57"/>
      <c r="E25" s="56"/>
      <c r="F25" s="67"/>
      <c r="G25" s="57"/>
      <c r="H25" s="258">
        <f t="shared" si="8"/>
        <v>0</v>
      </c>
      <c r="I25" s="59" t="str">
        <f t="shared" si="5"/>
        <v>盈</v>
      </c>
      <c r="J25" s="183" t="s">
        <v>107</v>
      </c>
      <c r="V25" s="176">
        <f t="shared" si="2"/>
        <v>23</v>
      </c>
      <c r="W25" s="111" t="s">
        <v>98</v>
      </c>
      <c r="X25" s="112">
        <v>0.98951999999999996</v>
      </c>
      <c r="Y25" s="113">
        <v>43034</v>
      </c>
      <c r="Z25" s="112"/>
      <c r="AA25" s="112">
        <v>0.99487999999999999</v>
      </c>
      <c r="AB25" s="113">
        <v>43034</v>
      </c>
      <c r="AC25" s="112">
        <f t="shared" si="10"/>
        <v>5.3600000000000314E-3</v>
      </c>
      <c r="AD25" s="117" t="str">
        <f t="shared" si="4"/>
        <v>盈</v>
      </c>
      <c r="AE25" s="183" t="s">
        <v>107</v>
      </c>
    </row>
    <row r="26" spans="1:42" ht="16.8" customHeight="1" x14ac:dyDescent="0.4">
      <c r="A26" s="211">
        <f t="shared" si="0"/>
        <v>24</v>
      </c>
      <c r="B26" s="55"/>
      <c r="C26" s="67"/>
      <c r="D26" s="57"/>
      <c r="E26" s="56"/>
      <c r="F26" s="67"/>
      <c r="G26" s="57"/>
      <c r="H26" s="258">
        <f t="shared" si="8"/>
        <v>0</v>
      </c>
      <c r="I26" s="59" t="str">
        <f t="shared" si="5"/>
        <v>盈</v>
      </c>
      <c r="J26" s="183" t="s">
        <v>107</v>
      </c>
      <c r="V26" s="176">
        <f t="shared" si="2"/>
        <v>24</v>
      </c>
      <c r="W26" s="111" t="s">
        <v>98</v>
      </c>
      <c r="X26" s="112">
        <v>0.99302999999999997</v>
      </c>
      <c r="Y26" s="113">
        <v>43034</v>
      </c>
      <c r="Z26" s="112"/>
      <c r="AA26" s="112">
        <v>0.99804000000000004</v>
      </c>
      <c r="AB26" s="113">
        <v>43036</v>
      </c>
      <c r="AC26" s="112">
        <f t="shared" si="10"/>
        <v>5.01000000000007E-3</v>
      </c>
      <c r="AD26" s="117" t="str">
        <f t="shared" si="4"/>
        <v>盈</v>
      </c>
      <c r="AE26" s="183" t="s">
        <v>107</v>
      </c>
      <c r="AF26" s="221" t="s">
        <v>178</v>
      </c>
    </row>
    <row r="27" spans="1:42" ht="16.8" customHeight="1" x14ac:dyDescent="0.4">
      <c r="A27" s="211">
        <f t="shared" si="0"/>
        <v>25</v>
      </c>
      <c r="B27" s="55"/>
      <c r="C27" s="67"/>
      <c r="D27" s="57"/>
      <c r="E27" s="56"/>
      <c r="F27" s="67"/>
      <c r="G27" s="57"/>
      <c r="H27" s="258">
        <f t="shared" si="8"/>
        <v>0</v>
      </c>
      <c r="I27" s="59" t="str">
        <f t="shared" si="5"/>
        <v>盈</v>
      </c>
      <c r="J27" s="183" t="s">
        <v>107</v>
      </c>
      <c r="V27" s="176">
        <f t="shared" si="2"/>
        <v>25</v>
      </c>
      <c r="W27" s="55"/>
      <c r="X27" s="67"/>
      <c r="Y27" s="57"/>
      <c r="Z27" s="67"/>
      <c r="AA27" s="67"/>
      <c r="AB27" s="57"/>
      <c r="AC27" s="67">
        <f t="shared" si="10"/>
        <v>0</v>
      </c>
      <c r="AD27" s="60" t="str">
        <f t="shared" si="4"/>
        <v>盈</v>
      </c>
      <c r="AE27" s="183" t="s">
        <v>107</v>
      </c>
    </row>
    <row r="28" spans="1:42" ht="16.8" customHeight="1" x14ac:dyDescent="0.4">
      <c r="A28" s="211">
        <f t="shared" si="0"/>
        <v>26</v>
      </c>
      <c r="B28" s="55"/>
      <c r="C28" s="67"/>
      <c r="D28" s="57"/>
      <c r="E28" s="56"/>
      <c r="F28" s="67"/>
      <c r="G28" s="57"/>
      <c r="H28" s="258">
        <f t="shared" si="8"/>
        <v>0</v>
      </c>
      <c r="I28" s="59" t="str">
        <f t="shared" si="5"/>
        <v>盈</v>
      </c>
      <c r="J28" s="183" t="s">
        <v>107</v>
      </c>
      <c r="V28" s="176">
        <f t="shared" si="2"/>
        <v>26</v>
      </c>
      <c r="W28" s="96" t="s">
        <v>98</v>
      </c>
      <c r="X28" s="88">
        <v>0.99365000000000003</v>
      </c>
      <c r="Y28" s="113">
        <v>43034</v>
      </c>
      <c r="Z28" s="112"/>
      <c r="AA28" s="112">
        <v>0.99794000000000005</v>
      </c>
      <c r="AB28" s="113">
        <v>43035</v>
      </c>
      <c r="AC28" s="112">
        <f t="shared" si="10"/>
        <v>4.290000000000016E-3</v>
      </c>
      <c r="AD28" s="117" t="str">
        <f t="shared" si="4"/>
        <v>盈</v>
      </c>
      <c r="AE28" s="183" t="s">
        <v>107</v>
      </c>
      <c r="AF28" s="221" t="s">
        <v>178</v>
      </c>
      <c r="AG28" s="238" t="s">
        <v>178</v>
      </c>
    </row>
    <row r="29" spans="1:42" ht="16.8" customHeight="1" x14ac:dyDescent="0.4">
      <c r="A29" s="211">
        <f t="shared" si="0"/>
        <v>27</v>
      </c>
      <c r="B29" s="55"/>
      <c r="C29" s="67"/>
      <c r="D29" s="57"/>
      <c r="E29" s="56"/>
      <c r="F29" s="67"/>
      <c r="G29" s="57"/>
      <c r="H29" s="258">
        <f t="shared" si="8"/>
        <v>0</v>
      </c>
      <c r="I29" s="59" t="str">
        <f t="shared" si="5"/>
        <v>盈</v>
      </c>
      <c r="J29" s="183" t="s">
        <v>107</v>
      </c>
      <c r="V29" s="176">
        <f t="shared" si="2"/>
        <v>27</v>
      </c>
      <c r="W29" s="96" t="s">
        <v>98</v>
      </c>
      <c r="X29" s="88">
        <v>0.99365000000000003</v>
      </c>
      <c r="Y29" s="113">
        <v>43034</v>
      </c>
      <c r="Z29" s="112"/>
      <c r="AA29" s="112">
        <v>0.99824999999999997</v>
      </c>
      <c r="AB29" s="113">
        <v>43042</v>
      </c>
      <c r="AC29" s="112">
        <f t="shared" si="10"/>
        <v>4.5999999999999375E-3</v>
      </c>
      <c r="AD29" s="117" t="str">
        <f t="shared" si="4"/>
        <v>盈</v>
      </c>
      <c r="AE29" s="183" t="s">
        <v>107</v>
      </c>
      <c r="AF29" s="221" t="s">
        <v>178</v>
      </c>
      <c r="AG29" s="238" t="s">
        <v>178</v>
      </c>
      <c r="AH29" s="238" t="s">
        <v>178</v>
      </c>
      <c r="AI29" s="238" t="s">
        <v>178</v>
      </c>
      <c r="AJ29" s="238" t="s">
        <v>178</v>
      </c>
      <c r="AK29" s="238"/>
      <c r="AL29" s="238" t="s">
        <v>178</v>
      </c>
    </row>
    <row r="30" spans="1:42" ht="16.8" customHeight="1" x14ac:dyDescent="0.4">
      <c r="A30" s="211">
        <f t="shared" si="0"/>
        <v>28</v>
      </c>
      <c r="B30" s="55"/>
      <c r="C30" s="67"/>
      <c r="D30" s="57"/>
      <c r="E30" s="56"/>
      <c r="F30" s="67"/>
      <c r="G30" s="57"/>
      <c r="H30" s="258">
        <f t="shared" si="8"/>
        <v>0</v>
      </c>
      <c r="I30" s="59" t="str">
        <f t="shared" si="5"/>
        <v>盈</v>
      </c>
      <c r="J30" s="183" t="s">
        <v>107</v>
      </c>
      <c r="V30" s="176">
        <f t="shared" si="2"/>
        <v>28</v>
      </c>
      <c r="W30" s="55"/>
      <c r="X30" s="67"/>
      <c r="Y30" s="57"/>
      <c r="Z30" s="67"/>
      <c r="AA30" s="67"/>
      <c r="AB30" s="57"/>
      <c r="AC30" s="67">
        <f t="shared" si="10"/>
        <v>0</v>
      </c>
      <c r="AD30" s="60" t="str">
        <f t="shared" si="4"/>
        <v>盈</v>
      </c>
      <c r="AE30" s="183" t="s">
        <v>107</v>
      </c>
    </row>
    <row r="31" spans="1:42" ht="16.8" customHeight="1" x14ac:dyDescent="0.4">
      <c r="A31" s="211">
        <f t="shared" si="0"/>
        <v>29</v>
      </c>
      <c r="B31" s="51" t="s">
        <v>99</v>
      </c>
      <c r="C31" s="53">
        <v>0.76626000000000005</v>
      </c>
      <c r="D31" s="75">
        <v>43042</v>
      </c>
      <c r="E31" s="107" t="s">
        <v>202</v>
      </c>
      <c r="F31" s="53">
        <v>0.76910999999999996</v>
      </c>
      <c r="G31" s="75">
        <v>43042</v>
      </c>
      <c r="H31" s="259">
        <f t="shared" si="8"/>
        <v>-2.8499999999999082E-3</v>
      </c>
      <c r="I31" s="49" t="str">
        <f t="shared" si="5"/>
        <v>亏</v>
      </c>
      <c r="J31" s="183" t="s">
        <v>107</v>
      </c>
      <c r="V31" s="176">
        <f t="shared" si="2"/>
        <v>29</v>
      </c>
      <c r="W31" s="51" t="s">
        <v>99</v>
      </c>
      <c r="X31" s="53">
        <v>0.97919999999999996</v>
      </c>
      <c r="Y31" s="75">
        <v>43064</v>
      </c>
      <c r="Z31" s="53"/>
      <c r="AA31" s="53">
        <v>0.98621999999999999</v>
      </c>
      <c r="AB31" s="75">
        <v>43069</v>
      </c>
      <c r="AC31" s="53">
        <f>IF(W31="卖",X31-AA31,AA31-X31)*AE29</f>
        <v>-7.0200000000000262E-3</v>
      </c>
      <c r="AD31" s="72" t="str">
        <f t="shared" si="4"/>
        <v>亏</v>
      </c>
      <c r="AE31" s="183" t="s">
        <v>107</v>
      </c>
      <c r="AF31" s="261" t="s">
        <v>178</v>
      </c>
      <c r="AG31" s="262" t="s">
        <v>178</v>
      </c>
      <c r="AH31" s="262" t="s">
        <v>178</v>
      </c>
    </row>
    <row r="32" spans="1:42" ht="16.8" customHeight="1" x14ac:dyDescent="0.4">
      <c r="A32" s="211">
        <f t="shared" si="0"/>
        <v>30</v>
      </c>
      <c r="B32" s="51" t="s">
        <v>99</v>
      </c>
      <c r="C32" s="53">
        <v>0.75497000000000003</v>
      </c>
      <c r="D32" s="75">
        <v>43059</v>
      </c>
      <c r="E32" s="52"/>
      <c r="F32" s="53">
        <v>0.76236999999999999</v>
      </c>
      <c r="G32" s="75">
        <v>43064</v>
      </c>
      <c r="H32" s="259">
        <f t="shared" si="8"/>
        <v>-7.3999999999999622E-3</v>
      </c>
      <c r="I32" s="49" t="str">
        <f t="shared" si="5"/>
        <v>亏</v>
      </c>
      <c r="J32" s="183" t="s">
        <v>107</v>
      </c>
      <c r="K32" s="221" t="s">
        <v>178</v>
      </c>
      <c r="L32" s="238" t="s">
        <v>107</v>
      </c>
      <c r="M32" s="238" t="s">
        <v>107</v>
      </c>
      <c r="N32" s="238" t="s">
        <v>107</v>
      </c>
      <c r="V32" s="176">
        <f t="shared" si="2"/>
        <v>30</v>
      </c>
      <c r="W32" s="55"/>
      <c r="X32" s="67"/>
      <c r="Y32" s="57"/>
      <c r="Z32" s="67"/>
      <c r="AA32" s="67"/>
      <c r="AB32" s="57"/>
      <c r="AC32" s="67">
        <f>IF(W32="卖",X32-AA32,AA32-X32)*AE30</f>
        <v>0</v>
      </c>
      <c r="AD32" s="60" t="str">
        <f t="shared" si="4"/>
        <v>盈</v>
      </c>
      <c r="AE32" s="183" t="s">
        <v>107</v>
      </c>
    </row>
    <row r="33" spans="1:42" x14ac:dyDescent="0.4">
      <c r="A33" s="211">
        <f t="shared" si="0"/>
        <v>31</v>
      </c>
      <c r="B33" s="55" t="s">
        <v>99</v>
      </c>
      <c r="C33" s="67">
        <v>0.75560000000000005</v>
      </c>
      <c r="D33" s="57">
        <v>43069</v>
      </c>
      <c r="E33" s="56"/>
      <c r="F33" s="67"/>
      <c r="G33" s="57"/>
      <c r="H33" s="258">
        <f t="shared" si="8"/>
        <v>0.75560000000000005</v>
      </c>
      <c r="I33" s="59" t="str">
        <f t="shared" si="5"/>
        <v>盈</v>
      </c>
      <c r="J33" s="183" t="s">
        <v>107</v>
      </c>
      <c r="K33" s="200" t="s">
        <v>178</v>
      </c>
      <c r="L33" s="201" t="s">
        <v>178</v>
      </c>
      <c r="M33" s="201" t="s">
        <v>107</v>
      </c>
      <c r="N33" s="201" t="s">
        <v>107</v>
      </c>
      <c r="O33" s="201" t="s">
        <v>107</v>
      </c>
      <c r="Q33" s="201" t="s">
        <v>178</v>
      </c>
      <c r="R33" s="201" t="s">
        <v>178</v>
      </c>
      <c r="S33" s="201" t="s">
        <v>178</v>
      </c>
      <c r="V33" s="176">
        <f t="shared" si="2"/>
        <v>31</v>
      </c>
      <c r="W33" s="55"/>
      <c r="X33" s="67"/>
      <c r="Y33" s="57"/>
      <c r="Z33" s="67"/>
      <c r="AA33" s="67"/>
      <c r="AB33" s="57"/>
      <c r="AC33" s="67" t="e">
        <f>IF(W33="卖",X33-AA33,AA33-X33)*#REF!</f>
        <v>#REF!</v>
      </c>
      <c r="AD33" s="60" t="e">
        <f t="shared" si="4"/>
        <v>#REF!</v>
      </c>
      <c r="AE33" s="183" t="s">
        <v>107</v>
      </c>
    </row>
    <row r="34" spans="1:42" x14ac:dyDescent="0.4">
      <c r="A34" s="211">
        <f t="shared" si="0"/>
        <v>32</v>
      </c>
      <c r="B34" s="55"/>
      <c r="C34" s="67"/>
      <c r="D34" s="57"/>
      <c r="E34" s="56"/>
      <c r="F34" s="67"/>
      <c r="G34" s="57"/>
      <c r="H34" s="258">
        <f t="shared" si="8"/>
        <v>0</v>
      </c>
      <c r="I34" s="59" t="str">
        <f t="shared" si="5"/>
        <v>盈</v>
      </c>
      <c r="J34" s="183" t="s">
        <v>107</v>
      </c>
      <c r="V34" s="176">
        <f t="shared" si="2"/>
        <v>32</v>
      </c>
      <c r="W34" s="55"/>
      <c r="X34" s="67"/>
      <c r="Y34" s="57"/>
      <c r="Z34" s="67"/>
      <c r="AA34" s="67"/>
      <c r="AB34" s="57"/>
      <c r="AC34" s="67">
        <f>IF(W34="卖",X34-AA34,AA34-X34)*AE32</f>
        <v>0</v>
      </c>
      <c r="AD34" s="60" t="str">
        <f t="shared" si="4"/>
        <v>盈</v>
      </c>
      <c r="AE34" s="183" t="s">
        <v>107</v>
      </c>
    </row>
    <row r="35" spans="1:42" s="42" customFormat="1" x14ac:dyDescent="0.4">
      <c r="A35" s="211">
        <f t="shared" si="0"/>
        <v>33</v>
      </c>
      <c r="B35" s="55"/>
      <c r="C35" s="67"/>
      <c r="D35" s="57"/>
      <c r="E35" s="56"/>
      <c r="F35" s="67"/>
      <c r="G35" s="57"/>
      <c r="H35" s="258">
        <f t="shared" si="8"/>
        <v>0</v>
      </c>
      <c r="I35" s="59" t="str">
        <f t="shared" si="5"/>
        <v>盈</v>
      </c>
      <c r="J35" s="183" t="s">
        <v>107</v>
      </c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176">
        <f t="shared" si="2"/>
        <v>33</v>
      </c>
      <c r="W35" s="55"/>
      <c r="X35" s="67"/>
      <c r="Y35" s="57"/>
      <c r="Z35" s="67"/>
      <c r="AA35" s="67"/>
      <c r="AB35" s="57"/>
      <c r="AC35" s="67">
        <f>IF(W35="卖",X35-AA35,AA35-X35)*AE33</f>
        <v>0</v>
      </c>
      <c r="AD35" s="60" t="str">
        <f t="shared" si="4"/>
        <v>盈</v>
      </c>
      <c r="AE35" s="183" t="s">
        <v>107</v>
      </c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x14ac:dyDescent="0.4">
      <c r="A36" s="211">
        <f t="shared" si="0"/>
        <v>34</v>
      </c>
      <c r="B36" s="55"/>
      <c r="C36" s="67"/>
      <c r="D36" s="57"/>
      <c r="E36" s="56"/>
      <c r="F36" s="67"/>
      <c r="G36" s="57"/>
      <c r="H36" s="258">
        <f t="shared" si="8"/>
        <v>0</v>
      </c>
      <c r="I36" s="59" t="str">
        <f t="shared" si="5"/>
        <v>盈</v>
      </c>
      <c r="J36" s="183" t="s">
        <v>107</v>
      </c>
      <c r="K36" s="200"/>
      <c r="L36" s="201"/>
      <c r="M36" s="201"/>
      <c r="N36" s="201"/>
      <c r="O36" s="201"/>
      <c r="P36" s="202"/>
      <c r="Q36" s="201"/>
      <c r="R36" s="201"/>
      <c r="S36" s="201"/>
      <c r="T36" s="201"/>
      <c r="U36" s="203"/>
      <c r="V36" s="176">
        <f t="shared" si="2"/>
        <v>34</v>
      </c>
      <c r="W36" s="55"/>
      <c r="X36" s="67"/>
      <c r="Y36" s="57"/>
      <c r="Z36" s="67"/>
      <c r="AA36" s="67"/>
      <c r="AB36" s="57"/>
      <c r="AC36" s="67" t="e">
        <f>IF(W36="卖",X36-AA36,AA36-X36)*#REF!</f>
        <v>#REF!</v>
      </c>
      <c r="AD36" s="60" t="e">
        <f t="shared" si="4"/>
        <v>#REF!</v>
      </c>
      <c r="AE36" s="183" t="s">
        <v>107</v>
      </c>
      <c r="AF36" s="200"/>
      <c r="AG36" s="201"/>
      <c r="AH36" s="201"/>
      <c r="AI36" s="201"/>
      <c r="AJ36" s="201"/>
      <c r="AK36" s="202"/>
      <c r="AL36" s="201"/>
      <c r="AM36" s="201"/>
      <c r="AN36" s="201"/>
      <c r="AO36" s="201"/>
      <c r="AP36" s="203"/>
    </row>
    <row r="37" spans="1:42" s="42" customFormat="1" x14ac:dyDescent="0.4">
      <c r="A37" s="211">
        <f t="shared" si="0"/>
        <v>35</v>
      </c>
      <c r="B37" s="55"/>
      <c r="C37" s="67"/>
      <c r="D37" s="57"/>
      <c r="E37" s="56"/>
      <c r="F37" s="67"/>
      <c r="G37" s="57"/>
      <c r="H37" s="258">
        <f t="shared" si="8"/>
        <v>0</v>
      </c>
      <c r="I37" s="59" t="str">
        <f t="shared" si="5"/>
        <v>盈</v>
      </c>
      <c r="J37" s="183" t="s">
        <v>107</v>
      </c>
      <c r="K37" s="200"/>
      <c r="L37" s="201"/>
      <c r="M37" s="201"/>
      <c r="N37" s="201"/>
      <c r="O37" s="201"/>
      <c r="P37" s="202"/>
      <c r="Q37" s="201"/>
      <c r="R37" s="201"/>
      <c r="S37" s="201"/>
      <c r="T37" s="201"/>
      <c r="U37" s="203"/>
      <c r="V37" s="176">
        <f t="shared" si="2"/>
        <v>35</v>
      </c>
      <c r="W37" s="55"/>
      <c r="X37" s="67"/>
      <c r="Y37" s="57"/>
      <c r="Z37" s="67"/>
      <c r="AA37" s="67"/>
      <c r="AB37" s="57"/>
      <c r="AC37" s="67">
        <f t="shared" ref="AC37:AC38" si="11">IF(W37="卖",X37-AA37,AA37-X37)*AE34</f>
        <v>0</v>
      </c>
      <c r="AD37" s="60" t="str">
        <f t="shared" si="4"/>
        <v>盈</v>
      </c>
      <c r="AE37" s="183" t="s">
        <v>107</v>
      </c>
      <c r="AF37" s="200"/>
      <c r="AG37" s="201"/>
      <c r="AH37" s="201"/>
      <c r="AI37" s="201"/>
      <c r="AJ37" s="201"/>
      <c r="AK37" s="202"/>
      <c r="AL37" s="201"/>
      <c r="AM37" s="201"/>
      <c r="AN37" s="201"/>
      <c r="AO37" s="201"/>
      <c r="AP37" s="203"/>
    </row>
    <row r="38" spans="1:42" s="42" customFormat="1" x14ac:dyDescent="0.4">
      <c r="A38" s="211">
        <f t="shared" si="0"/>
        <v>36</v>
      </c>
      <c r="B38" s="55"/>
      <c r="C38" s="67"/>
      <c r="D38" s="57"/>
      <c r="E38" s="56"/>
      <c r="F38" s="67"/>
      <c r="G38" s="57"/>
      <c r="H38" s="258">
        <f t="shared" si="8"/>
        <v>0</v>
      </c>
      <c r="I38" s="59" t="str">
        <f t="shared" si="5"/>
        <v>盈</v>
      </c>
      <c r="J38" s="183" t="s">
        <v>107</v>
      </c>
      <c r="K38" s="200"/>
      <c r="L38" s="201"/>
      <c r="M38" s="201"/>
      <c r="N38" s="201"/>
      <c r="O38" s="201"/>
      <c r="P38" s="202"/>
      <c r="Q38" s="201"/>
      <c r="R38" s="201"/>
      <c r="S38" s="201"/>
      <c r="T38" s="201"/>
      <c r="U38" s="203"/>
      <c r="V38" s="176">
        <f t="shared" si="2"/>
        <v>36</v>
      </c>
      <c r="W38" s="55"/>
      <c r="X38" s="67"/>
      <c r="Y38" s="57"/>
      <c r="Z38" s="67"/>
      <c r="AA38" s="67"/>
      <c r="AB38" s="57"/>
      <c r="AC38" s="67">
        <f t="shared" si="11"/>
        <v>0</v>
      </c>
      <c r="AD38" s="60" t="str">
        <f t="shared" si="4"/>
        <v>盈</v>
      </c>
      <c r="AE38" s="183" t="s">
        <v>107</v>
      </c>
      <c r="AF38" s="200"/>
      <c r="AG38" s="201"/>
      <c r="AH38" s="201"/>
      <c r="AI38" s="201"/>
      <c r="AJ38" s="201"/>
      <c r="AK38" s="202"/>
      <c r="AL38" s="201"/>
      <c r="AM38" s="201"/>
      <c r="AN38" s="201"/>
      <c r="AO38" s="201"/>
      <c r="AP38" s="203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ht="39.6" x14ac:dyDescent="0.8">
      <c r="A40" s="39"/>
      <c r="B40" s="43"/>
      <c r="C40" s="40"/>
      <c r="D40" s="273" t="str">
        <f>E43</f>
        <v>下</v>
      </c>
      <c r="E40" s="273"/>
      <c r="F40" s="273"/>
      <c r="G40" s="273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273" t="str">
        <f>Z43</f>
        <v>波动</v>
      </c>
      <c r="Z40" s="273"/>
      <c r="AA40" s="273"/>
      <c r="AB40" s="273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ht="17.399999999999999" thickBot="1" x14ac:dyDescent="0.45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ht="24.6" x14ac:dyDescent="0.55000000000000004">
      <c r="A42" s="39"/>
      <c r="B42" s="43"/>
      <c r="C42" s="40"/>
      <c r="D42" s="274" t="s">
        <v>213</v>
      </c>
      <c r="E42" s="275"/>
      <c r="F42" s="252"/>
      <c r="G42" s="253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274" t="s">
        <v>213</v>
      </c>
      <c r="Z42" s="275"/>
      <c r="AA42" s="252"/>
      <c r="AB42" s="253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ht="24.6" x14ac:dyDescent="0.55000000000000004">
      <c r="A43" s="39"/>
      <c r="B43" s="43"/>
      <c r="C43" s="40"/>
      <c r="D43" s="254" t="s">
        <v>212</v>
      </c>
      <c r="E43" s="255" t="s">
        <v>214</v>
      </c>
      <c r="F43" s="252"/>
      <c r="G43" s="253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254" t="s">
        <v>212</v>
      </c>
      <c r="Z43" s="255" t="s">
        <v>155</v>
      </c>
      <c r="AA43" s="252"/>
      <c r="AB43" s="253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ht="25.2" thickBot="1" x14ac:dyDescent="0.6">
      <c r="A44" s="39"/>
      <c r="B44" s="43"/>
      <c r="C44" s="40"/>
      <c r="D44" s="256" t="s">
        <v>211</v>
      </c>
      <c r="E44" s="257" t="s">
        <v>214</v>
      </c>
      <c r="F44" s="252"/>
      <c r="G44" s="251" t="b">
        <f>E43=E44</f>
        <v>1</v>
      </c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256" t="s">
        <v>211</v>
      </c>
      <c r="Z44" s="257"/>
      <c r="AA44" s="252"/>
      <c r="AB44" s="251" t="b">
        <f>Z43=Z44</f>
        <v>0</v>
      </c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3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54"/>
      <c r="Z51" s="40"/>
      <c r="AA51" s="40"/>
      <c r="AB51" s="54"/>
      <c r="AC51" s="41"/>
      <c r="AE51" s="183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54"/>
      <c r="Z52" s="40"/>
      <c r="AA52" s="40"/>
      <c r="AB52" s="54"/>
      <c r="AC52" s="41"/>
      <c r="AE52" s="183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s="42" customFormat="1" x14ac:dyDescent="0.4">
      <c r="A53" s="39"/>
      <c r="B53" s="43"/>
      <c r="C53" s="40"/>
      <c r="D53" s="54"/>
      <c r="E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54"/>
      <c r="Z53" s="40"/>
      <c r="AA53" s="40"/>
      <c r="AB53" s="54"/>
      <c r="AC53" s="41"/>
      <c r="AE53" s="183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s="42" customFormat="1" x14ac:dyDescent="0.4">
      <c r="A54" s="39"/>
      <c r="B54" s="43"/>
      <c r="C54" s="40"/>
      <c r="D54" s="54"/>
      <c r="E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54"/>
      <c r="Z54" s="40"/>
      <c r="AA54" s="40"/>
      <c r="AB54" s="54"/>
      <c r="AC54" s="41"/>
      <c r="AE54" s="183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s="42" customFormat="1" x14ac:dyDescent="0.4">
      <c r="A55" s="39"/>
      <c r="B55" s="43"/>
      <c r="C55" s="40"/>
      <c r="E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54"/>
      <c r="Z55" s="40"/>
      <c r="AA55" s="40"/>
      <c r="AB55" s="54"/>
      <c r="AC55" s="41"/>
      <c r="AE55" s="183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s="42" customFormat="1" x14ac:dyDescent="0.4">
      <c r="A56" s="39"/>
      <c r="B56" s="43"/>
      <c r="C56" s="40"/>
      <c r="D56" s="89" t="s">
        <v>119</v>
      </c>
      <c r="E56" s="40"/>
      <c r="F56" s="40"/>
      <c r="G56" s="54"/>
      <c r="H56" s="41"/>
      <c r="J56" s="183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54"/>
      <c r="Z56" s="40"/>
      <c r="AA56" s="40"/>
      <c r="AB56" s="54"/>
      <c r="AC56" s="41"/>
      <c r="AE56" s="183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D57" s="89" t="s">
        <v>120</v>
      </c>
    </row>
    <row r="58" spans="1:42" x14ac:dyDescent="0.4">
      <c r="D58" s="89" t="s">
        <v>121</v>
      </c>
    </row>
    <row r="59" spans="1:42" x14ac:dyDescent="0.4">
      <c r="D59" s="89"/>
    </row>
    <row r="61" spans="1:42" x14ac:dyDescent="0.4">
      <c r="D61" s="73" t="s">
        <v>110</v>
      </c>
    </row>
    <row r="62" spans="1:42" x14ac:dyDescent="0.4">
      <c r="D62" s="73" t="s">
        <v>116</v>
      </c>
    </row>
    <row r="64" spans="1:42" x14ac:dyDescent="0.4">
      <c r="D64" s="73" t="s">
        <v>111</v>
      </c>
    </row>
    <row r="65" spans="4:4" x14ac:dyDescent="0.4">
      <c r="D65" s="73"/>
    </row>
    <row r="66" spans="4:4" x14ac:dyDescent="0.4">
      <c r="D66" s="73" t="s">
        <v>117</v>
      </c>
    </row>
    <row r="67" spans="4:4" x14ac:dyDescent="0.4">
      <c r="D67" s="73" t="s">
        <v>113</v>
      </c>
    </row>
    <row r="68" spans="4:4" x14ac:dyDescent="0.4">
      <c r="D68" s="73" t="s">
        <v>118</v>
      </c>
    </row>
    <row r="69" spans="4:4" x14ac:dyDescent="0.4">
      <c r="D69" s="73" t="s">
        <v>114</v>
      </c>
    </row>
  </sheetData>
  <mergeCells count="8">
    <mergeCell ref="AF1:AP1"/>
    <mergeCell ref="D40:G40"/>
    <mergeCell ref="Y40:AB40"/>
    <mergeCell ref="D42:E42"/>
    <mergeCell ref="Y42:Z42"/>
    <mergeCell ref="A1:I1"/>
    <mergeCell ref="K1:U1"/>
    <mergeCell ref="V1:AD1"/>
  </mergeCells>
  <conditionalFormatting sqref="G44">
    <cfRule type="cellIs" dxfId="3" priority="3" operator="equal">
      <formula>TRUE</formula>
    </cfRule>
  </conditionalFormatting>
  <conditionalFormatting sqref="AB44">
    <cfRule type="cellIs" dxfId="2" priority="1" operator="equal">
      <formula>TRUE</formula>
    </cfRule>
  </conditionalFormatting>
  <dataValidations count="1">
    <dataValidation type="list" allowBlank="1" showInputMessage="1" showErrorMessage="1" sqref="Z43:Z44 E43:E44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W2:W1048576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V69"/>
  <sheetViews>
    <sheetView tabSelected="1" zoomScale="90" zoomScaleNormal="90" workbookViewId="0">
      <pane ySplit="2" topLeftCell="A27" activePane="bottomLeft" state="frozen"/>
      <selection pane="bottomLeft" activeCell="R44" sqref="R44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8.88671875" style="40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.109375" style="40" customWidth="1"/>
    <col min="25" max="25" width="12.109375" style="54" bestFit="1" customWidth="1"/>
    <col min="26" max="26" width="9" style="40" customWidth="1"/>
    <col min="27" max="27" width="8.88671875" style="40" customWidth="1"/>
    <col min="28" max="28" width="12.109375" style="54" bestFit="1" customWidth="1"/>
    <col min="29" max="29" width="10.33203125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12" style="54" customWidth="1"/>
    <col min="44" max="16384" width="8.88671875" style="39"/>
  </cols>
  <sheetData>
    <row r="1" spans="1:42" ht="30" thickBot="1" x14ac:dyDescent="0.7">
      <c r="A1" s="276" t="s">
        <v>93</v>
      </c>
      <c r="B1" s="277"/>
      <c r="C1" s="277"/>
      <c r="D1" s="277"/>
      <c r="E1" s="277"/>
      <c r="F1" s="277"/>
      <c r="G1" s="277"/>
      <c r="H1" s="277"/>
      <c r="I1" s="278"/>
      <c r="J1" s="220"/>
      <c r="K1" s="279" t="s">
        <v>176</v>
      </c>
      <c r="L1" s="280"/>
      <c r="M1" s="280"/>
      <c r="N1" s="280"/>
      <c r="O1" s="280"/>
      <c r="P1" s="280"/>
      <c r="Q1" s="280"/>
      <c r="R1" s="280"/>
      <c r="S1" s="280"/>
      <c r="T1" s="280"/>
      <c r="U1" s="281"/>
      <c r="V1" s="276" t="s">
        <v>90</v>
      </c>
      <c r="W1" s="277"/>
      <c r="X1" s="277"/>
      <c r="Y1" s="277"/>
      <c r="Z1" s="277"/>
      <c r="AA1" s="277"/>
      <c r="AB1" s="277"/>
      <c r="AC1" s="277"/>
      <c r="AD1" s="278"/>
      <c r="AE1" s="220"/>
      <c r="AF1" s="279" t="s">
        <v>176</v>
      </c>
      <c r="AG1" s="280"/>
      <c r="AH1" s="280"/>
      <c r="AI1" s="280"/>
      <c r="AJ1" s="280"/>
      <c r="AK1" s="280"/>
      <c r="AL1" s="280"/>
      <c r="AM1" s="280"/>
      <c r="AN1" s="280"/>
      <c r="AO1" s="280"/>
      <c r="AP1" s="28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V3" s="211">
        <f>ROW()-2</f>
        <v>1</v>
      </c>
      <c r="W3" s="68" t="s">
        <v>98</v>
      </c>
      <c r="X3" s="69">
        <v>1.1406799999999999</v>
      </c>
      <c r="Y3" s="70">
        <v>42926</v>
      </c>
      <c r="Z3" s="98"/>
      <c r="AA3" s="69">
        <v>1.13856</v>
      </c>
      <c r="AB3" s="70">
        <v>42926</v>
      </c>
      <c r="AC3" s="69">
        <f>IF(W3="卖",X3-AA3,AA3-X3)</f>
        <v>-2.1199999999998997E-3</v>
      </c>
      <c r="AD3" s="72" t="str">
        <f>IF(AC3&gt;=0,"盈","亏")</f>
        <v>亏</v>
      </c>
    </row>
    <row r="4" spans="1:42" x14ac:dyDescent="0.4">
      <c r="A4" s="176">
        <f t="shared" ref="A4:A44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V4" s="211">
        <f t="shared" ref="V4:V44" si="2">ROW()-2</f>
        <v>2</v>
      </c>
      <c r="W4" s="51" t="s">
        <v>99</v>
      </c>
      <c r="X4" s="53">
        <v>1.13862</v>
      </c>
      <c r="Y4" s="75">
        <v>42926</v>
      </c>
      <c r="Z4" s="99"/>
      <c r="AA4" s="53">
        <v>1.1471800000000001</v>
      </c>
      <c r="AB4" s="75">
        <v>42928</v>
      </c>
      <c r="AC4" s="53">
        <f t="shared" ref="AC4:AC12" si="3">IF(W4="卖",X4-AA4,AA4-X4)</f>
        <v>-8.5600000000001231E-3</v>
      </c>
      <c r="AD4" s="49" t="str">
        <f>IF(AC4&gt;=0,"盈","亏")</f>
        <v>亏</v>
      </c>
    </row>
    <row r="5" spans="1:42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V5" s="211">
        <f t="shared" si="2"/>
        <v>3</v>
      </c>
      <c r="W5" s="76" t="s">
        <v>98</v>
      </c>
      <c r="X5" s="85">
        <v>1.15621</v>
      </c>
      <c r="Y5" s="78">
        <v>42934</v>
      </c>
      <c r="Z5" s="100"/>
      <c r="AA5" s="85">
        <v>1.1625099999999999</v>
      </c>
      <c r="AB5" s="78">
        <v>42937</v>
      </c>
      <c r="AC5" s="87">
        <f t="shared" si="3"/>
        <v>6.2999999999999723E-3</v>
      </c>
      <c r="AD5" s="86" t="str">
        <f>IF(AC5&gt;=0,"盈","亏")</f>
        <v>盈</v>
      </c>
    </row>
    <row r="6" spans="1:42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V6" s="211">
        <f t="shared" si="2"/>
        <v>4</v>
      </c>
      <c r="W6" s="51" t="s">
        <v>98</v>
      </c>
      <c r="X6" s="53">
        <v>1.1666300000000001</v>
      </c>
      <c r="Y6" s="75">
        <v>42937</v>
      </c>
      <c r="Z6" s="99">
        <v>5</v>
      </c>
      <c r="AA6" s="53">
        <v>1.16384</v>
      </c>
      <c r="AB6" s="75">
        <v>42942</v>
      </c>
      <c r="AC6" s="53">
        <f t="shared" si="3"/>
        <v>-2.7900000000000702E-3</v>
      </c>
      <c r="AD6" s="49" t="str">
        <f t="shared" ref="AD6:AD12" si="5">IF(AC6&gt;=0,"盈","亏")</f>
        <v>亏</v>
      </c>
    </row>
    <row r="7" spans="1:42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V7" s="211">
        <f t="shared" si="2"/>
        <v>5</v>
      </c>
      <c r="W7" s="51" t="s">
        <v>98</v>
      </c>
      <c r="X7" s="53">
        <v>1.16913</v>
      </c>
      <c r="Y7" s="75">
        <v>42941</v>
      </c>
      <c r="Z7" s="99">
        <v>5</v>
      </c>
      <c r="AA7" s="53">
        <v>1.1622600000000001</v>
      </c>
      <c r="AB7" s="75">
        <v>42942</v>
      </c>
      <c r="AC7" s="69">
        <f t="shared" si="3"/>
        <v>-6.8699999999999317E-3</v>
      </c>
      <c r="AD7" s="49" t="str">
        <f t="shared" si="5"/>
        <v>亏</v>
      </c>
    </row>
    <row r="8" spans="1:42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V8" s="211">
        <f t="shared" si="2"/>
        <v>6</v>
      </c>
      <c r="W8" s="96" t="s">
        <v>98</v>
      </c>
      <c r="X8" s="88">
        <v>1.1649799999999999</v>
      </c>
      <c r="Y8" s="94">
        <v>42942</v>
      </c>
      <c r="Z8" s="101"/>
      <c r="AA8" s="48">
        <v>1.1839900000000001</v>
      </c>
      <c r="AB8" s="94">
        <v>42951</v>
      </c>
      <c r="AC8" s="48">
        <f t="shared" si="3"/>
        <v>1.9010000000000193E-2</v>
      </c>
      <c r="AD8" s="86" t="str">
        <f t="shared" si="5"/>
        <v>盈</v>
      </c>
    </row>
    <row r="9" spans="1:42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V9" s="211">
        <f t="shared" si="2"/>
        <v>7</v>
      </c>
      <c r="W9" s="76" t="s">
        <v>98</v>
      </c>
      <c r="X9" s="85">
        <v>1.1686700000000001</v>
      </c>
      <c r="Y9" s="78">
        <v>42944</v>
      </c>
      <c r="Z9" s="100"/>
      <c r="AA9" s="85">
        <v>1.17364</v>
      </c>
      <c r="AB9" s="78">
        <v>42944</v>
      </c>
      <c r="AC9" s="87">
        <f t="shared" si="3"/>
        <v>4.9699999999999189E-3</v>
      </c>
      <c r="AD9" s="86" t="str">
        <f t="shared" si="5"/>
        <v>盈</v>
      </c>
    </row>
    <row r="10" spans="1:42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V10" s="211">
        <f t="shared" si="2"/>
        <v>8</v>
      </c>
      <c r="W10" s="76" t="s">
        <v>98</v>
      </c>
      <c r="X10" s="85">
        <v>1.1731199999999999</v>
      </c>
      <c r="Y10" s="78">
        <v>42944</v>
      </c>
      <c r="Z10" s="100"/>
      <c r="AA10" s="85">
        <v>1.175</v>
      </c>
      <c r="AB10" s="78">
        <v>42944</v>
      </c>
      <c r="AC10" s="85">
        <f t="shared" si="3"/>
        <v>1.8800000000001038E-3</v>
      </c>
      <c r="AD10" s="86" t="str">
        <f t="shared" si="5"/>
        <v>盈</v>
      </c>
    </row>
    <row r="11" spans="1:42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V11" s="211">
        <f t="shared" si="2"/>
        <v>9</v>
      </c>
      <c r="W11" s="76" t="s">
        <v>98</v>
      </c>
      <c r="X11" s="85">
        <v>1.1742300000000001</v>
      </c>
      <c r="Y11" s="78">
        <v>42944</v>
      </c>
      <c r="Z11" s="100"/>
      <c r="AA11" s="85">
        <v>1.1795</v>
      </c>
      <c r="AB11" s="78">
        <v>42948</v>
      </c>
      <c r="AC11" s="87">
        <f t="shared" si="3"/>
        <v>5.2699999999998859E-3</v>
      </c>
      <c r="AD11" s="86" t="str">
        <f t="shared" si="5"/>
        <v>盈</v>
      </c>
    </row>
    <row r="12" spans="1:42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V12" s="211">
        <f t="shared" si="2"/>
        <v>10</v>
      </c>
      <c r="W12" s="76" t="s">
        <v>98</v>
      </c>
      <c r="X12" s="85">
        <v>1.1778</v>
      </c>
      <c r="Y12" s="78">
        <v>42947</v>
      </c>
      <c r="Z12" s="100"/>
      <c r="AA12" s="85">
        <v>1.18241</v>
      </c>
      <c r="AB12" s="78">
        <v>42948</v>
      </c>
      <c r="AC12" s="85">
        <f t="shared" si="3"/>
        <v>4.610000000000003E-3</v>
      </c>
      <c r="AD12" s="86" t="str">
        <f t="shared" si="5"/>
        <v>盈</v>
      </c>
    </row>
    <row r="13" spans="1:42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V13" s="211">
        <f t="shared" si="2"/>
        <v>11</v>
      </c>
      <c r="W13" s="93" t="s">
        <v>99</v>
      </c>
      <c r="X13" s="92">
        <v>1.18072</v>
      </c>
      <c r="Y13" s="78">
        <v>42951</v>
      </c>
      <c r="Z13" s="102" t="s">
        <v>127</v>
      </c>
      <c r="AA13" s="85">
        <v>1.17577</v>
      </c>
      <c r="AB13" s="78">
        <v>42951</v>
      </c>
      <c r="AC13" s="85">
        <f t="shared" ref="AC13:AC16" si="8">IF(W13="卖",X13-AA13,AA13-X13)</f>
        <v>4.9500000000000099E-3</v>
      </c>
      <c r="AD13" s="86" t="str">
        <f t="shared" ref="AD13:AD16" si="9">IF(AC13&gt;=0,"盈","亏")</f>
        <v>盈</v>
      </c>
    </row>
    <row r="14" spans="1:42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V14" s="211">
        <f t="shared" si="2"/>
        <v>12</v>
      </c>
      <c r="W14" s="93" t="s">
        <v>99</v>
      </c>
      <c r="X14" s="92">
        <v>1.1765099999999999</v>
      </c>
      <c r="Y14" s="78">
        <v>42951</v>
      </c>
      <c r="Z14" s="102" t="s">
        <v>127</v>
      </c>
      <c r="AA14" s="85">
        <v>1.175</v>
      </c>
      <c r="AB14" s="78">
        <v>42951</v>
      </c>
      <c r="AC14" s="85">
        <f t="shared" si="8"/>
        <v>1.5099999999999003E-3</v>
      </c>
      <c r="AD14" s="86" t="str">
        <f t="shared" si="9"/>
        <v>盈</v>
      </c>
    </row>
    <row r="15" spans="1:42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V15" s="211">
        <f t="shared" si="2"/>
        <v>13</v>
      </c>
      <c r="W15" s="51" t="s">
        <v>98</v>
      </c>
      <c r="X15" s="53">
        <v>1.1816800000000001</v>
      </c>
      <c r="Y15" s="75">
        <v>42957</v>
      </c>
      <c r="Z15" s="103" t="s">
        <v>123</v>
      </c>
      <c r="AA15" s="53">
        <v>1.1737299999999999</v>
      </c>
      <c r="AB15" s="75">
        <v>42957</v>
      </c>
      <c r="AC15" s="53">
        <f t="shared" si="8"/>
        <v>-7.9500000000001236E-3</v>
      </c>
      <c r="AD15" s="49" t="str">
        <f t="shared" si="9"/>
        <v>亏</v>
      </c>
    </row>
    <row r="16" spans="1:42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V16" s="211">
        <f t="shared" si="2"/>
        <v>14</v>
      </c>
      <c r="W16" s="76" t="s">
        <v>98</v>
      </c>
      <c r="X16" s="85">
        <v>1.1878</v>
      </c>
      <c r="Y16" s="78">
        <v>42972</v>
      </c>
      <c r="Z16" s="100"/>
      <c r="AA16" s="85">
        <v>1.19275</v>
      </c>
      <c r="AB16" s="78">
        <v>42972</v>
      </c>
      <c r="AC16" s="85">
        <f t="shared" si="8"/>
        <v>4.9500000000000099E-3</v>
      </c>
      <c r="AD16" s="86" t="str">
        <f t="shared" si="9"/>
        <v>盈</v>
      </c>
    </row>
    <row r="17" spans="1:42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V17" s="211">
        <f t="shared" si="2"/>
        <v>15</v>
      </c>
      <c r="W17" s="96" t="s">
        <v>98</v>
      </c>
      <c r="X17" s="88">
        <v>1.19533</v>
      </c>
      <c r="Y17" s="94">
        <v>42976</v>
      </c>
      <c r="Z17" s="101"/>
      <c r="AA17" s="48">
        <v>1.2073</v>
      </c>
      <c r="AB17" s="94">
        <v>42986</v>
      </c>
      <c r="AC17" s="48">
        <f t="shared" ref="AC17:AC19" si="12">IF(W17="卖",X17-AA17,AA17-X17)</f>
        <v>1.1970000000000036E-2</v>
      </c>
      <c r="AD17" s="47" t="str">
        <f t="shared" ref="AD17:AD19" si="13">IF(AC17&gt;=0,"盈","亏")</f>
        <v>盈</v>
      </c>
    </row>
    <row r="18" spans="1:42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V18" s="211">
        <f t="shared" si="2"/>
        <v>16</v>
      </c>
      <c r="W18" s="76" t="s">
        <v>98</v>
      </c>
      <c r="X18" s="85">
        <v>1.1924699999999999</v>
      </c>
      <c r="Y18" s="78">
        <v>42984</v>
      </c>
      <c r="Z18" s="100"/>
      <c r="AA18" s="85">
        <v>1.19309</v>
      </c>
      <c r="AB18" s="78">
        <v>42984</v>
      </c>
      <c r="AC18" s="85">
        <f t="shared" si="12"/>
        <v>6.2000000000006494E-4</v>
      </c>
      <c r="AD18" s="86" t="str">
        <f t="shared" si="13"/>
        <v>盈</v>
      </c>
    </row>
    <row r="19" spans="1:42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2"/>
        <v>17</v>
      </c>
      <c r="W19" s="93"/>
      <c r="X19" s="92"/>
      <c r="Y19" s="105"/>
      <c r="Z19" s="107">
        <v>2</v>
      </c>
      <c r="AA19" s="92"/>
      <c r="AB19" s="105"/>
      <c r="AC19" s="92">
        <f t="shared" si="12"/>
        <v>0</v>
      </c>
      <c r="AD19" s="106" t="str">
        <f t="shared" si="13"/>
        <v>盈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V20" s="211">
        <f t="shared" si="2"/>
        <v>18</v>
      </c>
      <c r="W20" s="96" t="s">
        <v>99</v>
      </c>
      <c r="X20" s="88">
        <v>1.18669</v>
      </c>
      <c r="Y20" s="113">
        <v>42999</v>
      </c>
      <c r="Z20" s="114"/>
      <c r="AA20" s="112">
        <v>1.1811</v>
      </c>
      <c r="AB20" s="113">
        <v>43007</v>
      </c>
      <c r="AC20" s="112">
        <f>IF(W20="卖",X20-AA20,AA20-X20)*AE20</f>
        <v>1.1179999999999968E-2</v>
      </c>
      <c r="AD20" s="115" t="str">
        <f t="shared" ref="AD20:AD24" si="17">IF(AC20&gt;=0,"盈","亏")</f>
        <v>盈</v>
      </c>
      <c r="AE20" s="183" t="s">
        <v>108</v>
      </c>
    </row>
    <row r="21" spans="1:42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8">IF(B21="卖",C21-F21,F21-C21)*J21</f>
        <v>0</v>
      </c>
      <c r="I21" s="59" t="str">
        <f t="shared" si="16"/>
        <v>盈</v>
      </c>
      <c r="J21" s="183" t="s">
        <v>107</v>
      </c>
      <c r="V21" s="211">
        <f t="shared" si="2"/>
        <v>19</v>
      </c>
      <c r="W21" s="96" t="s">
        <v>99</v>
      </c>
      <c r="X21" s="88">
        <v>1.1747000000000001</v>
      </c>
      <c r="Y21" s="113">
        <v>43005</v>
      </c>
      <c r="Z21" s="114"/>
      <c r="AA21" s="112">
        <v>1.17265</v>
      </c>
      <c r="AB21" s="113">
        <v>43014</v>
      </c>
      <c r="AC21" s="112">
        <f t="shared" ref="AC21:AC25" si="19">IF(W21="卖",X21-AA21,AA21-X21)*AE21</f>
        <v>4.1000000000002146E-3</v>
      </c>
      <c r="AD21" s="115" t="str">
        <f t="shared" si="17"/>
        <v>盈</v>
      </c>
      <c r="AE21" s="183" t="s">
        <v>108</v>
      </c>
    </row>
    <row r="22" spans="1:42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8"/>
        <v>0</v>
      </c>
      <c r="I22" s="59" t="str">
        <f t="shared" si="16"/>
        <v>盈</v>
      </c>
      <c r="J22" s="183" t="s">
        <v>107</v>
      </c>
      <c r="V22" s="211">
        <f t="shared" si="2"/>
        <v>20</v>
      </c>
      <c r="W22" s="111" t="s">
        <v>99</v>
      </c>
      <c r="X22" s="112">
        <v>1.17424</v>
      </c>
      <c r="Y22" s="113">
        <v>43006</v>
      </c>
      <c r="Z22" s="114"/>
      <c r="AA22" s="112">
        <v>1.173</v>
      </c>
      <c r="AB22" s="113">
        <v>43006</v>
      </c>
      <c r="AC22" s="112">
        <f t="shared" si="19"/>
        <v>2.4799999999998157E-3</v>
      </c>
      <c r="AD22" s="115" t="str">
        <f t="shared" si="17"/>
        <v>盈</v>
      </c>
      <c r="AE22" s="183" t="s">
        <v>108</v>
      </c>
    </row>
    <row r="23" spans="1:42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8"/>
        <v>0</v>
      </c>
      <c r="I23" s="59" t="str">
        <f t="shared" si="16"/>
        <v>盈</v>
      </c>
      <c r="J23" s="183" t="s">
        <v>107</v>
      </c>
      <c r="V23" s="211">
        <f t="shared" si="2"/>
        <v>21</v>
      </c>
      <c r="W23" s="111" t="s">
        <v>99</v>
      </c>
      <c r="X23" s="112">
        <v>1.17753</v>
      </c>
      <c r="Y23" s="113">
        <v>43010</v>
      </c>
      <c r="Z23" s="114"/>
      <c r="AA23" s="112">
        <v>1.17557</v>
      </c>
      <c r="AB23" s="113">
        <v>43011</v>
      </c>
      <c r="AC23" s="112">
        <f t="shared" si="19"/>
        <v>3.9199999999999235E-3</v>
      </c>
      <c r="AD23" s="115" t="str">
        <f t="shared" si="17"/>
        <v>盈</v>
      </c>
      <c r="AE23" s="183" t="s">
        <v>108</v>
      </c>
    </row>
    <row r="24" spans="1:42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8"/>
        <v>0</v>
      </c>
      <c r="I24" s="59" t="str">
        <f t="shared" si="16"/>
        <v>盈</v>
      </c>
      <c r="J24" s="183" t="s">
        <v>107</v>
      </c>
      <c r="V24" s="211">
        <f t="shared" si="2"/>
        <v>22</v>
      </c>
      <c r="W24" s="111" t="s">
        <v>99</v>
      </c>
      <c r="X24" s="112">
        <v>1.175</v>
      </c>
      <c r="Y24" s="113">
        <v>43012</v>
      </c>
      <c r="Z24" s="114"/>
      <c r="AA24" s="112">
        <v>1.1739999999999999</v>
      </c>
      <c r="AB24" s="113">
        <v>43013</v>
      </c>
      <c r="AC24" s="112">
        <f t="shared" si="19"/>
        <v>2.0000000000002238E-3</v>
      </c>
      <c r="AD24" s="115" t="str">
        <f t="shared" si="17"/>
        <v>盈</v>
      </c>
      <c r="AE24" s="183" t="s">
        <v>108</v>
      </c>
    </row>
    <row r="25" spans="1:42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8"/>
        <v>0</v>
      </c>
      <c r="I25" s="59" t="str">
        <f t="shared" ref="I25:I28" si="20">IF(H25&gt;=0,"盈","亏")</f>
        <v>盈</v>
      </c>
      <c r="J25" s="183" t="s">
        <v>107</v>
      </c>
      <c r="V25" s="211">
        <f t="shared" si="2"/>
        <v>23</v>
      </c>
      <c r="W25" s="111" t="s">
        <v>99</v>
      </c>
      <c r="X25" s="112">
        <v>1.17431</v>
      </c>
      <c r="Y25" s="113">
        <v>43012</v>
      </c>
      <c r="Z25" s="114"/>
      <c r="AA25" s="112">
        <v>1.1726300000000001</v>
      </c>
      <c r="AB25" s="113">
        <v>43013</v>
      </c>
      <c r="AC25" s="112">
        <f t="shared" si="19"/>
        <v>3.3599999999998076E-3</v>
      </c>
      <c r="AD25" s="115" t="str">
        <f t="shared" ref="AD25:AD28" si="21">IF(AC25&gt;=0,"盈","亏")</f>
        <v>盈</v>
      </c>
      <c r="AE25" s="183" t="s">
        <v>108</v>
      </c>
    </row>
    <row r="26" spans="1:42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8"/>
        <v>0</v>
      </c>
      <c r="I26" s="59" t="str">
        <f t="shared" si="20"/>
        <v>盈</v>
      </c>
      <c r="J26" s="183" t="s">
        <v>107</v>
      </c>
      <c r="V26" s="211">
        <f t="shared" si="2"/>
        <v>24</v>
      </c>
      <c r="W26" s="96" t="s">
        <v>99</v>
      </c>
      <c r="X26" s="88">
        <v>1.1758900000000001</v>
      </c>
      <c r="Y26" s="113">
        <v>43025</v>
      </c>
      <c r="Z26" s="114"/>
      <c r="AA26" s="112">
        <v>1.1758</v>
      </c>
      <c r="AB26" s="113">
        <v>43034</v>
      </c>
      <c r="AC26" s="112">
        <f>IF(W26="卖",X26-AA26,AA26-X26)*AE26</f>
        <v>9.0000000000145519E-5</v>
      </c>
      <c r="AD26" s="115" t="str">
        <f t="shared" si="21"/>
        <v>盈</v>
      </c>
      <c r="AE26" s="183" t="s">
        <v>107</v>
      </c>
      <c r="AF26" s="221" t="s">
        <v>107</v>
      </c>
      <c r="AG26" s="238" t="s">
        <v>107</v>
      </c>
      <c r="AH26" s="238" t="s">
        <v>108</v>
      </c>
    </row>
    <row r="27" spans="1:42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8"/>
        <v>0</v>
      </c>
      <c r="I27" s="59" t="str">
        <f t="shared" si="20"/>
        <v>盈</v>
      </c>
      <c r="J27" s="183" t="s">
        <v>107</v>
      </c>
      <c r="V27" s="211">
        <f t="shared" si="2"/>
        <v>25</v>
      </c>
      <c r="W27" s="111" t="s">
        <v>99</v>
      </c>
      <c r="X27" s="112">
        <v>1.17598</v>
      </c>
      <c r="Y27" s="113">
        <v>43025</v>
      </c>
      <c r="Z27" s="114"/>
      <c r="AA27" s="112">
        <v>1.17578</v>
      </c>
      <c r="AB27" s="113">
        <v>43025</v>
      </c>
      <c r="AC27" s="112">
        <f t="shared" ref="AC27:AC29" si="22">IF(W27="卖",X27-AA27,AA27-X27)*AE27</f>
        <v>1.9999999999997797E-4</v>
      </c>
      <c r="AD27" s="115" t="str">
        <f t="shared" si="21"/>
        <v>盈</v>
      </c>
      <c r="AE27" s="183" t="s">
        <v>107</v>
      </c>
    </row>
    <row r="28" spans="1:42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8"/>
        <v>0</v>
      </c>
      <c r="I28" s="59" t="str">
        <f t="shared" si="20"/>
        <v>盈</v>
      </c>
      <c r="J28" s="183" t="s">
        <v>107</v>
      </c>
      <c r="V28" s="211">
        <f t="shared" si="2"/>
        <v>26</v>
      </c>
      <c r="W28" s="111" t="s">
        <v>99</v>
      </c>
      <c r="X28" s="112">
        <v>1.1812400000000001</v>
      </c>
      <c r="Y28" s="113">
        <v>43028</v>
      </c>
      <c r="Z28" s="114"/>
      <c r="AA28" s="112">
        <v>1.18024</v>
      </c>
      <c r="AB28" s="113">
        <v>43028</v>
      </c>
      <c r="AC28" s="112">
        <f t="shared" si="22"/>
        <v>1.0000000000001119E-3</v>
      </c>
      <c r="AD28" s="115" t="str">
        <f t="shared" si="21"/>
        <v>盈</v>
      </c>
      <c r="AE28" s="183" t="s">
        <v>107</v>
      </c>
    </row>
    <row r="29" spans="1:42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8"/>
        <v>0</v>
      </c>
      <c r="I29" s="59" t="str">
        <f t="shared" ref="I29:I33" si="23">IF(H29&gt;=0,"盈","亏")</f>
        <v>盈</v>
      </c>
      <c r="J29" s="183" t="s">
        <v>107</v>
      </c>
      <c r="V29" s="211">
        <f t="shared" si="2"/>
        <v>27</v>
      </c>
      <c r="W29" s="111" t="s">
        <v>99</v>
      </c>
      <c r="X29" s="112">
        <v>1.17561</v>
      </c>
      <c r="Y29" s="113">
        <v>43031</v>
      </c>
      <c r="Z29" s="114"/>
      <c r="AA29" s="112">
        <v>1.17547</v>
      </c>
      <c r="AB29" s="113">
        <v>43032</v>
      </c>
      <c r="AC29" s="112">
        <f t="shared" si="22"/>
        <v>2.8000000000005798E-4</v>
      </c>
      <c r="AD29" s="115" t="str">
        <f t="shared" ref="AD29" si="24">IF(AC29&gt;=0,"盈","亏")</f>
        <v>盈</v>
      </c>
      <c r="AE29" s="183" t="s">
        <v>108</v>
      </c>
      <c r="AF29" s="221" t="s">
        <v>107</v>
      </c>
    </row>
    <row r="30" spans="1:42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5">IF(B30="卖",C30-F30,F30-C30)*J30</f>
        <v>0</v>
      </c>
      <c r="I30" s="59" t="str">
        <f t="shared" ref="I30:I31" si="26">IF(H30&gt;=0,"盈","亏")</f>
        <v>盈</v>
      </c>
      <c r="J30" s="183" t="s">
        <v>107</v>
      </c>
      <c r="V30" s="211">
        <f t="shared" si="2"/>
        <v>28</v>
      </c>
      <c r="W30" s="111" t="s">
        <v>99</v>
      </c>
      <c r="X30" s="112">
        <v>1.17597</v>
      </c>
      <c r="Y30" s="113">
        <v>43032</v>
      </c>
      <c r="Z30" s="114"/>
      <c r="AA30" s="112">
        <v>1.17214</v>
      </c>
      <c r="AB30" s="113">
        <v>43034</v>
      </c>
      <c r="AC30" s="112">
        <f t="shared" ref="AC30:AC31" si="27">IF(W30="卖",X30-AA30,AA30-X30)*AE30</f>
        <v>3.8300000000000001E-3</v>
      </c>
      <c r="AD30" s="115" t="str">
        <f t="shared" ref="AD30:AD31" si="28">IF(AC30&gt;=0,"盈","亏")</f>
        <v>盈</v>
      </c>
      <c r="AE30" s="183" t="s">
        <v>107</v>
      </c>
      <c r="AF30" s="221" t="s">
        <v>107</v>
      </c>
      <c r="AG30" s="238" t="s">
        <v>108</v>
      </c>
    </row>
    <row r="31" spans="1:42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5"/>
        <v>0</v>
      </c>
      <c r="I31" s="59" t="str">
        <f t="shared" si="26"/>
        <v>盈</v>
      </c>
      <c r="J31" s="183" t="s">
        <v>107</v>
      </c>
      <c r="V31" s="211">
        <f t="shared" si="2"/>
        <v>29</v>
      </c>
      <c r="W31" s="111" t="s">
        <v>99</v>
      </c>
      <c r="X31" s="112">
        <v>1.15872</v>
      </c>
      <c r="Y31" s="113">
        <v>43036</v>
      </c>
      <c r="Z31" s="114"/>
      <c r="AA31" s="112">
        <v>1.1843600000000001</v>
      </c>
      <c r="AB31" s="113">
        <v>43063</v>
      </c>
      <c r="AC31" s="112">
        <f t="shared" si="27"/>
        <v>-2.5640000000000107E-2</v>
      </c>
      <c r="AD31" s="115" t="str">
        <f t="shared" si="28"/>
        <v>亏</v>
      </c>
      <c r="AE31" s="183" t="s">
        <v>107</v>
      </c>
      <c r="AF31" s="221" t="s">
        <v>178</v>
      </c>
      <c r="AG31" s="238" t="s">
        <v>178</v>
      </c>
      <c r="AH31" s="238" t="s">
        <v>178</v>
      </c>
      <c r="AI31" s="238" t="s">
        <v>178</v>
      </c>
      <c r="AJ31" s="238" t="s">
        <v>107</v>
      </c>
      <c r="AK31" s="238"/>
      <c r="AL31" s="238" t="s">
        <v>107</v>
      </c>
      <c r="AM31" s="238" t="s">
        <v>107</v>
      </c>
      <c r="AN31" s="238" t="s">
        <v>107</v>
      </c>
      <c r="AO31" s="238" t="s">
        <v>107</v>
      </c>
      <c r="AP31" s="247" t="s">
        <v>107</v>
      </c>
    </row>
    <row r="32" spans="1:42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8"/>
        <v>0</v>
      </c>
      <c r="I32" s="59" t="str">
        <f t="shared" si="23"/>
        <v>盈</v>
      </c>
      <c r="J32" s="183" t="s">
        <v>107</v>
      </c>
      <c r="V32" s="211">
        <f t="shared" si="2"/>
        <v>30</v>
      </c>
      <c r="W32" s="55"/>
      <c r="X32" s="67"/>
      <c r="Y32" s="57"/>
      <c r="Z32" s="104"/>
      <c r="AA32" s="67"/>
      <c r="AB32" s="57"/>
      <c r="AC32" s="67"/>
      <c r="AD32" s="59"/>
      <c r="AE32" s="183" t="s">
        <v>107</v>
      </c>
      <c r="AF32" s="221" t="s">
        <v>107</v>
      </c>
      <c r="AG32" s="238" t="s">
        <v>107</v>
      </c>
      <c r="AH32" s="238" t="s">
        <v>108</v>
      </c>
      <c r="AI32" s="238" t="s">
        <v>108</v>
      </c>
      <c r="AJ32" s="238" t="s">
        <v>108</v>
      </c>
      <c r="AK32" s="238"/>
      <c r="AL32" s="238" t="s">
        <v>210</v>
      </c>
      <c r="AM32" s="238" t="s">
        <v>210</v>
      </c>
      <c r="AN32" s="238" t="s">
        <v>108</v>
      </c>
      <c r="AO32" s="238" t="s">
        <v>210</v>
      </c>
      <c r="AP32" s="247"/>
    </row>
    <row r="33" spans="1:48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8"/>
        <v>0</v>
      </c>
      <c r="I33" s="59" t="str">
        <f t="shared" si="23"/>
        <v>盈</v>
      </c>
      <c r="J33" s="183" t="s">
        <v>107</v>
      </c>
      <c r="V33" s="211">
        <f t="shared" si="2"/>
        <v>31</v>
      </c>
      <c r="W33" s="51" t="s">
        <v>99</v>
      </c>
      <c r="X33" s="53">
        <v>1.1679999999999999</v>
      </c>
      <c r="Y33" s="75">
        <v>43036</v>
      </c>
      <c r="Z33" s="102" t="s">
        <v>201</v>
      </c>
      <c r="AA33" s="53">
        <v>1.16845</v>
      </c>
      <c r="AB33" s="75">
        <v>43042</v>
      </c>
      <c r="AC33" s="53">
        <f t="shared" ref="AC33" si="29">IF(W33="卖",X33-AA33,AA33-X33)*AE33</f>
        <v>-4.5000000000006146E-4</v>
      </c>
      <c r="AD33" s="49" t="str">
        <f t="shared" ref="AD33" si="30">IF(AC33&gt;=0,"盈","亏")</f>
        <v>亏</v>
      </c>
      <c r="AE33" s="183" t="s">
        <v>107</v>
      </c>
      <c r="AF33" s="221" t="s">
        <v>178</v>
      </c>
      <c r="AG33" s="238" t="s">
        <v>178</v>
      </c>
      <c r="AH33" s="238" t="s">
        <v>178</v>
      </c>
      <c r="AI33" s="238" t="s">
        <v>178</v>
      </c>
      <c r="AJ33" s="238" t="s">
        <v>107</v>
      </c>
    </row>
    <row r="34" spans="1:48" ht="16.8" customHeight="1" x14ac:dyDescent="0.4">
      <c r="A34" s="176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39">
        <f t="shared" ref="H34:H38" si="31">IF(B34="卖",C34-F34,F34-C34)*J34</f>
        <v>-0.74899999999999523</v>
      </c>
      <c r="I34" s="49" t="str">
        <f t="shared" ref="I34:I38" si="32">IF(H34&gt;=0,"盈","亏")</f>
        <v>亏</v>
      </c>
      <c r="J34" s="183" t="s">
        <v>107</v>
      </c>
      <c r="K34" s="240" t="s">
        <v>107</v>
      </c>
      <c r="L34" s="241" t="s">
        <v>107</v>
      </c>
      <c r="M34" s="241" t="s">
        <v>107</v>
      </c>
      <c r="N34" s="241" t="s">
        <v>107</v>
      </c>
      <c r="O34" s="241" t="s">
        <v>108</v>
      </c>
      <c r="P34" s="241"/>
      <c r="Q34" s="241" t="s">
        <v>108</v>
      </c>
      <c r="R34" s="241" t="s">
        <v>108</v>
      </c>
      <c r="S34" s="241" t="s">
        <v>108</v>
      </c>
      <c r="T34" s="241" t="s">
        <v>107</v>
      </c>
      <c r="U34" s="242" t="s">
        <v>107</v>
      </c>
      <c r="V34" s="211">
        <f t="shared" si="2"/>
        <v>32</v>
      </c>
      <c r="W34" s="51" t="s">
        <v>99</v>
      </c>
      <c r="X34" s="53">
        <v>1.1605000000000001</v>
      </c>
      <c r="Y34" s="75">
        <v>43038</v>
      </c>
      <c r="Z34" s="99"/>
      <c r="AA34" s="53">
        <v>1.1736800000000001</v>
      </c>
      <c r="AB34" s="75">
        <v>43053</v>
      </c>
      <c r="AC34" s="53">
        <f t="shared" ref="AC34:AC38" si="33">IF(W34="卖",X34-AA34,AA34-X34)*AE34</f>
        <v>-1.317999999999997E-2</v>
      </c>
      <c r="AD34" s="49" t="str">
        <f t="shared" ref="AD34:AD38" si="34">IF(AC34&gt;=0,"盈","亏")</f>
        <v>亏</v>
      </c>
      <c r="AE34" s="183" t="s">
        <v>107</v>
      </c>
      <c r="AF34" s="221" t="s">
        <v>178</v>
      </c>
      <c r="AG34" s="238" t="s">
        <v>178</v>
      </c>
      <c r="AH34" s="238" t="s">
        <v>178</v>
      </c>
      <c r="AI34" s="238" t="s">
        <v>107</v>
      </c>
      <c r="AJ34" s="238" t="s">
        <v>107</v>
      </c>
      <c r="AK34" s="238"/>
      <c r="AL34" s="238" t="s">
        <v>107</v>
      </c>
      <c r="AM34" s="238" t="s">
        <v>107</v>
      </c>
      <c r="AN34" s="238" t="s">
        <v>107</v>
      </c>
      <c r="AO34" s="238" t="s">
        <v>107</v>
      </c>
      <c r="AP34" s="247" t="s">
        <v>107</v>
      </c>
      <c r="AQ34" s="246">
        <v>43053</v>
      </c>
      <c r="AR34" s="244" t="s">
        <v>204</v>
      </c>
      <c r="AS34" s="244"/>
      <c r="AT34" s="244"/>
      <c r="AU34" s="244"/>
      <c r="AV34" s="244"/>
    </row>
    <row r="35" spans="1:48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31"/>
        <v>0</v>
      </c>
      <c r="I35" s="59" t="str">
        <f t="shared" si="32"/>
        <v>盈</v>
      </c>
      <c r="J35" s="183" t="s">
        <v>107</v>
      </c>
      <c r="K35" s="240" t="s">
        <v>108</v>
      </c>
      <c r="L35" s="241" t="s">
        <v>108</v>
      </c>
      <c r="M35" s="241" t="s">
        <v>108</v>
      </c>
      <c r="V35" s="211">
        <f t="shared" si="2"/>
        <v>33</v>
      </c>
      <c r="W35" s="55"/>
      <c r="X35" s="67"/>
      <c r="Y35" s="57"/>
      <c r="Z35" s="104"/>
      <c r="AA35" s="67"/>
      <c r="AB35" s="57"/>
      <c r="AC35" s="67">
        <f t="shared" si="33"/>
        <v>0</v>
      </c>
      <c r="AD35" s="59" t="str">
        <f t="shared" si="34"/>
        <v>盈</v>
      </c>
      <c r="AE35" s="183" t="s">
        <v>107</v>
      </c>
      <c r="AF35" s="221" t="s">
        <v>107</v>
      </c>
      <c r="AR35" s="244" t="s">
        <v>205</v>
      </c>
      <c r="AS35" s="244"/>
      <c r="AT35" s="244"/>
      <c r="AU35" s="244"/>
      <c r="AV35" s="244"/>
    </row>
    <row r="36" spans="1:48" ht="16.8" customHeight="1" x14ac:dyDescent="0.4">
      <c r="A36" s="250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37">
        <f t="shared" si="31"/>
        <v>0.18799999999998818</v>
      </c>
      <c r="I36" s="115" t="str">
        <f t="shared" si="32"/>
        <v>盈</v>
      </c>
      <c r="J36" s="183" t="s">
        <v>107</v>
      </c>
      <c r="V36" s="211">
        <f t="shared" si="2"/>
        <v>34</v>
      </c>
      <c r="W36" s="51" t="s">
        <v>99</v>
      </c>
      <c r="X36" s="53">
        <v>1.16018</v>
      </c>
      <c r="Y36" s="75">
        <v>43042</v>
      </c>
      <c r="Z36" s="99"/>
      <c r="AA36" s="53">
        <v>1.1736500000000001</v>
      </c>
      <c r="AB36" s="75">
        <v>43053</v>
      </c>
      <c r="AC36" s="53">
        <f t="shared" si="33"/>
        <v>-1.3470000000000093E-2</v>
      </c>
      <c r="AD36" s="49" t="str">
        <f t="shared" si="34"/>
        <v>亏</v>
      </c>
      <c r="AE36" s="183" t="s">
        <v>107</v>
      </c>
      <c r="AF36" s="221" t="s">
        <v>107</v>
      </c>
      <c r="AG36" s="238" t="s">
        <v>107</v>
      </c>
      <c r="AH36" s="238" t="s">
        <v>107</v>
      </c>
      <c r="AI36" s="238" t="s">
        <v>107</v>
      </c>
      <c r="AJ36" s="238" t="s">
        <v>107</v>
      </c>
      <c r="AK36" s="238"/>
      <c r="AL36" s="238" t="s">
        <v>107</v>
      </c>
      <c r="AM36" s="238" t="s">
        <v>107</v>
      </c>
      <c r="AR36" s="244" t="s">
        <v>206</v>
      </c>
      <c r="AS36" s="244"/>
      <c r="AT36" s="244"/>
      <c r="AU36" s="244"/>
      <c r="AV36" s="244"/>
    </row>
    <row r="37" spans="1:48" ht="16.8" customHeight="1" x14ac:dyDescent="0.4">
      <c r="A37" s="250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37">
        <f t="shared" si="31"/>
        <v>1.0750000000000171</v>
      </c>
      <c r="I37" s="115" t="str">
        <f t="shared" si="32"/>
        <v>盈</v>
      </c>
      <c r="J37" s="183" t="s">
        <v>107</v>
      </c>
      <c r="K37" s="221" t="s">
        <v>108</v>
      </c>
      <c r="V37" s="211">
        <f t="shared" si="2"/>
        <v>35</v>
      </c>
      <c r="W37" s="111" t="s">
        <v>99</v>
      </c>
      <c r="X37" s="112">
        <v>1.1603399999999999</v>
      </c>
      <c r="Y37" s="113">
        <v>43046</v>
      </c>
      <c r="Z37" s="114"/>
      <c r="AA37" s="112">
        <v>1.159</v>
      </c>
      <c r="AB37" s="113">
        <v>43046</v>
      </c>
      <c r="AC37" s="112">
        <f t="shared" si="33"/>
        <v>1.3399999999998968E-3</v>
      </c>
      <c r="AD37" s="115" t="str">
        <f t="shared" si="34"/>
        <v>盈</v>
      </c>
      <c r="AE37" s="183" t="s">
        <v>107</v>
      </c>
      <c r="AR37" s="244" t="s">
        <v>207</v>
      </c>
      <c r="AS37" s="244"/>
      <c r="AT37" s="244"/>
      <c r="AU37" s="244"/>
    </row>
    <row r="38" spans="1:48" ht="16.8" customHeight="1" x14ac:dyDescent="0.4">
      <c r="A38" s="176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39">
        <f t="shared" si="31"/>
        <v>-0.93199999999998795</v>
      </c>
      <c r="I38" s="49" t="str">
        <f t="shared" si="32"/>
        <v>亏</v>
      </c>
      <c r="J38" s="183" t="s">
        <v>107</v>
      </c>
      <c r="K38" s="240" t="s">
        <v>108</v>
      </c>
      <c r="L38" s="241" t="s">
        <v>107</v>
      </c>
      <c r="M38" s="241" t="s">
        <v>107</v>
      </c>
      <c r="N38" s="241" t="s">
        <v>108</v>
      </c>
      <c r="O38" s="241" t="s">
        <v>108</v>
      </c>
      <c r="P38" s="241"/>
      <c r="Q38" s="241" t="s">
        <v>108</v>
      </c>
      <c r="V38" s="211">
        <f t="shared" si="2"/>
        <v>36</v>
      </c>
      <c r="W38" s="51" t="s">
        <v>99</v>
      </c>
      <c r="X38" s="53">
        <v>1.15937</v>
      </c>
      <c r="Y38" s="75">
        <v>43047</v>
      </c>
      <c r="Z38" s="99"/>
      <c r="AA38" s="53">
        <v>1.1838299999999999</v>
      </c>
      <c r="AB38" s="75">
        <v>43054</v>
      </c>
      <c r="AC38" s="53">
        <f t="shared" si="33"/>
        <v>-2.4459999999999926E-2</v>
      </c>
      <c r="AD38" s="49" t="str">
        <f t="shared" si="34"/>
        <v>亏</v>
      </c>
      <c r="AE38" s="183" t="s">
        <v>107</v>
      </c>
      <c r="AF38" s="221" t="s">
        <v>107</v>
      </c>
      <c r="AG38" s="238" t="s">
        <v>107</v>
      </c>
      <c r="AH38" s="238" t="s">
        <v>107</v>
      </c>
      <c r="AI38" s="238" t="s">
        <v>107</v>
      </c>
      <c r="AJ38" s="238" t="s">
        <v>108</v>
      </c>
      <c r="AK38" s="238"/>
      <c r="AL38" s="238" t="s">
        <v>108</v>
      </c>
    </row>
    <row r="39" spans="1:48" ht="16.8" customHeight="1" x14ac:dyDescent="0.4">
      <c r="A39" s="176">
        <f t="shared" si="0"/>
        <v>37</v>
      </c>
      <c r="B39" s="55" t="s">
        <v>99</v>
      </c>
      <c r="C39" s="56">
        <v>132.46199999999999</v>
      </c>
      <c r="D39" s="57">
        <v>43077</v>
      </c>
      <c r="E39" s="56"/>
      <c r="F39" s="56"/>
      <c r="G39" s="57"/>
      <c r="H39" s="175">
        <f t="shared" ref="H39" si="35">IF(B39="卖",C39-F39,F39-C39)*J39</f>
        <v>132.46199999999999</v>
      </c>
      <c r="I39" s="59" t="str">
        <f t="shared" ref="I39" si="36">IF(H39&gt;=0,"盈","亏")</f>
        <v>盈</v>
      </c>
      <c r="J39" s="183" t="s">
        <v>107</v>
      </c>
      <c r="K39" s="200" t="s">
        <v>108</v>
      </c>
      <c r="L39" s="201" t="s">
        <v>108</v>
      </c>
      <c r="V39" s="211">
        <f t="shared" si="2"/>
        <v>37</v>
      </c>
      <c r="W39" s="55" t="s">
        <v>99</v>
      </c>
      <c r="X39" s="67">
        <v>1.17797</v>
      </c>
      <c r="Y39" s="57">
        <v>43077</v>
      </c>
      <c r="Z39" s="104"/>
      <c r="AA39" s="67"/>
      <c r="AB39" s="57"/>
      <c r="AC39" s="67">
        <f t="shared" ref="AC39" si="37">IF(W39="卖",X39-AA39,AA39-X39)*AE39</f>
        <v>1.17797</v>
      </c>
      <c r="AD39" s="59" t="str">
        <f t="shared" ref="AD39" si="38">IF(AC39&gt;=0,"盈","亏")</f>
        <v>盈</v>
      </c>
      <c r="AE39" s="183" t="s">
        <v>107</v>
      </c>
      <c r="AF39" s="200" t="s">
        <v>108</v>
      </c>
    </row>
    <row r="40" spans="1:48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9">IF(B40="卖",C40-F40,F40-C40)*J40</f>
        <v>0</v>
      </c>
      <c r="I40" s="59" t="str">
        <f t="shared" ref="I40:I43" si="40">IF(H40&gt;=0,"盈","亏")</f>
        <v>盈</v>
      </c>
      <c r="J40" s="183" t="s">
        <v>107</v>
      </c>
      <c r="V40" s="211">
        <f t="shared" si="2"/>
        <v>38</v>
      </c>
      <c r="W40" s="55" t="s">
        <v>99</v>
      </c>
      <c r="X40" s="67">
        <v>1.17893</v>
      </c>
      <c r="Y40" s="57">
        <v>43077</v>
      </c>
      <c r="Z40" s="104"/>
      <c r="AA40" s="67"/>
      <c r="AB40" s="57"/>
      <c r="AC40" s="67">
        <f t="shared" ref="AC40:AC43" si="41">IF(W40="卖",X40-AA40,AA40-X40)*AE40</f>
        <v>1.17893</v>
      </c>
      <c r="AD40" s="59" t="str">
        <f t="shared" ref="AD40:AD43" si="42">IF(AC40&gt;=0,"盈","亏")</f>
        <v>盈</v>
      </c>
      <c r="AE40" s="183" t="s">
        <v>107</v>
      </c>
    </row>
    <row r="41" spans="1:48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9"/>
        <v>0</v>
      </c>
      <c r="I41" s="59" t="str">
        <f t="shared" si="40"/>
        <v>盈</v>
      </c>
      <c r="J41" s="183" t="s">
        <v>107</v>
      </c>
      <c r="V41" s="211">
        <f t="shared" si="2"/>
        <v>39</v>
      </c>
      <c r="W41" s="55"/>
      <c r="X41" s="67"/>
      <c r="Y41" s="57"/>
      <c r="Z41" s="104"/>
      <c r="AA41" s="67"/>
      <c r="AB41" s="57"/>
      <c r="AC41" s="67">
        <f t="shared" si="41"/>
        <v>0</v>
      </c>
      <c r="AD41" s="59" t="str">
        <f t="shared" si="42"/>
        <v>盈</v>
      </c>
      <c r="AE41" s="183" t="s">
        <v>107</v>
      </c>
    </row>
    <row r="42" spans="1:48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9"/>
        <v>0</v>
      </c>
      <c r="I42" s="59" t="str">
        <f t="shared" si="40"/>
        <v>盈</v>
      </c>
      <c r="J42" s="183" t="s">
        <v>107</v>
      </c>
      <c r="V42" s="211">
        <f t="shared" si="2"/>
        <v>40</v>
      </c>
      <c r="W42" s="55"/>
      <c r="X42" s="67"/>
      <c r="Y42" s="57"/>
      <c r="Z42" s="104"/>
      <c r="AA42" s="67"/>
      <c r="AB42" s="57"/>
      <c r="AC42" s="67">
        <f t="shared" si="41"/>
        <v>0</v>
      </c>
      <c r="AD42" s="59" t="str">
        <f t="shared" si="42"/>
        <v>盈</v>
      </c>
      <c r="AE42" s="183" t="s">
        <v>107</v>
      </c>
    </row>
    <row r="43" spans="1:48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9"/>
        <v>0</v>
      </c>
      <c r="I43" s="59" t="str">
        <f t="shared" si="40"/>
        <v>盈</v>
      </c>
      <c r="J43" s="183" t="s">
        <v>107</v>
      </c>
      <c r="V43" s="211">
        <f t="shared" si="2"/>
        <v>41</v>
      </c>
      <c r="W43" s="55"/>
      <c r="X43" s="67"/>
      <c r="Y43" s="57"/>
      <c r="Z43" s="104"/>
      <c r="AA43" s="67"/>
      <c r="AB43" s="57"/>
      <c r="AC43" s="67">
        <f t="shared" si="41"/>
        <v>0</v>
      </c>
      <c r="AD43" s="59" t="str">
        <f t="shared" si="42"/>
        <v>盈</v>
      </c>
      <c r="AE43" s="183" t="s">
        <v>107</v>
      </c>
    </row>
    <row r="44" spans="1:48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" si="43">IF(B44="卖",C44-F44,F44-C44)*J44</f>
        <v>0</v>
      </c>
      <c r="I44" s="59" t="str">
        <f t="shared" ref="I44" si="44">IF(H44&gt;=0,"盈","亏")</f>
        <v>盈</v>
      </c>
      <c r="J44" s="183" t="s">
        <v>107</v>
      </c>
      <c r="V44" s="211">
        <f t="shared" si="2"/>
        <v>42</v>
      </c>
      <c r="W44" s="55"/>
      <c r="X44" s="67"/>
      <c r="Y44" s="57"/>
      <c r="Z44" s="104"/>
      <c r="AA44" s="67"/>
      <c r="AB44" s="57"/>
      <c r="AC44" s="67">
        <f t="shared" ref="AC44" si="45">IF(W44="卖",X44-AA44,AA44-X44)*AE44</f>
        <v>0</v>
      </c>
      <c r="AD44" s="59" t="str">
        <f t="shared" ref="AD44" si="46">IF(AC44&gt;=0,"盈","亏")</f>
        <v>盈</v>
      </c>
      <c r="AE44" s="183" t="s">
        <v>107</v>
      </c>
    </row>
    <row r="45" spans="1:48" x14ac:dyDescent="0.4">
      <c r="D45" s="39"/>
      <c r="E45" s="39"/>
      <c r="Y45" s="73"/>
    </row>
    <row r="46" spans="1:48" ht="39.6" x14ac:dyDescent="0.8">
      <c r="D46" s="273" t="str">
        <f>E49</f>
        <v>波动</v>
      </c>
      <c r="E46" s="273"/>
      <c r="F46" s="273"/>
      <c r="G46" s="273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Y46" s="273" t="str">
        <f>Z49</f>
        <v>波动</v>
      </c>
      <c r="Z46" s="273"/>
      <c r="AA46" s="273"/>
      <c r="AB46" s="273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8" ht="17.399999999999999" thickBot="1" x14ac:dyDescent="0.45"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8" s="42" customFormat="1" ht="24.6" x14ac:dyDescent="0.55000000000000004">
      <c r="A48" s="39"/>
      <c r="B48" s="43"/>
      <c r="C48" s="40"/>
      <c r="D48" s="274" t="s">
        <v>213</v>
      </c>
      <c r="E48" s="275"/>
      <c r="F48" s="252"/>
      <c r="G48" s="253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274" t="s">
        <v>213</v>
      </c>
      <c r="Z48" s="275"/>
      <c r="AA48" s="252"/>
      <c r="AB48" s="253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245"/>
    </row>
    <row r="49" spans="1:43" s="42" customFormat="1" ht="24.6" x14ac:dyDescent="0.55000000000000004">
      <c r="A49" s="39"/>
      <c r="B49" s="43"/>
      <c r="C49" s="40"/>
      <c r="D49" s="254" t="s">
        <v>212</v>
      </c>
      <c r="E49" s="255" t="s">
        <v>155</v>
      </c>
      <c r="F49" s="252"/>
      <c r="G49" s="253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254" t="s">
        <v>212</v>
      </c>
      <c r="Z49" s="255" t="s">
        <v>155</v>
      </c>
      <c r="AA49" s="252"/>
      <c r="AB49" s="253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245"/>
    </row>
    <row r="50" spans="1:43" s="42" customFormat="1" ht="25.2" thickBot="1" x14ac:dyDescent="0.6">
      <c r="A50" s="39"/>
      <c r="B50" s="43"/>
      <c r="C50" s="40"/>
      <c r="D50" s="256" t="s">
        <v>211</v>
      </c>
      <c r="E50" s="257"/>
      <c r="F50" s="252"/>
      <c r="G50" s="251" t="b">
        <f>E49=E50</f>
        <v>0</v>
      </c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256" t="s">
        <v>211</v>
      </c>
      <c r="Z50" s="257"/>
      <c r="AA50" s="252"/>
      <c r="AB50" s="251" t="b">
        <f>Z49=Z50</f>
        <v>0</v>
      </c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245"/>
    </row>
    <row r="51" spans="1:43" s="42" customFormat="1" x14ac:dyDescent="0.4">
      <c r="A51" s="39"/>
      <c r="B51" s="43"/>
      <c r="C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245"/>
    </row>
    <row r="52" spans="1:43" s="42" customFormat="1" x14ac:dyDescent="0.4">
      <c r="A52" s="39"/>
      <c r="B52" s="43"/>
      <c r="C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/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245"/>
    </row>
    <row r="53" spans="1:43" s="42" customFormat="1" x14ac:dyDescent="0.4">
      <c r="A53" s="39"/>
      <c r="B53" s="43"/>
      <c r="C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/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245"/>
    </row>
    <row r="54" spans="1:43" s="42" customFormat="1" x14ac:dyDescent="0.4">
      <c r="A54" s="39"/>
      <c r="B54" s="43"/>
      <c r="C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/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245"/>
    </row>
    <row r="55" spans="1:43" s="42" customFormat="1" x14ac:dyDescent="0.4">
      <c r="A55" s="39"/>
      <c r="B55" s="43"/>
      <c r="C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/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245"/>
    </row>
    <row r="56" spans="1:43" s="42" customFormat="1" x14ac:dyDescent="0.4">
      <c r="A56" s="39"/>
      <c r="B56" s="43"/>
      <c r="C56" s="40"/>
      <c r="F56" s="40"/>
      <c r="G56" s="54"/>
      <c r="H56" s="41"/>
      <c r="J56" s="184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73"/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245"/>
    </row>
    <row r="57" spans="1:43" s="42" customFormat="1" x14ac:dyDescent="0.4">
      <c r="A57" s="39"/>
      <c r="B57" s="43"/>
      <c r="C57" s="40"/>
      <c r="F57" s="40"/>
      <c r="G57" s="54"/>
      <c r="H57" s="41"/>
      <c r="J57" s="184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73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245"/>
    </row>
    <row r="58" spans="1:43" s="42" customFormat="1" x14ac:dyDescent="0.4">
      <c r="A58" s="39"/>
      <c r="B58" s="43"/>
      <c r="C58" s="40"/>
      <c r="F58" s="40"/>
      <c r="G58" s="54"/>
      <c r="H58" s="41"/>
      <c r="J58" s="184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73"/>
      <c r="Z58" s="40"/>
      <c r="AA58" s="40"/>
      <c r="AB58" s="54"/>
      <c r="AC58" s="41"/>
      <c r="AE58" s="184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245"/>
    </row>
    <row r="59" spans="1:43" s="42" customFormat="1" x14ac:dyDescent="0.4">
      <c r="A59" s="39"/>
      <c r="B59" s="43"/>
      <c r="C59" s="40"/>
      <c r="D59" s="54"/>
      <c r="E59" s="40"/>
      <c r="F59" s="40"/>
      <c r="G59" s="54"/>
      <c r="H59" s="41"/>
      <c r="J59" s="184"/>
      <c r="K59" s="207"/>
      <c r="L59" s="208"/>
      <c r="M59" s="208"/>
      <c r="N59" s="208"/>
      <c r="O59" s="208"/>
      <c r="P59" s="209"/>
      <c r="Q59" s="208"/>
      <c r="R59" s="208"/>
      <c r="S59" s="208"/>
      <c r="T59" s="208"/>
      <c r="U59" s="210"/>
      <c r="V59" s="39"/>
      <c r="W59" s="43"/>
      <c r="X59" s="40"/>
      <c r="Y59" s="73"/>
      <c r="Z59" s="40"/>
      <c r="AA59" s="40"/>
      <c r="AB59" s="54"/>
      <c r="AC59" s="41"/>
      <c r="AE59" s="184"/>
      <c r="AF59" s="207"/>
      <c r="AG59" s="208"/>
      <c r="AH59" s="208"/>
      <c r="AI59" s="208"/>
      <c r="AJ59" s="208"/>
      <c r="AK59" s="209"/>
      <c r="AL59" s="208"/>
      <c r="AM59" s="208"/>
      <c r="AN59" s="208"/>
      <c r="AO59" s="208"/>
      <c r="AP59" s="210"/>
      <c r="AQ59" s="245"/>
    </row>
    <row r="60" spans="1:43" s="42" customFormat="1" x14ac:dyDescent="0.4">
      <c r="A60" s="39"/>
      <c r="B60" s="43"/>
      <c r="C60" s="40"/>
      <c r="D60" s="54"/>
      <c r="E60" s="40"/>
      <c r="F60" s="40"/>
      <c r="G60" s="54"/>
      <c r="H60" s="41"/>
      <c r="J60" s="184"/>
      <c r="K60" s="207"/>
      <c r="L60" s="208"/>
      <c r="M60" s="208"/>
      <c r="N60" s="208"/>
      <c r="O60" s="208"/>
      <c r="P60" s="209"/>
      <c r="Q60" s="208"/>
      <c r="R60" s="208"/>
      <c r="S60" s="208"/>
      <c r="T60" s="208"/>
      <c r="U60" s="210"/>
      <c r="V60" s="39"/>
      <c r="W60" s="43"/>
      <c r="X60" s="40"/>
      <c r="Y60" s="54"/>
      <c r="Z60" s="40"/>
      <c r="AA60" s="40"/>
      <c r="AB60" s="54"/>
      <c r="AC60" s="41"/>
      <c r="AE60" s="184"/>
      <c r="AF60" s="207"/>
      <c r="AG60" s="208"/>
      <c r="AH60" s="208"/>
      <c r="AI60" s="208"/>
      <c r="AJ60" s="208"/>
      <c r="AK60" s="209"/>
      <c r="AL60" s="208"/>
      <c r="AM60" s="208"/>
      <c r="AN60" s="208"/>
      <c r="AO60" s="208"/>
      <c r="AP60" s="210"/>
      <c r="AQ60" s="245"/>
    </row>
    <row r="61" spans="1:43" s="42" customFormat="1" x14ac:dyDescent="0.4">
      <c r="A61" s="39"/>
      <c r="B61" s="43"/>
      <c r="C61" s="40"/>
      <c r="D61" s="54"/>
      <c r="E61" s="40"/>
      <c r="F61" s="40"/>
      <c r="G61" s="54"/>
      <c r="H61" s="41"/>
      <c r="J61" s="184"/>
      <c r="K61" s="207"/>
      <c r="L61" s="208"/>
      <c r="M61" s="208"/>
      <c r="N61" s="208"/>
      <c r="O61" s="208"/>
      <c r="P61" s="209"/>
      <c r="Q61" s="208"/>
      <c r="R61" s="208"/>
      <c r="S61" s="208"/>
      <c r="T61" s="208"/>
      <c r="U61" s="210"/>
      <c r="V61" s="39"/>
      <c r="W61" s="43"/>
      <c r="X61" s="40"/>
      <c r="Y61" s="54"/>
      <c r="Z61" s="40"/>
      <c r="AA61" s="40"/>
      <c r="AB61" s="54"/>
      <c r="AC61" s="41"/>
      <c r="AE61" s="184"/>
      <c r="AF61" s="207"/>
      <c r="AG61" s="208"/>
      <c r="AH61" s="208"/>
      <c r="AI61" s="208"/>
      <c r="AJ61" s="208"/>
      <c r="AK61" s="209"/>
      <c r="AL61" s="208"/>
      <c r="AM61" s="208"/>
      <c r="AN61" s="208"/>
      <c r="AO61" s="208"/>
      <c r="AP61" s="210"/>
      <c r="AQ61" s="245"/>
    </row>
    <row r="62" spans="1:43" s="42" customFormat="1" x14ac:dyDescent="0.4">
      <c r="A62" s="39"/>
      <c r="B62" s="43"/>
      <c r="C62" s="40"/>
      <c r="D62" s="54"/>
      <c r="E62" s="40"/>
      <c r="F62" s="40"/>
      <c r="G62" s="54"/>
      <c r="H62" s="41"/>
      <c r="J62" s="184"/>
      <c r="K62" s="207"/>
      <c r="L62" s="208"/>
      <c r="M62" s="208"/>
      <c r="N62" s="208"/>
      <c r="O62" s="208"/>
      <c r="P62" s="209"/>
      <c r="Q62" s="208"/>
      <c r="R62" s="208"/>
      <c r="S62" s="208"/>
      <c r="T62" s="208"/>
      <c r="U62" s="210"/>
      <c r="V62" s="39"/>
      <c r="W62" s="43"/>
      <c r="X62" s="40"/>
      <c r="Y62" s="54"/>
      <c r="Z62" s="40"/>
      <c r="AA62" s="40"/>
      <c r="AB62" s="54"/>
      <c r="AC62" s="41"/>
      <c r="AE62" s="184"/>
      <c r="AF62" s="207"/>
      <c r="AG62" s="208"/>
      <c r="AH62" s="208"/>
      <c r="AI62" s="208"/>
      <c r="AJ62" s="208"/>
      <c r="AK62" s="209"/>
      <c r="AL62" s="208"/>
      <c r="AM62" s="208"/>
      <c r="AN62" s="208"/>
      <c r="AO62" s="208"/>
      <c r="AP62" s="210"/>
      <c r="AQ62" s="245"/>
    </row>
    <row r="63" spans="1:43" s="42" customFormat="1" x14ac:dyDescent="0.4">
      <c r="A63" s="39"/>
      <c r="B63" s="43"/>
      <c r="C63" s="40"/>
      <c r="D63" s="54"/>
      <c r="E63" s="40"/>
      <c r="F63" s="40"/>
      <c r="G63" s="54"/>
      <c r="H63" s="41"/>
      <c r="J63" s="184"/>
      <c r="K63" s="207"/>
      <c r="L63" s="208"/>
      <c r="M63" s="208"/>
      <c r="N63" s="208"/>
      <c r="O63" s="208"/>
      <c r="P63" s="209"/>
      <c r="Q63" s="208"/>
      <c r="R63" s="208"/>
      <c r="S63" s="208"/>
      <c r="T63" s="208"/>
      <c r="U63" s="210"/>
      <c r="V63" s="39"/>
      <c r="W63" s="43"/>
      <c r="X63" s="40"/>
      <c r="Y63" s="54"/>
      <c r="Z63" s="40"/>
      <c r="AA63" s="40"/>
      <c r="AB63" s="54"/>
      <c r="AC63" s="41"/>
      <c r="AE63" s="184"/>
      <c r="AF63" s="207"/>
      <c r="AG63" s="208"/>
      <c r="AH63" s="208"/>
      <c r="AI63" s="208"/>
      <c r="AJ63" s="208"/>
      <c r="AK63" s="209"/>
      <c r="AL63" s="208"/>
      <c r="AM63" s="208"/>
      <c r="AN63" s="208"/>
      <c r="AO63" s="208"/>
      <c r="AP63" s="210"/>
      <c r="AQ63" s="245"/>
    </row>
    <row r="64" spans="1:43" s="42" customFormat="1" x14ac:dyDescent="0.4">
      <c r="A64" s="39"/>
      <c r="B64" s="43"/>
      <c r="C64" s="40"/>
      <c r="D64" s="54"/>
      <c r="E64" s="40"/>
      <c r="F64" s="40"/>
      <c r="G64" s="54"/>
      <c r="H64" s="41"/>
      <c r="J64" s="184"/>
      <c r="K64" s="207"/>
      <c r="L64" s="208"/>
      <c r="M64" s="208"/>
      <c r="N64" s="208"/>
      <c r="O64" s="208"/>
      <c r="P64" s="209"/>
      <c r="Q64" s="208"/>
      <c r="R64" s="208"/>
      <c r="S64" s="208"/>
      <c r="T64" s="208"/>
      <c r="U64" s="210"/>
      <c r="V64" s="39"/>
      <c r="W64" s="43"/>
      <c r="X64" s="40"/>
      <c r="Y64" s="54"/>
      <c r="Z64" s="40"/>
      <c r="AA64" s="40"/>
      <c r="AB64" s="54"/>
      <c r="AC64" s="41"/>
      <c r="AE64" s="184"/>
      <c r="AF64" s="207"/>
      <c r="AG64" s="208"/>
      <c r="AH64" s="208"/>
      <c r="AI64" s="208"/>
      <c r="AJ64" s="208"/>
      <c r="AK64" s="209"/>
      <c r="AL64" s="208"/>
      <c r="AM64" s="208"/>
      <c r="AN64" s="208"/>
      <c r="AO64" s="208"/>
      <c r="AP64" s="210"/>
      <c r="AQ64" s="245"/>
    </row>
    <row r="65" spans="1:43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207"/>
      <c r="L65" s="208"/>
      <c r="M65" s="208"/>
      <c r="N65" s="208"/>
      <c r="O65" s="208"/>
      <c r="P65" s="209"/>
      <c r="Q65" s="208"/>
      <c r="R65" s="208"/>
      <c r="S65" s="208"/>
      <c r="T65" s="208"/>
      <c r="U65" s="210"/>
      <c r="V65" s="39"/>
      <c r="W65" s="43"/>
      <c r="X65" s="40"/>
      <c r="Y65" s="54"/>
      <c r="Z65" s="40"/>
      <c r="AA65" s="40"/>
      <c r="AB65" s="54"/>
      <c r="AC65" s="41"/>
      <c r="AE65" s="184"/>
      <c r="AF65" s="207"/>
      <c r="AG65" s="208"/>
      <c r="AH65" s="208"/>
      <c r="AI65" s="208"/>
      <c r="AJ65" s="208"/>
      <c r="AK65" s="209"/>
      <c r="AL65" s="208"/>
      <c r="AM65" s="208"/>
      <c r="AN65" s="208"/>
      <c r="AO65" s="208"/>
      <c r="AP65" s="210"/>
      <c r="AQ65" s="245"/>
    </row>
    <row r="66" spans="1:43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207"/>
      <c r="L66" s="208"/>
      <c r="M66" s="208"/>
      <c r="N66" s="208"/>
      <c r="O66" s="208"/>
      <c r="P66" s="209"/>
      <c r="Q66" s="208"/>
      <c r="R66" s="208"/>
      <c r="S66" s="208"/>
      <c r="T66" s="208"/>
      <c r="U66" s="210"/>
      <c r="V66" s="39"/>
      <c r="W66" s="43"/>
      <c r="X66" s="40"/>
      <c r="Y66" s="54"/>
      <c r="Z66" s="40"/>
      <c r="AA66" s="40"/>
      <c r="AB66" s="54"/>
      <c r="AC66" s="41"/>
      <c r="AE66" s="184"/>
      <c r="AF66" s="207"/>
      <c r="AG66" s="208"/>
      <c r="AH66" s="208"/>
      <c r="AI66" s="208"/>
      <c r="AJ66" s="208"/>
      <c r="AK66" s="209"/>
      <c r="AL66" s="208"/>
      <c r="AM66" s="208"/>
      <c r="AN66" s="208"/>
      <c r="AO66" s="208"/>
      <c r="AP66" s="210"/>
      <c r="AQ66" s="245"/>
    </row>
    <row r="67" spans="1:43" s="42" customFormat="1" x14ac:dyDescent="0.4">
      <c r="A67" s="39"/>
      <c r="B67" s="43"/>
      <c r="C67" s="40"/>
      <c r="D67" s="54"/>
      <c r="E67" s="40"/>
      <c r="F67" s="40"/>
      <c r="G67" s="54"/>
      <c r="H67" s="41"/>
      <c r="J67" s="184"/>
      <c r="K67" s="207"/>
      <c r="L67" s="208"/>
      <c r="M67" s="208"/>
      <c r="N67" s="208"/>
      <c r="O67" s="208"/>
      <c r="P67" s="209"/>
      <c r="Q67" s="208"/>
      <c r="R67" s="208"/>
      <c r="S67" s="208"/>
      <c r="T67" s="208"/>
      <c r="U67" s="210"/>
      <c r="V67" s="39"/>
      <c r="W67" s="43"/>
      <c r="X67" s="40"/>
      <c r="Y67" s="54"/>
      <c r="Z67" s="40"/>
      <c r="AA67" s="40"/>
      <c r="AB67" s="54"/>
      <c r="AC67" s="41"/>
      <c r="AE67" s="184"/>
      <c r="AF67" s="207"/>
      <c r="AG67" s="208"/>
      <c r="AH67" s="208"/>
      <c r="AI67" s="208"/>
      <c r="AJ67" s="208"/>
      <c r="AK67" s="209"/>
      <c r="AL67" s="208"/>
      <c r="AM67" s="208"/>
      <c r="AN67" s="208"/>
      <c r="AO67" s="208"/>
      <c r="AP67" s="210"/>
      <c r="AQ67" s="245"/>
    </row>
    <row r="68" spans="1:43" s="42" customFormat="1" x14ac:dyDescent="0.4">
      <c r="A68" s="39"/>
      <c r="B68" s="43"/>
      <c r="C68" s="40"/>
      <c r="D68" s="54"/>
      <c r="E68" s="40"/>
      <c r="F68" s="40"/>
      <c r="G68" s="54"/>
      <c r="H68" s="41"/>
      <c r="J68" s="184"/>
      <c r="K68" s="200"/>
      <c r="L68" s="201"/>
      <c r="M68" s="201"/>
      <c r="N68" s="201"/>
      <c r="O68" s="201"/>
      <c r="P68" s="202"/>
      <c r="Q68" s="201"/>
      <c r="R68" s="201"/>
      <c r="S68" s="201"/>
      <c r="T68" s="201"/>
      <c r="U68" s="203"/>
      <c r="V68" s="39"/>
      <c r="W68" s="43"/>
      <c r="X68" s="40"/>
      <c r="Y68" s="54"/>
      <c r="Z68" s="40"/>
      <c r="AA68" s="40"/>
      <c r="AB68" s="54"/>
      <c r="AC68" s="41"/>
      <c r="AE68" s="184"/>
      <c r="AF68" s="200"/>
      <c r="AG68" s="201"/>
      <c r="AH68" s="201"/>
      <c r="AI68" s="201"/>
      <c r="AJ68" s="201"/>
      <c r="AK68" s="202"/>
      <c r="AL68" s="201"/>
      <c r="AM68" s="201"/>
      <c r="AN68" s="201"/>
      <c r="AO68" s="201"/>
      <c r="AP68" s="203"/>
      <c r="AQ68" s="245"/>
    </row>
    <row r="69" spans="1:43" s="42" customFormat="1" x14ac:dyDescent="0.4">
      <c r="A69" s="39"/>
      <c r="B69" s="43"/>
      <c r="C69" s="40"/>
      <c r="D69" s="54"/>
      <c r="E69" s="40"/>
      <c r="F69" s="40"/>
      <c r="G69" s="54"/>
      <c r="H69" s="41"/>
      <c r="J69" s="184"/>
      <c r="K69" s="200"/>
      <c r="L69" s="201"/>
      <c r="M69" s="201"/>
      <c r="N69" s="201"/>
      <c r="O69" s="201"/>
      <c r="P69" s="202"/>
      <c r="Q69" s="201"/>
      <c r="R69" s="201"/>
      <c r="S69" s="201"/>
      <c r="T69" s="201"/>
      <c r="U69" s="203"/>
      <c r="V69" s="39"/>
      <c r="W69" s="43"/>
      <c r="X69" s="40"/>
      <c r="Y69" s="54"/>
      <c r="Z69" s="40"/>
      <c r="AA69" s="40"/>
      <c r="AB69" s="54"/>
      <c r="AC69" s="41"/>
      <c r="AE69" s="184"/>
      <c r="AF69" s="200"/>
      <c r="AG69" s="201"/>
      <c r="AH69" s="201"/>
      <c r="AI69" s="201"/>
      <c r="AJ69" s="201"/>
      <c r="AK69" s="202"/>
      <c r="AL69" s="201"/>
      <c r="AM69" s="201"/>
      <c r="AN69" s="201"/>
      <c r="AO69" s="201"/>
      <c r="AP69" s="203"/>
      <c r="AQ69" s="245"/>
    </row>
  </sheetData>
  <mergeCells count="8">
    <mergeCell ref="AF1:AP1"/>
    <mergeCell ref="D46:G46"/>
    <mergeCell ref="D48:E48"/>
    <mergeCell ref="Y46:AB46"/>
    <mergeCell ref="Y48:Z48"/>
    <mergeCell ref="A1:I1"/>
    <mergeCell ref="V1:AD1"/>
    <mergeCell ref="K1:U1"/>
  </mergeCells>
  <conditionalFormatting sqref="G50">
    <cfRule type="cellIs" dxfId="1" priority="2" operator="equal">
      <formula>TRUE</formula>
    </cfRule>
  </conditionalFormatting>
  <conditionalFormatting sqref="AB50">
    <cfRule type="cellIs" dxfId="0" priority="1" operator="equal">
      <formula>TRUE</formula>
    </cfRule>
  </conditionalFormatting>
  <dataValidations count="1">
    <dataValidation type="list" allowBlank="1" showInputMessage="1" showErrorMessage="1" sqref="E49:E50 Z49:Z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57"/>
  <sheetViews>
    <sheetView zoomScale="90" zoomScaleNormal="90" workbookViewId="0">
      <pane ySplit="2" topLeftCell="A9" activePane="bottomLeft" state="frozen"/>
      <selection pane="bottomLeft" activeCell="G29" sqref="G29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5546875" style="39" bestFit="1" customWidth="1"/>
    <col min="23" max="23" width="4.88671875" style="43" customWidth="1"/>
    <col min="24" max="24" width="8.33203125" style="40" customWidth="1"/>
    <col min="25" max="25" width="11.6640625" style="54" bestFit="1" customWidth="1"/>
    <col min="26" max="26" width="9.5546875" style="40" customWidth="1"/>
    <col min="27" max="27" width="8.88671875" style="40" customWidth="1"/>
    <col min="28" max="28" width="11.5546875" style="54" bestFit="1" customWidth="1"/>
    <col min="29" max="29" width="8.6640625" style="41" customWidth="1"/>
    <col min="30" max="30" width="6.6640625" style="42" customWidth="1"/>
    <col min="31" max="31" width="4.554687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76" t="s">
        <v>91</v>
      </c>
      <c r="B1" s="277"/>
      <c r="C1" s="277"/>
      <c r="D1" s="277"/>
      <c r="E1" s="277"/>
      <c r="F1" s="277"/>
      <c r="G1" s="277"/>
      <c r="H1" s="277"/>
      <c r="I1" s="278"/>
      <c r="J1" s="220"/>
      <c r="K1" s="279" t="s">
        <v>176</v>
      </c>
      <c r="L1" s="280"/>
      <c r="M1" s="280"/>
      <c r="N1" s="280"/>
      <c r="O1" s="280"/>
      <c r="P1" s="280"/>
      <c r="Q1" s="280"/>
      <c r="R1" s="280"/>
      <c r="S1" s="280"/>
      <c r="T1" s="280"/>
      <c r="U1" s="281"/>
      <c r="V1" s="276" t="s">
        <v>92</v>
      </c>
      <c r="W1" s="277"/>
      <c r="X1" s="277"/>
      <c r="Y1" s="277"/>
      <c r="Z1" s="277"/>
      <c r="AA1" s="277"/>
      <c r="AB1" s="277"/>
      <c r="AC1" s="277"/>
      <c r="AD1" s="278"/>
      <c r="AE1" s="220"/>
      <c r="AF1" s="279" t="s">
        <v>176</v>
      </c>
      <c r="AG1" s="280"/>
      <c r="AH1" s="280"/>
      <c r="AI1" s="280"/>
      <c r="AJ1" s="280"/>
      <c r="AK1" s="280"/>
      <c r="AL1" s="280"/>
      <c r="AM1" s="280"/>
      <c r="AN1" s="280"/>
      <c r="AO1" s="280"/>
      <c r="AP1" s="28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V3" s="176">
        <f>ROW()-2</f>
        <v>1</v>
      </c>
      <c r="W3" s="68" t="s">
        <v>99</v>
      </c>
      <c r="X3" s="74">
        <v>144.46299999999999</v>
      </c>
      <c r="Y3" s="70">
        <v>42950</v>
      </c>
      <c r="Z3" s="74"/>
      <c r="AA3" s="74">
        <v>144.89099999999999</v>
      </c>
      <c r="AB3" s="70">
        <v>42951</v>
      </c>
      <c r="AC3" s="74">
        <f>IF(W3="卖",X3-AA3,AA3-X3)</f>
        <v>-0.42799999999999727</v>
      </c>
      <c r="AD3" s="72" t="str">
        <f>IF(AC3&gt;=0,"盈","亏")</f>
        <v>亏</v>
      </c>
    </row>
    <row r="4" spans="1:42" x14ac:dyDescent="0.4">
      <c r="A4" s="176">
        <f t="shared" ref="A4:A31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V4" s="176">
        <f t="shared" ref="V4:V31" si="3">ROW()-2</f>
        <v>2</v>
      </c>
      <c r="W4" s="51" t="s">
        <v>99</v>
      </c>
      <c r="X4" s="52">
        <v>144.59</v>
      </c>
      <c r="Y4" s="75">
        <v>42950</v>
      </c>
      <c r="Z4" s="52"/>
      <c r="AA4" s="52">
        <v>144.94</v>
      </c>
      <c r="AB4" s="75">
        <v>42951</v>
      </c>
      <c r="AC4" s="52">
        <f t="shared" ref="AC4:AC11" si="4">IF(W4="卖",X4-AA4,AA4-X4)</f>
        <v>-0.34999999999999432</v>
      </c>
      <c r="AD4" s="72" t="str">
        <f t="shared" ref="AD4:AD11" si="5">IF(AC4&gt;=0,"盈","亏")</f>
        <v>亏</v>
      </c>
    </row>
    <row r="5" spans="1:42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V5" s="176">
        <f t="shared" si="3"/>
        <v>3</v>
      </c>
      <c r="W5" s="55"/>
      <c r="X5" s="56"/>
      <c r="Y5" s="57"/>
      <c r="Z5" s="56"/>
      <c r="AA5" s="56"/>
      <c r="AB5" s="57"/>
      <c r="AC5" s="56"/>
      <c r="AD5" s="60"/>
    </row>
    <row r="6" spans="1:42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V6" s="176">
        <f t="shared" si="3"/>
        <v>4</v>
      </c>
      <c r="W6" s="55"/>
      <c r="X6" s="56"/>
      <c r="Y6" s="57"/>
      <c r="Z6" s="56"/>
      <c r="AA6" s="56"/>
      <c r="AB6" s="57"/>
      <c r="AC6" s="56"/>
      <c r="AD6" s="60"/>
    </row>
    <row r="7" spans="1:42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V7" s="176">
        <f t="shared" si="3"/>
        <v>5</v>
      </c>
      <c r="W7" s="44" t="s">
        <v>99</v>
      </c>
      <c r="X7" s="45">
        <v>144.04</v>
      </c>
      <c r="Y7" s="94">
        <v>42957</v>
      </c>
      <c r="Z7" s="45"/>
      <c r="AA7" s="45">
        <v>143.267</v>
      </c>
      <c r="AB7" s="94">
        <v>42957</v>
      </c>
      <c r="AC7" s="45">
        <f t="shared" ref="AC7:AC8" si="6">IF(W7="卖",X7-AA7,AA7-X7)</f>
        <v>0.77299999999999613</v>
      </c>
      <c r="AD7" s="95" t="str">
        <f t="shared" ref="AD7:AD8" si="7">IF(AC7&gt;=0,"盈","亏")</f>
        <v>盈</v>
      </c>
    </row>
    <row r="8" spans="1:42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V8" s="176">
        <f t="shared" si="3"/>
        <v>6</v>
      </c>
      <c r="W8" s="44" t="s">
        <v>99</v>
      </c>
      <c r="X8" s="45">
        <v>142.983</v>
      </c>
      <c r="Y8" s="94">
        <v>42957</v>
      </c>
      <c r="Z8" s="45"/>
      <c r="AA8" s="45">
        <v>141.684</v>
      </c>
      <c r="AB8" s="94">
        <v>42958</v>
      </c>
      <c r="AC8" s="45">
        <f t="shared" si="6"/>
        <v>1.2990000000000066</v>
      </c>
      <c r="AD8" s="95" t="str">
        <f t="shared" si="7"/>
        <v>盈</v>
      </c>
    </row>
    <row r="9" spans="1:42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V9" s="176">
        <f t="shared" si="3"/>
        <v>7</v>
      </c>
      <c r="W9" s="55"/>
      <c r="X9" s="56"/>
      <c r="Y9" s="57"/>
      <c r="Z9" s="56"/>
      <c r="AA9" s="56"/>
      <c r="AB9" s="57"/>
      <c r="AC9" s="56">
        <f t="shared" si="4"/>
        <v>0</v>
      </c>
      <c r="AD9" s="60" t="str">
        <f t="shared" si="5"/>
        <v>盈</v>
      </c>
    </row>
    <row r="10" spans="1:42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V10" s="176">
        <f t="shared" si="3"/>
        <v>8</v>
      </c>
      <c r="W10" s="55"/>
      <c r="X10" s="56"/>
      <c r="Y10" s="57"/>
      <c r="Z10" s="56"/>
      <c r="AA10" s="56"/>
      <c r="AB10" s="57"/>
      <c r="AC10" s="56">
        <f t="shared" si="4"/>
        <v>0</v>
      </c>
      <c r="AD10" s="60" t="str">
        <f t="shared" si="5"/>
        <v>盈</v>
      </c>
    </row>
    <row r="11" spans="1:42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V11" s="176">
        <f t="shared" si="3"/>
        <v>9</v>
      </c>
      <c r="W11" s="96" t="s">
        <v>98</v>
      </c>
      <c r="X11" s="97">
        <v>143.286</v>
      </c>
      <c r="Y11" s="94">
        <v>42989</v>
      </c>
      <c r="Z11" s="45"/>
      <c r="AA11" s="45">
        <v>144.9</v>
      </c>
      <c r="AB11" s="94">
        <v>42990</v>
      </c>
      <c r="AC11" s="45">
        <f t="shared" si="4"/>
        <v>1.6140000000000043</v>
      </c>
      <c r="AD11" s="95" t="str">
        <f t="shared" si="5"/>
        <v>盈</v>
      </c>
    </row>
    <row r="12" spans="1:42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V12" s="176">
        <f t="shared" si="3"/>
        <v>10</v>
      </c>
      <c r="W12" s="44" t="s">
        <v>98</v>
      </c>
      <c r="X12" s="45">
        <v>144.19999999999999</v>
      </c>
      <c r="Y12" s="94">
        <v>42990</v>
      </c>
      <c r="Z12" s="45"/>
      <c r="AA12" s="45">
        <v>144.69300000000001</v>
      </c>
      <c r="AB12" s="94">
        <v>42990</v>
      </c>
      <c r="AC12" s="45">
        <f t="shared" ref="AC12:AC13" si="8">IF(W12="卖",X12-AA12,AA12-X12)</f>
        <v>0.49300000000002342</v>
      </c>
      <c r="AD12" s="95" t="str">
        <f t="shared" ref="AD12:AD13" si="9">IF(AC12&gt;=0,"盈","亏")</f>
        <v>盈</v>
      </c>
    </row>
    <row r="13" spans="1:42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V13" s="176">
        <f t="shared" si="3"/>
        <v>11</v>
      </c>
      <c r="W13" s="44" t="s">
        <v>98</v>
      </c>
      <c r="X13" s="45">
        <v>144.929</v>
      </c>
      <c r="Y13" s="94">
        <v>42990</v>
      </c>
      <c r="Z13" s="45"/>
      <c r="AA13" s="45">
        <v>145.387</v>
      </c>
      <c r="AB13" s="94">
        <v>42990</v>
      </c>
      <c r="AC13" s="45">
        <f t="shared" si="8"/>
        <v>0.45799999999999841</v>
      </c>
      <c r="AD13" s="95" t="str">
        <f t="shared" si="9"/>
        <v>盈</v>
      </c>
    </row>
    <row r="14" spans="1:42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V14" s="176">
        <f t="shared" si="3"/>
        <v>12</v>
      </c>
      <c r="W14" s="44" t="s">
        <v>98</v>
      </c>
      <c r="X14" s="45">
        <v>146.12700000000001</v>
      </c>
      <c r="Y14" s="94">
        <v>42990</v>
      </c>
      <c r="Z14" s="45"/>
      <c r="AA14" s="45">
        <v>146.31899999999999</v>
      </c>
      <c r="AB14" s="94">
        <v>42991</v>
      </c>
      <c r="AC14" s="45">
        <f t="shared" ref="AC14:AC15" si="12">IF(W14="卖",X14-AA14,AA14-X14)</f>
        <v>0.19199999999997885</v>
      </c>
      <c r="AD14" s="95" t="str">
        <f t="shared" ref="AD14:AD15" si="13">IF(AC14&gt;=0,"盈","亏")</f>
        <v>盈</v>
      </c>
    </row>
    <row r="15" spans="1:42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V15" s="176">
        <f t="shared" si="3"/>
        <v>13</v>
      </c>
      <c r="W15" s="96" t="s">
        <v>98</v>
      </c>
      <c r="X15" s="97">
        <v>148.33699999999999</v>
      </c>
      <c r="Y15" s="94">
        <v>42993</v>
      </c>
      <c r="Z15" s="45"/>
      <c r="AA15" s="45">
        <v>151.161</v>
      </c>
      <c r="AB15" s="94">
        <v>42993</v>
      </c>
      <c r="AC15" s="45">
        <f t="shared" si="12"/>
        <v>2.8240000000000123</v>
      </c>
      <c r="AD15" s="95" t="str">
        <f t="shared" si="13"/>
        <v>盈</v>
      </c>
    </row>
    <row r="16" spans="1:42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204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177">
        <f t="shared" si="3"/>
        <v>14</v>
      </c>
      <c r="W16" s="93"/>
      <c r="X16" s="107"/>
      <c r="Y16" s="105"/>
      <c r="Z16" s="107">
        <v>2</v>
      </c>
      <c r="AA16" s="107"/>
      <c r="AB16" s="105"/>
      <c r="AC16" s="107">
        <f t="shared" ref="AC16" si="16">IF(W16="卖",X16-AA16,AA16-X16)</f>
        <v>0</v>
      </c>
      <c r="AD16" s="109" t="str">
        <f t="shared" ref="AD16" si="17">IF(AC16&gt;=0,"盈","亏")</f>
        <v>盈</v>
      </c>
      <c r="AE16" s="110"/>
      <c r="AF16" s="20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6"/>
    </row>
    <row r="17" spans="1:42" x14ac:dyDescent="0.4">
      <c r="A17" s="176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V17" s="176">
        <f t="shared" si="3"/>
        <v>15</v>
      </c>
      <c r="W17" s="111" t="s">
        <v>99</v>
      </c>
      <c r="X17" s="116">
        <v>149.57300000000001</v>
      </c>
      <c r="Y17" s="113">
        <v>43011</v>
      </c>
      <c r="Z17" s="116"/>
      <c r="AA17" s="116">
        <v>149.46</v>
      </c>
      <c r="AB17" s="113">
        <v>43012</v>
      </c>
      <c r="AC17" s="116">
        <f>IF(W17="卖",X17-AA17,AA17-X17)*AE17</f>
        <v>0.22599999999999909</v>
      </c>
      <c r="AD17" s="117" t="str">
        <f t="shared" ref="AD17:AD19" si="19">IF(AC17&gt;=0,"盈","亏")</f>
        <v>盈</v>
      </c>
      <c r="AE17" s="183" t="s">
        <v>108</v>
      </c>
    </row>
    <row r="18" spans="1:42" x14ac:dyDescent="0.4">
      <c r="A18" s="176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V18" s="176">
        <f t="shared" si="3"/>
        <v>16</v>
      </c>
      <c r="W18" s="111" t="s">
        <v>99</v>
      </c>
      <c r="X18" s="116">
        <v>149.77500000000001</v>
      </c>
      <c r="Y18" s="113">
        <v>43011</v>
      </c>
      <c r="Z18" s="116"/>
      <c r="AA18" s="116">
        <v>149.6</v>
      </c>
      <c r="AB18" s="113">
        <v>43011</v>
      </c>
      <c r="AC18" s="116">
        <f t="shared" ref="AC18:AC20" si="22">IF(W18="卖",X18-AA18,AA18-X18)*AE18</f>
        <v>0.35000000000002274</v>
      </c>
      <c r="AD18" s="117" t="str">
        <f t="shared" si="19"/>
        <v>盈</v>
      </c>
      <c r="AE18" s="183" t="s">
        <v>108</v>
      </c>
    </row>
    <row r="19" spans="1:42" x14ac:dyDescent="0.4">
      <c r="A19" s="176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V19" s="176">
        <f t="shared" si="3"/>
        <v>17</v>
      </c>
      <c r="W19" s="111" t="s">
        <v>99</v>
      </c>
      <c r="X19" s="116">
        <v>149.59399999999999</v>
      </c>
      <c r="Y19" s="113">
        <v>43011</v>
      </c>
      <c r="Z19" s="116"/>
      <c r="AA19" s="116">
        <v>149.08600000000001</v>
      </c>
      <c r="AB19" s="113">
        <v>43012</v>
      </c>
      <c r="AC19" s="116">
        <f t="shared" si="22"/>
        <v>1.0159999999999627</v>
      </c>
      <c r="AD19" s="117" t="str">
        <f t="shared" si="19"/>
        <v>盈</v>
      </c>
      <c r="AE19" s="183" t="s">
        <v>108</v>
      </c>
    </row>
    <row r="20" spans="1:42" x14ac:dyDescent="0.4">
      <c r="A20" s="176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V20" s="176">
        <f t="shared" si="3"/>
        <v>18</v>
      </c>
      <c r="W20" s="111" t="s">
        <v>99</v>
      </c>
      <c r="X20" s="116">
        <v>149.024</v>
      </c>
      <c r="Y20" s="113">
        <v>43012</v>
      </c>
      <c r="Z20" s="116"/>
      <c r="AA20" s="116">
        <v>148.714</v>
      </c>
      <c r="AB20" s="113">
        <v>43013</v>
      </c>
      <c r="AC20" s="116">
        <f t="shared" si="22"/>
        <v>0.62000000000000455</v>
      </c>
      <c r="AD20" s="117" t="str">
        <f t="shared" ref="AD20:AD24" si="23">IF(AC20&gt;=0,"盈","亏")</f>
        <v>盈</v>
      </c>
      <c r="AE20" s="183" t="s">
        <v>108</v>
      </c>
    </row>
    <row r="21" spans="1:42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V21" s="176">
        <f t="shared" si="3"/>
        <v>19</v>
      </c>
      <c r="W21" s="51" t="s">
        <v>99</v>
      </c>
      <c r="X21" s="178">
        <v>147.08500000000001</v>
      </c>
      <c r="Y21" s="179">
        <v>43014</v>
      </c>
      <c r="Z21" s="178">
        <v>143.5</v>
      </c>
      <c r="AA21" s="178">
        <v>149.566</v>
      </c>
      <c r="AB21" s="179">
        <v>43028</v>
      </c>
      <c r="AC21" s="181">
        <f>IF(W21="卖",X21-AA21,AA21-X21)*AE21</f>
        <v>-4.9619999999999891</v>
      </c>
      <c r="AD21" s="180" t="str">
        <f t="shared" si="23"/>
        <v>亏</v>
      </c>
      <c r="AE21" s="183" t="s">
        <v>108</v>
      </c>
    </row>
    <row r="22" spans="1:42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6" si="25">IF(B22="卖",C22-F22,F22-C22)*J22</f>
        <v>0</v>
      </c>
      <c r="I22" s="60" t="str">
        <f t="shared" si="24"/>
        <v>盈</v>
      </c>
      <c r="J22" s="183" t="s">
        <v>107</v>
      </c>
      <c r="V22" s="176">
        <f t="shared" si="3"/>
        <v>20</v>
      </c>
      <c r="W22" s="51" t="s">
        <v>99</v>
      </c>
      <c r="X22" s="52">
        <v>147.01300000000001</v>
      </c>
      <c r="Y22" s="75">
        <v>43068</v>
      </c>
      <c r="Z22" s="52"/>
      <c r="AA22" s="52">
        <v>149.91399999999999</v>
      </c>
      <c r="AB22" s="75">
        <v>43069</v>
      </c>
      <c r="AC22" s="52">
        <f t="shared" ref="AC22:AC24" si="26">IF(W22="卖",X22-AA22,AA22-X22)*AE22</f>
        <v>-2.900999999999982</v>
      </c>
      <c r="AD22" s="72" t="str">
        <f t="shared" si="23"/>
        <v>亏</v>
      </c>
      <c r="AE22" s="183" t="s">
        <v>107</v>
      </c>
    </row>
    <row r="23" spans="1:42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si="25"/>
        <v>0</v>
      </c>
      <c r="I23" s="60" t="str">
        <f t="shared" si="24"/>
        <v>盈</v>
      </c>
      <c r="J23" s="183" t="s">
        <v>107</v>
      </c>
      <c r="V23" s="176">
        <f t="shared" si="3"/>
        <v>21</v>
      </c>
      <c r="W23" s="55"/>
      <c r="X23" s="56"/>
      <c r="Y23" s="57"/>
      <c r="Z23" s="56"/>
      <c r="AA23" s="56"/>
      <c r="AB23" s="57"/>
      <c r="AC23" s="56">
        <f t="shared" si="26"/>
        <v>0</v>
      </c>
      <c r="AD23" s="60" t="str">
        <f t="shared" si="23"/>
        <v>盈</v>
      </c>
      <c r="AE23" s="183" t="s">
        <v>107</v>
      </c>
    </row>
    <row r="24" spans="1:42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ref="I24:I26" si="27">IF(H24&gt;=0,"盈","亏")</f>
        <v>盈</v>
      </c>
      <c r="J24" s="183" t="s">
        <v>107</v>
      </c>
      <c r="V24" s="176">
        <f t="shared" si="3"/>
        <v>22</v>
      </c>
      <c r="W24" s="55"/>
      <c r="X24" s="56"/>
      <c r="Y24" s="57"/>
      <c r="Z24" s="56"/>
      <c r="AA24" s="56"/>
      <c r="AB24" s="57"/>
      <c r="AC24" s="56">
        <f t="shared" si="26"/>
        <v>0</v>
      </c>
      <c r="AD24" s="60" t="str">
        <f t="shared" si="23"/>
        <v>盈</v>
      </c>
      <c r="AE24" s="183" t="s">
        <v>107</v>
      </c>
    </row>
    <row r="25" spans="1:42" x14ac:dyDescent="0.4">
      <c r="A25" s="176">
        <f t="shared" si="0"/>
        <v>23</v>
      </c>
      <c r="B25" s="111" t="s">
        <v>98</v>
      </c>
      <c r="C25" s="112">
        <v>1.3440099999999999</v>
      </c>
      <c r="D25" s="113">
        <v>43069</v>
      </c>
      <c r="E25" s="116"/>
      <c r="F25" s="112">
        <v>1.3487800000000001</v>
      </c>
      <c r="G25" s="113">
        <v>43069</v>
      </c>
      <c r="H25" s="112">
        <f t="shared" si="25"/>
        <v>4.770000000000163E-3</v>
      </c>
      <c r="I25" s="117" t="str">
        <f t="shared" si="27"/>
        <v>盈</v>
      </c>
      <c r="J25" s="183" t="s">
        <v>107</v>
      </c>
      <c r="K25" s="200" t="s">
        <v>178</v>
      </c>
      <c r="L25" s="201" t="s">
        <v>178</v>
      </c>
      <c r="M25" s="201" t="s">
        <v>107</v>
      </c>
      <c r="V25" s="176">
        <f t="shared" si="3"/>
        <v>23</v>
      </c>
      <c r="W25" s="55"/>
      <c r="X25" s="56"/>
      <c r="Y25" s="57"/>
      <c r="Z25" s="56"/>
      <c r="AA25" s="56"/>
      <c r="AB25" s="57"/>
      <c r="AC25" s="56">
        <f t="shared" ref="AC25:AC26" si="28">IF(W25="卖",X25-AA25,AA25-X25)*AE25</f>
        <v>0</v>
      </c>
      <c r="AD25" s="60" t="str">
        <f t="shared" ref="AD25:AD26" si="29">IF(AC25&gt;=0,"盈","亏")</f>
        <v>盈</v>
      </c>
      <c r="AE25" s="183" t="s">
        <v>107</v>
      </c>
    </row>
    <row r="26" spans="1:42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7"/>
        <v>盈</v>
      </c>
      <c r="J26" s="183" t="s">
        <v>107</v>
      </c>
      <c r="V26" s="176">
        <f t="shared" si="3"/>
        <v>24</v>
      </c>
      <c r="W26" s="55"/>
      <c r="X26" s="56"/>
      <c r="Y26" s="57"/>
      <c r="Z26" s="56"/>
      <c r="AA26" s="56"/>
      <c r="AB26" s="57"/>
      <c r="AC26" s="56">
        <f t="shared" si="28"/>
        <v>0</v>
      </c>
      <c r="AD26" s="60" t="str">
        <f t="shared" si="29"/>
        <v>盈</v>
      </c>
      <c r="AE26" s="183" t="s">
        <v>107</v>
      </c>
    </row>
    <row r="27" spans="1:42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ref="H27:H31" si="30">IF(B27="卖",C27-F27,F27-C27)*J27</f>
        <v>0</v>
      </c>
      <c r="I27" s="60" t="str">
        <f t="shared" ref="I27:I31" si="31">IF(H27&gt;=0,"盈","亏")</f>
        <v>盈</v>
      </c>
      <c r="J27" s="183" t="s">
        <v>107</v>
      </c>
      <c r="V27" s="176">
        <f t="shared" si="3"/>
        <v>25</v>
      </c>
      <c r="W27" s="55"/>
      <c r="X27" s="56"/>
      <c r="Y27" s="57"/>
      <c r="Z27" s="56"/>
      <c r="AA27" s="56"/>
      <c r="AB27" s="57"/>
      <c r="AC27" s="56">
        <f t="shared" ref="AC27:AC31" si="32">IF(W27="卖",X27-AA27,AA27-X27)*AE27</f>
        <v>0</v>
      </c>
      <c r="AD27" s="60" t="str">
        <f t="shared" ref="AD27:AD31" si="33">IF(AC27&gt;=0,"盈","亏")</f>
        <v>盈</v>
      </c>
      <c r="AE27" s="183" t="s">
        <v>107</v>
      </c>
    </row>
    <row r="28" spans="1:42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0"/>
        <v>0</v>
      </c>
      <c r="I28" s="60" t="str">
        <f t="shared" si="31"/>
        <v>盈</v>
      </c>
      <c r="J28" s="183" t="s">
        <v>107</v>
      </c>
      <c r="V28" s="176">
        <f t="shared" si="3"/>
        <v>26</v>
      </c>
      <c r="W28" s="55"/>
      <c r="X28" s="56"/>
      <c r="Y28" s="57"/>
      <c r="Z28" s="56"/>
      <c r="AA28" s="56"/>
      <c r="AB28" s="57"/>
      <c r="AC28" s="56">
        <f t="shared" si="32"/>
        <v>0</v>
      </c>
      <c r="AD28" s="60" t="str">
        <f t="shared" si="33"/>
        <v>盈</v>
      </c>
      <c r="AE28" s="183" t="s">
        <v>107</v>
      </c>
    </row>
    <row r="29" spans="1:42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0"/>
        <v>0</v>
      </c>
      <c r="I29" s="60" t="str">
        <f t="shared" si="31"/>
        <v>盈</v>
      </c>
      <c r="J29" s="183" t="s">
        <v>107</v>
      </c>
      <c r="V29" s="176">
        <f t="shared" si="3"/>
        <v>27</v>
      </c>
      <c r="W29" s="55"/>
      <c r="X29" s="56"/>
      <c r="Y29" s="57"/>
      <c r="Z29" s="56"/>
      <c r="AA29" s="56"/>
      <c r="AB29" s="57"/>
      <c r="AC29" s="56">
        <f t="shared" si="32"/>
        <v>0</v>
      </c>
      <c r="AD29" s="60" t="str">
        <f t="shared" si="33"/>
        <v>盈</v>
      </c>
      <c r="AE29" s="183" t="s">
        <v>107</v>
      </c>
    </row>
    <row r="30" spans="1:42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K30" s="200"/>
      <c r="L30" s="201"/>
      <c r="M30" s="201"/>
      <c r="N30" s="201"/>
      <c r="O30" s="201"/>
      <c r="P30" s="202"/>
      <c r="Q30" s="201"/>
      <c r="R30" s="201"/>
      <c r="S30" s="201"/>
      <c r="T30" s="201"/>
      <c r="U30" s="203"/>
      <c r="V30" s="176">
        <f t="shared" si="3"/>
        <v>28</v>
      </c>
      <c r="W30" s="55"/>
      <c r="X30" s="56"/>
      <c r="Y30" s="57"/>
      <c r="Z30" s="56"/>
      <c r="AA30" s="56"/>
      <c r="AB30" s="57"/>
      <c r="AC30" s="56">
        <f t="shared" si="32"/>
        <v>0</v>
      </c>
      <c r="AD30" s="60" t="str">
        <f t="shared" si="33"/>
        <v>盈</v>
      </c>
      <c r="AE30" s="183" t="s">
        <v>107</v>
      </c>
      <c r="AF30" s="200"/>
      <c r="AG30" s="201"/>
      <c r="AH30" s="201"/>
      <c r="AI30" s="201"/>
      <c r="AJ30" s="201"/>
      <c r="AK30" s="202"/>
      <c r="AL30" s="201"/>
      <c r="AM30" s="201"/>
      <c r="AN30" s="201"/>
      <c r="AO30" s="201"/>
      <c r="AP30" s="203"/>
    </row>
    <row r="31" spans="1:42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  <c r="V31" s="176">
        <f t="shared" si="3"/>
        <v>29</v>
      </c>
      <c r="W31" s="55"/>
      <c r="X31" s="56"/>
      <c r="Y31" s="57"/>
      <c r="Z31" s="56"/>
      <c r="AA31" s="56"/>
      <c r="AB31" s="57"/>
      <c r="AC31" s="56">
        <f t="shared" si="32"/>
        <v>0</v>
      </c>
      <c r="AD31" s="60" t="str">
        <f t="shared" si="33"/>
        <v>盈</v>
      </c>
      <c r="AE31" s="183" t="s">
        <v>107</v>
      </c>
      <c r="AF31" s="200"/>
      <c r="AG31" s="201"/>
      <c r="AH31" s="201"/>
      <c r="AI31" s="201"/>
      <c r="AJ31" s="201"/>
      <c r="AK31" s="202"/>
      <c r="AL31" s="201"/>
      <c r="AM31" s="201"/>
      <c r="AN31" s="201"/>
      <c r="AO31" s="201"/>
      <c r="AP31" s="203"/>
    </row>
    <row r="32" spans="1:42" s="42" customFormat="1" x14ac:dyDescent="0.4">
      <c r="A32" s="39"/>
      <c r="B32" s="43"/>
      <c r="C32" s="40"/>
      <c r="D32" s="54"/>
      <c r="E32" s="40"/>
      <c r="F32" s="40"/>
      <c r="G32" s="54"/>
      <c r="H32" s="41"/>
      <c r="J32" s="184"/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  <c r="V32" s="39"/>
      <c r="W32" s="43"/>
      <c r="X32" s="40"/>
      <c r="Y32" s="54"/>
      <c r="Z32" s="40"/>
      <c r="AA32" s="40"/>
      <c r="AB32" s="54"/>
      <c r="AC32" s="41"/>
      <c r="AE32" s="184"/>
      <c r="AF32" s="200"/>
      <c r="AG32" s="201"/>
      <c r="AH32" s="201"/>
      <c r="AI32" s="201"/>
      <c r="AJ32" s="201"/>
      <c r="AK32" s="202"/>
      <c r="AL32" s="201"/>
      <c r="AM32" s="201"/>
      <c r="AN32" s="201"/>
      <c r="AO32" s="201"/>
      <c r="AP32" s="203"/>
    </row>
    <row r="33" spans="1:42" s="42" customFormat="1" ht="39.6" x14ac:dyDescent="0.8">
      <c r="A33" s="39"/>
      <c r="B33" s="43"/>
      <c r="C33" s="40"/>
      <c r="D33" s="273" t="str">
        <f>E36</f>
        <v>上</v>
      </c>
      <c r="E33" s="273"/>
      <c r="F33" s="273"/>
      <c r="G33" s="273"/>
      <c r="H33" s="260" t="b">
        <f>G37</f>
        <v>1</v>
      </c>
      <c r="J33" s="184"/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  <c r="V33" s="39"/>
      <c r="W33" s="43"/>
      <c r="X33" s="40"/>
      <c r="Y33" s="273" t="str">
        <f>Z36</f>
        <v>波动</v>
      </c>
      <c r="Z33" s="273"/>
      <c r="AA33" s="273"/>
      <c r="AB33" s="273"/>
      <c r="AC33" s="41"/>
      <c r="AE33" s="184"/>
      <c r="AF33" s="200"/>
      <c r="AG33" s="201"/>
      <c r="AH33" s="201"/>
      <c r="AI33" s="201"/>
      <c r="AJ33" s="201"/>
      <c r="AK33" s="202"/>
      <c r="AL33" s="201"/>
      <c r="AM33" s="201"/>
      <c r="AN33" s="201"/>
      <c r="AO33" s="201"/>
      <c r="AP33" s="203"/>
    </row>
    <row r="34" spans="1:42" s="42" customFormat="1" ht="17.399999999999999" thickBot="1" x14ac:dyDescent="0.45">
      <c r="A34" s="39"/>
      <c r="B34" s="43"/>
      <c r="C34" s="40"/>
      <c r="D34" s="54"/>
      <c r="E34" s="40"/>
      <c r="F34" s="40"/>
      <c r="G34" s="54"/>
      <c r="H34" s="41"/>
      <c r="J34" s="184"/>
      <c r="K34" s="200"/>
      <c r="L34" s="201"/>
      <c r="M34" s="201"/>
      <c r="N34" s="201"/>
      <c r="O34" s="201"/>
      <c r="P34" s="202"/>
      <c r="Q34" s="201"/>
      <c r="R34" s="201"/>
      <c r="S34" s="201"/>
      <c r="T34" s="201"/>
      <c r="U34" s="203"/>
      <c r="V34" s="39"/>
      <c r="W34" s="43"/>
      <c r="X34" s="40"/>
      <c r="Y34" s="54"/>
      <c r="Z34" s="40"/>
      <c r="AA34" s="40"/>
      <c r="AB34" s="54"/>
      <c r="AC34" s="41"/>
      <c r="AE34" s="184"/>
      <c r="AF34" s="200"/>
      <c r="AG34" s="201"/>
      <c r="AH34" s="201"/>
      <c r="AI34" s="201"/>
      <c r="AJ34" s="201"/>
      <c r="AK34" s="202"/>
      <c r="AL34" s="201"/>
      <c r="AM34" s="201"/>
      <c r="AN34" s="201"/>
      <c r="AO34" s="201"/>
      <c r="AP34" s="203"/>
    </row>
    <row r="35" spans="1:42" s="42" customFormat="1" ht="24.6" x14ac:dyDescent="0.55000000000000004">
      <c r="A35" s="39"/>
      <c r="B35" s="43"/>
      <c r="C35" s="40"/>
      <c r="D35" s="274" t="s">
        <v>213</v>
      </c>
      <c r="E35" s="275"/>
      <c r="F35" s="252"/>
      <c r="G35" s="253"/>
      <c r="H35" s="41"/>
      <c r="J35" s="184"/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39"/>
      <c r="W35" s="43"/>
      <c r="X35" s="40"/>
      <c r="Y35" s="274" t="s">
        <v>213</v>
      </c>
      <c r="Z35" s="275"/>
      <c r="AA35" s="252"/>
      <c r="AB35" s="253"/>
      <c r="AC35" s="41"/>
      <c r="AE35" s="184"/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ht="24.6" x14ac:dyDescent="0.55000000000000004">
      <c r="A36" s="39"/>
      <c r="B36" s="43"/>
      <c r="C36" s="40"/>
      <c r="D36" s="254" t="s">
        <v>212</v>
      </c>
      <c r="E36" s="255" t="s">
        <v>215</v>
      </c>
      <c r="F36" s="252"/>
      <c r="G36" s="253"/>
      <c r="H36" s="41"/>
      <c r="J36" s="184"/>
      <c r="K36" s="207"/>
      <c r="L36" s="208"/>
      <c r="M36" s="208"/>
      <c r="N36" s="208"/>
      <c r="O36" s="208"/>
      <c r="P36" s="209"/>
      <c r="Q36" s="208"/>
      <c r="R36" s="208"/>
      <c r="S36" s="208"/>
      <c r="T36" s="208"/>
      <c r="U36" s="210"/>
      <c r="V36" s="39"/>
      <c r="W36" s="43"/>
      <c r="X36" s="40"/>
      <c r="Y36" s="254" t="s">
        <v>212</v>
      </c>
      <c r="Z36" s="255" t="s">
        <v>155</v>
      </c>
      <c r="AA36" s="252"/>
      <c r="AB36" s="253"/>
      <c r="AC36" s="41"/>
      <c r="AE36" s="184"/>
      <c r="AF36" s="207"/>
      <c r="AG36" s="208"/>
      <c r="AH36" s="208"/>
      <c r="AI36" s="208"/>
      <c r="AJ36" s="208"/>
      <c r="AK36" s="209"/>
      <c r="AL36" s="208"/>
      <c r="AM36" s="208"/>
      <c r="AN36" s="208"/>
      <c r="AO36" s="208"/>
      <c r="AP36" s="210"/>
    </row>
    <row r="37" spans="1:42" s="42" customFormat="1" ht="25.2" thickBot="1" x14ac:dyDescent="0.6">
      <c r="A37" s="39"/>
      <c r="B37" s="43"/>
      <c r="C37" s="40"/>
      <c r="D37" s="256" t="s">
        <v>211</v>
      </c>
      <c r="E37" s="257" t="s">
        <v>215</v>
      </c>
      <c r="F37" s="252"/>
      <c r="G37" s="251" t="b">
        <f>E36=E37</f>
        <v>1</v>
      </c>
      <c r="H37" s="41"/>
      <c r="J37" s="184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  <c r="V37" s="39"/>
      <c r="W37" s="43"/>
      <c r="X37" s="40"/>
      <c r="Y37" s="256" t="s">
        <v>211</v>
      </c>
      <c r="Z37" s="257"/>
      <c r="AA37" s="252"/>
      <c r="AB37" s="251" t="b">
        <f>Z36=Z37</f>
        <v>0</v>
      </c>
      <c r="AC37" s="41"/>
      <c r="AE37" s="184"/>
      <c r="AF37" s="207"/>
      <c r="AG37" s="208"/>
      <c r="AH37" s="208"/>
      <c r="AI37" s="208"/>
      <c r="AJ37" s="208"/>
      <c r="AK37" s="209"/>
      <c r="AL37" s="208"/>
      <c r="AM37" s="208"/>
      <c r="AN37" s="208"/>
      <c r="AO37" s="208"/>
      <c r="AP37" s="210"/>
    </row>
    <row r="38" spans="1:42" s="42" customFormat="1" x14ac:dyDescent="0.4">
      <c r="A38" s="39"/>
      <c r="B38" s="43"/>
      <c r="C38" s="40"/>
      <c r="D38" s="54"/>
      <c r="E38" s="40"/>
      <c r="F38" s="40"/>
      <c r="G38" s="54"/>
      <c r="H38" s="41"/>
      <c r="J38" s="184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  <c r="V38" s="39"/>
      <c r="W38" s="43"/>
      <c r="X38" s="40"/>
      <c r="Y38" s="54"/>
      <c r="Z38" s="40"/>
      <c r="AA38" s="40"/>
      <c r="AB38" s="54"/>
      <c r="AC38" s="41"/>
      <c r="AE38" s="184"/>
      <c r="AF38" s="207"/>
      <c r="AG38" s="208"/>
      <c r="AH38" s="208"/>
      <c r="AI38" s="208"/>
      <c r="AJ38" s="208"/>
      <c r="AK38" s="209"/>
      <c r="AL38" s="208"/>
      <c r="AM38" s="208"/>
      <c r="AN38" s="208"/>
      <c r="AO38" s="208"/>
      <c r="AP38" s="210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54"/>
      <c r="Z40" s="40"/>
      <c r="AA40" s="40"/>
      <c r="AB40" s="54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54"/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54"/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54"/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x14ac:dyDescent="0.4"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x14ac:dyDescent="0.4"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x14ac:dyDescent="0.4"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x14ac:dyDescent="0.4"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x14ac:dyDescent="0.4"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x14ac:dyDescent="0.4"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</sheetData>
  <mergeCells count="8">
    <mergeCell ref="D33:G33"/>
    <mergeCell ref="D35:E35"/>
    <mergeCell ref="Y33:AB33"/>
    <mergeCell ref="Y35:Z35"/>
    <mergeCell ref="AF1:AP1"/>
    <mergeCell ref="V1:AD1"/>
    <mergeCell ref="A1:I1"/>
    <mergeCell ref="K1:U1"/>
  </mergeCells>
  <dataValidations count="1">
    <dataValidation type="list" allowBlank="1" showInputMessage="1" showErrorMessage="1" sqref="E36:E37 Z36:Z37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7"/>
  <sheetViews>
    <sheetView zoomScale="120" zoomScaleNormal="120" workbookViewId="0">
      <selection activeCell="J13" sqref="J13"/>
    </sheetView>
  </sheetViews>
  <sheetFormatPr defaultRowHeight="14.4" x14ac:dyDescent="0.3"/>
  <cols>
    <col min="4" max="4" width="7.109375" customWidth="1"/>
    <col min="5" max="5" width="16.6640625" bestFit="1" customWidth="1"/>
    <col min="6" max="6" width="13.21875" bestFit="1" customWidth="1"/>
  </cols>
  <sheetData>
    <row r="3" spans="4:11" ht="25.8" x14ac:dyDescent="0.5">
      <c r="D3" s="249" t="s">
        <v>169</v>
      </c>
      <c r="E3" s="248" t="s">
        <v>194</v>
      </c>
    </row>
    <row r="5" spans="4:11" x14ac:dyDescent="0.3">
      <c r="E5" t="s">
        <v>195</v>
      </c>
      <c r="F5" t="s">
        <v>197</v>
      </c>
    </row>
    <row r="6" spans="4:11" ht="15" thickBot="1" x14ac:dyDescent="0.35">
      <c r="E6" t="s">
        <v>196</v>
      </c>
    </row>
    <row r="7" spans="4:11" x14ac:dyDescent="0.3">
      <c r="E7" s="285" t="s">
        <v>179</v>
      </c>
      <c r="F7" s="227" t="s">
        <v>180</v>
      </c>
      <c r="G7" s="291"/>
      <c r="H7" s="294" t="s">
        <v>186</v>
      </c>
      <c r="I7" s="294" t="s">
        <v>187</v>
      </c>
      <c r="J7" s="282" t="s">
        <v>188</v>
      </c>
    </row>
    <row r="8" spans="4:11" x14ac:dyDescent="0.3">
      <c r="E8" s="286"/>
      <c r="F8" s="228" t="s">
        <v>183</v>
      </c>
      <c r="G8" s="292"/>
      <c r="H8" s="295"/>
      <c r="I8" s="295"/>
      <c r="J8" s="283"/>
    </row>
    <row r="9" spans="4:11" ht="15" thickBot="1" x14ac:dyDescent="0.35">
      <c r="E9" s="287"/>
      <c r="F9" s="229" t="s">
        <v>182</v>
      </c>
      <c r="G9" s="293"/>
      <c r="H9" s="296"/>
      <c r="I9" s="296"/>
      <c r="J9" s="284"/>
    </row>
    <row r="10" spans="4:11" x14ac:dyDescent="0.3">
      <c r="E10" s="288" t="s">
        <v>184</v>
      </c>
      <c r="F10" s="230" t="s">
        <v>181</v>
      </c>
      <c r="G10" s="225"/>
      <c r="H10" s="232" t="s">
        <v>191</v>
      </c>
      <c r="I10" s="232"/>
      <c r="J10" s="233" t="s">
        <v>190</v>
      </c>
      <c r="K10" s="224" t="s">
        <v>192</v>
      </c>
    </row>
    <row r="11" spans="4:11" x14ac:dyDescent="0.3">
      <c r="E11" s="289"/>
      <c r="F11" s="228" t="s">
        <v>183</v>
      </c>
      <c r="G11" s="222"/>
      <c r="H11" s="223" t="s">
        <v>189</v>
      </c>
      <c r="I11" s="223"/>
      <c r="J11" s="234" t="s">
        <v>193</v>
      </c>
      <c r="K11" s="224" t="s">
        <v>192</v>
      </c>
    </row>
    <row r="12" spans="4:11" x14ac:dyDescent="0.3">
      <c r="E12" s="289"/>
      <c r="F12" s="228" t="s">
        <v>182</v>
      </c>
      <c r="G12" s="222"/>
      <c r="H12" s="223" t="s">
        <v>191</v>
      </c>
      <c r="I12" s="223"/>
      <c r="J12" s="234" t="s">
        <v>190</v>
      </c>
      <c r="K12" s="224" t="s">
        <v>192</v>
      </c>
    </row>
    <row r="13" spans="4:11" ht="15" thickBot="1" x14ac:dyDescent="0.35">
      <c r="E13" s="290"/>
      <c r="F13" s="231" t="s">
        <v>185</v>
      </c>
      <c r="G13" s="226"/>
      <c r="H13" s="235" t="s">
        <v>189</v>
      </c>
      <c r="I13" s="235"/>
      <c r="J13" s="236" t="s">
        <v>193</v>
      </c>
      <c r="K13" s="224" t="s">
        <v>192</v>
      </c>
    </row>
    <row r="16" spans="4:11" ht="25.8" x14ac:dyDescent="0.5">
      <c r="D16" s="249" t="s">
        <v>170</v>
      </c>
      <c r="E16" s="248" t="s">
        <v>208</v>
      </c>
    </row>
    <row r="17" spans="4:5" ht="25.8" x14ac:dyDescent="0.5">
      <c r="D17" s="249"/>
      <c r="E17" s="248" t="s">
        <v>209</v>
      </c>
    </row>
  </sheetData>
  <mergeCells count="6">
    <mergeCell ref="J7:J9"/>
    <mergeCell ref="E7:E9"/>
    <mergeCell ref="E10:E13"/>
    <mergeCell ref="G7:G9"/>
    <mergeCell ref="H7:H9"/>
    <mergeCell ref="I7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交易记录</vt:lpstr>
      <vt:lpstr>交易原理</vt:lpstr>
      <vt:lpstr>交易记录参数</vt:lpstr>
      <vt:lpstr>10年计划-周</vt:lpstr>
      <vt:lpstr>美日</vt:lpstr>
      <vt:lpstr>奥美 美加</vt:lpstr>
      <vt:lpstr>欧日 欧美</vt:lpstr>
      <vt:lpstr>磅美日</vt:lpstr>
      <vt:lpstr>指南针交易法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2017-12-10T14:46:16Z</dcterms:modified>
</cp:coreProperties>
</file>