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6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8" r:id="rId5"/>
    <sheet name="欧日 欧美" sheetId="14" r:id="rId6"/>
    <sheet name="磅美日" sheetId="15" r:id="rId7"/>
    <sheet name="指南针交易法" sheetId="17" r:id="rId8"/>
    <sheet name="天道" sheetId="19" r:id="rId9"/>
    <sheet name="目标" sheetId="20" r:id="rId10"/>
  </sheets>
  <calcPr calcId="145621"/>
</workbook>
</file>

<file path=xl/calcChain.xml><?xml version="1.0" encoding="utf-8"?>
<calcChain xmlns="http://schemas.openxmlformats.org/spreadsheetml/2006/main">
  <c r="R56" i="14" l="1"/>
  <c r="S56" i="14" s="1"/>
  <c r="K56" i="14"/>
  <c r="H56" i="14"/>
  <c r="I56" i="14" s="1"/>
  <c r="A56" i="14"/>
  <c r="R55" i="14"/>
  <c r="S55" i="14" s="1"/>
  <c r="K55" i="14"/>
  <c r="H55" i="14"/>
  <c r="I55" i="14" s="1"/>
  <c r="A55" i="14"/>
  <c r="A53" i="14" l="1"/>
  <c r="H53" i="14"/>
  <c r="I53" i="14"/>
  <c r="K53" i="14"/>
  <c r="R53" i="14"/>
  <c r="S53" i="14"/>
  <c r="A54" i="14"/>
  <c r="H54" i="14"/>
  <c r="I54" i="14"/>
  <c r="K54" i="14"/>
  <c r="R54" i="14"/>
  <c r="S54" i="14" s="1"/>
  <c r="R52" i="14"/>
  <c r="S52" i="14" s="1"/>
  <c r="K52" i="14"/>
  <c r="H52" i="14"/>
  <c r="I52" i="14" s="1"/>
  <c r="A52" i="14"/>
  <c r="R51" i="14"/>
  <c r="S51" i="14" s="1"/>
  <c r="K51" i="14"/>
  <c r="H51" i="14"/>
  <c r="I51" i="14" s="1"/>
  <c r="A51" i="14"/>
  <c r="H25" i="15" l="1"/>
  <c r="I25" i="15" s="1"/>
  <c r="H22" i="15"/>
  <c r="I22" i="15" s="1"/>
  <c r="R75" i="1"/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K32" i="15"/>
  <c r="R32" i="15"/>
  <c r="S32" i="15" s="1"/>
  <c r="A33" i="15"/>
  <c r="H33" i="15"/>
  <c r="I33" i="15" s="1"/>
  <c r="K33" i="15"/>
  <c r="R33" i="15"/>
  <c r="S33" i="15" s="1"/>
  <c r="A45" i="14"/>
  <c r="H45" i="14"/>
  <c r="I45" i="14" s="1"/>
  <c r="K45" i="14"/>
  <c r="R45" i="14"/>
  <c r="S45" i="14" s="1"/>
  <c r="A46" i="14"/>
  <c r="H46" i="14"/>
  <c r="I46" i="14" s="1"/>
  <c r="K46" i="14"/>
  <c r="R46" i="14"/>
  <c r="S46" i="14" s="1"/>
  <c r="A47" i="14"/>
  <c r="H47" i="14"/>
  <c r="I47" i="14" s="1"/>
  <c r="K47" i="14"/>
  <c r="R47" i="14"/>
  <c r="S47" i="14" s="1"/>
  <c r="A48" i="14"/>
  <c r="H48" i="14"/>
  <c r="I48" i="14" s="1"/>
  <c r="K48" i="14"/>
  <c r="R48" i="14"/>
  <c r="S48" i="14" s="1"/>
  <c r="A49" i="14"/>
  <c r="H49" i="14"/>
  <c r="I49" i="14" s="1"/>
  <c r="K49" i="14"/>
  <c r="R49" i="14"/>
  <c r="S49" i="14" s="1"/>
  <c r="A50" i="14"/>
  <c r="H50" i="14"/>
  <c r="I50" i="14" s="1"/>
  <c r="K50" i="14"/>
  <c r="R50" i="14"/>
  <c r="S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K42" i="14"/>
  <c r="R42" i="14"/>
  <c r="S42" i="14" s="1"/>
  <c r="A43" i="14"/>
  <c r="H43" i="14"/>
  <c r="I43" i="14" s="1"/>
  <c r="K43" i="14"/>
  <c r="R43" i="14"/>
  <c r="S43" i="14" s="1"/>
  <c r="A44" i="14"/>
  <c r="H44" i="14"/>
  <c r="I44" i="14" s="1"/>
  <c r="K44" i="14"/>
  <c r="R44" i="14"/>
  <c r="S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R23" i="15" l="1"/>
  <c r="S23" i="15" s="1"/>
  <c r="R24" i="15"/>
  <c r="S24" i="15" s="1"/>
  <c r="R22" i="15"/>
  <c r="S22" i="15" s="1"/>
  <c r="Q62" i="14"/>
  <c r="G62" i="14"/>
  <c r="Q39" i="15"/>
  <c r="N35" i="15"/>
  <c r="G39" i="15"/>
  <c r="H35" i="15" s="1"/>
  <c r="N58" i="14"/>
  <c r="D58" i="14"/>
  <c r="R51" i="1" l="1"/>
  <c r="R50" i="1" l="1"/>
  <c r="R49" i="1" l="1"/>
  <c r="A40" i="14" l="1"/>
  <c r="H40" i="14"/>
  <c r="I40" i="14" s="1"/>
  <c r="K40" i="14"/>
  <c r="R40" i="14"/>
  <c r="S40" i="14" s="1"/>
  <c r="A41" i="14"/>
  <c r="H41" i="14"/>
  <c r="I41" i="14" s="1"/>
  <c r="K41" i="14"/>
  <c r="R41" i="14"/>
  <c r="S41" i="14" s="1"/>
  <c r="R33" i="14" l="1"/>
  <c r="S33" i="14" s="1"/>
  <c r="R48" i="1" l="1"/>
  <c r="R47" i="1" l="1"/>
  <c r="A27" i="15"/>
  <c r="H27" i="15"/>
  <c r="I27" i="15" s="1"/>
  <c r="K27" i="15"/>
  <c r="R27" i="15"/>
  <c r="S27" i="15" s="1"/>
  <c r="A28" i="15"/>
  <c r="H28" i="15"/>
  <c r="I28" i="15" s="1"/>
  <c r="K28" i="15"/>
  <c r="R28" i="15"/>
  <c r="S28" i="15" s="1"/>
  <c r="A29" i="15"/>
  <c r="H29" i="15"/>
  <c r="I29" i="15" s="1"/>
  <c r="K29" i="15"/>
  <c r="R29" i="15"/>
  <c r="S29" i="15" s="1"/>
  <c r="A30" i="15"/>
  <c r="H30" i="15"/>
  <c r="I30" i="15" s="1"/>
  <c r="K30" i="15"/>
  <c r="R30" i="15"/>
  <c r="S30" i="15" s="1"/>
  <c r="A31" i="15"/>
  <c r="H31" i="15"/>
  <c r="I31" i="15" s="1"/>
  <c r="K31" i="15"/>
  <c r="R31" i="15"/>
  <c r="S31" i="15" s="1"/>
  <c r="A39" i="14"/>
  <c r="H39" i="14"/>
  <c r="I39" i="14" s="1"/>
  <c r="K39" i="14"/>
  <c r="R39" i="14"/>
  <c r="S39" i="14" s="1"/>
  <c r="A34" i="14" l="1"/>
  <c r="H34" i="14"/>
  <c r="I34" i="14" s="1"/>
  <c r="K34" i="14"/>
  <c r="R34" i="14"/>
  <c r="S34" i="14" s="1"/>
  <c r="A35" i="14"/>
  <c r="H35" i="14"/>
  <c r="I35" i="14" s="1"/>
  <c r="K35" i="14"/>
  <c r="R35" i="14"/>
  <c r="S35" i="14" s="1"/>
  <c r="A36" i="14"/>
  <c r="H36" i="14"/>
  <c r="I36" i="14" s="1"/>
  <c r="K36" i="14"/>
  <c r="R36" i="14"/>
  <c r="S36" i="14" s="1"/>
  <c r="A37" i="14"/>
  <c r="H37" i="14"/>
  <c r="I37" i="14" s="1"/>
  <c r="K37" i="14"/>
  <c r="R37" i="14"/>
  <c r="S37" i="14" s="1"/>
  <c r="A38" i="14"/>
  <c r="H38" i="14"/>
  <c r="I38" i="14" s="1"/>
  <c r="K38" i="14"/>
  <c r="R38" i="14"/>
  <c r="S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3" i="15"/>
  <c r="A3" i="15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R31" i="14"/>
  <c r="S31" i="14" s="1"/>
  <c r="H31" i="14"/>
  <c r="I31" i="14" s="1"/>
  <c r="R30" i="14"/>
  <c r="S30" i="14" s="1"/>
  <c r="H30" i="14"/>
  <c r="I30" i="14" s="1"/>
  <c r="R25" i="15"/>
  <c r="R26" i="15"/>
  <c r="R21" i="15"/>
  <c r="R18" i="15"/>
  <c r="R19" i="15"/>
  <c r="R20" i="15"/>
  <c r="R17" i="15"/>
  <c r="H23" i="15"/>
  <c r="H24" i="15"/>
  <c r="H26" i="15"/>
  <c r="H21" i="15"/>
  <c r="H18" i="15"/>
  <c r="H19" i="15"/>
  <c r="H20" i="15"/>
  <c r="H17" i="15"/>
  <c r="R27" i="14"/>
  <c r="R28" i="14"/>
  <c r="R29" i="14"/>
  <c r="R26" i="14"/>
  <c r="R21" i="14"/>
  <c r="R22" i="14"/>
  <c r="R23" i="14"/>
  <c r="R24" i="14"/>
  <c r="R25" i="14"/>
  <c r="R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S29" i="14"/>
  <c r="I32" i="14"/>
  <c r="I33" i="14"/>
  <c r="I24" i="15"/>
  <c r="S25" i="15"/>
  <c r="I26" i="15"/>
  <c r="S26" i="15"/>
  <c r="I23" i="15"/>
  <c r="R40" i="1"/>
  <c r="R41" i="1"/>
  <c r="R42" i="1"/>
  <c r="R43" i="1"/>
  <c r="R44" i="1"/>
  <c r="R39" i="1"/>
  <c r="O3" i="1"/>
  <c r="O2" i="1"/>
  <c r="I21" i="15" l="1"/>
  <c r="S21" i="15"/>
  <c r="I25" i="14"/>
  <c r="S25" i="14"/>
  <c r="I26" i="14"/>
  <c r="S26" i="14"/>
  <c r="I27" i="14"/>
  <c r="S27" i="14"/>
  <c r="I28" i="14"/>
  <c r="S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S20" i="15" l="1"/>
  <c r="I18" i="15"/>
  <c r="S17" i="15"/>
  <c r="I19" i="15"/>
  <c r="S18" i="15"/>
  <c r="I20" i="15"/>
  <c r="S19" i="15"/>
  <c r="R16" i="15"/>
  <c r="S16" i="15" s="1"/>
  <c r="I17" i="15"/>
  <c r="H15" i="15" l="1"/>
  <c r="I15" i="15" s="1"/>
  <c r="R14" i="15"/>
  <c r="S14" i="15" s="1"/>
  <c r="H16" i="15"/>
  <c r="I16" i="15" s="1"/>
  <c r="R15" i="15"/>
  <c r="S15" i="15" s="1"/>
  <c r="I20" i="14" l="1"/>
  <c r="S20" i="14"/>
  <c r="I21" i="14"/>
  <c r="S21" i="14"/>
  <c r="I22" i="14"/>
  <c r="S22" i="14"/>
  <c r="I23" i="14"/>
  <c r="S23" i="14"/>
  <c r="I24" i="14"/>
  <c r="S24" i="14"/>
  <c r="R19" i="14"/>
  <c r="S19" i="14" s="1"/>
  <c r="H19" i="14"/>
  <c r="I19" i="14" s="1"/>
  <c r="H13" i="15" l="1"/>
  <c r="I13" i="15" s="1"/>
  <c r="R12" i="15"/>
  <c r="S12" i="15" s="1"/>
  <c r="H14" i="15"/>
  <c r="I14" i="15" s="1"/>
  <c r="R13" i="15"/>
  <c r="S13" i="15" s="1"/>
  <c r="H14" i="14"/>
  <c r="I14" i="14" s="1"/>
  <c r="H15" i="14"/>
  <c r="I15" i="14" s="1"/>
  <c r="H16" i="14"/>
  <c r="I16" i="14" s="1"/>
  <c r="H17" i="14"/>
  <c r="I17" i="14" s="1"/>
  <c r="H18" i="14"/>
  <c r="I18" i="14" s="1"/>
  <c r="R18" i="14"/>
  <c r="S18" i="14" s="1"/>
  <c r="R8" i="15" l="1"/>
  <c r="S8" i="15" s="1"/>
  <c r="R7" i="15"/>
  <c r="S7" i="15" s="1"/>
  <c r="R17" i="14" l="1"/>
  <c r="S17" i="14" s="1"/>
  <c r="H13" i="14" l="1"/>
  <c r="I13" i="14" s="1"/>
  <c r="R13" i="14"/>
  <c r="S13" i="14" s="1"/>
  <c r="R14" i="14"/>
  <c r="S14" i="14" s="1"/>
  <c r="R15" i="14"/>
  <c r="S15" i="14" s="1"/>
  <c r="R16" i="14"/>
  <c r="S16" i="14" s="1"/>
  <c r="R5" i="14" l="1"/>
  <c r="R6" i="14"/>
  <c r="R7" i="14"/>
  <c r="R8" i="14"/>
  <c r="R9" i="14"/>
  <c r="R10" i="14"/>
  <c r="R11" i="14"/>
  <c r="R12" i="14"/>
  <c r="S6" i="14" l="1"/>
  <c r="S7" i="14"/>
  <c r="S8" i="14"/>
  <c r="S9" i="14"/>
  <c r="S10" i="14"/>
  <c r="S11" i="14"/>
  <c r="S12" i="14"/>
  <c r="S5" i="14"/>
  <c r="H12" i="15" l="1"/>
  <c r="I12" i="15" s="1"/>
  <c r="R11" i="15"/>
  <c r="S11" i="15" s="1"/>
  <c r="H11" i="15"/>
  <c r="I11" i="15" s="1"/>
  <c r="R10" i="15"/>
  <c r="S10" i="15" s="1"/>
  <c r="H10" i="15"/>
  <c r="I10" i="15" s="1"/>
  <c r="R9" i="15"/>
  <c r="S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R4" i="15"/>
  <c r="S4" i="15" s="1"/>
  <c r="H3" i="15"/>
  <c r="I3" i="15" s="1"/>
  <c r="R3" i="15"/>
  <c r="S3" i="15" s="1"/>
  <c r="R4" i="14"/>
  <c r="S4" i="14" s="1"/>
  <c r="R3" i="14"/>
  <c r="S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<sst xmlns="http://schemas.openxmlformats.org/spreadsheetml/2006/main" count="705" uniqueCount="251">
  <si>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</si>
  <si>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</si>
  <si>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</si>
  <si>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</si>
  <si>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</si>
  <si>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</si>
  <si>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</si>
  <si>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</si>
  <si>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</si>
  <si>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</si>
  <si>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</si>
  <si>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</si>
  <si>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</si>
  <si>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</si>
  <si>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</si>
  <si>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</si>
  <si>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</si>
  <si>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</si>
  <si>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</si>
  <si>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</si>
  <si>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</si>
  <si>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</si>
  <si>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</si>
  <si>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</si>
  <si>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</si>
  <si>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</si>
  <si>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</si>
  <si>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</si>
  <si>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</si>
  <si>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</si>
  <si>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</si>
  <si>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</si>
  <si>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</si>
  <si>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</si>
  <si>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</si>
  <si>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</si>
  <si>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</si>
  <si>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</si>
  <si>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</si>
  <si>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</si>
  <si>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</si>
  <si>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</si>
  <si>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</si>
  <si>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</si>
  <si>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</si>
  <si>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</si>
  <si>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</si>
  <si>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</si>
  <si>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</si>
  <si>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</si>
  <si>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</si>
  <si>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</si>
  <si>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</si>
  <si>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</si>
  <si>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</si>
  <si>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</si>
  <si>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</si>
  <si>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</si>
  <si>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</si>
  <si>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</si>
  <si>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</si>
  <si>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</si>
  <si>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</si>
  <si>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</si>
  <si>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</si>
  <si>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</si>
  <si>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</si>
  <si>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</si>
  <si>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</si>
  <si>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</si>
  <si>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</si>
  <si>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</si>
  <si>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</si>
  <si>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</si>
  <si>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</si>
  <si>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</si>
  <si>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</si>
  <si>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</si>
  <si>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</si>
  <si>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</si>
  <si>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</si>
  <si>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</si>
  <si>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</si>
  <si>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</si>
  <si>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</si>
  <si>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</si>
  <si>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</si>
  <si>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</si>
  <si>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</si>
  <si>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</si>
  <si>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</si>
  <si>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</si>
  <si>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</si>
  <si>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</si>
  <si>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</si>
  <si>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</si>
  <si>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</si>
  <si>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</si>
  <si>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</si>
  <si>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</si>
  <si>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</si>
  <si>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</si>
  <si>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</si>
  <si>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</si>
  <si>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</si>
  <si>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</si>
  <si>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</si>
  <si>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</si>
  <si>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</si>
  <si>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</si>
  <si>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</si>
  <si>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</si>
  <si>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</si>
  <si>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</si>
  <si>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</si>
  <si>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</si>
  <si>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</si>
  <si>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</si>
  <si>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</si>
  <si>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</si>
  <si>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</si>
  <si>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</si>
  <si>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</si>
  <si>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</si>
  <si>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</si>
  <si>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</si>
  <si>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</si>
  <si>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</si>
  <si>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</si>
  <si>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</si>
  <si>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</si>
  <si>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</si>
  <si>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</si>
  <si>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</si>
  <si>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</si>
  <si>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</si>
  <si>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</si>
  <si>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</si>
  <si>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</si>
  <si>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</si>
  <si>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</si>
  <si>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</si>
  <si>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</si>
  <si>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</si>
  <si>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</si>
  <si>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</si>
  <si>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</si>
  <si>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</si>
  <si>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</si>
  <si>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</si>
  <si>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</si>
  <si>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</si>
  <si>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</si>
  <si>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</si>
  <si>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</si>
  <si>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</si>
  <si>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</si>
  <si>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</si>
  <si>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</si>
  <si>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</si>
  <si>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</si>
  <si>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</si>
  <si>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</si>
  <si>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</si>
  <si>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</si>
  <si>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</si>
  <si>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</si>
  <si>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</si>
  <si>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</si>
  <si>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</si>
  <si>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</si>
  <si>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</si>
  <si>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</si>
  <si>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</si>
  <si>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</si>
  <si>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</si>
  <si>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</si>
  <si>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</si>
  <si>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</si>
  <si>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</si>
  <si>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</si>
  <si>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</si>
  <si>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</si>
  <si>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</si>
  <si>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</si>
  <si>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</si>
  <si>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</si>
  <si>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</si>
  <si>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</si>
  <si>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</si>
  <si>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</si>
  <si>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</si>
  <si>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</si>
  <si>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</si>
  <si>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</si>
  <si>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</si>
  <si>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</si>
  <si>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</si>
  <si>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</si>
  <si>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</si>
  <si>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</si>
  <si>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</si>
  <si>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</si>
  <si>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</si>
  <si>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</si>
  <si>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</si>
  <si>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</si>
  <si>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</si>
  <si>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</si>
  <si>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</si>
  <si>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</si>
  <si>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</si>
  <si>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</si>
  <si>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</si>
  <si>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</si>
  <si>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</si>
  <si>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</si>
  <si>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</si>
  <si>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</si>
  <si>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</si>
  <si>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</si>
  <si>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</si>
  <si>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</si>
  <si>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</si>
  <si>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</si>
  <si>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</si>
  <si>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</si>
  <si>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</si>
  <si>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</si>
  <si>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</si>
  <si>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</si>
  <si>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</si>
  <si>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</si>
  <si>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</si>
  <si>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</si>
  <si>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</si>
  <si>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</si>
  <si>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</si>
  <si>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</si>
  <si>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</si>
  <si>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</si>
  <si>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</si>
  <si>
    <t>每月都有一对货币有行情</t>
  </si>
  <si>
    <t>波动的话心慌，怎么解决</t>
  </si>
  <si>
    <t>2 怎么面对波动</t>
  </si>
  <si>
    <t>每月发现一个趋势</t>
  </si>
  <si>
    <t>仓多了没拿住</t>
  </si>
  <si>
    <t>仓多了没拿住 方向对</t>
  </si>
  <si>
    <t>出手早了</t>
  </si>
  <si>
    <t>风险大</t>
  </si>
  <si>
    <t>MACD RSI 先一步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</si>
</sst>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4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0" fontId="9" fillId="5" borderId="32" xfId="0" applyNumberFormat="1" applyFont="1" applyFill="1" applyBorder="1" applyAlignment="1">
      <alignment horizontal="center" vertical="center"/>
    </xf>
    <xf numFmtId="0" fontId="9" fillId="6" borderId="32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 applyAlignment="1">
      <alignment wrapText="1"/>
    </xf>
    <xf numFmtId="0" fontId="13" fillId="4" borderId="0" xfId="0" applyFont="1" applyFill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left" vertical="top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M14" sqref="M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T78" sqref="T78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70" t="s">
        <v>15</v>
      </c>
      <c r="J3" s="271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7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8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8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9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7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68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8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9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8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8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8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9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8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8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8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8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8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7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8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8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9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8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8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8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8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7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8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8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8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9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8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8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8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8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7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8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5" si="13">SUM(M40:Q40)</f>
        <v>6</v>
      </c>
      <c r="V40" s="36"/>
      <c r="W40" s="21"/>
      <c r="X40" s="21"/>
    </row>
    <row r="41" spans="1:24" x14ac:dyDescent="0.3">
      <c r="A41" s="268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9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7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8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8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68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9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7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8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68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69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67" t="s">
        <v>12</v>
      </c>
      <c r="B52" s="9">
        <v>48</v>
      </c>
      <c r="C52" s="5">
        <v>43066</v>
      </c>
      <c r="D52" s="2">
        <v>43072</v>
      </c>
      <c r="E52" s="242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3">
        <v>0</v>
      </c>
      <c r="R52" s="122">
        <f t="shared" si="13"/>
        <v>15</v>
      </c>
      <c r="X52" s="36" t="s">
        <v>148</v>
      </c>
    </row>
    <row r="53" spans="1:30" x14ac:dyDescent="0.3">
      <c r="A53" s="268"/>
      <c r="B53" s="8">
        <v>49</v>
      </c>
      <c r="C53" s="6">
        <v>43073</v>
      </c>
      <c r="D53" s="3">
        <v>43079</v>
      </c>
      <c r="E53" s="244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39">
        <v>1</v>
      </c>
      <c r="N53" s="239">
        <v>1</v>
      </c>
      <c r="O53" s="239">
        <v>0</v>
      </c>
      <c r="P53" s="239">
        <v>0</v>
      </c>
      <c r="Q53" s="245">
        <v>1</v>
      </c>
      <c r="R53" s="123">
        <f t="shared" si="13"/>
        <v>3</v>
      </c>
      <c r="X53" t="s">
        <v>149</v>
      </c>
    </row>
    <row r="54" spans="1:30" x14ac:dyDescent="0.3">
      <c r="A54" s="268"/>
      <c r="B54" s="8">
        <v>50</v>
      </c>
      <c r="C54" s="6">
        <v>43080</v>
      </c>
      <c r="D54" s="3">
        <v>43086</v>
      </c>
      <c r="E54" s="244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39">
        <v>0</v>
      </c>
      <c r="N54" s="239">
        <v>0</v>
      </c>
      <c r="O54" s="239">
        <v>0</v>
      </c>
      <c r="P54" s="239">
        <v>0</v>
      </c>
      <c r="Q54" s="245">
        <v>0</v>
      </c>
      <c r="R54" s="123">
        <f t="shared" si="13"/>
        <v>0</v>
      </c>
    </row>
    <row r="55" spans="1:30" ht="14.4" customHeight="1" x14ac:dyDescent="0.3">
      <c r="A55" s="268"/>
      <c r="B55" s="8">
        <v>51</v>
      </c>
      <c r="C55" s="6">
        <v>43087</v>
      </c>
      <c r="D55" s="3">
        <v>43093</v>
      </c>
      <c r="E55" s="244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39">
        <v>0</v>
      </c>
      <c r="N55" s="239">
        <v>0</v>
      </c>
      <c r="O55" s="239">
        <v>0</v>
      </c>
      <c r="P55" s="239">
        <v>0</v>
      </c>
      <c r="Q55" s="245">
        <v>0</v>
      </c>
      <c r="R55" s="123">
        <f t="shared" si="13"/>
        <v>0</v>
      </c>
      <c r="X55" s="263" t="s">
        <v>163</v>
      </c>
      <c r="Y55" s="263"/>
      <c r="Z55" s="263"/>
      <c r="AA55" s="263"/>
      <c r="AB55" s="263"/>
      <c r="AC55" s="263"/>
      <c r="AD55" s="263"/>
    </row>
    <row r="56" spans="1:30" ht="15" customHeight="1" thickBot="1" x14ac:dyDescent="0.35">
      <c r="A56" s="269"/>
      <c r="B56" s="10">
        <v>52</v>
      </c>
      <c r="C56" s="7">
        <v>43094</v>
      </c>
      <c r="D56" s="4">
        <v>43100</v>
      </c>
      <c r="E56" s="246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3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7">
        <v>0</v>
      </c>
      <c r="R56" s="145">
        <f t="shared" si="13"/>
        <v>0</v>
      </c>
      <c r="X56" s="263"/>
      <c r="Y56" s="263"/>
      <c r="Z56" s="263"/>
      <c r="AA56" s="263"/>
      <c r="AB56" s="263"/>
      <c r="AC56" s="263"/>
      <c r="AD56" s="263"/>
    </row>
    <row r="57" spans="1:30" ht="14.4" customHeight="1" x14ac:dyDescent="0.3">
      <c r="A57" s="264" t="s">
        <v>1</v>
      </c>
      <c r="B57" s="127">
        <v>1</v>
      </c>
      <c r="C57" s="5">
        <v>43101</v>
      </c>
      <c r="D57" s="2">
        <v>43107</v>
      </c>
      <c r="E57" s="242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2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63"/>
      <c r="Y57" s="263"/>
      <c r="Z57" s="263"/>
      <c r="AA57" s="263"/>
      <c r="AB57" s="263"/>
      <c r="AC57" s="263"/>
      <c r="AD57" s="263"/>
    </row>
    <row r="58" spans="1:30" x14ac:dyDescent="0.3">
      <c r="A58" s="265"/>
      <c r="B58" s="125">
        <v>2</v>
      </c>
      <c r="C58" s="6">
        <v>43108</v>
      </c>
      <c r="D58" s="3">
        <v>43114</v>
      </c>
      <c r="E58" s="244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39">
        <v>0</v>
      </c>
      <c r="N58" s="239">
        <v>0</v>
      </c>
      <c r="O58" s="239">
        <v>0</v>
      </c>
      <c r="P58" s="239">
        <v>0</v>
      </c>
      <c r="Q58" s="239">
        <v>0</v>
      </c>
      <c r="R58" s="123">
        <f t="shared" si="13"/>
        <v>0</v>
      </c>
      <c r="W58" s="36" t="s">
        <v>150</v>
      </c>
    </row>
    <row r="59" spans="1:30" x14ac:dyDescent="0.3">
      <c r="A59" s="265"/>
      <c r="B59" s="125">
        <v>3</v>
      </c>
      <c r="C59" s="6">
        <v>43115</v>
      </c>
      <c r="D59" s="3">
        <v>43121</v>
      </c>
      <c r="E59" s="244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39">
        <v>0</v>
      </c>
      <c r="N59" s="239">
        <v>1</v>
      </c>
      <c r="O59" s="239">
        <v>1</v>
      </c>
      <c r="P59" s="239">
        <v>0</v>
      </c>
      <c r="Q59" s="239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66"/>
      <c r="B60" s="128">
        <v>4</v>
      </c>
      <c r="C60" s="7">
        <v>43122</v>
      </c>
      <c r="D60" s="4">
        <v>43128</v>
      </c>
      <c r="E60" s="246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64" t="s">
        <v>2</v>
      </c>
      <c r="B61" s="127">
        <v>5</v>
      </c>
      <c r="C61" s="5">
        <v>43129</v>
      </c>
      <c r="D61" s="2">
        <v>43135</v>
      </c>
      <c r="E61" s="242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3">
        <v>0</v>
      </c>
      <c r="R61" s="123">
        <f t="shared" si="13"/>
        <v>0</v>
      </c>
    </row>
    <row r="62" spans="1:30" x14ac:dyDescent="0.3">
      <c r="A62" s="265"/>
      <c r="B62" s="125">
        <v>6</v>
      </c>
      <c r="C62" s="6">
        <v>43136</v>
      </c>
      <c r="D62" s="3">
        <v>43142</v>
      </c>
      <c r="E62" s="244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8">
        <v>0</v>
      </c>
      <c r="R62" s="123">
        <f t="shared" si="13"/>
        <v>0</v>
      </c>
      <c r="W62" s="36" t="s">
        <v>194</v>
      </c>
    </row>
    <row r="63" spans="1:30" x14ac:dyDescent="0.3">
      <c r="A63" s="265"/>
      <c r="B63" s="125">
        <v>7</v>
      </c>
      <c r="C63" s="6">
        <v>43143</v>
      </c>
      <c r="D63" s="3">
        <v>43149</v>
      </c>
      <c r="E63" s="244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8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66"/>
      <c r="B64" s="128">
        <v>8</v>
      </c>
      <c r="C64" s="7">
        <v>43150</v>
      </c>
      <c r="D64" s="4">
        <v>43156</v>
      </c>
      <c r="E64" s="246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7">
        <v>0</v>
      </c>
      <c r="R64" s="145">
        <f t="shared" si="13"/>
        <v>0</v>
      </c>
      <c r="W64" s="119" t="s">
        <v>157</v>
      </c>
    </row>
    <row r="65" spans="1:29" x14ac:dyDescent="0.3">
      <c r="A65" s="264" t="s">
        <v>3</v>
      </c>
      <c r="B65" s="127">
        <v>9</v>
      </c>
      <c r="C65" s="5">
        <v>43157</v>
      </c>
      <c r="D65" s="2">
        <v>43163</v>
      </c>
      <c r="E65" s="242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3">
        <v>0</v>
      </c>
      <c r="R65" s="122">
        <f t="shared" si="13"/>
        <v>0</v>
      </c>
      <c r="W65" s="119" t="s">
        <v>158</v>
      </c>
    </row>
    <row r="66" spans="1:29" x14ac:dyDescent="0.3">
      <c r="A66" s="265"/>
      <c r="B66" s="125">
        <v>10</v>
      </c>
      <c r="C66" s="6">
        <v>43164</v>
      </c>
      <c r="D66" s="3">
        <v>43170</v>
      </c>
      <c r="E66" s="244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9" x14ac:dyDescent="0.3">
      <c r="A67" s="265"/>
      <c r="B67" s="125">
        <v>11</v>
      </c>
      <c r="C67" s="6">
        <v>43171</v>
      </c>
      <c r="D67" s="3">
        <v>43177</v>
      </c>
      <c r="E67" s="244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9" ht="15" thickBot="1" x14ac:dyDescent="0.35">
      <c r="A68" s="266"/>
      <c r="B68" s="128">
        <v>12</v>
      </c>
      <c r="C68" s="7">
        <v>43178</v>
      </c>
      <c r="D68" s="4">
        <v>43184</v>
      </c>
      <c r="E68" s="246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7">
        <v>0</v>
      </c>
      <c r="R68" s="145">
        <f t="shared" si="13"/>
        <v>0</v>
      </c>
      <c r="W68" s="36" t="s">
        <v>164</v>
      </c>
    </row>
    <row r="69" spans="1:29" x14ac:dyDescent="0.3">
      <c r="A69" s="265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8">
        <v>0</v>
      </c>
      <c r="R69" s="123">
        <f t="shared" si="13"/>
        <v>0</v>
      </c>
      <c r="W69" s="36" t="s">
        <v>160</v>
      </c>
    </row>
    <row r="70" spans="1:29" x14ac:dyDescent="0.3">
      <c r="A70" s="265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8">
        <v>0</v>
      </c>
      <c r="R70" s="123">
        <f t="shared" si="13"/>
        <v>0</v>
      </c>
      <c r="W70" s="119" t="s">
        <v>172</v>
      </c>
    </row>
    <row r="71" spans="1:29" x14ac:dyDescent="0.3">
      <c r="A71" s="265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8">
        <v>0</v>
      </c>
      <c r="R71" s="123">
        <f t="shared" si="13"/>
        <v>0</v>
      </c>
    </row>
    <row r="72" spans="1:29" x14ac:dyDescent="0.3">
      <c r="A72" s="265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8">
        <v>0</v>
      </c>
      <c r="R72" s="123">
        <f t="shared" si="13"/>
        <v>0</v>
      </c>
      <c r="W72" s="119" t="s">
        <v>161</v>
      </c>
    </row>
    <row r="73" spans="1:29" ht="15" thickBot="1" x14ac:dyDescent="0.35">
      <c r="A73" s="265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8">
        <v>0</v>
      </c>
      <c r="R73" s="123">
        <f t="shared" si="13"/>
        <v>0</v>
      </c>
      <c r="W73" s="119" t="s">
        <v>162</v>
      </c>
    </row>
    <row r="74" spans="1:29" x14ac:dyDescent="0.3">
      <c r="A74" s="264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9" x14ac:dyDescent="0.3">
      <c r="A75" s="265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7">
        <v>35.6</v>
      </c>
      <c r="J75" s="138">
        <f t="shared" si="15"/>
        <v>-7.9999999999999724E-3</v>
      </c>
      <c r="K75" s="202">
        <f t="shared" si="9"/>
        <v>32.75</v>
      </c>
      <c r="L75" s="136"/>
      <c r="M75" s="137">
        <v>0</v>
      </c>
      <c r="N75" s="137">
        <v>0</v>
      </c>
      <c r="O75" s="137">
        <v>0</v>
      </c>
      <c r="P75" s="137">
        <v>0</v>
      </c>
      <c r="Q75" s="137">
        <v>0</v>
      </c>
      <c r="R75" s="123">
        <f t="shared" si="13"/>
        <v>0</v>
      </c>
      <c r="W75" s="119" t="s">
        <v>166</v>
      </c>
    </row>
    <row r="76" spans="1:29" x14ac:dyDescent="0.3">
      <c r="A76" s="265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7">
        <v>36</v>
      </c>
      <c r="J76" s="138">
        <f t="shared" si="15"/>
        <v>7.9999999999999724E-3</v>
      </c>
      <c r="K76" s="202">
        <f t="shared" si="9"/>
        <v>34.85</v>
      </c>
      <c r="L76" s="136"/>
      <c r="M76" s="137">
        <v>0</v>
      </c>
      <c r="N76" s="137">
        <v>0</v>
      </c>
      <c r="O76" s="137">
        <v>0</v>
      </c>
      <c r="P76" s="137">
        <v>0</v>
      </c>
      <c r="Q76" s="137">
        <v>0</v>
      </c>
      <c r="W76" s="119" t="s">
        <v>167</v>
      </c>
    </row>
    <row r="77" spans="1:29" ht="15" thickBot="1" x14ac:dyDescent="0.35">
      <c r="A77" s="266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>
        <v>39.9</v>
      </c>
      <c r="J77" s="143">
        <f t="shared" si="15"/>
        <v>7.7999999999999972E-2</v>
      </c>
      <c r="K77" s="203">
        <f t="shared" si="9"/>
        <v>36.875</v>
      </c>
      <c r="L77" s="141"/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5"/>
      <c r="W77" s="119" t="s">
        <v>168</v>
      </c>
    </row>
    <row r="78" spans="1:29" x14ac:dyDescent="0.3">
      <c r="A78" s="265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61">
        <v>40.9</v>
      </c>
      <c r="J78" s="15">
        <f t="shared" si="15"/>
        <v>0.02</v>
      </c>
      <c r="K78" s="202">
        <f t="shared" si="9"/>
        <v>38.1</v>
      </c>
      <c r="M78" s="137">
        <v>0</v>
      </c>
      <c r="N78" s="137">
        <v>0</v>
      </c>
      <c r="O78" s="137">
        <v>0</v>
      </c>
      <c r="P78" s="137">
        <v>0</v>
      </c>
      <c r="Q78" s="137">
        <v>0</v>
      </c>
    </row>
    <row r="79" spans="1:29" x14ac:dyDescent="0.3">
      <c r="A79" s="265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-0.81799999999999995</v>
      </c>
      <c r="K79" s="202">
        <f t="shared" si="9"/>
        <v>29.200000000000003</v>
      </c>
    </row>
    <row r="80" spans="1:29" x14ac:dyDescent="0.3">
      <c r="A80" s="265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  <c r="K80" s="202">
        <f t="shared" si="9"/>
        <v>20.2</v>
      </c>
      <c r="W80" s="263" t="s">
        <v>250</v>
      </c>
      <c r="X80" s="263"/>
      <c r="Y80" s="263"/>
      <c r="Z80" s="263"/>
      <c r="AA80" s="263"/>
      <c r="AB80" s="263"/>
      <c r="AC80" s="263"/>
    </row>
    <row r="81" spans="1:29" ht="15" thickBot="1" x14ac:dyDescent="0.35">
      <c r="A81" s="265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  <c r="K81" s="203">
        <f t="shared" si="9"/>
        <v>10.225</v>
      </c>
      <c r="W81" s="263"/>
      <c r="X81" s="263"/>
      <c r="Y81" s="263"/>
      <c r="Z81" s="263"/>
      <c r="AA81" s="263"/>
      <c r="AB81" s="263"/>
      <c r="AC81" s="263"/>
    </row>
    <row r="82" spans="1:29" x14ac:dyDescent="0.3">
      <c r="A82" s="264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02">
        <f t="shared" si="9"/>
        <v>0</v>
      </c>
      <c r="L82" s="132"/>
      <c r="M82" s="132"/>
      <c r="N82" s="132"/>
      <c r="O82" s="132"/>
      <c r="P82" s="132"/>
      <c r="Q82" s="132"/>
      <c r="R82" s="122"/>
      <c r="W82" s="263"/>
      <c r="X82" s="263"/>
      <c r="Y82" s="263"/>
      <c r="Z82" s="263"/>
      <c r="AA82" s="263"/>
      <c r="AB82" s="263"/>
      <c r="AC82" s="263"/>
    </row>
    <row r="83" spans="1:29" x14ac:dyDescent="0.3">
      <c r="A83" s="265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02">
        <f t="shared" ref="K83:K108" si="19">SUM(I80:I83)/4</f>
        <v>0</v>
      </c>
      <c r="L83" s="136"/>
      <c r="M83" s="136"/>
      <c r="N83" s="136"/>
      <c r="O83" s="136"/>
      <c r="P83" s="136"/>
      <c r="Q83" s="136"/>
    </row>
    <row r="84" spans="1:29" x14ac:dyDescent="0.3">
      <c r="A84" s="265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02">
        <f t="shared" si="19"/>
        <v>0</v>
      </c>
      <c r="L84" s="136"/>
      <c r="M84" s="136"/>
      <c r="N84" s="136"/>
      <c r="O84" s="136"/>
      <c r="P84" s="136"/>
      <c r="Q84" s="136"/>
    </row>
    <row r="85" spans="1:29" x14ac:dyDescent="0.3">
      <c r="A85" s="265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02">
        <f t="shared" si="19"/>
        <v>0</v>
      </c>
      <c r="L85" s="136"/>
      <c r="M85" s="136"/>
      <c r="N85" s="136"/>
      <c r="O85" s="136"/>
      <c r="P85" s="136"/>
      <c r="Q85" s="136"/>
    </row>
    <row r="86" spans="1:29" ht="15" thickBot="1" x14ac:dyDescent="0.35">
      <c r="A86" s="266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03">
        <f t="shared" si="19"/>
        <v>0</v>
      </c>
      <c r="L86" s="141"/>
      <c r="M86" s="141"/>
      <c r="N86" s="141"/>
      <c r="O86" s="141"/>
      <c r="P86" s="141"/>
      <c r="Q86" s="141"/>
      <c r="R86" s="145"/>
    </row>
    <row r="87" spans="1:29" x14ac:dyDescent="0.3">
      <c r="A87" s="265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  <c r="K87" s="202">
        <f t="shared" si="19"/>
        <v>0</v>
      </c>
    </row>
    <row r="88" spans="1:29" x14ac:dyDescent="0.3">
      <c r="A88" s="265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  <c r="K88" s="202">
        <f t="shared" si="19"/>
        <v>0</v>
      </c>
    </row>
    <row r="89" spans="1:29" x14ac:dyDescent="0.3">
      <c r="A89" s="265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  <c r="K89" s="202">
        <f t="shared" si="19"/>
        <v>0</v>
      </c>
    </row>
    <row r="90" spans="1:29" ht="15" thickBot="1" x14ac:dyDescent="0.35">
      <c r="A90" s="265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  <c r="K90" s="203">
        <f t="shared" si="19"/>
        <v>0</v>
      </c>
    </row>
    <row r="91" spans="1:29" x14ac:dyDescent="0.3">
      <c r="A91" s="264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02">
        <f t="shared" si="19"/>
        <v>0</v>
      </c>
      <c r="L91" s="132"/>
      <c r="M91" s="132"/>
      <c r="N91" s="132"/>
      <c r="O91" s="132"/>
      <c r="P91" s="132"/>
      <c r="Q91" s="132"/>
      <c r="R91" s="122"/>
    </row>
    <row r="92" spans="1:29" x14ac:dyDescent="0.3">
      <c r="A92" s="265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0</v>
      </c>
      <c r="L92" s="136"/>
      <c r="M92" s="136"/>
      <c r="N92" s="136"/>
      <c r="O92" s="136"/>
      <c r="P92" s="136"/>
      <c r="Q92" s="136"/>
    </row>
    <row r="93" spans="1:29" x14ac:dyDescent="0.3">
      <c r="A93" s="265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0</v>
      </c>
      <c r="L93" s="136"/>
      <c r="M93" s="136"/>
      <c r="N93" s="136"/>
      <c r="O93" s="136"/>
      <c r="P93" s="136"/>
      <c r="Q93" s="136"/>
    </row>
    <row r="94" spans="1:29" x14ac:dyDescent="0.3">
      <c r="A94" s="265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29" ht="15" thickBot="1" x14ac:dyDescent="0.35">
      <c r="A95" s="266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29" x14ac:dyDescent="0.3">
      <c r="A96" s="265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65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65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65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64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5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65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66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4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5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65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65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66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7"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topLeftCell="D1" zoomScale="90" zoomScaleNormal="90" workbookViewId="0">
      <pane ySplit="2" topLeftCell="A24" activePane="bottomLeft" state="frozen"/>
      <selection pane="bottomLeft" activeCell="M40" sqref="M40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72" t="s">
        <v>89</v>
      </c>
      <c r="B1" s="273"/>
      <c r="C1" s="273"/>
      <c r="D1" s="273"/>
      <c r="E1" s="273"/>
      <c r="F1" s="273"/>
      <c r="G1" s="273"/>
      <c r="H1" s="273"/>
      <c r="I1" s="274"/>
      <c r="J1" s="192"/>
      <c r="K1" s="272" t="s">
        <v>94</v>
      </c>
      <c r="L1" s="273"/>
      <c r="M1" s="273"/>
      <c r="N1" s="273"/>
      <c r="O1" s="273"/>
      <c r="P1" s="273"/>
      <c r="Q1" s="273"/>
      <c r="R1" s="273"/>
      <c r="S1" s="274"/>
      <c r="T1" s="205"/>
      <c r="U1" s="272" t="s">
        <v>109</v>
      </c>
      <c r="V1" s="273"/>
      <c r="W1" s="273"/>
      <c r="X1" s="273"/>
      <c r="Y1" s="273"/>
      <c r="Z1" s="273"/>
      <c r="AA1" s="273"/>
      <c r="AB1" s="273"/>
      <c r="AC1" s="274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107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62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07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6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6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6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107" t="s">
        <v>248</v>
      </c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6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107" t="s">
        <v>248</v>
      </c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6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6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6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7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107" t="s">
        <v>249</v>
      </c>
      <c r="P32" s="53">
        <v>0.76236999999999999</v>
      </c>
      <c r="Q32" s="75">
        <v>43064</v>
      </c>
      <c r="R32" s="237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/>
      <c r="M33" s="67"/>
      <c r="N33" s="57"/>
      <c r="O33" s="56"/>
      <c r="P33" s="67"/>
      <c r="Q33" s="57"/>
      <c r="R33" s="236">
        <f t="shared" si="11"/>
        <v>0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6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6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6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6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6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6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6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6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6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6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275" t="str">
        <f>O48</f>
        <v>下</v>
      </c>
      <c r="O45" s="275"/>
      <c r="P45" s="275"/>
      <c r="Q45" s="275"/>
      <c r="R45" s="41"/>
      <c r="T45" s="184"/>
      <c r="U45" s="39"/>
      <c r="V45" s="43"/>
      <c r="W45" s="40"/>
      <c r="X45" s="275" t="str">
        <f>Y48</f>
        <v>波动</v>
      </c>
      <c r="Y45" s="275"/>
      <c r="Z45" s="275"/>
      <c r="AA45" s="275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275" t="str">
        <f>E49</f>
        <v>波动</v>
      </c>
      <c r="E46" s="275"/>
      <c r="F46" s="275"/>
      <c r="G46" s="275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276" t="s">
        <v>206</v>
      </c>
      <c r="O47" s="277"/>
      <c r="P47" s="230"/>
      <c r="Q47" s="231"/>
      <c r="R47" s="41"/>
      <c r="T47" s="184"/>
      <c r="U47" s="39"/>
      <c r="V47" s="43"/>
      <c r="W47" s="40"/>
      <c r="X47" s="276" t="s">
        <v>206</v>
      </c>
      <c r="Y47" s="277"/>
      <c r="Z47" s="230"/>
      <c r="AA47" s="231"/>
      <c r="AB47" s="41"/>
      <c r="AD47" s="184"/>
    </row>
    <row r="48" spans="1:30" s="42" customFormat="1" ht="24.6" x14ac:dyDescent="0.55000000000000004">
      <c r="A48" s="39"/>
      <c r="B48" s="43"/>
      <c r="C48" s="40"/>
      <c r="D48" s="276" t="s">
        <v>206</v>
      </c>
      <c r="E48" s="277"/>
      <c r="F48" s="230"/>
      <c r="G48" s="231"/>
      <c r="H48" s="41"/>
      <c r="J48" s="195"/>
      <c r="K48" s="39"/>
      <c r="L48" s="43"/>
      <c r="M48" s="40"/>
      <c r="N48" s="232" t="s">
        <v>205</v>
      </c>
      <c r="O48" s="233" t="s">
        <v>207</v>
      </c>
      <c r="P48" s="230"/>
      <c r="Q48" s="231"/>
      <c r="R48" s="41"/>
      <c r="T48" s="184"/>
      <c r="U48" s="39"/>
      <c r="V48" s="43"/>
      <c r="W48" s="40"/>
      <c r="X48" s="232" t="s">
        <v>205</v>
      </c>
      <c r="Y48" s="233" t="s">
        <v>155</v>
      </c>
      <c r="Z48" s="230"/>
      <c r="AA48" s="231"/>
      <c r="AB48" s="41"/>
      <c r="AD48" s="184"/>
    </row>
    <row r="49" spans="1:30" s="42" customFormat="1" ht="25.2" thickBot="1" x14ac:dyDescent="0.6">
      <c r="A49" s="39"/>
      <c r="B49" s="43"/>
      <c r="C49" s="40"/>
      <c r="D49" s="232" t="s">
        <v>205</v>
      </c>
      <c r="E49" s="233" t="s">
        <v>155</v>
      </c>
      <c r="F49" s="230"/>
      <c r="G49" s="231"/>
      <c r="H49" s="41"/>
      <c r="J49" s="195"/>
      <c r="K49" s="39"/>
      <c r="L49" s="43"/>
      <c r="M49" s="40"/>
      <c r="N49" s="234" t="s">
        <v>204</v>
      </c>
      <c r="O49" s="235" t="s">
        <v>207</v>
      </c>
      <c r="P49" s="230"/>
      <c r="Q49" s="229" t="b">
        <f>O48=O49</f>
        <v>1</v>
      </c>
      <c r="R49" s="41"/>
      <c r="T49" s="184"/>
      <c r="U49" s="39"/>
      <c r="V49" s="43"/>
      <c r="W49" s="40"/>
      <c r="X49" s="234" t="s">
        <v>204</v>
      </c>
      <c r="Y49" s="235"/>
      <c r="Z49" s="230"/>
      <c r="AA49" s="229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4" t="s">
        <v>204</v>
      </c>
      <c r="E50" s="235"/>
      <c r="F50" s="230"/>
      <c r="G50" s="229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81"/>
  <sheetViews>
    <sheetView zoomScale="90" zoomScaleNormal="90" workbookViewId="0">
      <pane ySplit="2" topLeftCell="A36" activePane="bottomLeft" state="frozen"/>
      <selection pane="bottomLeft" activeCell="D44" sqref="D44:D46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9" style="40" bestFit="1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5.44140625" style="39" bestFit="1" customWidth="1"/>
    <col min="12" max="12" width="5.5546875" style="43" customWidth="1"/>
    <col min="13" max="13" width="9.109375" style="40" customWidth="1"/>
    <col min="14" max="14" width="12.109375" style="54" bestFit="1" customWidth="1"/>
    <col min="15" max="15" width="9" style="40" customWidth="1"/>
    <col min="16" max="16" width="8.88671875" style="40" customWidth="1"/>
    <col min="17" max="17" width="12.109375" style="54" bestFit="1" customWidth="1"/>
    <col min="18" max="18" width="10.33203125" style="41" customWidth="1"/>
    <col min="19" max="19" width="6.6640625" style="42" customWidth="1"/>
    <col min="20" max="20" width="4.44140625" style="183" customWidth="1"/>
    <col min="21" max="21" width="12" style="54" customWidth="1"/>
    <col min="22" max="16384" width="8.88671875" style="39"/>
  </cols>
  <sheetData>
    <row r="1" spans="1:20" ht="29.4" x14ac:dyDescent="0.65">
      <c r="A1" s="272" t="s">
        <v>93</v>
      </c>
      <c r="B1" s="273"/>
      <c r="C1" s="273"/>
      <c r="D1" s="273"/>
      <c r="E1" s="273"/>
      <c r="F1" s="273"/>
      <c r="G1" s="273"/>
      <c r="H1" s="273"/>
      <c r="I1" s="274"/>
      <c r="J1" s="205"/>
      <c r="K1" s="272" t="s">
        <v>90</v>
      </c>
      <c r="L1" s="273"/>
      <c r="M1" s="273"/>
      <c r="N1" s="273"/>
      <c r="O1" s="273"/>
      <c r="P1" s="273"/>
      <c r="Q1" s="273"/>
      <c r="R1" s="273"/>
      <c r="S1" s="274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K3" s="196">
        <f>ROW()-2</f>
        <v>1</v>
      </c>
      <c r="L3" s="68" t="s">
        <v>98</v>
      </c>
      <c r="M3" s="69">
        <v>1.1406799999999999</v>
      </c>
      <c r="N3" s="70">
        <v>42926</v>
      </c>
      <c r="O3" s="98"/>
      <c r="P3" s="69">
        <v>1.13856</v>
      </c>
      <c r="Q3" s="70">
        <v>42926</v>
      </c>
      <c r="R3" s="69">
        <f>IF(L3="卖",M3-P3,P3-M3)</f>
        <v>-2.1199999999998997E-3</v>
      </c>
      <c r="S3" s="72" t="str">
        <f>IF(R3&gt;=0,"盈","亏")</f>
        <v>亏</v>
      </c>
    </row>
    <row r="4" spans="1:20" x14ac:dyDescent="0.4">
      <c r="A4" s="176">
        <f t="shared" ref="A4:A56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K4" s="196">
        <f t="shared" ref="K4:K56" si="2">ROW()-2</f>
        <v>2</v>
      </c>
      <c r="L4" s="51" t="s">
        <v>99</v>
      </c>
      <c r="M4" s="53">
        <v>1.13862</v>
      </c>
      <c r="N4" s="75">
        <v>42926</v>
      </c>
      <c r="O4" s="99"/>
      <c r="P4" s="53">
        <v>1.1471800000000001</v>
      </c>
      <c r="Q4" s="75">
        <v>42928</v>
      </c>
      <c r="R4" s="53">
        <f t="shared" ref="R4:R12" si="3">IF(L4="卖",M4-P4,P4-M4)</f>
        <v>-8.5600000000001231E-3</v>
      </c>
      <c r="S4" s="49" t="str">
        <f>IF(R4&gt;=0,"盈","亏")</f>
        <v>亏</v>
      </c>
    </row>
    <row r="5" spans="1:20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K5" s="196">
        <f t="shared" si="2"/>
        <v>3</v>
      </c>
      <c r="L5" s="76" t="s">
        <v>98</v>
      </c>
      <c r="M5" s="85">
        <v>1.15621</v>
      </c>
      <c r="N5" s="78">
        <v>42934</v>
      </c>
      <c r="O5" s="100"/>
      <c r="P5" s="85">
        <v>1.1625099999999999</v>
      </c>
      <c r="Q5" s="78">
        <v>42937</v>
      </c>
      <c r="R5" s="87">
        <f t="shared" si="3"/>
        <v>6.2999999999999723E-3</v>
      </c>
      <c r="S5" s="86" t="str">
        <f>IF(R5&gt;=0,"盈","亏")</f>
        <v>盈</v>
      </c>
    </row>
    <row r="6" spans="1:20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K6" s="196">
        <f t="shared" si="2"/>
        <v>4</v>
      </c>
      <c r="L6" s="51" t="s">
        <v>98</v>
      </c>
      <c r="M6" s="53">
        <v>1.1666300000000001</v>
      </c>
      <c r="N6" s="75">
        <v>42937</v>
      </c>
      <c r="O6" s="99">
        <v>5</v>
      </c>
      <c r="P6" s="53">
        <v>1.16384</v>
      </c>
      <c r="Q6" s="75">
        <v>42942</v>
      </c>
      <c r="R6" s="53">
        <f t="shared" si="3"/>
        <v>-2.7900000000000702E-3</v>
      </c>
      <c r="S6" s="49" t="str">
        <f t="shared" ref="S6:S12" si="5">IF(R6&gt;=0,"盈","亏")</f>
        <v>亏</v>
      </c>
    </row>
    <row r="7" spans="1:20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K7" s="196">
        <f t="shared" si="2"/>
        <v>5</v>
      </c>
      <c r="L7" s="51" t="s">
        <v>98</v>
      </c>
      <c r="M7" s="53">
        <v>1.16913</v>
      </c>
      <c r="N7" s="75">
        <v>42941</v>
      </c>
      <c r="O7" s="99">
        <v>5</v>
      </c>
      <c r="P7" s="53">
        <v>1.1622600000000001</v>
      </c>
      <c r="Q7" s="75">
        <v>42942</v>
      </c>
      <c r="R7" s="69">
        <f t="shared" si="3"/>
        <v>-6.8699999999999317E-3</v>
      </c>
      <c r="S7" s="49" t="str">
        <f t="shared" si="5"/>
        <v>亏</v>
      </c>
    </row>
    <row r="8" spans="1:20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K8" s="196">
        <f t="shared" si="2"/>
        <v>6</v>
      </c>
      <c r="L8" s="96" t="s">
        <v>98</v>
      </c>
      <c r="M8" s="88">
        <v>1.1649799999999999</v>
      </c>
      <c r="N8" s="94">
        <v>42942</v>
      </c>
      <c r="O8" s="101"/>
      <c r="P8" s="48">
        <v>1.1839900000000001</v>
      </c>
      <c r="Q8" s="94">
        <v>42951</v>
      </c>
      <c r="R8" s="48">
        <f t="shared" si="3"/>
        <v>1.9010000000000193E-2</v>
      </c>
      <c r="S8" s="86" t="str">
        <f t="shared" si="5"/>
        <v>盈</v>
      </c>
    </row>
    <row r="9" spans="1:20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K9" s="196">
        <f t="shared" si="2"/>
        <v>7</v>
      </c>
      <c r="L9" s="76" t="s">
        <v>98</v>
      </c>
      <c r="M9" s="85">
        <v>1.1686700000000001</v>
      </c>
      <c r="N9" s="78">
        <v>42944</v>
      </c>
      <c r="O9" s="100"/>
      <c r="P9" s="85">
        <v>1.17364</v>
      </c>
      <c r="Q9" s="78">
        <v>42944</v>
      </c>
      <c r="R9" s="87">
        <f t="shared" si="3"/>
        <v>4.9699999999999189E-3</v>
      </c>
      <c r="S9" s="86" t="str">
        <f t="shared" si="5"/>
        <v>盈</v>
      </c>
    </row>
    <row r="10" spans="1:20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K10" s="196">
        <f t="shared" si="2"/>
        <v>8</v>
      </c>
      <c r="L10" s="76" t="s">
        <v>98</v>
      </c>
      <c r="M10" s="85">
        <v>1.1731199999999999</v>
      </c>
      <c r="N10" s="78">
        <v>42944</v>
      </c>
      <c r="O10" s="100"/>
      <c r="P10" s="85">
        <v>1.175</v>
      </c>
      <c r="Q10" s="78">
        <v>42944</v>
      </c>
      <c r="R10" s="85">
        <f t="shared" si="3"/>
        <v>1.8800000000001038E-3</v>
      </c>
      <c r="S10" s="86" t="str">
        <f t="shared" si="5"/>
        <v>盈</v>
      </c>
    </row>
    <row r="11" spans="1:20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K11" s="196">
        <f t="shared" si="2"/>
        <v>9</v>
      </c>
      <c r="L11" s="76" t="s">
        <v>98</v>
      </c>
      <c r="M11" s="85">
        <v>1.1742300000000001</v>
      </c>
      <c r="N11" s="78">
        <v>42944</v>
      </c>
      <c r="O11" s="100"/>
      <c r="P11" s="85">
        <v>1.1795</v>
      </c>
      <c r="Q11" s="78">
        <v>42948</v>
      </c>
      <c r="R11" s="87">
        <f t="shared" si="3"/>
        <v>5.2699999999998859E-3</v>
      </c>
      <c r="S11" s="86" t="str">
        <f t="shared" si="5"/>
        <v>盈</v>
      </c>
    </row>
    <row r="12" spans="1:2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K12" s="196">
        <f t="shared" si="2"/>
        <v>10</v>
      </c>
      <c r="L12" s="76" t="s">
        <v>98</v>
      </c>
      <c r="M12" s="85">
        <v>1.1778</v>
      </c>
      <c r="N12" s="78">
        <v>42947</v>
      </c>
      <c r="O12" s="100"/>
      <c r="P12" s="85">
        <v>1.18241</v>
      </c>
      <c r="Q12" s="78">
        <v>42948</v>
      </c>
      <c r="R12" s="85">
        <f t="shared" si="3"/>
        <v>4.610000000000003E-3</v>
      </c>
      <c r="S12" s="86" t="str">
        <f t="shared" si="5"/>
        <v>盈</v>
      </c>
    </row>
    <row r="13" spans="1:2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K13" s="196">
        <f t="shared" si="2"/>
        <v>11</v>
      </c>
      <c r="L13" s="93" t="s">
        <v>99</v>
      </c>
      <c r="M13" s="92">
        <v>1.18072</v>
      </c>
      <c r="N13" s="78">
        <v>42951</v>
      </c>
      <c r="O13" s="102" t="s">
        <v>127</v>
      </c>
      <c r="P13" s="85">
        <v>1.17577</v>
      </c>
      <c r="Q13" s="78">
        <v>42951</v>
      </c>
      <c r="R13" s="85">
        <f t="shared" ref="R13:R16" si="8">IF(L13="卖",M13-P13,P13-M13)</f>
        <v>4.9500000000000099E-3</v>
      </c>
      <c r="S13" s="86" t="str">
        <f t="shared" ref="S13:S16" si="9">IF(R13&gt;=0,"盈","亏")</f>
        <v>盈</v>
      </c>
    </row>
    <row r="14" spans="1:20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K14" s="196">
        <f t="shared" si="2"/>
        <v>12</v>
      </c>
      <c r="L14" s="93" t="s">
        <v>99</v>
      </c>
      <c r="M14" s="92">
        <v>1.1765099999999999</v>
      </c>
      <c r="N14" s="78">
        <v>42951</v>
      </c>
      <c r="O14" s="102" t="s">
        <v>127</v>
      </c>
      <c r="P14" s="85">
        <v>1.175</v>
      </c>
      <c r="Q14" s="78">
        <v>42951</v>
      </c>
      <c r="R14" s="85">
        <f t="shared" si="8"/>
        <v>1.5099999999999003E-3</v>
      </c>
      <c r="S14" s="86" t="str">
        <f t="shared" si="9"/>
        <v>盈</v>
      </c>
    </row>
    <row r="15" spans="1:20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K15" s="196">
        <f t="shared" si="2"/>
        <v>13</v>
      </c>
      <c r="L15" s="51" t="s">
        <v>98</v>
      </c>
      <c r="M15" s="53">
        <v>1.1816800000000001</v>
      </c>
      <c r="N15" s="75">
        <v>42957</v>
      </c>
      <c r="O15" s="103" t="s">
        <v>123</v>
      </c>
      <c r="P15" s="53">
        <v>1.1737299999999999</v>
      </c>
      <c r="Q15" s="75">
        <v>42957</v>
      </c>
      <c r="R15" s="53">
        <f t="shared" si="8"/>
        <v>-7.9500000000001236E-3</v>
      </c>
      <c r="S15" s="49" t="str">
        <f t="shared" si="9"/>
        <v>亏</v>
      </c>
    </row>
    <row r="16" spans="1:20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K16" s="196">
        <f t="shared" si="2"/>
        <v>14</v>
      </c>
      <c r="L16" s="76" t="s">
        <v>98</v>
      </c>
      <c r="M16" s="85">
        <v>1.1878</v>
      </c>
      <c r="N16" s="78">
        <v>42972</v>
      </c>
      <c r="O16" s="100"/>
      <c r="P16" s="85">
        <v>1.19275</v>
      </c>
      <c r="Q16" s="78">
        <v>42972</v>
      </c>
      <c r="R16" s="85">
        <f t="shared" si="8"/>
        <v>4.9500000000000099E-3</v>
      </c>
      <c r="S16" s="86" t="str">
        <f t="shared" si="9"/>
        <v>盈</v>
      </c>
    </row>
    <row r="17" spans="1:2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K17" s="196">
        <f t="shared" si="2"/>
        <v>15</v>
      </c>
      <c r="L17" s="96" t="s">
        <v>98</v>
      </c>
      <c r="M17" s="88">
        <v>1.19533</v>
      </c>
      <c r="N17" s="94">
        <v>42976</v>
      </c>
      <c r="O17" s="101"/>
      <c r="P17" s="48">
        <v>1.2073</v>
      </c>
      <c r="Q17" s="94">
        <v>42986</v>
      </c>
      <c r="R17" s="48">
        <f t="shared" ref="R17:R19" si="12">IF(L17="卖",M17-P17,P17-M17)</f>
        <v>1.1970000000000036E-2</v>
      </c>
      <c r="S17" s="47" t="str">
        <f t="shared" ref="S17:S19" si="13">IF(R17&gt;=0,"盈","亏")</f>
        <v>盈</v>
      </c>
    </row>
    <row r="18" spans="1:2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K18" s="196">
        <f t="shared" si="2"/>
        <v>16</v>
      </c>
      <c r="L18" s="76" t="s">
        <v>98</v>
      </c>
      <c r="M18" s="85">
        <v>1.1924699999999999</v>
      </c>
      <c r="N18" s="78">
        <v>42984</v>
      </c>
      <c r="O18" s="100"/>
      <c r="P18" s="85">
        <v>1.19309</v>
      </c>
      <c r="Q18" s="78">
        <v>42984</v>
      </c>
      <c r="R18" s="85">
        <f t="shared" si="12"/>
        <v>6.2000000000006494E-4</v>
      </c>
      <c r="S18" s="86" t="str">
        <f t="shared" si="13"/>
        <v>盈</v>
      </c>
    </row>
    <row r="19" spans="1:2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197">
        <f t="shared" si="2"/>
        <v>17</v>
      </c>
      <c r="L19" s="93"/>
      <c r="M19" s="92"/>
      <c r="N19" s="105"/>
      <c r="O19" s="107">
        <v>2</v>
      </c>
      <c r="P19" s="92"/>
      <c r="Q19" s="105"/>
      <c r="R19" s="92">
        <f t="shared" si="12"/>
        <v>0</v>
      </c>
      <c r="S19" s="106" t="str">
        <f t="shared" si="13"/>
        <v>盈</v>
      </c>
    </row>
    <row r="20" spans="1:20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K20" s="196">
        <f t="shared" si="2"/>
        <v>18</v>
      </c>
      <c r="L20" s="96" t="s">
        <v>99</v>
      </c>
      <c r="M20" s="88">
        <v>1.18669</v>
      </c>
      <c r="N20" s="113">
        <v>42999</v>
      </c>
      <c r="O20" s="114"/>
      <c r="P20" s="112">
        <v>1.1811</v>
      </c>
      <c r="Q20" s="113">
        <v>43007</v>
      </c>
      <c r="R20" s="112">
        <f t="shared" ref="R20:R31" si="17">IF(L20="卖",M20-P20,P20-M20)*T20</f>
        <v>1.1179999999999968E-2</v>
      </c>
      <c r="S20" s="115" t="str">
        <f t="shared" ref="S20:S24" si="18">IF(R20&gt;=0,"盈","亏")</f>
        <v>盈</v>
      </c>
      <c r="T20" s="183" t="s">
        <v>108</v>
      </c>
    </row>
    <row r="21" spans="1:20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K21" s="196">
        <f t="shared" si="2"/>
        <v>19</v>
      </c>
      <c r="L21" s="96" t="s">
        <v>99</v>
      </c>
      <c r="M21" s="88">
        <v>1.1747000000000001</v>
      </c>
      <c r="N21" s="113">
        <v>43005</v>
      </c>
      <c r="O21" s="114"/>
      <c r="P21" s="112">
        <v>1.17265</v>
      </c>
      <c r="Q21" s="113">
        <v>43014</v>
      </c>
      <c r="R21" s="112">
        <f t="shared" si="17"/>
        <v>4.1000000000002146E-3</v>
      </c>
      <c r="S21" s="115" t="str">
        <f t="shared" si="18"/>
        <v>盈</v>
      </c>
      <c r="T21" s="183" t="s">
        <v>108</v>
      </c>
    </row>
    <row r="22" spans="1:20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K22" s="196">
        <f t="shared" si="2"/>
        <v>20</v>
      </c>
      <c r="L22" s="111" t="s">
        <v>99</v>
      </c>
      <c r="M22" s="112">
        <v>1.17424</v>
      </c>
      <c r="N22" s="113">
        <v>43006</v>
      </c>
      <c r="O22" s="114"/>
      <c r="P22" s="112">
        <v>1.173</v>
      </c>
      <c r="Q22" s="113">
        <v>43006</v>
      </c>
      <c r="R22" s="112">
        <f t="shared" si="17"/>
        <v>2.4799999999998157E-3</v>
      </c>
      <c r="S22" s="115" t="str">
        <f t="shared" si="18"/>
        <v>盈</v>
      </c>
      <c r="T22" s="183" t="s">
        <v>108</v>
      </c>
    </row>
    <row r="23" spans="1:2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K23" s="196">
        <f t="shared" si="2"/>
        <v>21</v>
      </c>
      <c r="L23" s="111" t="s">
        <v>99</v>
      </c>
      <c r="M23" s="112">
        <v>1.17753</v>
      </c>
      <c r="N23" s="113">
        <v>43010</v>
      </c>
      <c r="O23" s="114"/>
      <c r="P23" s="112">
        <v>1.17557</v>
      </c>
      <c r="Q23" s="113">
        <v>43011</v>
      </c>
      <c r="R23" s="112">
        <f t="shared" si="17"/>
        <v>3.9199999999999235E-3</v>
      </c>
      <c r="S23" s="115" t="str">
        <f t="shared" si="18"/>
        <v>盈</v>
      </c>
      <c r="T23" s="183" t="s">
        <v>108</v>
      </c>
    </row>
    <row r="24" spans="1:2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K24" s="196">
        <f t="shared" si="2"/>
        <v>22</v>
      </c>
      <c r="L24" s="111" t="s">
        <v>99</v>
      </c>
      <c r="M24" s="112">
        <v>1.175</v>
      </c>
      <c r="N24" s="113">
        <v>43012</v>
      </c>
      <c r="O24" s="114"/>
      <c r="P24" s="112">
        <v>1.1739999999999999</v>
      </c>
      <c r="Q24" s="113">
        <v>43013</v>
      </c>
      <c r="R24" s="112">
        <f t="shared" si="17"/>
        <v>2.0000000000002238E-3</v>
      </c>
      <c r="S24" s="115" t="str">
        <f t="shared" si="18"/>
        <v>盈</v>
      </c>
      <c r="T24" s="183" t="s">
        <v>108</v>
      </c>
    </row>
    <row r="25" spans="1:2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K25" s="196">
        <f t="shared" si="2"/>
        <v>23</v>
      </c>
      <c r="L25" s="111" t="s">
        <v>99</v>
      </c>
      <c r="M25" s="112">
        <v>1.17431</v>
      </c>
      <c r="N25" s="113">
        <v>43012</v>
      </c>
      <c r="O25" s="114"/>
      <c r="P25" s="112">
        <v>1.1726300000000001</v>
      </c>
      <c r="Q25" s="113">
        <v>43013</v>
      </c>
      <c r="R25" s="112">
        <f t="shared" si="17"/>
        <v>3.3599999999998076E-3</v>
      </c>
      <c r="S25" s="115" t="str">
        <f t="shared" ref="S25:S28" si="21">IF(R25&gt;=0,"盈","亏")</f>
        <v>盈</v>
      </c>
      <c r="T25" s="183" t="s">
        <v>108</v>
      </c>
    </row>
    <row r="26" spans="1:20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K26" s="196">
        <f t="shared" si="2"/>
        <v>24</v>
      </c>
      <c r="L26" s="96" t="s">
        <v>99</v>
      </c>
      <c r="M26" s="88">
        <v>1.1758900000000001</v>
      </c>
      <c r="N26" s="113">
        <v>43025</v>
      </c>
      <c r="O26" s="114"/>
      <c r="P26" s="112">
        <v>1.1758</v>
      </c>
      <c r="Q26" s="113">
        <v>43034</v>
      </c>
      <c r="R26" s="112">
        <f t="shared" si="17"/>
        <v>9.0000000000145519E-5</v>
      </c>
      <c r="S26" s="115" t="str">
        <f t="shared" si="21"/>
        <v>盈</v>
      </c>
      <c r="T26" s="183" t="s">
        <v>107</v>
      </c>
    </row>
    <row r="27" spans="1:20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K27" s="196">
        <f t="shared" si="2"/>
        <v>25</v>
      </c>
      <c r="L27" s="111" t="s">
        <v>99</v>
      </c>
      <c r="M27" s="112">
        <v>1.17598</v>
      </c>
      <c r="N27" s="113">
        <v>43025</v>
      </c>
      <c r="O27" s="114"/>
      <c r="P27" s="112">
        <v>1.17578</v>
      </c>
      <c r="Q27" s="113">
        <v>43025</v>
      </c>
      <c r="R27" s="112">
        <f t="shared" si="17"/>
        <v>1.9999999999997797E-4</v>
      </c>
      <c r="S27" s="115" t="str">
        <f t="shared" si="21"/>
        <v>盈</v>
      </c>
      <c r="T27" s="183" t="s">
        <v>107</v>
      </c>
    </row>
    <row r="28" spans="1:20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K28" s="196">
        <f t="shared" si="2"/>
        <v>26</v>
      </c>
      <c r="L28" s="111" t="s">
        <v>99</v>
      </c>
      <c r="M28" s="112">
        <v>1.1812400000000001</v>
      </c>
      <c r="N28" s="113">
        <v>43028</v>
      </c>
      <c r="O28" s="114"/>
      <c r="P28" s="112">
        <v>1.18024</v>
      </c>
      <c r="Q28" s="113">
        <v>43028</v>
      </c>
      <c r="R28" s="112">
        <f t="shared" si="17"/>
        <v>1.0000000000001119E-3</v>
      </c>
      <c r="S28" s="115" t="str">
        <f t="shared" si="21"/>
        <v>盈</v>
      </c>
      <c r="T28" s="183" t="s">
        <v>107</v>
      </c>
    </row>
    <row r="29" spans="1:2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K29" s="196">
        <f t="shared" si="2"/>
        <v>27</v>
      </c>
      <c r="L29" s="111" t="s">
        <v>99</v>
      </c>
      <c r="M29" s="112">
        <v>1.17561</v>
      </c>
      <c r="N29" s="113">
        <v>43031</v>
      </c>
      <c r="O29" s="114"/>
      <c r="P29" s="112">
        <v>1.17547</v>
      </c>
      <c r="Q29" s="113">
        <v>43032</v>
      </c>
      <c r="R29" s="112">
        <f t="shared" si="17"/>
        <v>2.8000000000005798E-4</v>
      </c>
      <c r="S29" s="115" t="str">
        <f t="shared" ref="S29" si="23">IF(R29&gt;=0,"盈","亏")</f>
        <v>盈</v>
      </c>
      <c r="T29" s="183" t="s">
        <v>108</v>
      </c>
    </row>
    <row r="30" spans="1:2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196">
        <f t="shared" si="2"/>
        <v>28</v>
      </c>
      <c r="L30" s="111" t="s">
        <v>99</v>
      </c>
      <c r="M30" s="112">
        <v>1.17597</v>
      </c>
      <c r="N30" s="113">
        <v>43032</v>
      </c>
      <c r="O30" s="114"/>
      <c r="P30" s="112">
        <v>1.17214</v>
      </c>
      <c r="Q30" s="113">
        <v>43034</v>
      </c>
      <c r="R30" s="112">
        <f t="shared" si="17"/>
        <v>3.8300000000000001E-3</v>
      </c>
      <c r="S30" s="115" t="str">
        <f t="shared" ref="S30:S31" si="26">IF(R30&gt;=0,"盈","亏")</f>
        <v>盈</v>
      </c>
      <c r="T30" s="183" t="s">
        <v>107</v>
      </c>
    </row>
    <row r="31" spans="1:2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261">
        <f t="shared" si="2"/>
        <v>29</v>
      </c>
      <c r="L31" s="51" t="s">
        <v>99</v>
      </c>
      <c r="M31" s="53">
        <v>1.15872</v>
      </c>
      <c r="N31" s="75">
        <v>43036</v>
      </c>
      <c r="O31" s="99"/>
      <c r="P31" s="53">
        <v>1.1843600000000001</v>
      </c>
      <c r="Q31" s="75">
        <v>43063</v>
      </c>
      <c r="R31" s="53">
        <f t="shared" si="17"/>
        <v>-2.5640000000000107E-2</v>
      </c>
      <c r="S31" s="49" t="str">
        <f t="shared" si="26"/>
        <v>亏</v>
      </c>
      <c r="T31" s="183" t="s">
        <v>107</v>
      </c>
    </row>
    <row r="32" spans="1:2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196">
        <f t="shared" si="2"/>
        <v>30</v>
      </c>
      <c r="L32" s="55"/>
      <c r="M32" s="67"/>
      <c r="N32" s="57"/>
      <c r="O32" s="104"/>
      <c r="P32" s="67"/>
      <c r="Q32" s="57"/>
      <c r="R32" s="67"/>
      <c r="S32" s="59"/>
      <c r="T32" s="183" t="s">
        <v>107</v>
      </c>
    </row>
    <row r="33" spans="1:26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261">
        <f t="shared" si="2"/>
        <v>31</v>
      </c>
      <c r="L33" s="51" t="s">
        <v>99</v>
      </c>
      <c r="M33" s="53">
        <v>1.1679999999999999</v>
      </c>
      <c r="N33" s="75">
        <v>43036</v>
      </c>
      <c r="O33" s="102" t="s">
        <v>195</v>
      </c>
      <c r="P33" s="53">
        <v>1.16845</v>
      </c>
      <c r="Q33" s="75">
        <v>43042</v>
      </c>
      <c r="R33" s="53">
        <f t="shared" ref="R33:R52" si="27">IF(L33="卖",M33-P33,P33-M33)*T33</f>
        <v>-4.5000000000006146E-4</v>
      </c>
      <c r="S33" s="49" t="str">
        <f t="shared" ref="S33" si="28">IF(R33&gt;=0,"盈","亏")</f>
        <v>亏</v>
      </c>
      <c r="T33" s="183" t="s">
        <v>107</v>
      </c>
    </row>
    <row r="34" spans="1:26" ht="16.8" customHeight="1" x14ac:dyDescent="0.4">
      <c r="A34" s="180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261">
        <f t="shared" si="2"/>
        <v>32</v>
      </c>
      <c r="L34" s="51" t="s">
        <v>99</v>
      </c>
      <c r="M34" s="53">
        <v>1.1605000000000001</v>
      </c>
      <c r="N34" s="75">
        <v>43038</v>
      </c>
      <c r="O34" s="99"/>
      <c r="P34" s="53">
        <v>1.1736800000000001</v>
      </c>
      <c r="Q34" s="75">
        <v>43053</v>
      </c>
      <c r="R34" s="53">
        <f t="shared" si="27"/>
        <v>-1.317999999999997E-2</v>
      </c>
      <c r="S34" s="49" t="str">
        <f t="shared" ref="S34:S38" si="31">IF(R34&gt;=0,"盈","亏")</f>
        <v>亏</v>
      </c>
      <c r="T34" s="183" t="s">
        <v>107</v>
      </c>
      <c r="U34" s="225">
        <v>43053</v>
      </c>
      <c r="V34" s="223" t="s">
        <v>198</v>
      </c>
      <c r="W34" s="223"/>
      <c r="X34" s="223"/>
      <c r="Y34" s="223"/>
      <c r="Z34" s="223"/>
    </row>
    <row r="35" spans="1:26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196">
        <f t="shared" si="2"/>
        <v>33</v>
      </c>
      <c r="L35" s="55"/>
      <c r="M35" s="67"/>
      <c r="N35" s="57"/>
      <c r="O35" s="104"/>
      <c r="P35" s="67"/>
      <c r="Q35" s="57"/>
      <c r="R35" s="67">
        <f t="shared" si="27"/>
        <v>0</v>
      </c>
      <c r="S35" s="59" t="str">
        <f t="shared" si="31"/>
        <v>盈</v>
      </c>
      <c r="T35" s="183" t="s">
        <v>107</v>
      </c>
      <c r="V35" s="223" t="s">
        <v>199</v>
      </c>
      <c r="W35" s="223"/>
      <c r="X35" s="223"/>
      <c r="Y35" s="223"/>
      <c r="Z35" s="223"/>
    </row>
    <row r="36" spans="1:26" ht="16.8" customHeight="1" x14ac:dyDescent="0.4">
      <c r="A36" s="228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261">
        <f t="shared" si="2"/>
        <v>34</v>
      </c>
      <c r="L36" s="51" t="s">
        <v>99</v>
      </c>
      <c r="M36" s="53">
        <v>1.16018</v>
      </c>
      <c r="N36" s="75">
        <v>43042</v>
      </c>
      <c r="O36" s="99"/>
      <c r="P36" s="53">
        <v>1.1736500000000001</v>
      </c>
      <c r="Q36" s="75">
        <v>43053</v>
      </c>
      <c r="R36" s="53">
        <f t="shared" si="27"/>
        <v>-1.3470000000000093E-2</v>
      </c>
      <c r="S36" s="49" t="str">
        <f t="shared" si="31"/>
        <v>亏</v>
      </c>
      <c r="T36" s="183" t="s">
        <v>107</v>
      </c>
      <c r="V36" s="223" t="s">
        <v>200</v>
      </c>
      <c r="W36" s="223"/>
      <c r="X36" s="223"/>
      <c r="Y36" s="223"/>
      <c r="Z36" s="223"/>
    </row>
    <row r="37" spans="1:26" ht="16.8" customHeight="1" x14ac:dyDescent="0.4">
      <c r="A37" s="228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196">
        <f t="shared" si="2"/>
        <v>35</v>
      </c>
      <c r="L37" s="111" t="s">
        <v>99</v>
      </c>
      <c r="M37" s="112">
        <v>1.1603399999999999</v>
      </c>
      <c r="N37" s="113">
        <v>43046</v>
      </c>
      <c r="O37" s="114"/>
      <c r="P37" s="112">
        <v>1.159</v>
      </c>
      <c r="Q37" s="113">
        <v>43046</v>
      </c>
      <c r="R37" s="112">
        <f t="shared" si="27"/>
        <v>1.3399999999998968E-3</v>
      </c>
      <c r="S37" s="115" t="str">
        <f t="shared" si="31"/>
        <v>盈</v>
      </c>
      <c r="T37" s="183" t="s">
        <v>107</v>
      </c>
      <c r="V37" s="223" t="s">
        <v>201</v>
      </c>
      <c r="W37" s="223"/>
      <c r="X37" s="223"/>
      <c r="Y37" s="223"/>
    </row>
    <row r="38" spans="1:26" ht="16.8" customHeight="1" x14ac:dyDescent="0.4">
      <c r="A38" s="180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261">
        <f t="shared" si="2"/>
        <v>36</v>
      </c>
      <c r="L38" s="51" t="s">
        <v>99</v>
      </c>
      <c r="M38" s="53">
        <v>1.15937</v>
      </c>
      <c r="N38" s="75">
        <v>43047</v>
      </c>
      <c r="O38" s="99"/>
      <c r="P38" s="53">
        <v>1.1838299999999999</v>
      </c>
      <c r="Q38" s="75">
        <v>43054</v>
      </c>
      <c r="R38" s="53">
        <f t="shared" si="27"/>
        <v>-2.4459999999999926E-2</v>
      </c>
      <c r="S38" s="49" t="str">
        <f t="shared" si="31"/>
        <v>亏</v>
      </c>
      <c r="T38" s="183" t="s">
        <v>107</v>
      </c>
    </row>
    <row r="39" spans="1:26" ht="16.8" customHeight="1" x14ac:dyDescent="0.4">
      <c r="A39" s="240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1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260">
        <f t="shared" si="2"/>
        <v>37</v>
      </c>
      <c r="L39" s="44" t="s">
        <v>99</v>
      </c>
      <c r="M39" s="48">
        <v>1.17797</v>
      </c>
      <c r="N39" s="94">
        <v>43077</v>
      </c>
      <c r="O39" s="101"/>
      <c r="P39" s="48">
        <v>1.177</v>
      </c>
      <c r="Q39" s="94">
        <v>43076</v>
      </c>
      <c r="R39" s="48">
        <f t="shared" si="27"/>
        <v>9.6999999999991537E-4</v>
      </c>
      <c r="S39" s="47" t="str">
        <f t="shared" ref="S39" si="34">IF(R39&gt;=0,"盈","亏")</f>
        <v>盈</v>
      </c>
      <c r="T39" s="183" t="s">
        <v>107</v>
      </c>
    </row>
    <row r="40" spans="1:26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260">
        <f t="shared" si="2"/>
        <v>38</v>
      </c>
      <c r="L40" s="44" t="s">
        <v>99</v>
      </c>
      <c r="M40" s="48">
        <v>1.17893</v>
      </c>
      <c r="N40" s="94">
        <v>43077</v>
      </c>
      <c r="O40" s="101"/>
      <c r="P40" s="48">
        <v>1.177</v>
      </c>
      <c r="Q40" s="94">
        <v>43076</v>
      </c>
      <c r="R40" s="48">
        <f t="shared" si="27"/>
        <v>1.9299999999999873E-3</v>
      </c>
      <c r="S40" s="47" t="str">
        <f t="shared" ref="S40:S43" si="37">IF(R40&gt;=0,"盈","亏")</f>
        <v>盈</v>
      </c>
      <c r="T40" s="183" t="s">
        <v>107</v>
      </c>
    </row>
    <row r="41" spans="1:26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260">
        <f t="shared" si="2"/>
        <v>39</v>
      </c>
      <c r="L41" s="111" t="s">
        <v>99</v>
      </c>
      <c r="M41" s="112">
        <v>1.17367</v>
      </c>
      <c r="N41" s="113">
        <v>43082</v>
      </c>
      <c r="O41" s="114"/>
      <c r="P41" s="112"/>
      <c r="Q41" s="113"/>
      <c r="R41" s="112">
        <f t="shared" si="27"/>
        <v>1.17367</v>
      </c>
      <c r="S41" s="115" t="str">
        <f t="shared" si="37"/>
        <v>盈</v>
      </c>
      <c r="T41" s="183" t="s">
        <v>107</v>
      </c>
    </row>
    <row r="42" spans="1:26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196">
        <f t="shared" si="2"/>
        <v>40</v>
      </c>
      <c r="L42" s="55"/>
      <c r="M42" s="67"/>
      <c r="N42" s="57"/>
      <c r="O42" s="104"/>
      <c r="P42" s="67"/>
      <c r="Q42" s="57"/>
      <c r="R42" s="67">
        <f t="shared" si="27"/>
        <v>0</v>
      </c>
      <c r="S42" s="59" t="str">
        <f t="shared" si="37"/>
        <v>盈</v>
      </c>
      <c r="T42" s="183" t="s">
        <v>107</v>
      </c>
    </row>
    <row r="43" spans="1:26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196">
        <f t="shared" si="2"/>
        <v>41</v>
      </c>
      <c r="L43" s="55"/>
      <c r="M43" s="67"/>
      <c r="N43" s="57"/>
      <c r="O43" s="104"/>
      <c r="P43" s="67"/>
      <c r="Q43" s="57"/>
      <c r="R43" s="67">
        <f t="shared" si="27"/>
        <v>0</v>
      </c>
      <c r="S43" s="59" t="str">
        <f t="shared" si="37"/>
        <v>盈</v>
      </c>
      <c r="T43" s="183" t="s">
        <v>107</v>
      </c>
    </row>
    <row r="44" spans="1:26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196">
        <f t="shared" si="2"/>
        <v>42</v>
      </c>
      <c r="L44" s="55"/>
      <c r="M44" s="67"/>
      <c r="N44" s="57"/>
      <c r="O44" s="104"/>
      <c r="P44" s="67"/>
      <c r="Q44" s="57"/>
      <c r="R44" s="67">
        <f t="shared" si="27"/>
        <v>0</v>
      </c>
      <c r="S44" s="59" t="str">
        <f t="shared" ref="S44:S47" si="40">IF(R44&gt;=0,"盈","亏")</f>
        <v>盈</v>
      </c>
      <c r="T44" s="183" t="s">
        <v>107</v>
      </c>
    </row>
    <row r="45" spans="1:26" ht="16.8" customHeight="1" x14ac:dyDescent="0.4">
      <c r="A45" s="228">
        <f t="shared" si="0"/>
        <v>43</v>
      </c>
      <c r="B45" s="111" t="s">
        <v>99</v>
      </c>
      <c r="C45" s="116">
        <v>130.36199999999999</v>
      </c>
      <c r="D45" s="113">
        <v>43223</v>
      </c>
      <c r="E45" s="116"/>
      <c r="F45" s="116">
        <v>126.285</v>
      </c>
      <c r="G45" s="113">
        <v>43250</v>
      </c>
      <c r="H45" s="221">
        <f t="shared" si="38"/>
        <v>4.0769999999999982</v>
      </c>
      <c r="I45" s="115" t="str">
        <f t="shared" si="39"/>
        <v>盈</v>
      </c>
      <c r="J45" s="183" t="s">
        <v>107</v>
      </c>
      <c r="K45" s="260">
        <f t="shared" si="2"/>
        <v>43</v>
      </c>
      <c r="L45" s="111" t="s">
        <v>99</v>
      </c>
      <c r="M45" s="112">
        <v>1.20814</v>
      </c>
      <c r="N45" s="113">
        <v>43220</v>
      </c>
      <c r="O45" s="114"/>
      <c r="P45" s="112">
        <v>1.19316</v>
      </c>
      <c r="Q45" s="113">
        <v>43230</v>
      </c>
      <c r="R45" s="112">
        <f t="shared" si="27"/>
        <v>1.4979999999999993E-2</v>
      </c>
      <c r="S45" s="115" t="str">
        <f t="shared" si="40"/>
        <v>盈</v>
      </c>
      <c r="T45" s="183" t="s">
        <v>107</v>
      </c>
    </row>
    <row r="46" spans="1:26" ht="16.8" customHeight="1" x14ac:dyDescent="0.4">
      <c r="A46" s="228">
        <f t="shared" si="0"/>
        <v>44</v>
      </c>
      <c r="B46" s="111" t="s">
        <v>99</v>
      </c>
      <c r="C46" s="116">
        <v>128.09700000000001</v>
      </c>
      <c r="D46" s="113">
        <v>43244</v>
      </c>
      <c r="E46" s="116"/>
      <c r="F46" s="116">
        <v>127.286</v>
      </c>
      <c r="G46" s="113">
        <v>43245</v>
      </c>
      <c r="H46" s="221">
        <f t="shared" si="38"/>
        <v>0.81100000000000705</v>
      </c>
      <c r="I46" s="115" t="str">
        <f t="shared" si="39"/>
        <v>盈</v>
      </c>
      <c r="J46" s="183" t="s">
        <v>107</v>
      </c>
      <c r="K46" s="260">
        <f t="shared" si="2"/>
        <v>44</v>
      </c>
      <c r="L46" s="111" t="s">
        <v>99</v>
      </c>
      <c r="M46" s="112">
        <v>1.19058</v>
      </c>
      <c r="N46" s="113">
        <v>43227</v>
      </c>
      <c r="O46" s="114"/>
      <c r="P46" s="112">
        <v>1.18788</v>
      </c>
      <c r="Q46" s="113">
        <v>43229</v>
      </c>
      <c r="R46" s="112">
        <f t="shared" si="27"/>
        <v>2.6999999999999247E-3</v>
      </c>
      <c r="S46" s="115" t="str">
        <f t="shared" si="40"/>
        <v>盈</v>
      </c>
      <c r="T46" s="183" t="s">
        <v>107</v>
      </c>
    </row>
    <row r="47" spans="1:26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260">
        <f t="shared" si="2"/>
        <v>45</v>
      </c>
      <c r="L47" s="111" t="s">
        <v>99</v>
      </c>
      <c r="M47" s="112">
        <v>1.19167</v>
      </c>
      <c r="N47" s="113">
        <v>43235</v>
      </c>
      <c r="O47" s="114"/>
      <c r="P47" s="92">
        <v>1.1821699999999999</v>
      </c>
      <c r="Q47" s="105">
        <v>43238</v>
      </c>
      <c r="R47" s="112">
        <f t="shared" si="27"/>
        <v>9.5000000000000639E-3</v>
      </c>
      <c r="S47" s="115" t="str">
        <f t="shared" si="40"/>
        <v>盈</v>
      </c>
      <c r="T47" s="183" t="s">
        <v>107</v>
      </c>
    </row>
    <row r="48" spans="1:26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2" si="41">IF(B48="卖",C48-F48,F48-C48)*J48</f>
        <v>0</v>
      </c>
      <c r="I48" s="59" t="str">
        <f t="shared" ref="I48:I52" si="42">IF(H48&gt;=0,"盈","亏")</f>
        <v>盈</v>
      </c>
      <c r="J48" s="183" t="s">
        <v>107</v>
      </c>
      <c r="K48" s="260">
        <f t="shared" si="2"/>
        <v>46</v>
      </c>
      <c r="L48" s="111" t="s">
        <v>99</v>
      </c>
      <c r="M48" s="112">
        <v>1.17743</v>
      </c>
      <c r="N48" s="113">
        <v>43238</v>
      </c>
      <c r="O48" s="114"/>
      <c r="P48" s="112">
        <v>1.1735</v>
      </c>
      <c r="Q48" s="113">
        <v>43241</v>
      </c>
      <c r="R48" s="112">
        <f t="shared" si="27"/>
        <v>3.9299999999999891E-3</v>
      </c>
      <c r="S48" s="115" t="str">
        <f t="shared" ref="S48:S52" si="43">IF(R48&gt;=0,"盈","亏")</f>
        <v>盈</v>
      </c>
      <c r="T48" s="183" t="s">
        <v>107</v>
      </c>
    </row>
    <row r="49" spans="1:21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260">
        <f t="shared" si="2"/>
        <v>47</v>
      </c>
      <c r="L49" s="111" t="s">
        <v>99</v>
      </c>
      <c r="M49" s="112">
        <v>1.1732800000000001</v>
      </c>
      <c r="N49" s="113">
        <v>43241</v>
      </c>
      <c r="O49" s="114"/>
      <c r="P49" s="112">
        <v>1.1609700000000001</v>
      </c>
      <c r="Q49" s="113">
        <v>43250</v>
      </c>
      <c r="R49" s="112">
        <f t="shared" si="27"/>
        <v>1.2310000000000043E-2</v>
      </c>
      <c r="S49" s="115" t="str">
        <f t="shared" si="43"/>
        <v>盈</v>
      </c>
      <c r="T49" s="183" t="s">
        <v>107</v>
      </c>
    </row>
    <row r="50" spans="1:21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261">
        <f t="shared" si="2"/>
        <v>48</v>
      </c>
      <c r="L50" s="51" t="s">
        <v>99</v>
      </c>
      <c r="M50" s="53">
        <v>1.17316</v>
      </c>
      <c r="N50" s="75">
        <v>43241</v>
      </c>
      <c r="O50" s="102" t="s">
        <v>246</v>
      </c>
      <c r="P50" s="53">
        <v>1.18252</v>
      </c>
      <c r="Q50" s="75">
        <v>43242</v>
      </c>
      <c r="R50" s="53">
        <f t="shared" si="27"/>
        <v>-9.360000000000035E-3</v>
      </c>
      <c r="S50" s="49" t="str">
        <f t="shared" si="43"/>
        <v>亏</v>
      </c>
      <c r="T50" s="183" t="s">
        <v>107</v>
      </c>
      <c r="U50" s="54" t="s">
        <v>247</v>
      </c>
    </row>
    <row r="51" spans="1:21" ht="16.8" customHeight="1" x14ac:dyDescent="0.4">
      <c r="A51" s="176">
        <f t="shared" si="0"/>
        <v>49</v>
      </c>
      <c r="B51" s="55"/>
      <c r="C51" s="56"/>
      <c r="D51" s="57"/>
      <c r="E51" s="56"/>
      <c r="F51" s="56"/>
      <c r="G51" s="57"/>
      <c r="H51" s="175">
        <f t="shared" si="41"/>
        <v>0</v>
      </c>
      <c r="I51" s="59" t="str">
        <f t="shared" si="42"/>
        <v>盈</v>
      </c>
      <c r="J51" s="183" t="s">
        <v>107</v>
      </c>
      <c r="K51" s="196">
        <f t="shared" si="2"/>
        <v>49</v>
      </c>
      <c r="L51" s="55"/>
      <c r="M51" s="67"/>
      <c r="N51" s="57"/>
      <c r="O51" s="104"/>
      <c r="P51" s="67"/>
      <c r="Q51" s="57"/>
      <c r="R51" s="67">
        <f t="shared" si="27"/>
        <v>0</v>
      </c>
      <c r="S51" s="59" t="str">
        <f t="shared" si="43"/>
        <v>盈</v>
      </c>
      <c r="T51" s="183" t="s">
        <v>107</v>
      </c>
    </row>
    <row r="52" spans="1:21" ht="16.8" customHeight="1" x14ac:dyDescent="0.4">
      <c r="A52" s="176">
        <f t="shared" si="0"/>
        <v>50</v>
      </c>
      <c r="B52" s="55"/>
      <c r="C52" s="56"/>
      <c r="D52" s="57"/>
      <c r="E52" s="56"/>
      <c r="F52" s="56"/>
      <c r="G52" s="57"/>
      <c r="H52" s="175">
        <f t="shared" si="41"/>
        <v>0</v>
      </c>
      <c r="I52" s="59" t="str">
        <f t="shared" si="42"/>
        <v>盈</v>
      </c>
      <c r="J52" s="183" t="s">
        <v>107</v>
      </c>
      <c r="K52" s="196">
        <f t="shared" si="2"/>
        <v>50</v>
      </c>
      <c r="L52" s="55"/>
      <c r="M52" s="67"/>
      <c r="N52" s="57"/>
      <c r="O52" s="104"/>
      <c r="P52" s="67"/>
      <c r="Q52" s="57"/>
      <c r="R52" s="67">
        <f t="shared" si="27"/>
        <v>0</v>
      </c>
      <c r="S52" s="59" t="str">
        <f t="shared" si="43"/>
        <v>盈</v>
      </c>
      <c r="T52" s="183" t="s">
        <v>107</v>
      </c>
    </row>
    <row r="53" spans="1:21" ht="16.8" customHeight="1" x14ac:dyDescent="0.4">
      <c r="A53" s="176">
        <f t="shared" si="0"/>
        <v>51</v>
      </c>
      <c r="B53" s="55"/>
      <c r="C53" s="56"/>
      <c r="D53" s="57"/>
      <c r="E53" s="56"/>
      <c r="F53" s="56"/>
      <c r="G53" s="57"/>
      <c r="H53" s="175">
        <f t="shared" ref="H53:H54" si="44">IF(B53="卖",C53-F53,F53-C53)*J53</f>
        <v>0</v>
      </c>
      <c r="I53" s="59" t="str">
        <f t="shared" ref="I53:I54" si="45">IF(H53&gt;=0,"盈","亏")</f>
        <v>盈</v>
      </c>
      <c r="J53" s="183" t="s">
        <v>107</v>
      </c>
      <c r="K53" s="196">
        <f t="shared" si="2"/>
        <v>51</v>
      </c>
      <c r="L53" s="55"/>
      <c r="M53" s="67"/>
      <c r="N53" s="57"/>
      <c r="O53" s="104"/>
      <c r="P53" s="67"/>
      <c r="Q53" s="57"/>
      <c r="R53" s="67">
        <f t="shared" ref="R53:R54" si="46">IF(L53="卖",M53-P53,P53-M53)*T53</f>
        <v>0</v>
      </c>
      <c r="S53" s="59" t="str">
        <f t="shared" ref="S53:S54" si="47">IF(R53&gt;=0,"盈","亏")</f>
        <v>盈</v>
      </c>
      <c r="T53" s="183" t="s">
        <v>107</v>
      </c>
    </row>
    <row r="54" spans="1:21" ht="16.8" customHeight="1" x14ac:dyDescent="0.4">
      <c r="A54" s="176">
        <f t="shared" si="0"/>
        <v>52</v>
      </c>
      <c r="B54" s="55"/>
      <c r="C54" s="56"/>
      <c r="D54" s="57"/>
      <c r="E54" s="56"/>
      <c r="F54" s="56"/>
      <c r="G54" s="57"/>
      <c r="H54" s="175">
        <f t="shared" si="44"/>
        <v>0</v>
      </c>
      <c r="I54" s="59" t="str">
        <f t="shared" si="45"/>
        <v>盈</v>
      </c>
      <c r="J54" s="183" t="s">
        <v>107</v>
      </c>
      <c r="K54" s="196">
        <f t="shared" si="2"/>
        <v>52</v>
      </c>
      <c r="L54" s="55"/>
      <c r="M54" s="67"/>
      <c r="N54" s="57"/>
      <c r="O54" s="104"/>
      <c r="P54" s="67"/>
      <c r="Q54" s="57"/>
      <c r="R54" s="67">
        <f t="shared" si="46"/>
        <v>0</v>
      </c>
      <c r="S54" s="59" t="str">
        <f t="shared" si="47"/>
        <v>盈</v>
      </c>
      <c r="T54" s="183" t="s">
        <v>107</v>
      </c>
    </row>
    <row r="55" spans="1:21" ht="16.8" customHeight="1" x14ac:dyDescent="0.4">
      <c r="A55" s="176">
        <f t="shared" si="0"/>
        <v>53</v>
      </c>
      <c r="B55" s="55"/>
      <c r="C55" s="56"/>
      <c r="D55" s="57"/>
      <c r="E55" s="56"/>
      <c r="F55" s="56"/>
      <c r="G55" s="57"/>
      <c r="H55" s="175">
        <f t="shared" ref="H55:H56" si="48">IF(B55="卖",C55-F55,F55-C55)*J55</f>
        <v>0</v>
      </c>
      <c r="I55" s="59" t="str">
        <f t="shared" ref="I55:I56" si="49">IF(H55&gt;=0,"盈","亏")</f>
        <v>盈</v>
      </c>
      <c r="J55" s="183" t="s">
        <v>107</v>
      </c>
      <c r="K55" s="196">
        <f t="shared" si="2"/>
        <v>53</v>
      </c>
      <c r="L55" s="55"/>
      <c r="M55" s="67"/>
      <c r="N55" s="57"/>
      <c r="O55" s="104"/>
      <c r="P55" s="67"/>
      <c r="Q55" s="57"/>
      <c r="R55" s="67">
        <f t="shared" ref="R55:R56" si="50">IF(L55="卖",M55-P55,P55-M55)*T55</f>
        <v>0</v>
      </c>
      <c r="S55" s="59" t="str">
        <f t="shared" ref="S55:S56" si="51">IF(R55&gt;=0,"盈","亏")</f>
        <v>盈</v>
      </c>
      <c r="T55" s="183" t="s">
        <v>107</v>
      </c>
    </row>
    <row r="56" spans="1:21" ht="16.8" customHeight="1" x14ac:dyDescent="0.4">
      <c r="A56" s="176">
        <f t="shared" si="0"/>
        <v>54</v>
      </c>
      <c r="B56" s="55"/>
      <c r="C56" s="56"/>
      <c r="D56" s="57"/>
      <c r="E56" s="56"/>
      <c r="F56" s="56"/>
      <c r="G56" s="57"/>
      <c r="H56" s="175">
        <f t="shared" si="48"/>
        <v>0</v>
      </c>
      <c r="I56" s="59" t="str">
        <f t="shared" si="49"/>
        <v>盈</v>
      </c>
      <c r="J56" s="183" t="s">
        <v>107</v>
      </c>
      <c r="K56" s="196">
        <f t="shared" si="2"/>
        <v>54</v>
      </c>
      <c r="L56" s="55"/>
      <c r="M56" s="67"/>
      <c r="N56" s="57"/>
      <c r="O56" s="104"/>
      <c r="P56" s="67"/>
      <c r="Q56" s="57"/>
      <c r="R56" s="67">
        <f t="shared" si="50"/>
        <v>0</v>
      </c>
      <c r="S56" s="59" t="str">
        <f t="shared" si="51"/>
        <v>盈</v>
      </c>
      <c r="T56" s="183" t="s">
        <v>107</v>
      </c>
    </row>
    <row r="57" spans="1:21" x14ac:dyDescent="0.4">
      <c r="D57" s="39"/>
      <c r="E57" s="39"/>
      <c r="N57" s="73"/>
    </row>
    <row r="58" spans="1:21" ht="39.6" x14ac:dyDescent="0.8">
      <c r="D58" s="275" t="str">
        <f>E61</f>
        <v>波动</v>
      </c>
      <c r="E58" s="275"/>
      <c r="F58" s="275"/>
      <c r="G58" s="275"/>
      <c r="N58" s="275" t="str">
        <f>O61</f>
        <v>波动</v>
      </c>
      <c r="O58" s="275"/>
      <c r="P58" s="275"/>
      <c r="Q58" s="275"/>
    </row>
    <row r="59" spans="1:21" ht="17.399999999999999" thickBot="1" x14ac:dyDescent="0.45"/>
    <row r="60" spans="1:21" s="42" customFormat="1" ht="24.6" x14ac:dyDescent="0.55000000000000004">
      <c r="A60" s="39"/>
      <c r="B60" s="43"/>
      <c r="C60" s="40"/>
      <c r="D60" s="276" t="s">
        <v>206</v>
      </c>
      <c r="E60" s="277"/>
      <c r="F60" s="230"/>
      <c r="G60" s="231"/>
      <c r="H60" s="41"/>
      <c r="J60" s="184"/>
      <c r="K60" s="39"/>
      <c r="L60" s="43"/>
      <c r="M60" s="40"/>
      <c r="N60" s="276" t="s">
        <v>206</v>
      </c>
      <c r="O60" s="277"/>
      <c r="P60" s="230"/>
      <c r="Q60" s="231"/>
      <c r="R60" s="41"/>
      <c r="T60" s="184"/>
      <c r="U60" s="224"/>
    </row>
    <row r="61" spans="1:21" s="42" customFormat="1" ht="24.6" x14ac:dyDescent="0.55000000000000004">
      <c r="A61" s="39"/>
      <c r="B61" s="43"/>
      <c r="C61" s="40"/>
      <c r="D61" s="232" t="s">
        <v>205</v>
      </c>
      <c r="E61" s="233" t="s">
        <v>155</v>
      </c>
      <c r="F61" s="230"/>
      <c r="G61" s="231"/>
      <c r="H61" s="41"/>
      <c r="J61" s="184"/>
      <c r="K61" s="39"/>
      <c r="L61" s="43"/>
      <c r="M61" s="40"/>
      <c r="N61" s="232" t="s">
        <v>205</v>
      </c>
      <c r="O61" s="233" t="s">
        <v>155</v>
      </c>
      <c r="P61" s="230"/>
      <c r="Q61" s="231"/>
      <c r="R61" s="41"/>
      <c r="T61" s="184"/>
      <c r="U61" s="224"/>
    </row>
    <row r="62" spans="1:21" s="42" customFormat="1" ht="25.2" thickBot="1" x14ac:dyDescent="0.6">
      <c r="A62" s="39"/>
      <c r="B62" s="43"/>
      <c r="C62" s="40"/>
      <c r="D62" s="234" t="s">
        <v>204</v>
      </c>
      <c r="E62" s="235"/>
      <c r="F62" s="230"/>
      <c r="G62" s="229" t="b">
        <f>E61=E62</f>
        <v>0</v>
      </c>
      <c r="H62" s="41"/>
      <c r="J62" s="184"/>
      <c r="K62" s="39"/>
      <c r="L62" s="43"/>
      <c r="M62" s="40"/>
      <c r="N62" s="234" t="s">
        <v>204</v>
      </c>
      <c r="O62" s="235"/>
      <c r="P62" s="230"/>
      <c r="Q62" s="229" t="b">
        <f>O61=O62</f>
        <v>0</v>
      </c>
      <c r="R62" s="41"/>
      <c r="T62" s="184"/>
      <c r="U62" s="224"/>
    </row>
    <row r="63" spans="1:21" s="42" customFormat="1" x14ac:dyDescent="0.4">
      <c r="A63" s="39"/>
      <c r="B63" s="43"/>
      <c r="C63" s="40"/>
      <c r="F63" s="40"/>
      <c r="G63" s="54"/>
      <c r="H63" s="41"/>
      <c r="J63" s="184"/>
      <c r="K63" s="39"/>
      <c r="L63" s="43"/>
      <c r="M63" s="40"/>
      <c r="N63" s="73"/>
      <c r="O63" s="40"/>
      <c r="P63" s="40"/>
      <c r="Q63" s="54"/>
      <c r="R63" s="41"/>
      <c r="T63" s="184"/>
      <c r="U63" s="224"/>
    </row>
    <row r="64" spans="1:21" s="42" customFormat="1" x14ac:dyDescent="0.4">
      <c r="A64" s="39"/>
      <c r="B64" s="43"/>
      <c r="C64" s="40"/>
      <c r="F64" s="40"/>
      <c r="G64" s="54"/>
      <c r="H64" s="41"/>
      <c r="J64" s="184"/>
      <c r="K64" s="39"/>
      <c r="L64" s="43"/>
      <c r="M64" s="40"/>
      <c r="N64" s="73"/>
      <c r="O64" s="40"/>
      <c r="P64" s="40"/>
      <c r="Q64" s="54"/>
      <c r="R64" s="41"/>
      <c r="T64" s="184"/>
      <c r="U64" s="224"/>
    </row>
    <row r="65" spans="1:21" s="42" customFormat="1" x14ac:dyDescent="0.4">
      <c r="A65" s="39"/>
      <c r="B65" s="43"/>
      <c r="C65" s="40"/>
      <c r="F65" s="40"/>
      <c r="G65" s="54"/>
      <c r="H65" s="41"/>
      <c r="J65" s="184"/>
      <c r="K65" s="39"/>
      <c r="L65" s="43"/>
      <c r="M65" s="40"/>
      <c r="N65" s="73"/>
      <c r="O65" s="40"/>
      <c r="P65" s="40"/>
      <c r="Q65" s="54"/>
      <c r="R65" s="41"/>
      <c r="T65" s="184"/>
      <c r="U65" s="224"/>
    </row>
    <row r="66" spans="1:21" s="42" customFormat="1" x14ac:dyDescent="0.4">
      <c r="A66" s="39"/>
      <c r="B66" s="43"/>
      <c r="C66" s="40"/>
      <c r="F66" s="40"/>
      <c r="G66" s="54"/>
      <c r="H66" s="41"/>
      <c r="J66" s="184"/>
      <c r="K66" s="39"/>
      <c r="L66" s="43"/>
      <c r="M66" s="40"/>
      <c r="N66" s="73"/>
      <c r="O66" s="40"/>
      <c r="P66" s="40"/>
      <c r="Q66" s="54"/>
      <c r="R66" s="41"/>
      <c r="T66" s="184"/>
      <c r="U66" s="224"/>
    </row>
    <row r="67" spans="1:21" s="42" customFormat="1" x14ac:dyDescent="0.4">
      <c r="A67" s="39"/>
      <c r="B67" s="43"/>
      <c r="C67" s="40"/>
      <c r="F67" s="40"/>
      <c r="G67" s="54"/>
      <c r="H67" s="41"/>
      <c r="J67" s="184"/>
      <c r="K67" s="39"/>
      <c r="L67" s="43"/>
      <c r="M67" s="40"/>
      <c r="N67" s="73"/>
      <c r="O67" s="40"/>
      <c r="P67" s="40"/>
      <c r="Q67" s="54"/>
      <c r="R67" s="41"/>
      <c r="T67" s="184"/>
      <c r="U67" s="224"/>
    </row>
    <row r="68" spans="1:21" s="42" customFormat="1" x14ac:dyDescent="0.4">
      <c r="A68" s="39"/>
      <c r="B68" s="43"/>
      <c r="C68" s="40"/>
      <c r="F68" s="40"/>
      <c r="G68" s="54"/>
      <c r="H68" s="41"/>
      <c r="J68" s="184"/>
      <c r="K68" s="39"/>
      <c r="L68" s="43"/>
      <c r="M68" s="40"/>
      <c r="N68" s="73"/>
      <c r="O68" s="40"/>
      <c r="P68" s="40"/>
      <c r="Q68" s="54"/>
      <c r="R68" s="41"/>
      <c r="T68" s="184"/>
      <c r="U68" s="224"/>
    </row>
    <row r="69" spans="1:21" s="42" customFormat="1" x14ac:dyDescent="0.4">
      <c r="A69" s="39"/>
      <c r="B69" s="43"/>
      <c r="C69" s="40"/>
      <c r="F69" s="40"/>
      <c r="G69" s="54"/>
      <c r="H69" s="41"/>
      <c r="J69" s="184"/>
      <c r="K69" s="39"/>
      <c r="L69" s="43"/>
      <c r="M69" s="40"/>
      <c r="N69" s="73"/>
      <c r="O69" s="40"/>
      <c r="P69" s="40"/>
      <c r="Q69" s="54"/>
      <c r="R69" s="41"/>
      <c r="T69" s="184"/>
      <c r="U69" s="224"/>
    </row>
    <row r="70" spans="1:21" s="42" customFormat="1" x14ac:dyDescent="0.4">
      <c r="A70" s="39"/>
      <c r="B70" s="43"/>
      <c r="C70" s="40"/>
      <c r="F70" s="40"/>
      <c r="G70" s="54"/>
      <c r="H70" s="41"/>
      <c r="J70" s="184"/>
      <c r="K70" s="39"/>
      <c r="L70" s="43"/>
      <c r="M70" s="40"/>
      <c r="N70" s="73"/>
      <c r="O70" s="40"/>
      <c r="P70" s="40"/>
      <c r="Q70" s="54"/>
      <c r="R70" s="41"/>
      <c r="T70" s="184"/>
      <c r="U70" s="224"/>
    </row>
    <row r="71" spans="1:21" s="42" customFormat="1" x14ac:dyDescent="0.4">
      <c r="A71" s="39"/>
      <c r="B71" s="43"/>
      <c r="C71" s="40"/>
      <c r="D71" s="54"/>
      <c r="E71" s="40"/>
      <c r="F71" s="40"/>
      <c r="G71" s="54"/>
      <c r="H71" s="41"/>
      <c r="J71" s="184"/>
      <c r="K71" s="39"/>
      <c r="L71" s="43"/>
      <c r="M71" s="40"/>
      <c r="N71" s="73"/>
      <c r="O71" s="40"/>
      <c r="P71" s="40"/>
      <c r="Q71" s="54"/>
      <c r="R71" s="41"/>
      <c r="T71" s="184"/>
      <c r="U71" s="224"/>
    </row>
    <row r="72" spans="1:21" s="42" customFormat="1" x14ac:dyDescent="0.4">
      <c r="A72" s="39"/>
      <c r="B72" s="43"/>
      <c r="C72" s="40"/>
      <c r="D72" s="54"/>
      <c r="E72" s="40"/>
      <c r="F72" s="40"/>
      <c r="G72" s="54"/>
      <c r="H72" s="41"/>
      <c r="J72" s="184"/>
      <c r="K72" s="39"/>
      <c r="L72" s="43"/>
      <c r="M72" s="40"/>
      <c r="N72" s="54"/>
      <c r="O72" s="40"/>
      <c r="P72" s="40"/>
      <c r="Q72" s="54"/>
      <c r="R72" s="41"/>
      <c r="T72" s="184"/>
      <c r="U72" s="224"/>
    </row>
    <row r="73" spans="1:21" s="42" customFormat="1" x14ac:dyDescent="0.4">
      <c r="A73" s="39"/>
      <c r="B73" s="43"/>
      <c r="C73" s="40"/>
      <c r="D73" s="54"/>
      <c r="E73" s="40"/>
      <c r="F73" s="40"/>
      <c r="G73" s="54"/>
      <c r="H73" s="41"/>
      <c r="J73" s="184"/>
      <c r="K73" s="39"/>
      <c r="L73" s="43"/>
      <c r="M73" s="40"/>
      <c r="N73" s="54"/>
      <c r="O73" s="40"/>
      <c r="P73" s="40"/>
      <c r="Q73" s="54"/>
      <c r="R73" s="41"/>
      <c r="T73" s="184"/>
      <c r="U73" s="224"/>
    </row>
    <row r="74" spans="1:21" s="42" customFormat="1" x14ac:dyDescent="0.4">
      <c r="A74" s="39"/>
      <c r="B74" s="43"/>
      <c r="C74" s="40"/>
      <c r="D74" s="54"/>
      <c r="E74" s="40"/>
      <c r="F74" s="40"/>
      <c r="G74" s="54"/>
      <c r="H74" s="41"/>
      <c r="J74" s="184"/>
      <c r="K74" s="39"/>
      <c r="L74" s="43"/>
      <c r="M74" s="40"/>
      <c r="N74" s="54"/>
      <c r="O74" s="40"/>
      <c r="P74" s="40"/>
      <c r="Q74" s="54"/>
      <c r="R74" s="41"/>
      <c r="T74" s="184"/>
      <c r="U74" s="224"/>
    </row>
    <row r="75" spans="1:21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43"/>
      <c r="M75" s="40"/>
      <c r="N75" s="54"/>
      <c r="O75" s="40"/>
      <c r="P75" s="40"/>
      <c r="Q75" s="54"/>
      <c r="R75" s="41"/>
      <c r="T75" s="184"/>
      <c r="U75" s="224"/>
    </row>
    <row r="76" spans="1:21" s="42" customFormat="1" x14ac:dyDescent="0.4">
      <c r="A76" s="39"/>
      <c r="B76" s="43"/>
      <c r="C76" s="40"/>
      <c r="D76" s="54"/>
      <c r="E76" s="40"/>
      <c r="F76" s="40"/>
      <c r="G76" s="54"/>
      <c r="H76" s="41"/>
      <c r="J76" s="184"/>
      <c r="K76" s="39"/>
      <c r="L76" s="43"/>
      <c r="M76" s="40"/>
      <c r="N76" s="54"/>
      <c r="O76" s="40"/>
      <c r="P76" s="40"/>
      <c r="Q76" s="54"/>
      <c r="R76" s="41"/>
      <c r="T76" s="184"/>
      <c r="U76" s="224"/>
    </row>
    <row r="77" spans="1:21" s="42" customFormat="1" x14ac:dyDescent="0.4">
      <c r="A77" s="39"/>
      <c r="B77" s="43"/>
      <c r="C77" s="40"/>
      <c r="D77" s="54"/>
      <c r="E77" s="40"/>
      <c r="F77" s="40"/>
      <c r="G77" s="54"/>
      <c r="H77" s="41"/>
      <c r="J77" s="184"/>
      <c r="K77" s="39"/>
      <c r="L77" s="43"/>
      <c r="M77" s="40"/>
      <c r="N77" s="54"/>
      <c r="O77" s="40"/>
      <c r="P77" s="40"/>
      <c r="Q77" s="54"/>
      <c r="R77" s="41"/>
      <c r="T77" s="184"/>
      <c r="U77" s="224"/>
    </row>
    <row r="78" spans="1:21" s="42" customFormat="1" x14ac:dyDescent="0.4">
      <c r="A78" s="39"/>
      <c r="B78" s="43"/>
      <c r="C78" s="40"/>
      <c r="D78" s="54"/>
      <c r="E78" s="40"/>
      <c r="F78" s="40"/>
      <c r="G78" s="54"/>
      <c r="H78" s="41"/>
      <c r="J78" s="184"/>
      <c r="K78" s="39"/>
      <c r="L78" s="43"/>
      <c r="M78" s="40"/>
      <c r="N78" s="54"/>
      <c r="O78" s="40"/>
      <c r="P78" s="40"/>
      <c r="Q78" s="54"/>
      <c r="R78" s="41"/>
      <c r="T78" s="184"/>
      <c r="U78" s="224"/>
    </row>
    <row r="79" spans="1:21" s="42" customFormat="1" x14ac:dyDescent="0.4">
      <c r="A79" s="39"/>
      <c r="B79" s="43"/>
      <c r="C79" s="40"/>
      <c r="D79" s="54"/>
      <c r="E79" s="40"/>
      <c r="F79" s="40"/>
      <c r="G79" s="54"/>
      <c r="H79" s="41"/>
      <c r="J79" s="184"/>
      <c r="K79" s="39"/>
      <c r="L79" s="43"/>
      <c r="M79" s="40"/>
      <c r="N79" s="54"/>
      <c r="O79" s="40"/>
      <c r="P79" s="40"/>
      <c r="Q79" s="54"/>
      <c r="R79" s="41"/>
      <c r="T79" s="184"/>
      <c r="U79" s="224"/>
    </row>
    <row r="80" spans="1:21" s="42" customFormat="1" x14ac:dyDescent="0.4">
      <c r="A80" s="39"/>
      <c r="B80" s="43"/>
      <c r="C80" s="40"/>
      <c r="D80" s="54"/>
      <c r="E80" s="40"/>
      <c r="F80" s="40"/>
      <c r="G80" s="54"/>
      <c r="H80" s="41"/>
      <c r="J80" s="184"/>
      <c r="K80" s="39"/>
      <c r="L80" s="43"/>
      <c r="M80" s="40"/>
      <c r="N80" s="54"/>
      <c r="O80" s="40"/>
      <c r="P80" s="40"/>
      <c r="Q80" s="54"/>
      <c r="R80" s="41"/>
      <c r="T80" s="184"/>
      <c r="U80" s="224"/>
    </row>
    <row r="81" spans="1:21" s="42" customFormat="1" x14ac:dyDescent="0.4">
      <c r="A81" s="39"/>
      <c r="B81" s="43"/>
      <c r="C81" s="40"/>
      <c r="D81" s="54"/>
      <c r="E81" s="40"/>
      <c r="F81" s="40"/>
      <c r="G81" s="54"/>
      <c r="H81" s="41"/>
      <c r="J81" s="184"/>
      <c r="K81" s="39"/>
      <c r="L81" s="43"/>
      <c r="M81" s="40"/>
      <c r="N81" s="54"/>
      <c r="O81" s="40"/>
      <c r="P81" s="40"/>
      <c r="Q81" s="54"/>
      <c r="R81" s="41"/>
      <c r="T81" s="184"/>
      <c r="U81" s="224"/>
    </row>
  </sheetData>
  <mergeCells count="6">
    <mergeCell ref="D58:G58"/>
    <mergeCell ref="D60:E60"/>
    <mergeCell ref="N58:Q58"/>
    <mergeCell ref="N60:O60"/>
    <mergeCell ref="A1:I1"/>
    <mergeCell ref="K1:S1"/>
  </mergeCells>
  <conditionalFormatting sqref="G62">
    <cfRule type="cellIs" dxfId="1" priority="2" operator="equal">
      <formula>TRUE</formula>
    </cfRule>
  </conditionalFormatting>
  <conditionalFormatting sqref="Q62">
    <cfRule type="cellIs" dxfId="0" priority="1" operator="equal">
      <formula>TRUE</formula>
    </cfRule>
  </conditionalFormatting>
  <dataValidations count="1">
    <dataValidation type="list" allowBlank="1" showInputMessage="1" showErrorMessage="1" sqref="E61:E62 O61:O62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B2:B1048576 L2:L1048576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2"/>
  <sheetViews>
    <sheetView tabSelected="1" zoomScale="90" zoomScaleNormal="90" workbookViewId="0">
      <pane ySplit="2" topLeftCell="A12" activePane="bottomLeft" state="frozen"/>
      <selection pane="bottomLeft" activeCell="E27" sqref="E27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5.5546875" style="39" bestFit="1" customWidth="1"/>
    <col min="12" max="12" width="4.88671875" style="43" customWidth="1"/>
    <col min="13" max="13" width="8.33203125" style="40" customWidth="1"/>
    <col min="14" max="14" width="11.6640625" style="54" bestFit="1" customWidth="1"/>
    <col min="15" max="15" width="9.5546875" style="40" customWidth="1"/>
    <col min="16" max="16" width="8.88671875" style="40" customWidth="1"/>
    <col min="17" max="17" width="11.5546875" style="54" bestFit="1" customWidth="1"/>
    <col min="18" max="18" width="8.6640625" style="41" customWidth="1"/>
    <col min="19" max="19" width="6.6640625" style="42" customWidth="1"/>
    <col min="20" max="20" width="4.5546875" style="183" customWidth="1"/>
    <col min="21" max="16384" width="8.88671875" style="39"/>
  </cols>
  <sheetData>
    <row r="1" spans="1:20" ht="29.4" x14ac:dyDescent="0.65">
      <c r="A1" s="272" t="s">
        <v>91</v>
      </c>
      <c r="B1" s="273"/>
      <c r="C1" s="273"/>
      <c r="D1" s="273"/>
      <c r="E1" s="273"/>
      <c r="F1" s="273"/>
      <c r="G1" s="273"/>
      <c r="H1" s="273"/>
      <c r="I1" s="274"/>
      <c r="J1" s="205"/>
      <c r="K1" s="272" t="s">
        <v>92</v>
      </c>
      <c r="L1" s="273"/>
      <c r="M1" s="273"/>
      <c r="N1" s="273"/>
      <c r="O1" s="273"/>
      <c r="P1" s="273"/>
      <c r="Q1" s="273"/>
      <c r="R1" s="273"/>
      <c r="S1" s="274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61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K3" s="176">
        <f>ROW()-2</f>
        <v>1</v>
      </c>
      <c r="L3" s="68" t="s">
        <v>99</v>
      </c>
      <c r="M3" s="74">
        <v>144.46299999999999</v>
      </c>
      <c r="N3" s="70">
        <v>42950</v>
      </c>
      <c r="O3" s="74"/>
      <c r="P3" s="74">
        <v>144.89099999999999</v>
      </c>
      <c r="Q3" s="70">
        <v>42951</v>
      </c>
      <c r="R3" s="74">
        <f>IF(L3="卖",M3-P3,P3-M3)</f>
        <v>-0.42799999999999727</v>
      </c>
      <c r="S3" s="72" t="str">
        <f>IF(R3&gt;=0,"盈","亏")</f>
        <v>亏</v>
      </c>
    </row>
    <row r="4" spans="1:20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K4" s="176">
        <f t="shared" ref="K4:K33" si="3">ROW()-2</f>
        <v>2</v>
      </c>
      <c r="L4" s="51" t="s">
        <v>99</v>
      </c>
      <c r="M4" s="52">
        <v>144.59</v>
      </c>
      <c r="N4" s="75">
        <v>42950</v>
      </c>
      <c r="O4" s="52"/>
      <c r="P4" s="52">
        <v>144.94</v>
      </c>
      <c r="Q4" s="75">
        <v>42951</v>
      </c>
      <c r="R4" s="52">
        <f t="shared" ref="R4:R11" si="4">IF(L4="卖",M4-P4,P4-M4)</f>
        <v>-0.34999999999999432</v>
      </c>
      <c r="S4" s="72" t="str">
        <f t="shared" ref="S4:S11" si="5">IF(R4&gt;=0,"盈","亏")</f>
        <v>亏</v>
      </c>
    </row>
    <row r="5" spans="1:20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K5" s="176">
        <f t="shared" si="3"/>
        <v>3</v>
      </c>
      <c r="L5" s="55"/>
      <c r="M5" s="56"/>
      <c r="N5" s="57"/>
      <c r="O5" s="56"/>
      <c r="P5" s="56"/>
      <c r="Q5" s="57"/>
      <c r="R5" s="56"/>
      <c r="S5" s="60"/>
    </row>
    <row r="6" spans="1:20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K6" s="176">
        <f t="shared" si="3"/>
        <v>4</v>
      </c>
      <c r="L6" s="55"/>
      <c r="M6" s="56"/>
      <c r="N6" s="57"/>
      <c r="O6" s="56"/>
      <c r="P6" s="56"/>
      <c r="Q6" s="57"/>
      <c r="R6" s="56"/>
      <c r="S6" s="60"/>
    </row>
    <row r="7" spans="1:20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K7" s="176">
        <f t="shared" si="3"/>
        <v>5</v>
      </c>
      <c r="L7" s="44" t="s">
        <v>99</v>
      </c>
      <c r="M7" s="45">
        <v>144.04</v>
      </c>
      <c r="N7" s="94">
        <v>42957</v>
      </c>
      <c r="O7" s="45"/>
      <c r="P7" s="45">
        <v>143.267</v>
      </c>
      <c r="Q7" s="94">
        <v>42957</v>
      </c>
      <c r="R7" s="45">
        <f t="shared" ref="R7:R8" si="6">IF(L7="卖",M7-P7,P7-M7)</f>
        <v>0.77299999999999613</v>
      </c>
      <c r="S7" s="95" t="str">
        <f t="shared" ref="S7:S8" si="7">IF(R7&gt;=0,"盈","亏")</f>
        <v>盈</v>
      </c>
    </row>
    <row r="8" spans="1:20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K8" s="176">
        <f t="shared" si="3"/>
        <v>6</v>
      </c>
      <c r="L8" s="44" t="s">
        <v>99</v>
      </c>
      <c r="M8" s="45">
        <v>142.983</v>
      </c>
      <c r="N8" s="94">
        <v>42957</v>
      </c>
      <c r="O8" s="45"/>
      <c r="P8" s="45">
        <v>141.684</v>
      </c>
      <c r="Q8" s="94">
        <v>42958</v>
      </c>
      <c r="R8" s="45">
        <f t="shared" si="6"/>
        <v>1.2990000000000066</v>
      </c>
      <c r="S8" s="95" t="str">
        <f t="shared" si="7"/>
        <v>盈</v>
      </c>
    </row>
    <row r="9" spans="1:20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K9" s="176">
        <f t="shared" si="3"/>
        <v>7</v>
      </c>
      <c r="L9" s="55"/>
      <c r="M9" s="56"/>
      <c r="N9" s="57"/>
      <c r="O9" s="56"/>
      <c r="P9" s="56"/>
      <c r="Q9" s="57"/>
      <c r="R9" s="56">
        <f t="shared" si="4"/>
        <v>0</v>
      </c>
      <c r="S9" s="60" t="str">
        <f t="shared" si="5"/>
        <v>盈</v>
      </c>
    </row>
    <row r="10" spans="1:20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K10" s="176">
        <f t="shared" si="3"/>
        <v>8</v>
      </c>
      <c r="L10" s="55"/>
      <c r="M10" s="56"/>
      <c r="N10" s="57"/>
      <c r="O10" s="56"/>
      <c r="P10" s="56"/>
      <c r="Q10" s="57"/>
      <c r="R10" s="56">
        <f t="shared" si="4"/>
        <v>0</v>
      </c>
      <c r="S10" s="60" t="str">
        <f t="shared" si="5"/>
        <v>盈</v>
      </c>
    </row>
    <row r="11" spans="1:20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K11" s="176">
        <f t="shared" si="3"/>
        <v>9</v>
      </c>
      <c r="L11" s="96" t="s">
        <v>98</v>
      </c>
      <c r="M11" s="97">
        <v>143.286</v>
      </c>
      <c r="N11" s="94">
        <v>42989</v>
      </c>
      <c r="O11" s="45"/>
      <c r="P11" s="45">
        <v>144.9</v>
      </c>
      <c r="Q11" s="94">
        <v>42990</v>
      </c>
      <c r="R11" s="45">
        <f t="shared" si="4"/>
        <v>1.6140000000000043</v>
      </c>
      <c r="S11" s="95" t="str">
        <f t="shared" si="5"/>
        <v>盈</v>
      </c>
    </row>
    <row r="12" spans="1:20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K12" s="176">
        <f t="shared" si="3"/>
        <v>10</v>
      </c>
      <c r="L12" s="44" t="s">
        <v>98</v>
      </c>
      <c r="M12" s="45">
        <v>144.19999999999999</v>
      </c>
      <c r="N12" s="94">
        <v>42990</v>
      </c>
      <c r="O12" s="45"/>
      <c r="P12" s="45">
        <v>144.69300000000001</v>
      </c>
      <c r="Q12" s="94">
        <v>42990</v>
      </c>
      <c r="R12" s="45">
        <f t="shared" ref="R12:R13" si="8">IF(L12="卖",M12-P12,P12-M12)</f>
        <v>0.49300000000002342</v>
      </c>
      <c r="S12" s="95" t="str">
        <f t="shared" ref="S12:S13" si="9">IF(R12&gt;=0,"盈","亏")</f>
        <v>盈</v>
      </c>
    </row>
    <row r="13" spans="1:20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K13" s="176">
        <f t="shared" si="3"/>
        <v>11</v>
      </c>
      <c r="L13" s="44" t="s">
        <v>98</v>
      </c>
      <c r="M13" s="45">
        <v>144.929</v>
      </c>
      <c r="N13" s="94">
        <v>42990</v>
      </c>
      <c r="O13" s="45"/>
      <c r="P13" s="45">
        <v>145.387</v>
      </c>
      <c r="Q13" s="94">
        <v>42990</v>
      </c>
      <c r="R13" s="45">
        <f t="shared" si="8"/>
        <v>0.45799999999999841</v>
      </c>
      <c r="S13" s="95" t="str">
        <f t="shared" si="9"/>
        <v>盈</v>
      </c>
    </row>
    <row r="14" spans="1:20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K14" s="176">
        <f t="shared" si="3"/>
        <v>12</v>
      </c>
      <c r="L14" s="44" t="s">
        <v>98</v>
      </c>
      <c r="M14" s="45">
        <v>146.12700000000001</v>
      </c>
      <c r="N14" s="94">
        <v>42990</v>
      </c>
      <c r="O14" s="45"/>
      <c r="P14" s="45">
        <v>146.31899999999999</v>
      </c>
      <c r="Q14" s="94">
        <v>42991</v>
      </c>
      <c r="R14" s="45">
        <f t="shared" ref="R14:R15" si="12">IF(L14="卖",M14-P14,P14-M14)</f>
        <v>0.19199999999997885</v>
      </c>
      <c r="S14" s="95" t="str">
        <f t="shared" ref="S14:S15" si="13">IF(R14&gt;=0,"盈","亏")</f>
        <v>盈</v>
      </c>
    </row>
    <row r="15" spans="1:20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K15" s="176">
        <f t="shared" si="3"/>
        <v>13</v>
      </c>
      <c r="L15" s="96" t="s">
        <v>98</v>
      </c>
      <c r="M15" s="97">
        <v>148.33699999999999</v>
      </c>
      <c r="N15" s="94">
        <v>42993</v>
      </c>
      <c r="O15" s="45"/>
      <c r="P15" s="45">
        <v>151.161</v>
      </c>
      <c r="Q15" s="94">
        <v>42993</v>
      </c>
      <c r="R15" s="45">
        <f t="shared" si="12"/>
        <v>2.8240000000000123</v>
      </c>
      <c r="S15" s="95" t="str">
        <f t="shared" si="13"/>
        <v>盈</v>
      </c>
    </row>
    <row r="16" spans="1:20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177">
        <f t="shared" si="3"/>
        <v>14</v>
      </c>
      <c r="L16" s="93"/>
      <c r="M16" s="107"/>
      <c r="N16" s="105"/>
      <c r="O16" s="107">
        <v>2</v>
      </c>
      <c r="P16" s="107"/>
      <c r="Q16" s="105"/>
      <c r="R16" s="107">
        <f t="shared" ref="R16" si="16">IF(L16="卖",M16-P16,P16-M16)</f>
        <v>0</v>
      </c>
      <c r="S16" s="109" t="str">
        <f t="shared" ref="S16" si="17">IF(R16&gt;=0,"盈","亏")</f>
        <v>盈</v>
      </c>
      <c r="T16" s="110"/>
    </row>
    <row r="17" spans="1:20" x14ac:dyDescent="0.4">
      <c r="A17" s="228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K17" s="228">
        <f t="shared" si="3"/>
        <v>15</v>
      </c>
      <c r="L17" s="111" t="s">
        <v>99</v>
      </c>
      <c r="M17" s="116">
        <v>149.57300000000001</v>
      </c>
      <c r="N17" s="113">
        <v>43011</v>
      </c>
      <c r="O17" s="116"/>
      <c r="P17" s="116">
        <v>149.46</v>
      </c>
      <c r="Q17" s="113">
        <v>43012</v>
      </c>
      <c r="R17" s="116">
        <f>IF(L17="卖",M17-P17,P17-M17)*T17</f>
        <v>0.22599999999999909</v>
      </c>
      <c r="S17" s="117" t="str">
        <f t="shared" ref="S17:S19" si="19">IF(R17&gt;=0,"盈","亏")</f>
        <v>盈</v>
      </c>
      <c r="T17" s="183" t="s">
        <v>108</v>
      </c>
    </row>
    <row r="18" spans="1:20" x14ac:dyDescent="0.4">
      <c r="A18" s="228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K18" s="228">
        <f t="shared" si="3"/>
        <v>16</v>
      </c>
      <c r="L18" s="111" t="s">
        <v>99</v>
      </c>
      <c r="M18" s="116">
        <v>149.77500000000001</v>
      </c>
      <c r="N18" s="113">
        <v>43011</v>
      </c>
      <c r="O18" s="116"/>
      <c r="P18" s="116">
        <v>149.6</v>
      </c>
      <c r="Q18" s="113">
        <v>43011</v>
      </c>
      <c r="R18" s="116">
        <f t="shared" ref="R18:R20" si="22">IF(L18="卖",M18-P18,P18-M18)*T18</f>
        <v>0.35000000000002274</v>
      </c>
      <c r="S18" s="117" t="str">
        <f t="shared" si="19"/>
        <v>盈</v>
      </c>
      <c r="T18" s="183" t="s">
        <v>108</v>
      </c>
    </row>
    <row r="19" spans="1:20" x14ac:dyDescent="0.4">
      <c r="A19" s="228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K19" s="228">
        <f t="shared" si="3"/>
        <v>17</v>
      </c>
      <c r="L19" s="111" t="s">
        <v>99</v>
      </c>
      <c r="M19" s="116">
        <v>149.59399999999999</v>
      </c>
      <c r="N19" s="113">
        <v>43011</v>
      </c>
      <c r="O19" s="116"/>
      <c r="P19" s="116">
        <v>149.08600000000001</v>
      </c>
      <c r="Q19" s="113">
        <v>43012</v>
      </c>
      <c r="R19" s="116">
        <f t="shared" si="22"/>
        <v>1.0159999999999627</v>
      </c>
      <c r="S19" s="117" t="str">
        <f t="shared" si="19"/>
        <v>盈</v>
      </c>
      <c r="T19" s="183" t="s">
        <v>108</v>
      </c>
    </row>
    <row r="20" spans="1:20" x14ac:dyDescent="0.4">
      <c r="A20" s="228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K20" s="228">
        <f t="shared" si="3"/>
        <v>18</v>
      </c>
      <c r="L20" s="111" t="s">
        <v>99</v>
      </c>
      <c r="M20" s="116">
        <v>149.024</v>
      </c>
      <c r="N20" s="113">
        <v>43012</v>
      </c>
      <c r="O20" s="116"/>
      <c r="P20" s="116">
        <v>148.714</v>
      </c>
      <c r="Q20" s="113">
        <v>43013</v>
      </c>
      <c r="R20" s="116">
        <f t="shared" si="22"/>
        <v>0.62000000000000455</v>
      </c>
      <c r="S20" s="117" t="str">
        <f t="shared" ref="S20:S24" si="23">IF(R20&gt;=0,"盈","亏")</f>
        <v>盈</v>
      </c>
      <c r="T20" s="183" t="s">
        <v>108</v>
      </c>
    </row>
    <row r="21" spans="1:20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K21" s="180">
        <f t="shared" si="3"/>
        <v>19</v>
      </c>
      <c r="L21" s="51" t="s">
        <v>99</v>
      </c>
      <c r="M21" s="178">
        <v>147.08500000000001</v>
      </c>
      <c r="N21" s="179">
        <v>43014</v>
      </c>
      <c r="O21" s="178">
        <v>143.5</v>
      </c>
      <c r="P21" s="178">
        <v>149.566</v>
      </c>
      <c r="Q21" s="179">
        <v>43028</v>
      </c>
      <c r="R21" s="181">
        <f>IF(L21="卖",M21-P21,P21-M21)*T21</f>
        <v>-4.9619999999999891</v>
      </c>
      <c r="S21" s="180" t="str">
        <f t="shared" si="23"/>
        <v>亏</v>
      </c>
      <c r="T21" s="183" t="s">
        <v>108</v>
      </c>
    </row>
    <row r="22" spans="1:20" x14ac:dyDescent="0.4">
      <c r="A22" s="228">
        <f t="shared" si="0"/>
        <v>20</v>
      </c>
      <c r="B22" s="111" t="s">
        <v>98</v>
      </c>
      <c r="C22" s="112">
        <v>1.3440099999999999</v>
      </c>
      <c r="D22" s="113">
        <v>43069</v>
      </c>
      <c r="E22" s="116"/>
      <c r="F22" s="112">
        <v>1.3487800000000001</v>
      </c>
      <c r="G22" s="113">
        <v>43069</v>
      </c>
      <c r="H22" s="112">
        <f t="shared" ref="H22" si="25">IF(B22="卖",C22-F22,F22-C22)*J22</f>
        <v>4.770000000000163E-3</v>
      </c>
      <c r="I22" s="117" t="str">
        <f t="shared" si="24"/>
        <v>盈</v>
      </c>
      <c r="J22" s="183" t="s">
        <v>107</v>
      </c>
      <c r="K22" s="180">
        <f t="shared" si="3"/>
        <v>20</v>
      </c>
      <c r="L22" s="51" t="s">
        <v>99</v>
      </c>
      <c r="M22" s="52">
        <v>147.01300000000001</v>
      </c>
      <c r="N22" s="75">
        <v>43068</v>
      </c>
      <c r="O22" s="52"/>
      <c r="P22" s="52">
        <v>149.91399999999999</v>
      </c>
      <c r="Q22" s="75">
        <v>43069</v>
      </c>
      <c r="R22" s="52">
        <f t="shared" ref="R22:R24" si="26">IF(L22="卖",M22-P22,P22-M22)*T22</f>
        <v>-2.900999999999982</v>
      </c>
      <c r="S22" s="72" t="str">
        <f t="shared" si="23"/>
        <v>亏</v>
      </c>
      <c r="T22" s="183" t="s">
        <v>107</v>
      </c>
    </row>
    <row r="23" spans="1:20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ref="H23:H26" si="27">IF(B23="卖",C23-F23,F23-C23)*J23</f>
        <v>0</v>
      </c>
      <c r="I23" s="60" t="str">
        <f t="shared" si="24"/>
        <v>盈</v>
      </c>
      <c r="J23" s="183" t="s">
        <v>107</v>
      </c>
      <c r="K23" s="176">
        <f t="shared" si="3"/>
        <v>21</v>
      </c>
      <c r="L23" s="55"/>
      <c r="M23" s="56"/>
      <c r="N23" s="57"/>
      <c r="O23" s="56"/>
      <c r="P23" s="56"/>
      <c r="Q23" s="57"/>
      <c r="R23" s="56">
        <f t="shared" si="26"/>
        <v>0</v>
      </c>
      <c r="S23" s="60" t="str">
        <f t="shared" si="23"/>
        <v>盈</v>
      </c>
      <c r="T23" s="183" t="s">
        <v>107</v>
      </c>
    </row>
    <row r="24" spans="1:20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7"/>
        <v>0</v>
      </c>
      <c r="I24" s="60" t="str">
        <f t="shared" ref="I24:I26" si="28">IF(H24&gt;=0,"盈","亏")</f>
        <v>盈</v>
      </c>
      <c r="J24" s="183" t="s">
        <v>107</v>
      </c>
      <c r="K24" s="176">
        <f t="shared" si="3"/>
        <v>22</v>
      </c>
      <c r="L24" s="55"/>
      <c r="M24" s="56"/>
      <c r="N24" s="57"/>
      <c r="O24" s="56"/>
      <c r="P24" s="56"/>
      <c r="Q24" s="57"/>
      <c r="R24" s="56">
        <f t="shared" si="26"/>
        <v>0</v>
      </c>
      <c r="S24" s="60" t="str">
        <f t="shared" si="23"/>
        <v>盈</v>
      </c>
      <c r="T24" s="183" t="s">
        <v>107</v>
      </c>
    </row>
    <row r="25" spans="1:20" x14ac:dyDescent="0.4">
      <c r="A25" s="228">
        <f t="shared" si="0"/>
        <v>23</v>
      </c>
      <c r="B25" s="111" t="s">
        <v>99</v>
      </c>
      <c r="C25" s="112">
        <v>1.3659699999999999</v>
      </c>
      <c r="D25" s="113">
        <v>43221</v>
      </c>
      <c r="E25" s="116"/>
      <c r="F25" s="112">
        <v>1.35493</v>
      </c>
      <c r="G25" s="113">
        <v>43227</v>
      </c>
      <c r="H25" s="112">
        <f t="shared" si="27"/>
        <v>1.1039999999999939E-2</v>
      </c>
      <c r="I25" s="117" t="str">
        <f t="shared" si="28"/>
        <v>盈</v>
      </c>
      <c r="J25" s="183" t="s">
        <v>107</v>
      </c>
      <c r="K25" s="176">
        <f t="shared" si="3"/>
        <v>23</v>
      </c>
      <c r="L25" s="55"/>
      <c r="M25" s="56"/>
      <c r="N25" s="57"/>
      <c r="O25" s="56"/>
      <c r="P25" s="56"/>
      <c r="Q25" s="57"/>
      <c r="R25" s="56">
        <f t="shared" ref="R25:R26" si="29">IF(L25="卖",M25-P25,P25-M25)*T25</f>
        <v>0</v>
      </c>
      <c r="S25" s="60" t="str">
        <f t="shared" ref="S25:S26" si="30">IF(R25&gt;=0,"盈","亏")</f>
        <v>盈</v>
      </c>
      <c r="T25" s="183" t="s">
        <v>107</v>
      </c>
    </row>
    <row r="26" spans="1:20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7"/>
        <v>0</v>
      </c>
      <c r="I26" s="60" t="str">
        <f t="shared" si="28"/>
        <v>盈</v>
      </c>
      <c r="J26" s="183" t="s">
        <v>107</v>
      </c>
      <c r="K26" s="176">
        <f t="shared" si="3"/>
        <v>24</v>
      </c>
      <c r="L26" s="55"/>
      <c r="M26" s="56"/>
      <c r="N26" s="57"/>
      <c r="O26" s="56"/>
      <c r="P26" s="56"/>
      <c r="Q26" s="57"/>
      <c r="R26" s="56">
        <f t="shared" si="29"/>
        <v>0</v>
      </c>
      <c r="S26" s="60" t="str">
        <f t="shared" si="30"/>
        <v>盈</v>
      </c>
      <c r="T26" s="183" t="s">
        <v>107</v>
      </c>
    </row>
    <row r="27" spans="1:20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1">IF(B27="卖",C27-F27,F27-C27)*J27</f>
        <v>0</v>
      </c>
      <c r="I27" s="60" t="str">
        <f t="shared" ref="I27:I31" si="32">IF(H27&gt;=0,"盈","亏")</f>
        <v>盈</v>
      </c>
      <c r="J27" s="183" t="s">
        <v>107</v>
      </c>
      <c r="K27" s="176">
        <f t="shared" si="3"/>
        <v>25</v>
      </c>
      <c r="L27" s="55"/>
      <c r="M27" s="56"/>
      <c r="N27" s="57"/>
      <c r="O27" s="56"/>
      <c r="P27" s="57"/>
      <c r="Q27" s="57"/>
      <c r="R27" s="56" t="e">
        <f>IF(L27="卖",M27-#REF!,#REF!-M27)*T27</f>
        <v>#REF!</v>
      </c>
      <c r="S27" s="60" t="e">
        <f t="shared" ref="S27:S31" si="33">IF(R27&gt;=0,"盈","亏")</f>
        <v>#REF!</v>
      </c>
      <c r="T27" s="183" t="s">
        <v>107</v>
      </c>
    </row>
    <row r="28" spans="1:20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1"/>
        <v>0</v>
      </c>
      <c r="I28" s="60" t="str">
        <f t="shared" si="32"/>
        <v>盈</v>
      </c>
      <c r="J28" s="183" t="s">
        <v>107</v>
      </c>
      <c r="K28" s="176">
        <f t="shared" si="3"/>
        <v>26</v>
      </c>
      <c r="L28" s="55"/>
      <c r="M28" s="56"/>
      <c r="O28" s="56"/>
      <c r="P28" s="56"/>
      <c r="Q28" s="57"/>
      <c r="R28" s="56">
        <f t="shared" ref="R28:R31" si="34">IF(L28="卖",M28-P28,P28-M28)*T28</f>
        <v>0</v>
      </c>
      <c r="S28" s="60" t="str">
        <f t="shared" si="33"/>
        <v>盈</v>
      </c>
      <c r="T28" s="183" t="s">
        <v>107</v>
      </c>
    </row>
    <row r="29" spans="1:20" x14ac:dyDescent="0.4">
      <c r="A29" s="176">
        <f t="shared" si="0"/>
        <v>27</v>
      </c>
      <c r="B29" s="55"/>
      <c r="C29" s="67"/>
      <c r="D29" s="57"/>
      <c r="E29" s="56"/>
      <c r="F29" s="67"/>
      <c r="G29" s="57"/>
      <c r="H29" s="67">
        <f t="shared" si="31"/>
        <v>0</v>
      </c>
      <c r="I29" s="60" t="str">
        <f t="shared" si="32"/>
        <v>盈</v>
      </c>
      <c r="J29" s="183" t="s">
        <v>107</v>
      </c>
      <c r="K29" s="176">
        <f t="shared" si="3"/>
        <v>27</v>
      </c>
      <c r="L29" s="55"/>
      <c r="M29" s="56"/>
      <c r="N29" s="57"/>
      <c r="O29" s="56"/>
      <c r="P29" s="56"/>
      <c r="Q29" s="57"/>
      <c r="R29" s="56">
        <f t="shared" si="34"/>
        <v>0</v>
      </c>
      <c r="S29" s="60" t="str">
        <f t="shared" si="33"/>
        <v>盈</v>
      </c>
      <c r="T29" s="183" t="s">
        <v>107</v>
      </c>
    </row>
    <row r="30" spans="1:20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1"/>
        <v>0</v>
      </c>
      <c r="I30" s="60" t="str">
        <f t="shared" si="32"/>
        <v>盈</v>
      </c>
      <c r="J30" s="183" t="s">
        <v>107</v>
      </c>
      <c r="K30" s="176">
        <f t="shared" si="3"/>
        <v>28</v>
      </c>
      <c r="L30" s="55"/>
      <c r="M30" s="56"/>
      <c r="N30" s="57"/>
      <c r="O30" s="56"/>
      <c r="P30" s="56"/>
      <c r="Q30" s="57"/>
      <c r="R30" s="56">
        <f t="shared" si="34"/>
        <v>0</v>
      </c>
      <c r="S30" s="60" t="str">
        <f t="shared" si="33"/>
        <v>盈</v>
      </c>
      <c r="T30" s="183" t="s">
        <v>107</v>
      </c>
    </row>
    <row r="31" spans="1:20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1"/>
        <v>0</v>
      </c>
      <c r="I31" s="60" t="str">
        <f t="shared" si="32"/>
        <v>盈</v>
      </c>
      <c r="J31" s="183" t="s">
        <v>107</v>
      </c>
      <c r="K31" s="176">
        <f t="shared" si="3"/>
        <v>29</v>
      </c>
      <c r="L31" s="55"/>
      <c r="M31" s="56"/>
      <c r="N31" s="57"/>
      <c r="O31" s="56"/>
      <c r="P31" s="56"/>
      <c r="Q31" s="57"/>
      <c r="R31" s="56">
        <f t="shared" si="34"/>
        <v>0</v>
      </c>
      <c r="S31" s="60" t="str">
        <f t="shared" si="33"/>
        <v>盈</v>
      </c>
      <c r="T31" s="183" t="s">
        <v>107</v>
      </c>
    </row>
    <row r="32" spans="1:20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5">IF(B32="卖",C32-F32,F32-C32)*J32</f>
        <v>0</v>
      </c>
      <c r="I32" s="60" t="str">
        <f t="shared" ref="I32:I33" si="36">IF(H32&gt;=0,"盈","亏")</f>
        <v>盈</v>
      </c>
      <c r="J32" s="183" t="s">
        <v>107</v>
      </c>
      <c r="K32" s="176">
        <f t="shared" si="3"/>
        <v>30</v>
      </c>
      <c r="L32" s="55"/>
      <c r="M32" s="56"/>
      <c r="N32" s="57"/>
      <c r="O32" s="56"/>
      <c r="P32" s="56"/>
      <c r="Q32" s="57"/>
      <c r="R32" s="56">
        <f t="shared" ref="R32:R33" si="37">IF(L32="卖",M32-P32,P32-M32)*T32</f>
        <v>0</v>
      </c>
      <c r="S32" s="60" t="str">
        <f t="shared" ref="S32:S33" si="38">IF(R32&gt;=0,"盈","亏")</f>
        <v>盈</v>
      </c>
      <c r="T32" s="183" t="s">
        <v>107</v>
      </c>
    </row>
    <row r="33" spans="1:20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5"/>
        <v>0</v>
      </c>
      <c r="I33" s="60" t="str">
        <f t="shared" si="36"/>
        <v>盈</v>
      </c>
      <c r="J33" s="183" t="s">
        <v>107</v>
      </c>
      <c r="K33" s="176">
        <f t="shared" si="3"/>
        <v>31</v>
      </c>
      <c r="L33" s="55"/>
      <c r="M33" s="56"/>
      <c r="N33" s="57"/>
      <c r="O33" s="56"/>
      <c r="P33" s="56"/>
      <c r="Q33" s="57"/>
      <c r="R33" s="56">
        <f t="shared" si="37"/>
        <v>0</v>
      </c>
      <c r="S33" s="60" t="str">
        <f t="shared" si="38"/>
        <v>盈</v>
      </c>
      <c r="T33" s="183" t="s">
        <v>107</v>
      </c>
    </row>
    <row r="34" spans="1:20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39"/>
      <c r="L34" s="43"/>
      <c r="M34" s="40"/>
      <c r="N34" s="54"/>
      <c r="O34" s="40"/>
      <c r="P34" s="40"/>
      <c r="Q34" s="54"/>
      <c r="R34" s="41"/>
      <c r="T34" s="184"/>
    </row>
    <row r="35" spans="1:20" s="42" customFormat="1" ht="39.6" x14ac:dyDescent="0.8">
      <c r="A35" s="39"/>
      <c r="B35" s="43"/>
      <c r="C35" s="40"/>
      <c r="D35" s="275" t="str">
        <f>E38</f>
        <v>上</v>
      </c>
      <c r="E35" s="275"/>
      <c r="F35" s="275"/>
      <c r="G35" s="275"/>
      <c r="H35" s="238" t="b">
        <f>G39</f>
        <v>1</v>
      </c>
      <c r="J35" s="184"/>
      <c r="K35" s="39"/>
      <c r="L35" s="43"/>
      <c r="M35" s="40"/>
      <c r="N35" s="275" t="str">
        <f>O38</f>
        <v>波动</v>
      </c>
      <c r="O35" s="275"/>
      <c r="P35" s="275"/>
      <c r="Q35" s="275"/>
      <c r="R35" s="41"/>
      <c r="T35" s="184"/>
    </row>
    <row r="36" spans="1:20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K36" s="39"/>
      <c r="L36" s="43"/>
      <c r="M36" s="40"/>
      <c r="N36" s="54"/>
      <c r="O36" s="40"/>
      <c r="P36" s="40"/>
      <c r="Q36" s="54"/>
      <c r="R36" s="41"/>
      <c r="T36" s="184"/>
    </row>
    <row r="37" spans="1:20" s="42" customFormat="1" ht="24.6" x14ac:dyDescent="0.55000000000000004">
      <c r="A37" s="39"/>
      <c r="B37" s="43"/>
      <c r="C37" s="40"/>
      <c r="D37" s="276" t="s">
        <v>206</v>
      </c>
      <c r="E37" s="277"/>
      <c r="F37" s="230"/>
      <c r="G37" s="231"/>
      <c r="H37" s="41"/>
      <c r="J37" s="184"/>
      <c r="K37" s="39"/>
      <c r="L37" s="43"/>
      <c r="M37" s="40"/>
      <c r="N37" s="276" t="s">
        <v>206</v>
      </c>
      <c r="O37" s="277"/>
      <c r="P37" s="230"/>
      <c r="Q37" s="231"/>
      <c r="R37" s="41"/>
      <c r="T37" s="184"/>
    </row>
    <row r="38" spans="1:20" s="42" customFormat="1" ht="24.6" x14ac:dyDescent="0.55000000000000004">
      <c r="A38" s="39"/>
      <c r="B38" s="43"/>
      <c r="C38" s="40"/>
      <c r="D38" s="232" t="s">
        <v>205</v>
      </c>
      <c r="E38" s="233" t="s">
        <v>208</v>
      </c>
      <c r="F38" s="230"/>
      <c r="G38" s="231"/>
      <c r="H38" s="41"/>
      <c r="J38" s="184"/>
      <c r="K38" s="39"/>
      <c r="L38" s="43"/>
      <c r="M38" s="40"/>
      <c r="N38" s="232" t="s">
        <v>205</v>
      </c>
      <c r="O38" s="233" t="s">
        <v>155</v>
      </c>
      <c r="P38" s="230"/>
      <c r="Q38" s="231"/>
      <c r="R38" s="41"/>
      <c r="T38" s="184"/>
    </row>
    <row r="39" spans="1:20" s="42" customFormat="1" ht="25.2" thickBot="1" x14ac:dyDescent="0.6">
      <c r="A39" s="39"/>
      <c r="B39" s="43"/>
      <c r="C39" s="40"/>
      <c r="D39" s="234" t="s">
        <v>204</v>
      </c>
      <c r="E39" s="235" t="s">
        <v>208</v>
      </c>
      <c r="F39" s="230"/>
      <c r="G39" s="229" t="b">
        <f>E38=E39</f>
        <v>1</v>
      </c>
      <c r="H39" s="41"/>
      <c r="J39" s="184"/>
      <c r="K39" s="39"/>
      <c r="L39" s="43"/>
      <c r="M39" s="40"/>
      <c r="N39" s="234" t="s">
        <v>204</v>
      </c>
      <c r="O39" s="235"/>
      <c r="P39" s="230"/>
      <c r="Q39" s="229" t="b">
        <f>O38=O39</f>
        <v>0</v>
      </c>
      <c r="R39" s="41"/>
      <c r="T39" s="184"/>
    </row>
    <row r="40" spans="1:20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39"/>
      <c r="L40" s="43"/>
      <c r="M40" s="40"/>
      <c r="N40" s="54"/>
      <c r="O40" s="40"/>
      <c r="P40" s="40"/>
      <c r="Q40" s="54"/>
      <c r="R40" s="41"/>
      <c r="T40" s="184"/>
    </row>
    <row r="41" spans="1:20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39"/>
      <c r="L41" s="43"/>
      <c r="M41" s="40"/>
      <c r="N41" s="54"/>
      <c r="O41" s="40"/>
      <c r="P41" s="40"/>
      <c r="Q41" s="54"/>
      <c r="R41" s="41"/>
      <c r="T41" s="184"/>
    </row>
    <row r="42" spans="1:20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39"/>
      <c r="L42" s="43"/>
      <c r="M42" s="40"/>
      <c r="N42" s="54"/>
      <c r="O42" s="40"/>
      <c r="P42" s="40"/>
      <c r="Q42" s="54"/>
      <c r="R42" s="41"/>
      <c r="T42" s="184"/>
    </row>
    <row r="43" spans="1:20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39"/>
      <c r="L43" s="43"/>
      <c r="M43" s="40"/>
      <c r="N43" s="54"/>
      <c r="O43" s="40"/>
      <c r="P43" s="40"/>
      <c r="Q43" s="54"/>
      <c r="R43" s="41"/>
      <c r="T43" s="184"/>
    </row>
    <row r="44" spans="1:20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39"/>
      <c r="L44" s="43"/>
      <c r="M44" s="40"/>
      <c r="N44" s="54"/>
      <c r="O44" s="40"/>
      <c r="P44" s="40"/>
      <c r="Q44" s="54"/>
      <c r="R44" s="41"/>
      <c r="T44" s="184"/>
    </row>
    <row r="45" spans="1:20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39"/>
      <c r="L45" s="43"/>
      <c r="M45" s="40"/>
      <c r="N45" s="54"/>
      <c r="O45" s="40"/>
      <c r="P45" s="40"/>
      <c r="Q45" s="54"/>
      <c r="R45" s="41"/>
      <c r="T45" s="184"/>
    </row>
    <row r="46" spans="1:20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39"/>
      <c r="L46" s="43"/>
      <c r="M46" s="40"/>
      <c r="N46" s="54"/>
      <c r="O46" s="40"/>
      <c r="P46" s="40"/>
      <c r="Q46" s="54"/>
      <c r="R46" s="41"/>
      <c r="T46" s="184"/>
    </row>
    <row r="47" spans="1:20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39"/>
      <c r="L47" s="43"/>
      <c r="M47" s="40"/>
      <c r="N47" s="54"/>
      <c r="O47" s="40"/>
      <c r="P47" s="40"/>
      <c r="Q47" s="54"/>
      <c r="R47" s="41"/>
      <c r="T47" s="184"/>
    </row>
    <row r="48" spans="1:20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39"/>
      <c r="L48" s="43"/>
      <c r="M48" s="40"/>
      <c r="N48" s="54"/>
      <c r="O48" s="40"/>
      <c r="P48" s="40"/>
      <c r="Q48" s="54"/>
      <c r="R48" s="41"/>
      <c r="T48" s="184"/>
    </row>
    <row r="49" spans="1:20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39"/>
      <c r="L49" s="43"/>
      <c r="M49" s="40"/>
      <c r="N49" s="54"/>
      <c r="O49" s="40"/>
      <c r="P49" s="40"/>
      <c r="Q49" s="54"/>
      <c r="R49" s="41"/>
      <c r="T49" s="184"/>
    </row>
    <row r="50" spans="1:20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39"/>
      <c r="L50" s="43"/>
      <c r="M50" s="40"/>
      <c r="N50" s="54"/>
      <c r="O50" s="40"/>
      <c r="P50" s="40"/>
      <c r="Q50" s="54"/>
      <c r="R50" s="41"/>
      <c r="T50" s="184"/>
    </row>
    <row r="51" spans="1:20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39"/>
      <c r="L51" s="43"/>
      <c r="M51" s="40"/>
      <c r="N51" s="54"/>
      <c r="O51" s="40"/>
      <c r="P51" s="40"/>
      <c r="Q51" s="54"/>
      <c r="R51" s="41"/>
      <c r="T51" s="184"/>
    </row>
    <row r="52" spans="1:20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39"/>
      <c r="L52" s="43"/>
      <c r="M52" s="40"/>
      <c r="N52" s="54"/>
      <c r="O52" s="40"/>
      <c r="P52" s="40"/>
      <c r="Q52" s="54"/>
      <c r="R52" s="41"/>
      <c r="T52" s="184"/>
    </row>
  </sheetData>
  <mergeCells count="6">
    <mergeCell ref="D35:G35"/>
    <mergeCell ref="D37:E37"/>
    <mergeCell ref="N35:Q35"/>
    <mergeCell ref="N37:O37"/>
    <mergeCell ref="K1:S1"/>
    <mergeCell ref="A1:I1"/>
  </mergeCells>
  <dataValidations count="1">
    <dataValidation type="list" allowBlank="1" showInputMessage="1" showErrorMessage="1" sqref="E38:E39 O38:O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C2" sqref="C2:K20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7" t="s">
        <v>169</v>
      </c>
      <c r="D3" s="226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81" t="s">
        <v>173</v>
      </c>
      <c r="E7" s="211" t="s">
        <v>174</v>
      </c>
      <c r="F7" s="287"/>
      <c r="G7" s="290" t="s">
        <v>180</v>
      </c>
      <c r="H7" s="290" t="s">
        <v>181</v>
      </c>
      <c r="I7" s="278" t="s">
        <v>182</v>
      </c>
    </row>
    <row r="8" spans="3:10" x14ac:dyDescent="0.3">
      <c r="D8" s="282"/>
      <c r="E8" s="212" t="s">
        <v>177</v>
      </c>
      <c r="F8" s="288"/>
      <c r="G8" s="291"/>
      <c r="H8" s="291"/>
      <c r="I8" s="279"/>
    </row>
    <row r="9" spans="3:10" ht="15" thickBot="1" x14ac:dyDescent="0.35">
      <c r="D9" s="283"/>
      <c r="E9" s="213" t="s">
        <v>176</v>
      </c>
      <c r="F9" s="289"/>
      <c r="G9" s="292"/>
      <c r="H9" s="292"/>
      <c r="I9" s="280"/>
    </row>
    <row r="10" spans="3:10" x14ac:dyDescent="0.3">
      <c r="D10" s="284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85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85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86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7" t="s">
        <v>170</v>
      </c>
      <c r="D16" s="226" t="s">
        <v>202</v>
      </c>
    </row>
    <row r="17" spans="3:4" ht="25.8" x14ac:dyDescent="0.5">
      <c r="C17" s="227"/>
      <c r="D17" s="226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2"/>
  <sheetViews>
    <sheetView topLeftCell="A4" zoomScaleNormal="100" workbookViewId="0">
      <selection activeCell="S18" sqref="S18"/>
    </sheetView>
  </sheetViews>
  <sheetFormatPr defaultRowHeight="15.6" x14ac:dyDescent="0.3"/>
  <cols>
    <col min="1" max="16384" width="8.88671875" style="249"/>
  </cols>
  <sheetData>
    <row r="2" spans="2:16" ht="23.4" x14ac:dyDescent="0.45">
      <c r="B2" s="251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0" t="s">
        <v>216</v>
      </c>
    </row>
    <row r="6" spans="2:16" ht="21" x14ac:dyDescent="0.4">
      <c r="D6" s="20"/>
      <c r="E6" s="250" t="s">
        <v>217</v>
      </c>
    </row>
    <row r="7" spans="2:16" ht="21" x14ac:dyDescent="0.4">
      <c r="D7" s="20"/>
      <c r="E7" s="250" t="s">
        <v>213</v>
      </c>
    </row>
    <row r="8" spans="2:16" ht="21" x14ac:dyDescent="0.4">
      <c r="D8" s="20"/>
      <c r="E8" s="250" t="s">
        <v>212</v>
      </c>
    </row>
    <row r="9" spans="2:16" ht="21" x14ac:dyDescent="0.4">
      <c r="D9" s="20"/>
      <c r="E9" s="254" t="s">
        <v>220</v>
      </c>
      <c r="F9" s="255"/>
      <c r="G9" s="255"/>
      <c r="H9" s="255"/>
      <c r="I9" s="255"/>
    </row>
    <row r="10" spans="2:16" ht="21" x14ac:dyDescent="0.4">
      <c r="D10" s="20"/>
    </row>
    <row r="11" spans="2:16" ht="21" x14ac:dyDescent="0.4">
      <c r="D11" s="20" t="s">
        <v>211</v>
      </c>
    </row>
    <row r="12" spans="2:16" ht="23.4" x14ac:dyDescent="0.45">
      <c r="D12" s="20"/>
      <c r="E12" s="250" t="s">
        <v>218</v>
      </c>
      <c r="K12" s="256" t="s">
        <v>243</v>
      </c>
      <c r="L12" s="256"/>
      <c r="M12" s="256"/>
      <c r="N12" s="256"/>
      <c r="O12" s="256"/>
      <c r="P12" s="256"/>
    </row>
    <row r="13" spans="2:16" ht="21" x14ac:dyDescent="0.4">
      <c r="D13" s="20"/>
      <c r="E13" s="250"/>
    </row>
    <row r="14" spans="2:16" ht="23.4" x14ac:dyDescent="0.45">
      <c r="D14" s="259" t="s">
        <v>244</v>
      </c>
      <c r="E14" s="258"/>
      <c r="F14" s="258"/>
      <c r="K14" s="256" t="s">
        <v>222</v>
      </c>
      <c r="L14" s="257"/>
      <c r="M14" s="257"/>
      <c r="N14" s="257"/>
      <c r="O14" s="257"/>
      <c r="P14" s="257"/>
    </row>
    <row r="15" spans="2:16" ht="21" x14ac:dyDescent="0.4">
      <c r="D15" s="20"/>
      <c r="E15" s="250" t="s">
        <v>218</v>
      </c>
      <c r="K15" s="258"/>
      <c r="L15" s="258"/>
      <c r="M15" s="258"/>
      <c r="N15" s="258"/>
      <c r="O15" s="258"/>
      <c r="P15" s="258"/>
    </row>
    <row r="16" spans="2:16" ht="23.4" x14ac:dyDescent="0.45">
      <c r="D16" s="20"/>
      <c r="E16" s="250"/>
      <c r="K16" s="256" t="s">
        <v>223</v>
      </c>
      <c r="L16" s="258"/>
      <c r="M16" s="258"/>
      <c r="N16" s="258"/>
      <c r="O16" s="258"/>
      <c r="P16" s="258"/>
    </row>
    <row r="17" spans="4:16" ht="21" x14ac:dyDescent="0.4">
      <c r="D17" s="20" t="s">
        <v>210</v>
      </c>
    </row>
    <row r="18" spans="4:16" x14ac:dyDescent="0.3">
      <c r="K18" s="293" t="s">
        <v>242</v>
      </c>
      <c r="L18" s="293"/>
      <c r="M18" s="293"/>
      <c r="N18" s="293"/>
      <c r="O18" s="293"/>
      <c r="P18" s="293"/>
    </row>
    <row r="19" spans="4:16" ht="18" x14ac:dyDescent="0.35">
      <c r="E19" s="250" t="s">
        <v>219</v>
      </c>
      <c r="K19" s="293"/>
      <c r="L19" s="293"/>
      <c r="M19" s="293"/>
      <c r="N19" s="293"/>
      <c r="O19" s="293"/>
      <c r="P19" s="293"/>
    </row>
    <row r="20" spans="4:16" ht="31.2" x14ac:dyDescent="0.4">
      <c r="D20" s="20" t="s">
        <v>221</v>
      </c>
      <c r="K20" s="293" t="s">
        <v>245</v>
      </c>
      <c r="L20" s="293"/>
      <c r="M20" s="293"/>
      <c r="N20" s="293"/>
      <c r="O20" s="293"/>
      <c r="P20" s="293"/>
    </row>
    <row r="22" spans="4:16" ht="18" x14ac:dyDescent="0.35">
      <c r="E22" s="250" t="s">
        <v>162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  <vt:lpstr>天道</vt:lpstr>
      <vt:lpstr>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2018-06-02T14:55:03Z</dcterms:modified>
</cp:coreProperties>
</file>