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book/Documents/UofT-4th_yr/2017-CSC454H1F Capstone/"/>
    </mc:Choice>
  </mc:AlternateContent>
  <bookViews>
    <workbookView xWindow="0" yWindow="460" windowWidth="28800" windowHeight="17620" tabRatio="500" activeTab="10"/>
  </bookViews>
  <sheets>
    <sheet name="Title Page" sheetId="1" r:id="rId1"/>
    <sheet name="Sales Plan" sheetId="2" r:id="rId2"/>
    <sheet name="COGS" sheetId="3" r:id="rId3"/>
    <sheet name="Expenses" sheetId="4" r:id="rId4"/>
    <sheet name="Staffing Plan" sheetId="5" r:id="rId5"/>
    <sheet name="P &amp; L by Year" sheetId="6" r:id="rId6"/>
    <sheet name="P &amp; L by Qtr" sheetId="7" r:id="rId7"/>
    <sheet name="Balance Sheet" sheetId="8" r:id="rId8"/>
    <sheet name=" Capex and Cash Flow" sheetId="9" r:id="rId9"/>
    <sheet name="Cash Flow Example" sheetId="10" r:id="rId10"/>
    <sheet name="Sample Balance Sheet" sheetId="11" r:id="rId11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1" l="1"/>
  <c r="C23" i="11"/>
  <c r="C25" i="11"/>
  <c r="C31" i="11"/>
  <c r="C33" i="11"/>
  <c r="C6" i="11"/>
  <c r="C11" i="11"/>
  <c r="C13" i="11"/>
  <c r="D20" i="10"/>
  <c r="D65" i="10"/>
  <c r="D66" i="10"/>
  <c r="D87" i="10"/>
  <c r="E20" i="10"/>
  <c r="E65" i="10"/>
  <c r="E22" i="10"/>
  <c r="E66" i="10"/>
  <c r="E87" i="10"/>
  <c r="F20" i="10"/>
  <c r="F65" i="10"/>
  <c r="F22" i="10"/>
  <c r="F66" i="10"/>
  <c r="F87" i="10"/>
  <c r="G20" i="10"/>
  <c r="G65" i="10"/>
  <c r="G22" i="10"/>
  <c r="G66" i="10"/>
  <c r="G87" i="10"/>
  <c r="H20" i="10"/>
  <c r="H65" i="10"/>
  <c r="H22" i="10"/>
  <c r="H66" i="10"/>
  <c r="H87" i="10"/>
  <c r="H88" i="10"/>
  <c r="D70" i="10"/>
  <c r="D91" i="10"/>
  <c r="E70" i="10"/>
  <c r="E91" i="10"/>
  <c r="F70" i="10"/>
  <c r="F91" i="10"/>
  <c r="G70" i="10"/>
  <c r="G91" i="10"/>
  <c r="H70" i="10"/>
  <c r="H91" i="10"/>
  <c r="D19" i="10"/>
  <c r="D77" i="10"/>
  <c r="D78" i="10"/>
  <c r="D92" i="10"/>
  <c r="E75" i="10"/>
  <c r="E60" i="10"/>
  <c r="E59" i="10"/>
  <c r="E76" i="10"/>
  <c r="E19" i="10"/>
  <c r="E77" i="10"/>
  <c r="E78" i="10"/>
  <c r="E92" i="10"/>
  <c r="F75" i="10"/>
  <c r="F60" i="10"/>
  <c r="F59" i="10"/>
  <c r="F76" i="10"/>
  <c r="F19" i="10"/>
  <c r="F77" i="10"/>
  <c r="F78" i="10"/>
  <c r="F92" i="10"/>
  <c r="G75" i="10"/>
  <c r="G60" i="10"/>
  <c r="G59" i="10"/>
  <c r="G76" i="10"/>
  <c r="G19" i="10"/>
  <c r="G77" i="10"/>
  <c r="G78" i="10"/>
  <c r="G92" i="10"/>
  <c r="H75" i="10"/>
  <c r="H60" i="10"/>
  <c r="H59" i="10"/>
  <c r="H76" i="10"/>
  <c r="H19" i="10"/>
  <c r="H77" i="10"/>
  <c r="H78" i="10"/>
  <c r="H92" i="10"/>
  <c r="H93" i="10"/>
  <c r="H95" i="10"/>
  <c r="G88" i="10"/>
  <c r="G93" i="10"/>
  <c r="G95" i="10"/>
  <c r="F88" i="10"/>
  <c r="F93" i="10"/>
  <c r="F95" i="10"/>
  <c r="E88" i="10"/>
  <c r="E93" i="10"/>
  <c r="E95" i="10"/>
  <c r="D88" i="10"/>
  <c r="D93" i="10"/>
  <c r="D95" i="10"/>
  <c r="D52" i="10"/>
  <c r="D53" i="10"/>
  <c r="D54" i="10"/>
  <c r="D55" i="10"/>
  <c r="D56" i="10"/>
  <c r="D81" i="10"/>
  <c r="E52" i="10"/>
  <c r="E53" i="10"/>
  <c r="E54" i="10"/>
  <c r="E55" i="10"/>
  <c r="E56" i="10"/>
  <c r="E81" i="10"/>
  <c r="F52" i="10"/>
  <c r="F53" i="10"/>
  <c r="F54" i="10"/>
  <c r="F55" i="10"/>
  <c r="F56" i="10"/>
  <c r="F81" i="10"/>
  <c r="G52" i="10"/>
  <c r="G53" i="10"/>
  <c r="G54" i="10"/>
  <c r="G23" i="10"/>
  <c r="G55" i="10"/>
  <c r="G56" i="10"/>
  <c r="G81" i="10"/>
  <c r="H52" i="10"/>
  <c r="H53" i="10"/>
  <c r="H54" i="10"/>
  <c r="H23" i="10"/>
  <c r="H55" i="10"/>
  <c r="H56" i="10"/>
  <c r="H81" i="10"/>
  <c r="D58" i="10"/>
  <c r="D60" i="10"/>
  <c r="D59" i="10"/>
  <c r="D82" i="10"/>
  <c r="E58" i="10"/>
  <c r="E82" i="10"/>
  <c r="F58" i="10"/>
  <c r="F82" i="10"/>
  <c r="G58" i="10"/>
  <c r="G82" i="10"/>
  <c r="H58" i="10"/>
  <c r="H82" i="10"/>
  <c r="D61" i="10"/>
  <c r="D83" i="10"/>
  <c r="E61" i="10"/>
  <c r="E83" i="10"/>
  <c r="F61" i="10"/>
  <c r="F83" i="10"/>
  <c r="G61" i="10"/>
  <c r="G83" i="10"/>
  <c r="H61" i="10"/>
  <c r="H83" i="10"/>
  <c r="H84" i="10"/>
  <c r="G84" i="10"/>
  <c r="F84" i="10"/>
  <c r="E84" i="10"/>
  <c r="D84" i="10"/>
  <c r="H71" i="10"/>
  <c r="H72" i="10"/>
  <c r="G71" i="10"/>
  <c r="G72" i="10"/>
  <c r="F71" i="10"/>
  <c r="F72" i="10"/>
  <c r="E71" i="10"/>
  <c r="E72" i="10"/>
  <c r="D71" i="10"/>
  <c r="D72" i="10"/>
  <c r="H67" i="10"/>
  <c r="G67" i="10"/>
  <c r="F67" i="10"/>
  <c r="E67" i="10"/>
  <c r="D67" i="10"/>
  <c r="H62" i="10"/>
  <c r="G62" i="10"/>
  <c r="F62" i="10"/>
  <c r="E62" i="10"/>
  <c r="D62" i="10"/>
  <c r="H34" i="10"/>
  <c r="H35" i="10"/>
  <c r="D38" i="10"/>
  <c r="E38" i="10"/>
  <c r="F38" i="10"/>
  <c r="G38" i="10"/>
  <c r="H38" i="10"/>
  <c r="E39" i="10"/>
  <c r="F39" i="10"/>
  <c r="G39" i="10"/>
  <c r="H39" i="10"/>
  <c r="H40" i="10"/>
  <c r="H42" i="10"/>
  <c r="H29" i="10"/>
  <c r="H30" i="10"/>
  <c r="H31" i="10"/>
  <c r="H44" i="10"/>
  <c r="G34" i="10"/>
  <c r="G35" i="10"/>
  <c r="G40" i="10"/>
  <c r="G42" i="10"/>
  <c r="G29" i="10"/>
  <c r="G30" i="10"/>
  <c r="G31" i="10"/>
  <c r="G44" i="10"/>
  <c r="F34" i="10"/>
  <c r="F35" i="10"/>
  <c r="F40" i="10"/>
  <c r="F42" i="10"/>
  <c r="F29" i="10"/>
  <c r="F30" i="10"/>
  <c r="F31" i="10"/>
  <c r="F44" i="10"/>
  <c r="E34" i="10"/>
  <c r="E35" i="10"/>
  <c r="E40" i="10"/>
  <c r="E42" i="10"/>
  <c r="E29" i="10"/>
  <c r="E30" i="10"/>
  <c r="E31" i="10"/>
  <c r="E44" i="10"/>
  <c r="D34" i="10"/>
  <c r="D35" i="10"/>
  <c r="D40" i="10"/>
  <c r="D42" i="10"/>
  <c r="D29" i="10"/>
  <c r="D31" i="10"/>
  <c r="D44" i="10"/>
  <c r="H25" i="10"/>
  <c r="G25" i="10"/>
  <c r="F25" i="10"/>
  <c r="E25" i="10"/>
  <c r="D25" i="10"/>
  <c r="Q25" i="2"/>
  <c r="Q26" i="2"/>
  <c r="Q27" i="2"/>
  <c r="Q28" i="2"/>
  <c r="Q4" i="7"/>
  <c r="AD4" i="5"/>
  <c r="AE4" i="5"/>
  <c r="AF4" i="5"/>
  <c r="AG4" i="5"/>
  <c r="AH4" i="5"/>
  <c r="AI4" i="5"/>
  <c r="AJ4" i="5"/>
  <c r="AK4" i="5"/>
  <c r="AL4" i="5"/>
  <c r="Q37" i="3"/>
  <c r="Q38" i="3"/>
  <c r="Q39" i="3"/>
  <c r="Q40" i="3"/>
  <c r="Q41" i="3"/>
  <c r="Q44" i="3"/>
  <c r="Q4" i="3"/>
  <c r="Q24" i="3"/>
  <c r="Q5" i="3"/>
  <c r="Q25" i="3"/>
  <c r="Q6" i="3"/>
  <c r="Q26" i="3"/>
  <c r="Q27" i="3"/>
  <c r="Q45" i="3"/>
  <c r="Q47" i="3"/>
  <c r="Q9" i="7"/>
  <c r="Q14" i="7"/>
  <c r="E14" i="2"/>
  <c r="E25" i="2"/>
  <c r="E15" i="2"/>
  <c r="E26" i="2"/>
  <c r="E16" i="2"/>
  <c r="E27" i="2"/>
  <c r="E28" i="2"/>
  <c r="E32" i="2"/>
  <c r="F14" i="2"/>
  <c r="F25" i="2"/>
  <c r="F15" i="2"/>
  <c r="F26" i="2"/>
  <c r="F16" i="2"/>
  <c r="F27" i="2"/>
  <c r="F28" i="2"/>
  <c r="F32" i="2"/>
  <c r="G25" i="2"/>
  <c r="G15" i="2"/>
  <c r="G26" i="2"/>
  <c r="G16" i="2"/>
  <c r="G27" i="2"/>
  <c r="G28" i="2"/>
  <c r="G32" i="2"/>
  <c r="H25" i="2"/>
  <c r="H15" i="2"/>
  <c r="H26" i="2"/>
  <c r="H16" i="2"/>
  <c r="H27" i="2"/>
  <c r="H28" i="2"/>
  <c r="H32" i="2"/>
  <c r="I25" i="2"/>
  <c r="I26" i="2"/>
  <c r="I16" i="2"/>
  <c r="I27" i="2"/>
  <c r="I28" i="2"/>
  <c r="I32" i="2"/>
  <c r="J25" i="2"/>
  <c r="J26" i="2"/>
  <c r="J16" i="2"/>
  <c r="J27" i="2"/>
  <c r="J28" i="2"/>
  <c r="J32" i="2"/>
  <c r="K25" i="2"/>
  <c r="K26" i="2"/>
  <c r="K16" i="2"/>
  <c r="K27" i="2"/>
  <c r="K28" i="2"/>
  <c r="K32" i="2"/>
  <c r="L25" i="2"/>
  <c r="L26" i="2"/>
  <c r="L16" i="2"/>
  <c r="L27" i="2"/>
  <c r="L28" i="2"/>
  <c r="L32" i="2"/>
  <c r="M25" i="2"/>
  <c r="M26" i="2"/>
  <c r="M16" i="2"/>
  <c r="M27" i="2"/>
  <c r="M28" i="2"/>
  <c r="M32" i="2"/>
  <c r="N25" i="2"/>
  <c r="N26" i="2"/>
  <c r="N16" i="2"/>
  <c r="N27" i="2"/>
  <c r="N28" i="2"/>
  <c r="N32" i="2"/>
  <c r="O25" i="2"/>
  <c r="O26" i="2"/>
  <c r="O27" i="2"/>
  <c r="O28" i="2"/>
  <c r="O32" i="2"/>
  <c r="P25" i="2"/>
  <c r="P26" i="2"/>
  <c r="P27" i="2"/>
  <c r="P28" i="2"/>
  <c r="P32" i="2"/>
  <c r="Q32" i="2"/>
  <c r="Q33" i="2"/>
  <c r="Q5" i="7"/>
  <c r="Q61" i="3"/>
  <c r="Q17" i="2"/>
  <c r="Q56" i="3"/>
  <c r="Q55" i="3"/>
  <c r="Q62" i="3"/>
  <c r="Q63" i="3"/>
  <c r="Q64" i="3"/>
  <c r="Q65" i="3"/>
  <c r="Q68" i="3"/>
  <c r="Q49" i="3"/>
  <c r="Q69" i="3"/>
  <c r="Q70" i="3"/>
  <c r="Q71" i="3"/>
  <c r="Q10" i="7"/>
  <c r="Q15" i="7"/>
  <c r="Q16" i="7"/>
  <c r="AL6" i="5"/>
  <c r="AL7" i="5"/>
  <c r="Q8" i="5"/>
  <c r="AL8" i="5"/>
  <c r="AL9" i="5"/>
  <c r="AL10" i="5"/>
  <c r="AL11" i="5"/>
  <c r="AL12" i="5"/>
  <c r="Q4" i="4"/>
  <c r="Q12" i="5"/>
  <c r="Q5" i="4"/>
  <c r="Q7" i="4"/>
  <c r="Q19" i="7"/>
  <c r="AL15" i="5"/>
  <c r="AL16" i="5"/>
  <c r="AL17" i="5"/>
  <c r="AL18" i="5"/>
  <c r="AL19" i="5"/>
  <c r="Q10" i="4"/>
  <c r="Q14" i="4"/>
  <c r="Q20" i="7"/>
  <c r="Q22" i="5"/>
  <c r="AL22" i="5"/>
  <c r="Q23" i="5"/>
  <c r="AL23" i="5"/>
  <c r="Q24" i="5"/>
  <c r="AL24" i="5"/>
  <c r="Q25" i="5"/>
  <c r="AL25" i="5"/>
  <c r="AL26" i="5"/>
  <c r="Q17" i="4"/>
  <c r="Q18" i="4"/>
  <c r="Q19" i="4"/>
  <c r="Q21" i="4"/>
  <c r="Q21" i="7"/>
  <c r="AL29" i="5"/>
  <c r="AL30" i="5"/>
  <c r="Q19" i="5"/>
  <c r="Q26" i="5"/>
  <c r="Q31" i="5"/>
  <c r="AL31" i="5"/>
  <c r="AL32" i="5"/>
  <c r="Q33" i="5"/>
  <c r="AL33" i="5"/>
  <c r="AL34" i="5"/>
  <c r="Q24" i="4"/>
  <c r="Q34" i="5"/>
  <c r="Q36" i="5"/>
  <c r="Q27" i="4"/>
  <c r="Q29" i="4"/>
  <c r="Q22" i="7"/>
  <c r="Q23" i="7"/>
  <c r="Q25" i="7"/>
  <c r="Q32" i="8"/>
  <c r="R25" i="2"/>
  <c r="R26" i="2"/>
  <c r="R27" i="2"/>
  <c r="R28" i="2"/>
  <c r="R4" i="7"/>
  <c r="AM4" i="5"/>
  <c r="R37" i="3"/>
  <c r="R38" i="3"/>
  <c r="R39" i="3"/>
  <c r="R40" i="3"/>
  <c r="R41" i="3"/>
  <c r="R44" i="3"/>
  <c r="R4" i="3"/>
  <c r="R24" i="3"/>
  <c r="R5" i="3"/>
  <c r="R25" i="3"/>
  <c r="R6" i="3"/>
  <c r="R26" i="3"/>
  <c r="R27" i="3"/>
  <c r="R45" i="3"/>
  <c r="R47" i="3"/>
  <c r="R9" i="7"/>
  <c r="R14" i="7"/>
  <c r="R32" i="2"/>
  <c r="R33" i="2"/>
  <c r="R5" i="7"/>
  <c r="R61" i="3"/>
  <c r="R17" i="2"/>
  <c r="R56" i="3"/>
  <c r="R55" i="3"/>
  <c r="R62" i="3"/>
  <c r="R63" i="3"/>
  <c r="R64" i="3"/>
  <c r="R65" i="3"/>
  <c r="R68" i="3"/>
  <c r="R49" i="3"/>
  <c r="R69" i="3"/>
  <c r="R70" i="3"/>
  <c r="R71" i="3"/>
  <c r="R10" i="7"/>
  <c r="R15" i="7"/>
  <c r="R16" i="7"/>
  <c r="AM6" i="5"/>
  <c r="AM7" i="5"/>
  <c r="R8" i="5"/>
  <c r="AM8" i="5"/>
  <c r="AM9" i="5"/>
  <c r="AM10" i="5"/>
  <c r="AM11" i="5"/>
  <c r="AM12" i="5"/>
  <c r="R4" i="4"/>
  <c r="R12" i="5"/>
  <c r="R5" i="4"/>
  <c r="R7" i="4"/>
  <c r="R19" i="7"/>
  <c r="AM15" i="5"/>
  <c r="AM16" i="5"/>
  <c r="AM17" i="5"/>
  <c r="AM18" i="5"/>
  <c r="AM19" i="5"/>
  <c r="R10" i="4"/>
  <c r="R14" i="4"/>
  <c r="R20" i="7"/>
  <c r="R22" i="5"/>
  <c r="AM22" i="5"/>
  <c r="R23" i="5"/>
  <c r="AM23" i="5"/>
  <c r="R24" i="5"/>
  <c r="AM24" i="5"/>
  <c r="R25" i="5"/>
  <c r="AM25" i="5"/>
  <c r="AM26" i="5"/>
  <c r="R17" i="4"/>
  <c r="R18" i="4"/>
  <c r="R19" i="4"/>
  <c r="R21" i="4"/>
  <c r="R21" i="7"/>
  <c r="AM29" i="5"/>
  <c r="AM30" i="5"/>
  <c r="R19" i="5"/>
  <c r="R26" i="5"/>
  <c r="R31" i="5"/>
  <c r="AM31" i="5"/>
  <c r="AM32" i="5"/>
  <c r="R33" i="5"/>
  <c r="AM33" i="5"/>
  <c r="AM34" i="5"/>
  <c r="R24" i="4"/>
  <c r="R34" i="5"/>
  <c r="R36" i="5"/>
  <c r="R27" i="4"/>
  <c r="R29" i="4"/>
  <c r="R22" i="7"/>
  <c r="R23" i="7"/>
  <c r="R25" i="7"/>
  <c r="R32" i="8"/>
  <c r="S25" i="2"/>
  <c r="S26" i="2"/>
  <c r="S27" i="2"/>
  <c r="S28" i="2"/>
  <c r="S4" i="7"/>
  <c r="AN4" i="5"/>
  <c r="S37" i="3"/>
  <c r="S38" i="3"/>
  <c r="S39" i="3"/>
  <c r="S40" i="3"/>
  <c r="S41" i="3"/>
  <c r="S44" i="3"/>
  <c r="S4" i="3"/>
  <c r="S24" i="3"/>
  <c r="S5" i="3"/>
  <c r="S25" i="3"/>
  <c r="S6" i="3"/>
  <c r="S26" i="3"/>
  <c r="S27" i="3"/>
  <c r="S45" i="3"/>
  <c r="S47" i="3"/>
  <c r="S9" i="7"/>
  <c r="S14" i="7"/>
  <c r="S32" i="2"/>
  <c r="S33" i="2"/>
  <c r="S5" i="7"/>
  <c r="S61" i="3"/>
  <c r="S17" i="2"/>
  <c r="S56" i="3"/>
  <c r="S55" i="3"/>
  <c r="S62" i="3"/>
  <c r="S63" i="3"/>
  <c r="S64" i="3"/>
  <c r="S65" i="3"/>
  <c r="S68" i="3"/>
  <c r="S49" i="3"/>
  <c r="S69" i="3"/>
  <c r="S70" i="3"/>
  <c r="S71" i="3"/>
  <c r="S10" i="7"/>
  <c r="S15" i="7"/>
  <c r="S16" i="7"/>
  <c r="AN6" i="5"/>
  <c r="AN7" i="5"/>
  <c r="S8" i="5"/>
  <c r="AN8" i="5"/>
  <c r="AN9" i="5"/>
  <c r="AN10" i="5"/>
  <c r="AN11" i="5"/>
  <c r="AN12" i="5"/>
  <c r="S4" i="4"/>
  <c r="S12" i="5"/>
  <c r="S5" i="4"/>
  <c r="S7" i="4"/>
  <c r="S19" i="7"/>
  <c r="AN15" i="5"/>
  <c r="AN16" i="5"/>
  <c r="AN17" i="5"/>
  <c r="AN18" i="5"/>
  <c r="AN19" i="5"/>
  <c r="S10" i="4"/>
  <c r="S14" i="4"/>
  <c r="S20" i="7"/>
  <c r="S22" i="5"/>
  <c r="AN22" i="5"/>
  <c r="S23" i="5"/>
  <c r="AN23" i="5"/>
  <c r="S24" i="5"/>
  <c r="AN24" i="5"/>
  <c r="S25" i="5"/>
  <c r="AN25" i="5"/>
  <c r="AN26" i="5"/>
  <c r="S17" i="4"/>
  <c r="S18" i="4"/>
  <c r="S19" i="4"/>
  <c r="S21" i="4"/>
  <c r="S21" i="7"/>
  <c r="AN29" i="5"/>
  <c r="AN30" i="5"/>
  <c r="S19" i="5"/>
  <c r="S26" i="5"/>
  <c r="S31" i="5"/>
  <c r="AN31" i="5"/>
  <c r="AN32" i="5"/>
  <c r="S33" i="5"/>
  <c r="AN33" i="5"/>
  <c r="AN34" i="5"/>
  <c r="S24" i="4"/>
  <c r="S34" i="5"/>
  <c r="S36" i="5"/>
  <c r="S27" i="4"/>
  <c r="S29" i="4"/>
  <c r="S22" i="7"/>
  <c r="S23" i="7"/>
  <c r="S25" i="7"/>
  <c r="S32" i="8"/>
  <c r="T25" i="2"/>
  <c r="T26" i="2"/>
  <c r="T27" i="2"/>
  <c r="T28" i="2"/>
  <c r="T4" i="7"/>
  <c r="AO4" i="5"/>
  <c r="T37" i="3"/>
  <c r="T38" i="3"/>
  <c r="T39" i="3"/>
  <c r="T40" i="3"/>
  <c r="T41" i="3"/>
  <c r="T44" i="3"/>
  <c r="T4" i="3"/>
  <c r="T24" i="3"/>
  <c r="T5" i="3"/>
  <c r="T25" i="3"/>
  <c r="T6" i="3"/>
  <c r="T26" i="3"/>
  <c r="T27" i="3"/>
  <c r="T45" i="3"/>
  <c r="T47" i="3"/>
  <c r="T9" i="7"/>
  <c r="T14" i="7"/>
  <c r="T32" i="2"/>
  <c r="T33" i="2"/>
  <c r="T5" i="7"/>
  <c r="T61" i="3"/>
  <c r="T17" i="2"/>
  <c r="T56" i="3"/>
  <c r="T55" i="3"/>
  <c r="T62" i="3"/>
  <c r="T63" i="3"/>
  <c r="T64" i="3"/>
  <c r="T65" i="3"/>
  <c r="T68" i="3"/>
  <c r="T49" i="3"/>
  <c r="T69" i="3"/>
  <c r="T70" i="3"/>
  <c r="T71" i="3"/>
  <c r="T10" i="7"/>
  <c r="T15" i="7"/>
  <c r="T16" i="7"/>
  <c r="AO6" i="5"/>
  <c r="AO7" i="5"/>
  <c r="T8" i="5"/>
  <c r="AO8" i="5"/>
  <c r="AO9" i="5"/>
  <c r="AO10" i="5"/>
  <c r="AO11" i="5"/>
  <c r="AO12" i="5"/>
  <c r="T4" i="4"/>
  <c r="T12" i="5"/>
  <c r="T5" i="4"/>
  <c r="T7" i="4"/>
  <c r="T19" i="7"/>
  <c r="AO15" i="5"/>
  <c r="AO16" i="5"/>
  <c r="AO17" i="5"/>
  <c r="AO18" i="5"/>
  <c r="AO19" i="5"/>
  <c r="T10" i="4"/>
  <c r="T14" i="4"/>
  <c r="T20" i="7"/>
  <c r="T22" i="5"/>
  <c r="AO22" i="5"/>
  <c r="T23" i="5"/>
  <c r="AO23" i="5"/>
  <c r="T24" i="5"/>
  <c r="AO24" i="5"/>
  <c r="T25" i="5"/>
  <c r="AO25" i="5"/>
  <c r="AO26" i="5"/>
  <c r="T17" i="4"/>
  <c r="T18" i="4"/>
  <c r="T19" i="4"/>
  <c r="T21" i="4"/>
  <c r="T21" i="7"/>
  <c r="AO29" i="5"/>
  <c r="AO30" i="5"/>
  <c r="T19" i="5"/>
  <c r="T26" i="5"/>
  <c r="T31" i="5"/>
  <c r="AO31" i="5"/>
  <c r="AO32" i="5"/>
  <c r="T33" i="5"/>
  <c r="AO33" i="5"/>
  <c r="AO34" i="5"/>
  <c r="T24" i="4"/>
  <c r="T34" i="5"/>
  <c r="T36" i="5"/>
  <c r="T27" i="4"/>
  <c r="T29" i="4"/>
  <c r="T22" i="7"/>
  <c r="T23" i="7"/>
  <c r="T25" i="7"/>
  <c r="T32" i="8"/>
  <c r="E4" i="7"/>
  <c r="E37" i="3"/>
  <c r="E38" i="3"/>
  <c r="E39" i="3"/>
  <c r="E40" i="3"/>
  <c r="E41" i="3"/>
  <c r="E44" i="3"/>
  <c r="E4" i="3"/>
  <c r="E24" i="3"/>
  <c r="E13" i="3"/>
  <c r="E20" i="3"/>
  <c r="E5" i="3"/>
  <c r="E25" i="3"/>
  <c r="E14" i="3"/>
  <c r="E21" i="3"/>
  <c r="E6" i="3"/>
  <c r="E26" i="3"/>
  <c r="E27" i="3"/>
  <c r="E45" i="3"/>
  <c r="E47" i="3"/>
  <c r="E9" i="7"/>
  <c r="E14" i="7"/>
  <c r="E33" i="2"/>
  <c r="E5" i="7"/>
  <c r="E61" i="3"/>
  <c r="E62" i="3"/>
  <c r="E63" i="3"/>
  <c r="E64" i="3"/>
  <c r="E65" i="3"/>
  <c r="E68" i="3"/>
  <c r="E49" i="3"/>
  <c r="E69" i="3"/>
  <c r="E71" i="3"/>
  <c r="E10" i="7"/>
  <c r="E15" i="7"/>
  <c r="E16" i="7"/>
  <c r="Z6" i="5"/>
  <c r="Z7" i="5"/>
  <c r="E8" i="5"/>
  <c r="Z8" i="5"/>
  <c r="Z9" i="5"/>
  <c r="Z10" i="5"/>
  <c r="Z11" i="5"/>
  <c r="Z12" i="5"/>
  <c r="E4" i="4"/>
  <c r="E12" i="5"/>
  <c r="E5" i="4"/>
  <c r="E7" i="4"/>
  <c r="E19" i="7"/>
  <c r="Z15" i="5"/>
  <c r="Z16" i="5"/>
  <c r="Z17" i="5"/>
  <c r="Z18" i="5"/>
  <c r="Z19" i="5"/>
  <c r="E10" i="4"/>
  <c r="E14" i="4"/>
  <c r="E20" i="7"/>
  <c r="Z22" i="5"/>
  <c r="E23" i="5"/>
  <c r="Z23" i="5"/>
  <c r="E24" i="5"/>
  <c r="Z24" i="5"/>
  <c r="E25" i="5"/>
  <c r="Z25" i="5"/>
  <c r="Z26" i="5"/>
  <c r="E17" i="4"/>
  <c r="E18" i="4"/>
  <c r="E19" i="4"/>
  <c r="E21" i="4"/>
  <c r="E21" i="7"/>
  <c r="Z29" i="5"/>
  <c r="Z30" i="5"/>
  <c r="Z31" i="5"/>
  <c r="Z32" i="5"/>
  <c r="Z33" i="5"/>
  <c r="Z34" i="5"/>
  <c r="E24" i="4"/>
  <c r="E19" i="5"/>
  <c r="E26" i="5"/>
  <c r="E34" i="5"/>
  <c r="E36" i="5"/>
  <c r="E36" i="4"/>
  <c r="E37" i="4"/>
  <c r="E40" i="4"/>
  <c r="E41" i="4"/>
  <c r="E26" i="4"/>
  <c r="E27" i="4"/>
  <c r="E29" i="4"/>
  <c r="E22" i="7"/>
  <c r="E23" i="7"/>
  <c r="E25" i="7"/>
  <c r="E32" i="8"/>
  <c r="F4" i="7"/>
  <c r="F37" i="3"/>
  <c r="F38" i="3"/>
  <c r="F39" i="3"/>
  <c r="F40" i="3"/>
  <c r="F41" i="3"/>
  <c r="F44" i="3"/>
  <c r="F4" i="3"/>
  <c r="F24" i="3"/>
  <c r="F13" i="3"/>
  <c r="F20" i="3"/>
  <c r="F5" i="3"/>
  <c r="F25" i="3"/>
  <c r="F14" i="3"/>
  <c r="F21" i="3"/>
  <c r="F6" i="3"/>
  <c r="F26" i="3"/>
  <c r="F27" i="3"/>
  <c r="F45" i="3"/>
  <c r="F47" i="3"/>
  <c r="F9" i="7"/>
  <c r="F14" i="7"/>
  <c r="F33" i="2"/>
  <c r="F5" i="7"/>
  <c r="F61" i="3"/>
  <c r="F62" i="3"/>
  <c r="F63" i="3"/>
  <c r="F64" i="3"/>
  <c r="F65" i="3"/>
  <c r="F68" i="3"/>
  <c r="F49" i="3"/>
  <c r="F69" i="3"/>
  <c r="F71" i="3"/>
  <c r="F10" i="7"/>
  <c r="F15" i="7"/>
  <c r="F16" i="7"/>
  <c r="AA6" i="5"/>
  <c r="AA7" i="5"/>
  <c r="F8" i="5"/>
  <c r="AA8" i="5"/>
  <c r="AA9" i="5"/>
  <c r="AA10" i="5"/>
  <c r="AA11" i="5"/>
  <c r="AA12" i="5"/>
  <c r="F4" i="4"/>
  <c r="F12" i="5"/>
  <c r="F5" i="4"/>
  <c r="F7" i="4"/>
  <c r="F19" i="7"/>
  <c r="AA15" i="5"/>
  <c r="AA16" i="5"/>
  <c r="AA17" i="5"/>
  <c r="AA18" i="5"/>
  <c r="AA19" i="5"/>
  <c r="F10" i="4"/>
  <c r="F14" i="4"/>
  <c r="F20" i="7"/>
  <c r="AA22" i="5"/>
  <c r="F23" i="5"/>
  <c r="AA23" i="5"/>
  <c r="F24" i="5"/>
  <c r="AA24" i="5"/>
  <c r="F25" i="5"/>
  <c r="AA25" i="5"/>
  <c r="AA26" i="5"/>
  <c r="F17" i="4"/>
  <c r="F18" i="4"/>
  <c r="F19" i="4"/>
  <c r="F21" i="4"/>
  <c r="F21" i="7"/>
  <c r="AA29" i="5"/>
  <c r="AA30" i="5"/>
  <c r="F19" i="5"/>
  <c r="F26" i="5"/>
  <c r="F31" i="5"/>
  <c r="AA31" i="5"/>
  <c r="AA32" i="5"/>
  <c r="F33" i="5"/>
  <c r="AA33" i="5"/>
  <c r="AA34" i="5"/>
  <c r="F24" i="4"/>
  <c r="F34" i="5"/>
  <c r="F36" i="5"/>
  <c r="F36" i="4"/>
  <c r="F37" i="4"/>
  <c r="F40" i="4"/>
  <c r="F41" i="4"/>
  <c r="F26" i="4"/>
  <c r="F27" i="4"/>
  <c r="F29" i="4"/>
  <c r="F22" i="7"/>
  <c r="F23" i="7"/>
  <c r="F25" i="7"/>
  <c r="F32" i="8"/>
  <c r="G4" i="7"/>
  <c r="G37" i="3"/>
  <c r="G38" i="3"/>
  <c r="G39" i="3"/>
  <c r="G40" i="3"/>
  <c r="G41" i="3"/>
  <c r="G44" i="3"/>
  <c r="G4" i="3"/>
  <c r="G24" i="3"/>
  <c r="G13" i="3"/>
  <c r="G20" i="3"/>
  <c r="G5" i="3"/>
  <c r="G25" i="3"/>
  <c r="G14" i="3"/>
  <c r="G21" i="3"/>
  <c r="G6" i="3"/>
  <c r="G26" i="3"/>
  <c r="G27" i="3"/>
  <c r="G45" i="3"/>
  <c r="G47" i="3"/>
  <c r="G9" i="7"/>
  <c r="G14" i="7"/>
  <c r="G33" i="2"/>
  <c r="G5" i="7"/>
  <c r="G61" i="3"/>
  <c r="G62" i="3"/>
  <c r="G63" i="3"/>
  <c r="G64" i="3"/>
  <c r="G65" i="3"/>
  <c r="G68" i="3"/>
  <c r="G49" i="3"/>
  <c r="G69" i="3"/>
  <c r="G71" i="3"/>
  <c r="G10" i="7"/>
  <c r="G15" i="7"/>
  <c r="G16" i="7"/>
  <c r="AB6" i="5"/>
  <c r="AB7" i="5"/>
  <c r="AB8" i="5"/>
  <c r="AB9" i="5"/>
  <c r="AB10" i="5"/>
  <c r="AB11" i="5"/>
  <c r="AB12" i="5"/>
  <c r="G4" i="4"/>
  <c r="G12" i="5"/>
  <c r="G5" i="4"/>
  <c r="G7" i="4"/>
  <c r="G19" i="7"/>
  <c r="AB15" i="5"/>
  <c r="AB16" i="5"/>
  <c r="AB17" i="5"/>
  <c r="AB18" i="5"/>
  <c r="AB19" i="5"/>
  <c r="G10" i="4"/>
  <c r="G14" i="4"/>
  <c r="G20" i="7"/>
  <c r="AB22" i="5"/>
  <c r="G23" i="5"/>
  <c r="AB23" i="5"/>
  <c r="G24" i="5"/>
  <c r="AB24" i="5"/>
  <c r="G25" i="5"/>
  <c r="AB25" i="5"/>
  <c r="AB26" i="5"/>
  <c r="G17" i="4"/>
  <c r="G18" i="4"/>
  <c r="G19" i="4"/>
  <c r="G21" i="4"/>
  <c r="G21" i="7"/>
  <c r="AB29" i="5"/>
  <c r="AB30" i="5"/>
  <c r="G19" i="5"/>
  <c r="G26" i="5"/>
  <c r="G31" i="5"/>
  <c r="AB31" i="5"/>
  <c r="AB32" i="5"/>
  <c r="G33" i="5"/>
  <c r="AB33" i="5"/>
  <c r="AB34" i="5"/>
  <c r="G24" i="4"/>
  <c r="G34" i="5"/>
  <c r="G36" i="5"/>
  <c r="G36" i="4"/>
  <c r="G37" i="4"/>
  <c r="G40" i="4"/>
  <c r="G41" i="4"/>
  <c r="G26" i="4"/>
  <c r="G27" i="4"/>
  <c r="G29" i="4"/>
  <c r="G22" i="7"/>
  <c r="G23" i="7"/>
  <c r="G25" i="7"/>
  <c r="G32" i="8"/>
  <c r="H4" i="7"/>
  <c r="H37" i="3"/>
  <c r="H38" i="3"/>
  <c r="H39" i="3"/>
  <c r="H40" i="3"/>
  <c r="H41" i="3"/>
  <c r="H44" i="3"/>
  <c r="H4" i="3"/>
  <c r="H24" i="3"/>
  <c r="H13" i="3"/>
  <c r="H20" i="3"/>
  <c r="H5" i="3"/>
  <c r="H25" i="3"/>
  <c r="H14" i="3"/>
  <c r="H21" i="3"/>
  <c r="H6" i="3"/>
  <c r="H26" i="3"/>
  <c r="H27" i="3"/>
  <c r="H45" i="3"/>
  <c r="H47" i="3"/>
  <c r="H9" i="7"/>
  <c r="H14" i="7"/>
  <c r="H33" i="2"/>
  <c r="H5" i="7"/>
  <c r="H61" i="3"/>
  <c r="H62" i="3"/>
  <c r="H17" i="2"/>
  <c r="H56" i="3"/>
  <c r="H63" i="3"/>
  <c r="H64" i="3"/>
  <c r="H65" i="3"/>
  <c r="H68" i="3"/>
  <c r="H49" i="3"/>
  <c r="H69" i="3"/>
  <c r="H70" i="3"/>
  <c r="H71" i="3"/>
  <c r="H10" i="7"/>
  <c r="H15" i="7"/>
  <c r="H16" i="7"/>
  <c r="AC6" i="5"/>
  <c r="AC7" i="5"/>
  <c r="H8" i="5"/>
  <c r="AC8" i="5"/>
  <c r="AC9" i="5"/>
  <c r="AC10" i="5"/>
  <c r="AC11" i="5"/>
  <c r="AC12" i="5"/>
  <c r="H4" i="4"/>
  <c r="H12" i="5"/>
  <c r="H5" i="4"/>
  <c r="H7" i="4"/>
  <c r="H19" i="7"/>
  <c r="AC15" i="5"/>
  <c r="AC16" i="5"/>
  <c r="AC17" i="5"/>
  <c r="AC18" i="5"/>
  <c r="AC19" i="5"/>
  <c r="H10" i="4"/>
  <c r="H14" i="4"/>
  <c r="H20" i="7"/>
  <c r="H22" i="5"/>
  <c r="AC22" i="5"/>
  <c r="H23" i="5"/>
  <c r="AC23" i="5"/>
  <c r="H24" i="5"/>
  <c r="AC24" i="5"/>
  <c r="H25" i="5"/>
  <c r="AC25" i="5"/>
  <c r="AC26" i="5"/>
  <c r="H17" i="4"/>
  <c r="H18" i="4"/>
  <c r="H19" i="4"/>
  <c r="H21" i="4"/>
  <c r="H21" i="7"/>
  <c r="AC29" i="5"/>
  <c r="AC30" i="5"/>
  <c r="H19" i="5"/>
  <c r="H26" i="5"/>
  <c r="H31" i="5"/>
  <c r="AC31" i="5"/>
  <c r="AC32" i="5"/>
  <c r="H33" i="5"/>
  <c r="AC33" i="5"/>
  <c r="AC34" i="5"/>
  <c r="H24" i="4"/>
  <c r="H34" i="5"/>
  <c r="H36" i="5"/>
  <c r="H36" i="4"/>
  <c r="H37" i="4"/>
  <c r="H40" i="4"/>
  <c r="H41" i="4"/>
  <c r="H26" i="4"/>
  <c r="H27" i="4"/>
  <c r="H29" i="4"/>
  <c r="H22" i="7"/>
  <c r="H23" i="7"/>
  <c r="H25" i="7"/>
  <c r="H32" i="8"/>
  <c r="I31" i="8"/>
  <c r="J31" i="8"/>
  <c r="K31" i="8"/>
  <c r="L31" i="8"/>
  <c r="I4" i="7"/>
  <c r="I37" i="3"/>
  <c r="I38" i="3"/>
  <c r="I39" i="3"/>
  <c r="I40" i="3"/>
  <c r="I41" i="3"/>
  <c r="I44" i="3"/>
  <c r="I4" i="3"/>
  <c r="I24" i="3"/>
  <c r="I13" i="3"/>
  <c r="I20" i="3"/>
  <c r="I5" i="3"/>
  <c r="I25" i="3"/>
  <c r="I14" i="3"/>
  <c r="I21" i="3"/>
  <c r="I6" i="3"/>
  <c r="I26" i="3"/>
  <c r="I27" i="3"/>
  <c r="I45" i="3"/>
  <c r="I47" i="3"/>
  <c r="I9" i="7"/>
  <c r="I14" i="7"/>
  <c r="I33" i="2"/>
  <c r="I5" i="7"/>
  <c r="I61" i="3"/>
  <c r="I17" i="2"/>
  <c r="I56" i="3"/>
  <c r="I55" i="3"/>
  <c r="I62" i="3"/>
  <c r="I63" i="3"/>
  <c r="I64" i="3"/>
  <c r="I65" i="3"/>
  <c r="I68" i="3"/>
  <c r="I49" i="3"/>
  <c r="I69" i="3"/>
  <c r="I70" i="3"/>
  <c r="I71" i="3"/>
  <c r="I10" i="7"/>
  <c r="I15" i="7"/>
  <c r="I16" i="7"/>
  <c r="AD6" i="5"/>
  <c r="AD7" i="5"/>
  <c r="I8" i="5"/>
  <c r="AD8" i="5"/>
  <c r="AD9" i="5"/>
  <c r="AD10" i="5"/>
  <c r="AD11" i="5"/>
  <c r="AD12" i="5"/>
  <c r="I4" i="4"/>
  <c r="I12" i="5"/>
  <c r="I5" i="4"/>
  <c r="I7" i="4"/>
  <c r="I19" i="7"/>
  <c r="AD15" i="5"/>
  <c r="AD16" i="5"/>
  <c r="AD17" i="5"/>
  <c r="AD18" i="5"/>
  <c r="AD19" i="5"/>
  <c r="I10" i="4"/>
  <c r="I14" i="4"/>
  <c r="I20" i="7"/>
  <c r="I22" i="5"/>
  <c r="AD22" i="5"/>
  <c r="I23" i="5"/>
  <c r="AD23" i="5"/>
  <c r="I24" i="5"/>
  <c r="AD24" i="5"/>
  <c r="I25" i="5"/>
  <c r="AD25" i="5"/>
  <c r="AD26" i="5"/>
  <c r="I17" i="4"/>
  <c r="I18" i="4"/>
  <c r="I19" i="4"/>
  <c r="I21" i="4"/>
  <c r="I21" i="7"/>
  <c r="AD29" i="5"/>
  <c r="AD30" i="5"/>
  <c r="I19" i="5"/>
  <c r="I26" i="5"/>
  <c r="I31" i="5"/>
  <c r="AD31" i="5"/>
  <c r="AD32" i="5"/>
  <c r="I33" i="5"/>
  <c r="AD33" i="5"/>
  <c r="AD34" i="5"/>
  <c r="I24" i="4"/>
  <c r="I34" i="5"/>
  <c r="I36" i="5"/>
  <c r="I36" i="4"/>
  <c r="I37" i="4"/>
  <c r="I40" i="4"/>
  <c r="I41" i="4"/>
  <c r="I26" i="4"/>
  <c r="I27" i="4"/>
  <c r="I29" i="4"/>
  <c r="I22" i="7"/>
  <c r="I23" i="7"/>
  <c r="I25" i="7"/>
  <c r="I32" i="8"/>
  <c r="J4" i="7"/>
  <c r="J37" i="3"/>
  <c r="J38" i="3"/>
  <c r="J39" i="3"/>
  <c r="J40" i="3"/>
  <c r="J41" i="3"/>
  <c r="J44" i="3"/>
  <c r="J4" i="3"/>
  <c r="J24" i="3"/>
  <c r="J13" i="3"/>
  <c r="J20" i="3"/>
  <c r="J5" i="3"/>
  <c r="J25" i="3"/>
  <c r="J14" i="3"/>
  <c r="J21" i="3"/>
  <c r="J6" i="3"/>
  <c r="J26" i="3"/>
  <c r="J27" i="3"/>
  <c r="J45" i="3"/>
  <c r="J47" i="3"/>
  <c r="J9" i="7"/>
  <c r="J14" i="7"/>
  <c r="J33" i="2"/>
  <c r="J5" i="7"/>
  <c r="J61" i="3"/>
  <c r="J17" i="2"/>
  <c r="J56" i="3"/>
  <c r="J55" i="3"/>
  <c r="J62" i="3"/>
  <c r="J63" i="3"/>
  <c r="J64" i="3"/>
  <c r="J65" i="3"/>
  <c r="J68" i="3"/>
  <c r="J49" i="3"/>
  <c r="J69" i="3"/>
  <c r="J70" i="3"/>
  <c r="J71" i="3"/>
  <c r="J10" i="7"/>
  <c r="J15" i="7"/>
  <c r="J16" i="7"/>
  <c r="AE6" i="5"/>
  <c r="AE7" i="5"/>
  <c r="J8" i="5"/>
  <c r="AE8" i="5"/>
  <c r="AE9" i="5"/>
  <c r="AE10" i="5"/>
  <c r="AE11" i="5"/>
  <c r="AE12" i="5"/>
  <c r="J4" i="4"/>
  <c r="J12" i="5"/>
  <c r="J5" i="4"/>
  <c r="J7" i="4"/>
  <c r="J19" i="7"/>
  <c r="AE15" i="5"/>
  <c r="AE16" i="5"/>
  <c r="AE17" i="5"/>
  <c r="AE18" i="5"/>
  <c r="AE19" i="5"/>
  <c r="J10" i="4"/>
  <c r="J14" i="4"/>
  <c r="J20" i="7"/>
  <c r="J22" i="5"/>
  <c r="AE22" i="5"/>
  <c r="J23" i="5"/>
  <c r="AE23" i="5"/>
  <c r="J24" i="5"/>
  <c r="AE24" i="5"/>
  <c r="J25" i="5"/>
  <c r="AE25" i="5"/>
  <c r="AE26" i="5"/>
  <c r="J17" i="4"/>
  <c r="J18" i="4"/>
  <c r="J19" i="4"/>
  <c r="J21" i="4"/>
  <c r="J21" i="7"/>
  <c r="AE29" i="5"/>
  <c r="AE30" i="5"/>
  <c r="J19" i="5"/>
  <c r="J26" i="5"/>
  <c r="J31" i="5"/>
  <c r="AE31" i="5"/>
  <c r="AE32" i="5"/>
  <c r="J33" i="5"/>
  <c r="AE33" i="5"/>
  <c r="AE34" i="5"/>
  <c r="J24" i="4"/>
  <c r="J34" i="5"/>
  <c r="J36" i="5"/>
  <c r="J36" i="4"/>
  <c r="J37" i="4"/>
  <c r="J40" i="4"/>
  <c r="J41" i="4"/>
  <c r="J26" i="4"/>
  <c r="J27" i="4"/>
  <c r="J29" i="4"/>
  <c r="J22" i="7"/>
  <c r="J23" i="7"/>
  <c r="J25" i="7"/>
  <c r="J32" i="8"/>
  <c r="K4" i="7"/>
  <c r="K37" i="3"/>
  <c r="K38" i="3"/>
  <c r="K39" i="3"/>
  <c r="K40" i="3"/>
  <c r="K41" i="3"/>
  <c r="K44" i="3"/>
  <c r="K4" i="3"/>
  <c r="K24" i="3"/>
  <c r="K5" i="3"/>
  <c r="K25" i="3"/>
  <c r="K14" i="3"/>
  <c r="K21" i="3"/>
  <c r="K6" i="3"/>
  <c r="K26" i="3"/>
  <c r="K27" i="3"/>
  <c r="K45" i="3"/>
  <c r="K47" i="3"/>
  <c r="K9" i="7"/>
  <c r="K14" i="7"/>
  <c r="K33" i="2"/>
  <c r="K5" i="7"/>
  <c r="K61" i="3"/>
  <c r="K17" i="2"/>
  <c r="K56" i="3"/>
  <c r="K55" i="3"/>
  <c r="K62" i="3"/>
  <c r="K63" i="3"/>
  <c r="K64" i="3"/>
  <c r="K65" i="3"/>
  <c r="K68" i="3"/>
  <c r="K49" i="3"/>
  <c r="K69" i="3"/>
  <c r="K70" i="3"/>
  <c r="K71" i="3"/>
  <c r="K10" i="7"/>
  <c r="K15" i="7"/>
  <c r="K16" i="7"/>
  <c r="AF6" i="5"/>
  <c r="AF7" i="5"/>
  <c r="K8" i="5"/>
  <c r="AF8" i="5"/>
  <c r="AF9" i="5"/>
  <c r="AF10" i="5"/>
  <c r="AF11" i="5"/>
  <c r="AF12" i="5"/>
  <c r="K4" i="4"/>
  <c r="K12" i="5"/>
  <c r="K5" i="4"/>
  <c r="K7" i="4"/>
  <c r="K19" i="7"/>
  <c r="AF15" i="5"/>
  <c r="AF16" i="5"/>
  <c r="AF17" i="5"/>
  <c r="AF18" i="5"/>
  <c r="AF19" i="5"/>
  <c r="K10" i="4"/>
  <c r="K14" i="4"/>
  <c r="K20" i="7"/>
  <c r="K22" i="5"/>
  <c r="AF22" i="5"/>
  <c r="K23" i="5"/>
  <c r="AF23" i="5"/>
  <c r="K24" i="5"/>
  <c r="AF24" i="5"/>
  <c r="K25" i="5"/>
  <c r="AF25" i="5"/>
  <c r="AF26" i="5"/>
  <c r="K17" i="4"/>
  <c r="K18" i="4"/>
  <c r="K19" i="4"/>
  <c r="K21" i="4"/>
  <c r="K21" i="7"/>
  <c r="AF29" i="5"/>
  <c r="AF30" i="5"/>
  <c r="K19" i="5"/>
  <c r="K26" i="5"/>
  <c r="K31" i="5"/>
  <c r="AF31" i="5"/>
  <c r="AF32" i="5"/>
  <c r="K33" i="5"/>
  <c r="AF33" i="5"/>
  <c r="AF34" i="5"/>
  <c r="K24" i="4"/>
  <c r="K34" i="5"/>
  <c r="K36" i="5"/>
  <c r="K36" i="4"/>
  <c r="K37" i="4"/>
  <c r="K40" i="4"/>
  <c r="K41" i="4"/>
  <c r="K26" i="4"/>
  <c r="K27" i="4"/>
  <c r="K29" i="4"/>
  <c r="K22" i="7"/>
  <c r="K23" i="7"/>
  <c r="K25" i="7"/>
  <c r="K32" i="8"/>
  <c r="L4" i="7"/>
  <c r="L37" i="3"/>
  <c r="L38" i="3"/>
  <c r="L39" i="3"/>
  <c r="L40" i="3"/>
  <c r="L41" i="3"/>
  <c r="L44" i="3"/>
  <c r="L4" i="3"/>
  <c r="L24" i="3"/>
  <c r="L5" i="3"/>
  <c r="L25" i="3"/>
  <c r="L14" i="3"/>
  <c r="L21" i="3"/>
  <c r="L6" i="3"/>
  <c r="L26" i="3"/>
  <c r="L27" i="3"/>
  <c r="L45" i="3"/>
  <c r="L47" i="3"/>
  <c r="L9" i="7"/>
  <c r="L14" i="7"/>
  <c r="L33" i="2"/>
  <c r="L5" i="7"/>
  <c r="L61" i="3"/>
  <c r="L17" i="2"/>
  <c r="L56" i="3"/>
  <c r="L55" i="3"/>
  <c r="L62" i="3"/>
  <c r="L63" i="3"/>
  <c r="L64" i="3"/>
  <c r="L65" i="3"/>
  <c r="L68" i="3"/>
  <c r="L49" i="3"/>
  <c r="L69" i="3"/>
  <c r="L70" i="3"/>
  <c r="L71" i="3"/>
  <c r="L10" i="7"/>
  <c r="L15" i="7"/>
  <c r="L16" i="7"/>
  <c r="AG6" i="5"/>
  <c r="AG7" i="5"/>
  <c r="L8" i="5"/>
  <c r="AG8" i="5"/>
  <c r="AG9" i="5"/>
  <c r="AG10" i="5"/>
  <c r="AG11" i="5"/>
  <c r="AG12" i="5"/>
  <c r="L4" i="4"/>
  <c r="L12" i="5"/>
  <c r="L5" i="4"/>
  <c r="L7" i="4"/>
  <c r="L19" i="7"/>
  <c r="AG15" i="5"/>
  <c r="AG16" i="5"/>
  <c r="AG17" i="5"/>
  <c r="AG18" i="5"/>
  <c r="AG19" i="5"/>
  <c r="L10" i="4"/>
  <c r="L14" i="4"/>
  <c r="L20" i="7"/>
  <c r="L22" i="5"/>
  <c r="AG22" i="5"/>
  <c r="L23" i="5"/>
  <c r="AG23" i="5"/>
  <c r="L24" i="5"/>
  <c r="AG24" i="5"/>
  <c r="L25" i="5"/>
  <c r="AG25" i="5"/>
  <c r="AG26" i="5"/>
  <c r="L17" i="4"/>
  <c r="L18" i="4"/>
  <c r="L19" i="4"/>
  <c r="L21" i="4"/>
  <c r="L21" i="7"/>
  <c r="AG29" i="5"/>
  <c r="AG30" i="5"/>
  <c r="L19" i="5"/>
  <c r="L26" i="5"/>
  <c r="L31" i="5"/>
  <c r="AG31" i="5"/>
  <c r="AG32" i="5"/>
  <c r="L33" i="5"/>
  <c r="AG33" i="5"/>
  <c r="AG34" i="5"/>
  <c r="L24" i="4"/>
  <c r="L34" i="5"/>
  <c r="L36" i="5"/>
  <c r="L36" i="4"/>
  <c r="L37" i="4"/>
  <c r="L40" i="4"/>
  <c r="L41" i="4"/>
  <c r="L26" i="4"/>
  <c r="L27" i="4"/>
  <c r="L29" i="4"/>
  <c r="L22" i="7"/>
  <c r="L23" i="7"/>
  <c r="L25" i="7"/>
  <c r="L32" i="8"/>
  <c r="M31" i="8"/>
  <c r="N31" i="8"/>
  <c r="O31" i="8"/>
  <c r="P31" i="8"/>
  <c r="M4" i="7"/>
  <c r="M37" i="3"/>
  <c r="M38" i="3"/>
  <c r="M39" i="3"/>
  <c r="M40" i="3"/>
  <c r="M41" i="3"/>
  <c r="M44" i="3"/>
  <c r="M4" i="3"/>
  <c r="M24" i="3"/>
  <c r="M5" i="3"/>
  <c r="M25" i="3"/>
  <c r="M14" i="3"/>
  <c r="M21" i="3"/>
  <c r="M6" i="3"/>
  <c r="M26" i="3"/>
  <c r="M27" i="3"/>
  <c r="M45" i="3"/>
  <c r="M47" i="3"/>
  <c r="M9" i="7"/>
  <c r="M14" i="7"/>
  <c r="M33" i="2"/>
  <c r="M5" i="7"/>
  <c r="M61" i="3"/>
  <c r="M17" i="2"/>
  <c r="M56" i="3"/>
  <c r="M55" i="3"/>
  <c r="M62" i="3"/>
  <c r="M63" i="3"/>
  <c r="M64" i="3"/>
  <c r="M65" i="3"/>
  <c r="M68" i="3"/>
  <c r="M49" i="3"/>
  <c r="M69" i="3"/>
  <c r="M70" i="3"/>
  <c r="M71" i="3"/>
  <c r="M10" i="7"/>
  <c r="M15" i="7"/>
  <c r="M16" i="7"/>
  <c r="AH6" i="5"/>
  <c r="AH7" i="5"/>
  <c r="M8" i="5"/>
  <c r="AH8" i="5"/>
  <c r="AH9" i="5"/>
  <c r="AH10" i="5"/>
  <c r="AH11" i="5"/>
  <c r="AH12" i="5"/>
  <c r="M4" i="4"/>
  <c r="M12" i="5"/>
  <c r="M5" i="4"/>
  <c r="M7" i="4"/>
  <c r="M19" i="7"/>
  <c r="AH15" i="5"/>
  <c r="AH16" i="5"/>
  <c r="AH17" i="5"/>
  <c r="AH18" i="5"/>
  <c r="AH19" i="5"/>
  <c r="M10" i="4"/>
  <c r="M14" i="4"/>
  <c r="M20" i="7"/>
  <c r="M22" i="5"/>
  <c r="AH22" i="5"/>
  <c r="M23" i="5"/>
  <c r="AH23" i="5"/>
  <c r="M24" i="5"/>
  <c r="AH24" i="5"/>
  <c r="M25" i="5"/>
  <c r="AH25" i="5"/>
  <c r="AH26" i="5"/>
  <c r="M17" i="4"/>
  <c r="M18" i="4"/>
  <c r="M19" i="4"/>
  <c r="M21" i="4"/>
  <c r="M21" i="7"/>
  <c r="AH29" i="5"/>
  <c r="AH30" i="5"/>
  <c r="M19" i="5"/>
  <c r="M26" i="5"/>
  <c r="M31" i="5"/>
  <c r="AH31" i="5"/>
  <c r="AH32" i="5"/>
  <c r="M33" i="5"/>
  <c r="AH33" i="5"/>
  <c r="AH34" i="5"/>
  <c r="M24" i="4"/>
  <c r="M34" i="5"/>
  <c r="M36" i="5"/>
  <c r="M36" i="4"/>
  <c r="M37" i="4"/>
  <c r="M40" i="4"/>
  <c r="M41" i="4"/>
  <c r="M26" i="4"/>
  <c r="M27" i="4"/>
  <c r="M29" i="4"/>
  <c r="M22" i="7"/>
  <c r="M23" i="7"/>
  <c r="M25" i="7"/>
  <c r="M32" i="8"/>
  <c r="N4" i="7"/>
  <c r="N37" i="3"/>
  <c r="N38" i="3"/>
  <c r="N39" i="3"/>
  <c r="N40" i="3"/>
  <c r="N41" i="3"/>
  <c r="N44" i="3"/>
  <c r="N4" i="3"/>
  <c r="N24" i="3"/>
  <c r="N5" i="3"/>
  <c r="N25" i="3"/>
  <c r="N14" i="3"/>
  <c r="N21" i="3"/>
  <c r="N6" i="3"/>
  <c r="N26" i="3"/>
  <c r="N27" i="3"/>
  <c r="N45" i="3"/>
  <c r="N47" i="3"/>
  <c r="N9" i="7"/>
  <c r="N14" i="7"/>
  <c r="N33" i="2"/>
  <c r="N5" i="7"/>
  <c r="N61" i="3"/>
  <c r="N17" i="2"/>
  <c r="N56" i="3"/>
  <c r="N55" i="3"/>
  <c r="N62" i="3"/>
  <c r="N63" i="3"/>
  <c r="N64" i="3"/>
  <c r="N65" i="3"/>
  <c r="N68" i="3"/>
  <c r="N49" i="3"/>
  <c r="N69" i="3"/>
  <c r="N70" i="3"/>
  <c r="N71" i="3"/>
  <c r="N10" i="7"/>
  <c r="N15" i="7"/>
  <c r="N16" i="7"/>
  <c r="AI6" i="5"/>
  <c r="AI7" i="5"/>
  <c r="N8" i="5"/>
  <c r="AI8" i="5"/>
  <c r="AI9" i="5"/>
  <c r="AI10" i="5"/>
  <c r="AI11" i="5"/>
  <c r="AI12" i="5"/>
  <c r="N4" i="4"/>
  <c r="N12" i="5"/>
  <c r="N5" i="4"/>
  <c r="N7" i="4"/>
  <c r="N19" i="7"/>
  <c r="AI15" i="5"/>
  <c r="AI16" i="5"/>
  <c r="AI17" i="5"/>
  <c r="AI18" i="5"/>
  <c r="AI19" i="5"/>
  <c r="N10" i="4"/>
  <c r="N14" i="4"/>
  <c r="N20" i="7"/>
  <c r="N22" i="5"/>
  <c r="AI22" i="5"/>
  <c r="N23" i="5"/>
  <c r="AI23" i="5"/>
  <c r="N24" i="5"/>
  <c r="AI24" i="5"/>
  <c r="N25" i="5"/>
  <c r="AI25" i="5"/>
  <c r="AI26" i="5"/>
  <c r="N17" i="4"/>
  <c r="N18" i="4"/>
  <c r="N19" i="4"/>
  <c r="N21" i="4"/>
  <c r="N21" i="7"/>
  <c r="AI29" i="5"/>
  <c r="AI30" i="5"/>
  <c r="N19" i="5"/>
  <c r="N26" i="5"/>
  <c r="N31" i="5"/>
  <c r="AI31" i="5"/>
  <c r="AI32" i="5"/>
  <c r="N33" i="5"/>
  <c r="AI33" i="5"/>
  <c r="AI34" i="5"/>
  <c r="N24" i="4"/>
  <c r="N34" i="5"/>
  <c r="N36" i="5"/>
  <c r="N36" i="4"/>
  <c r="N37" i="4"/>
  <c r="N40" i="4"/>
  <c r="N41" i="4"/>
  <c r="N26" i="4"/>
  <c r="N27" i="4"/>
  <c r="N29" i="4"/>
  <c r="N22" i="7"/>
  <c r="N23" i="7"/>
  <c r="N25" i="7"/>
  <c r="N32" i="8"/>
  <c r="O4" i="7"/>
  <c r="O37" i="3"/>
  <c r="O38" i="3"/>
  <c r="O39" i="3"/>
  <c r="O40" i="3"/>
  <c r="O41" i="3"/>
  <c r="O44" i="3"/>
  <c r="O4" i="3"/>
  <c r="O24" i="3"/>
  <c r="O5" i="3"/>
  <c r="O25" i="3"/>
  <c r="O6" i="3"/>
  <c r="O26" i="3"/>
  <c r="O27" i="3"/>
  <c r="O45" i="3"/>
  <c r="O47" i="3"/>
  <c r="O9" i="7"/>
  <c r="O14" i="7"/>
  <c r="O33" i="2"/>
  <c r="O5" i="7"/>
  <c r="O61" i="3"/>
  <c r="O17" i="2"/>
  <c r="O56" i="3"/>
  <c r="O55" i="3"/>
  <c r="O62" i="3"/>
  <c r="O63" i="3"/>
  <c r="O64" i="3"/>
  <c r="O65" i="3"/>
  <c r="O68" i="3"/>
  <c r="O49" i="3"/>
  <c r="O69" i="3"/>
  <c r="O70" i="3"/>
  <c r="O71" i="3"/>
  <c r="O10" i="7"/>
  <c r="O15" i="7"/>
  <c r="O16" i="7"/>
  <c r="AJ6" i="5"/>
  <c r="AJ7" i="5"/>
  <c r="O8" i="5"/>
  <c r="AJ8" i="5"/>
  <c r="AJ9" i="5"/>
  <c r="AJ10" i="5"/>
  <c r="AJ11" i="5"/>
  <c r="AJ12" i="5"/>
  <c r="O4" i="4"/>
  <c r="O12" i="5"/>
  <c r="O5" i="4"/>
  <c r="O7" i="4"/>
  <c r="O19" i="7"/>
  <c r="AJ15" i="5"/>
  <c r="AJ16" i="5"/>
  <c r="AJ17" i="5"/>
  <c r="AJ18" i="5"/>
  <c r="AJ19" i="5"/>
  <c r="O10" i="4"/>
  <c r="O14" i="4"/>
  <c r="O20" i="7"/>
  <c r="O22" i="5"/>
  <c r="AJ22" i="5"/>
  <c r="O23" i="5"/>
  <c r="AJ23" i="5"/>
  <c r="O24" i="5"/>
  <c r="AJ24" i="5"/>
  <c r="O25" i="5"/>
  <c r="AJ25" i="5"/>
  <c r="AJ26" i="5"/>
  <c r="O17" i="4"/>
  <c r="O18" i="4"/>
  <c r="O19" i="4"/>
  <c r="O21" i="4"/>
  <c r="O21" i="7"/>
  <c r="AJ29" i="5"/>
  <c r="AJ30" i="5"/>
  <c r="O19" i="5"/>
  <c r="O26" i="5"/>
  <c r="O31" i="5"/>
  <c r="AJ31" i="5"/>
  <c r="AJ32" i="5"/>
  <c r="O33" i="5"/>
  <c r="AJ33" i="5"/>
  <c r="AJ34" i="5"/>
  <c r="O24" i="4"/>
  <c r="O34" i="5"/>
  <c r="O36" i="5"/>
  <c r="O36" i="4"/>
  <c r="O37" i="4"/>
  <c r="O40" i="4"/>
  <c r="O41" i="4"/>
  <c r="O26" i="4"/>
  <c r="O27" i="4"/>
  <c r="O29" i="4"/>
  <c r="O22" i="7"/>
  <c r="O23" i="7"/>
  <c r="O25" i="7"/>
  <c r="O32" i="8"/>
  <c r="P4" i="7"/>
  <c r="P37" i="3"/>
  <c r="P38" i="3"/>
  <c r="P39" i="3"/>
  <c r="P40" i="3"/>
  <c r="P41" i="3"/>
  <c r="P44" i="3"/>
  <c r="P4" i="3"/>
  <c r="P24" i="3"/>
  <c r="P5" i="3"/>
  <c r="P25" i="3"/>
  <c r="P6" i="3"/>
  <c r="P26" i="3"/>
  <c r="P27" i="3"/>
  <c r="P45" i="3"/>
  <c r="P47" i="3"/>
  <c r="P9" i="7"/>
  <c r="P14" i="7"/>
  <c r="P33" i="2"/>
  <c r="P5" i="7"/>
  <c r="P61" i="3"/>
  <c r="P17" i="2"/>
  <c r="P56" i="3"/>
  <c r="P55" i="3"/>
  <c r="P62" i="3"/>
  <c r="P63" i="3"/>
  <c r="P64" i="3"/>
  <c r="P65" i="3"/>
  <c r="P68" i="3"/>
  <c r="P49" i="3"/>
  <c r="P69" i="3"/>
  <c r="P70" i="3"/>
  <c r="P71" i="3"/>
  <c r="P10" i="7"/>
  <c r="P15" i="7"/>
  <c r="P16" i="7"/>
  <c r="AK6" i="5"/>
  <c r="AK7" i="5"/>
  <c r="P8" i="5"/>
  <c r="AK8" i="5"/>
  <c r="AK9" i="5"/>
  <c r="AK10" i="5"/>
  <c r="AK11" i="5"/>
  <c r="AK12" i="5"/>
  <c r="P4" i="4"/>
  <c r="P12" i="5"/>
  <c r="P5" i="4"/>
  <c r="P7" i="4"/>
  <c r="P19" i="7"/>
  <c r="AK15" i="5"/>
  <c r="AK16" i="5"/>
  <c r="AK17" i="5"/>
  <c r="AK18" i="5"/>
  <c r="AK19" i="5"/>
  <c r="P10" i="4"/>
  <c r="P14" i="4"/>
  <c r="P20" i="7"/>
  <c r="P22" i="5"/>
  <c r="AK22" i="5"/>
  <c r="P23" i="5"/>
  <c r="AK23" i="5"/>
  <c r="P24" i="5"/>
  <c r="AK24" i="5"/>
  <c r="P25" i="5"/>
  <c r="AK25" i="5"/>
  <c r="AK26" i="5"/>
  <c r="P17" i="4"/>
  <c r="P18" i="4"/>
  <c r="P19" i="4"/>
  <c r="P21" i="4"/>
  <c r="P21" i="7"/>
  <c r="AK29" i="5"/>
  <c r="AK30" i="5"/>
  <c r="P19" i="5"/>
  <c r="P26" i="5"/>
  <c r="P31" i="5"/>
  <c r="AK31" i="5"/>
  <c r="AK32" i="5"/>
  <c r="P33" i="5"/>
  <c r="AK33" i="5"/>
  <c r="AK34" i="5"/>
  <c r="P24" i="4"/>
  <c r="P34" i="5"/>
  <c r="P36" i="5"/>
  <c r="P36" i="4"/>
  <c r="P37" i="4"/>
  <c r="P40" i="4"/>
  <c r="P41" i="4"/>
  <c r="P26" i="4"/>
  <c r="P27" i="4"/>
  <c r="P29" i="4"/>
  <c r="P22" i="7"/>
  <c r="P23" i="7"/>
  <c r="P25" i="7"/>
  <c r="P32" i="8"/>
  <c r="Q31" i="8"/>
  <c r="R31" i="8"/>
  <c r="S31" i="8"/>
  <c r="T31" i="8"/>
  <c r="S4" i="9"/>
  <c r="T6" i="8"/>
  <c r="S6" i="8"/>
  <c r="S5" i="9"/>
  <c r="T31" i="4"/>
  <c r="T33" i="4"/>
  <c r="T19" i="8"/>
  <c r="S31" i="4"/>
  <c r="S33" i="4"/>
  <c r="S19" i="8"/>
  <c r="S6" i="9"/>
  <c r="T7" i="8"/>
  <c r="S7" i="8"/>
  <c r="S7" i="9"/>
  <c r="S8" i="9"/>
  <c r="T11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T13" i="8"/>
  <c r="S11" i="8"/>
  <c r="S13" i="8"/>
  <c r="S11" i="9"/>
  <c r="S12" i="9"/>
  <c r="S15" i="9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S16" i="9"/>
  <c r="S17" i="9"/>
  <c r="S19" i="9"/>
  <c r="R4" i="9"/>
  <c r="R6" i="8"/>
  <c r="R5" i="9"/>
  <c r="R31" i="4"/>
  <c r="R33" i="4"/>
  <c r="R19" i="8"/>
  <c r="R6" i="9"/>
  <c r="R7" i="8"/>
  <c r="R7" i="9"/>
  <c r="R8" i="9"/>
  <c r="R11" i="8"/>
  <c r="R13" i="8"/>
  <c r="R11" i="9"/>
  <c r="R12" i="9"/>
  <c r="R15" i="9"/>
  <c r="R16" i="9"/>
  <c r="R17" i="9"/>
  <c r="R19" i="9"/>
  <c r="Q4" i="9"/>
  <c r="Q6" i="8"/>
  <c r="Q5" i="9"/>
  <c r="Q31" i="4"/>
  <c r="Q33" i="4"/>
  <c r="Q19" i="8"/>
  <c r="Q6" i="9"/>
  <c r="Q7" i="8"/>
  <c r="Q7" i="9"/>
  <c r="Q8" i="9"/>
  <c r="Q11" i="8"/>
  <c r="Q13" i="8"/>
  <c r="Q11" i="9"/>
  <c r="Q12" i="9"/>
  <c r="Q15" i="9"/>
  <c r="Q16" i="9"/>
  <c r="Q17" i="9"/>
  <c r="Q19" i="9"/>
  <c r="P4" i="9"/>
  <c r="P6" i="8"/>
  <c r="P5" i="9"/>
  <c r="P31" i="4"/>
  <c r="P33" i="4"/>
  <c r="P19" i="8"/>
  <c r="P6" i="9"/>
  <c r="P7" i="8"/>
  <c r="P7" i="9"/>
  <c r="P8" i="9"/>
  <c r="P11" i="8"/>
  <c r="P13" i="8"/>
  <c r="P11" i="9"/>
  <c r="P12" i="9"/>
  <c r="P15" i="9"/>
  <c r="P17" i="9"/>
  <c r="P19" i="9"/>
  <c r="O4" i="9"/>
  <c r="O6" i="8"/>
  <c r="O5" i="9"/>
  <c r="O31" i="4"/>
  <c r="O33" i="4"/>
  <c r="O19" i="8"/>
  <c r="O6" i="9"/>
  <c r="O7" i="8"/>
  <c r="O7" i="9"/>
  <c r="O8" i="9"/>
  <c r="O11" i="8"/>
  <c r="O13" i="8"/>
  <c r="O11" i="9"/>
  <c r="O12" i="9"/>
  <c r="O15" i="9"/>
  <c r="O16" i="9"/>
  <c r="O17" i="9"/>
  <c r="O19" i="9"/>
  <c r="N4" i="9"/>
  <c r="N6" i="8"/>
  <c r="N5" i="9"/>
  <c r="N31" i="4"/>
  <c r="N33" i="4"/>
  <c r="N19" i="8"/>
  <c r="N6" i="9"/>
  <c r="N7" i="8"/>
  <c r="N7" i="9"/>
  <c r="N8" i="9"/>
  <c r="N11" i="8"/>
  <c r="N13" i="8"/>
  <c r="N11" i="9"/>
  <c r="N12" i="9"/>
  <c r="N15" i="9"/>
  <c r="N16" i="9"/>
  <c r="N17" i="9"/>
  <c r="N19" i="9"/>
  <c r="M4" i="9"/>
  <c r="M6" i="8"/>
  <c r="M5" i="9"/>
  <c r="M31" i="4"/>
  <c r="M33" i="4"/>
  <c r="M19" i="8"/>
  <c r="M6" i="9"/>
  <c r="M7" i="8"/>
  <c r="M7" i="9"/>
  <c r="M8" i="9"/>
  <c r="M11" i="8"/>
  <c r="M13" i="8"/>
  <c r="M11" i="9"/>
  <c r="M12" i="9"/>
  <c r="M15" i="9"/>
  <c r="M17" i="9"/>
  <c r="M19" i="9"/>
  <c r="L4" i="9"/>
  <c r="L6" i="8"/>
  <c r="L5" i="9"/>
  <c r="L31" i="4"/>
  <c r="L33" i="4"/>
  <c r="L19" i="8"/>
  <c r="L6" i="9"/>
  <c r="L7" i="8"/>
  <c r="L7" i="9"/>
  <c r="L8" i="9"/>
  <c r="L11" i="8"/>
  <c r="L13" i="8"/>
  <c r="L11" i="9"/>
  <c r="L12" i="9"/>
  <c r="L15" i="9"/>
  <c r="L17" i="9"/>
  <c r="L19" i="9"/>
  <c r="K4" i="9"/>
  <c r="K6" i="8"/>
  <c r="K5" i="9"/>
  <c r="K31" i="4"/>
  <c r="K33" i="4"/>
  <c r="K19" i="8"/>
  <c r="K6" i="9"/>
  <c r="K7" i="8"/>
  <c r="K7" i="9"/>
  <c r="K8" i="9"/>
  <c r="K11" i="8"/>
  <c r="K13" i="8"/>
  <c r="K11" i="9"/>
  <c r="K12" i="9"/>
  <c r="K15" i="9"/>
  <c r="K17" i="9"/>
  <c r="K19" i="9"/>
  <c r="J4" i="9"/>
  <c r="J6" i="8"/>
  <c r="J5" i="9"/>
  <c r="J31" i="4"/>
  <c r="J33" i="4"/>
  <c r="J19" i="8"/>
  <c r="J6" i="9"/>
  <c r="J7" i="8"/>
  <c r="J7" i="9"/>
  <c r="J8" i="9"/>
  <c r="J11" i="8"/>
  <c r="J13" i="8"/>
  <c r="J11" i="9"/>
  <c r="J12" i="9"/>
  <c r="J15" i="9"/>
  <c r="J17" i="9"/>
  <c r="J19" i="9"/>
  <c r="I4" i="9"/>
  <c r="I6" i="8"/>
  <c r="I5" i="9"/>
  <c r="I31" i="4"/>
  <c r="I33" i="4"/>
  <c r="I19" i="8"/>
  <c r="I6" i="9"/>
  <c r="I7" i="8"/>
  <c r="I7" i="9"/>
  <c r="I8" i="9"/>
  <c r="I11" i="8"/>
  <c r="I13" i="8"/>
  <c r="I11" i="9"/>
  <c r="I12" i="9"/>
  <c r="I15" i="9"/>
  <c r="I17" i="9"/>
  <c r="I19" i="9"/>
  <c r="H4" i="9"/>
  <c r="H6" i="8"/>
  <c r="H5" i="9"/>
  <c r="H31" i="4"/>
  <c r="H33" i="4"/>
  <c r="H19" i="8"/>
  <c r="H6" i="9"/>
  <c r="H7" i="8"/>
  <c r="H7" i="9"/>
  <c r="H8" i="9"/>
  <c r="H11" i="8"/>
  <c r="H13" i="8"/>
  <c r="H11" i="9"/>
  <c r="H12" i="9"/>
  <c r="H15" i="9"/>
  <c r="H17" i="9"/>
  <c r="H19" i="9"/>
  <c r="G4" i="9"/>
  <c r="G6" i="8"/>
  <c r="G5" i="9"/>
  <c r="G31" i="4"/>
  <c r="G33" i="4"/>
  <c r="G19" i="8"/>
  <c r="G6" i="9"/>
  <c r="G7" i="8"/>
  <c r="G7" i="9"/>
  <c r="G8" i="9"/>
  <c r="G11" i="8"/>
  <c r="G13" i="8"/>
  <c r="G11" i="9"/>
  <c r="G12" i="9"/>
  <c r="G15" i="9"/>
  <c r="G16" i="9"/>
  <c r="G17" i="9"/>
  <c r="G19" i="9"/>
  <c r="F4" i="9"/>
  <c r="F6" i="8"/>
  <c r="F5" i="9"/>
  <c r="F31" i="4"/>
  <c r="F33" i="4"/>
  <c r="F19" i="8"/>
  <c r="F6" i="9"/>
  <c r="F7" i="8"/>
  <c r="F7" i="9"/>
  <c r="F8" i="9"/>
  <c r="F11" i="8"/>
  <c r="F13" i="8"/>
  <c r="F11" i="9"/>
  <c r="F12" i="9"/>
  <c r="F15" i="9"/>
  <c r="F16" i="9"/>
  <c r="F17" i="9"/>
  <c r="F19" i="9"/>
  <c r="E4" i="9"/>
  <c r="E6" i="8"/>
  <c r="E5" i="9"/>
  <c r="E31" i="4"/>
  <c r="E33" i="4"/>
  <c r="E19" i="8"/>
  <c r="E6" i="9"/>
  <c r="E7" i="8"/>
  <c r="E7" i="9"/>
  <c r="E8" i="9"/>
  <c r="E11" i="8"/>
  <c r="E13" i="8"/>
  <c r="E11" i="9"/>
  <c r="E12" i="9"/>
  <c r="E15" i="9"/>
  <c r="E16" i="9"/>
  <c r="E17" i="9"/>
  <c r="E19" i="9"/>
  <c r="D4" i="9"/>
  <c r="D5" i="9"/>
  <c r="D6" i="9"/>
  <c r="D7" i="9"/>
  <c r="D8" i="9"/>
  <c r="D13" i="8"/>
  <c r="D11" i="9"/>
  <c r="D12" i="9"/>
  <c r="D16" i="9"/>
  <c r="D17" i="9"/>
  <c r="D19" i="9"/>
  <c r="C8" i="9"/>
  <c r="C12" i="9"/>
  <c r="C17" i="9"/>
  <c r="C19" i="9"/>
  <c r="T21" i="8"/>
  <c r="T25" i="8"/>
  <c r="T27" i="8"/>
  <c r="T33" i="8"/>
  <c r="T35" i="8"/>
  <c r="T5" i="8"/>
  <c r="T8" i="8"/>
  <c r="T15" i="8"/>
  <c r="T36" i="8"/>
  <c r="S21" i="8"/>
  <c r="S25" i="8"/>
  <c r="S27" i="8"/>
  <c r="S33" i="8"/>
  <c r="S35" i="8"/>
  <c r="S5" i="8"/>
  <c r="S8" i="8"/>
  <c r="S15" i="8"/>
  <c r="S36" i="8"/>
  <c r="R21" i="8"/>
  <c r="R25" i="8"/>
  <c r="R27" i="8"/>
  <c r="R33" i="8"/>
  <c r="R35" i="8"/>
  <c r="R5" i="8"/>
  <c r="R8" i="8"/>
  <c r="R15" i="8"/>
  <c r="R36" i="8"/>
  <c r="Q21" i="8"/>
  <c r="Q25" i="8"/>
  <c r="Q27" i="8"/>
  <c r="Q33" i="8"/>
  <c r="Q35" i="8"/>
  <c r="Q5" i="8"/>
  <c r="Q8" i="8"/>
  <c r="Q15" i="8"/>
  <c r="Q36" i="8"/>
  <c r="P21" i="8"/>
  <c r="P25" i="8"/>
  <c r="P27" i="8"/>
  <c r="P33" i="8"/>
  <c r="P35" i="8"/>
  <c r="P5" i="8"/>
  <c r="P8" i="8"/>
  <c r="P15" i="8"/>
  <c r="P36" i="8"/>
  <c r="O21" i="8"/>
  <c r="O25" i="8"/>
  <c r="O27" i="8"/>
  <c r="O33" i="8"/>
  <c r="O35" i="8"/>
  <c r="O5" i="8"/>
  <c r="O8" i="8"/>
  <c r="O15" i="8"/>
  <c r="O36" i="8"/>
  <c r="N21" i="8"/>
  <c r="N25" i="8"/>
  <c r="N27" i="8"/>
  <c r="N33" i="8"/>
  <c r="N35" i="8"/>
  <c r="N5" i="8"/>
  <c r="N8" i="8"/>
  <c r="N15" i="8"/>
  <c r="N36" i="8"/>
  <c r="M21" i="8"/>
  <c r="M25" i="8"/>
  <c r="M27" i="8"/>
  <c r="M33" i="8"/>
  <c r="M35" i="8"/>
  <c r="M5" i="8"/>
  <c r="M8" i="8"/>
  <c r="M15" i="8"/>
  <c r="M36" i="8"/>
  <c r="L21" i="8"/>
  <c r="L25" i="8"/>
  <c r="L27" i="8"/>
  <c r="L33" i="8"/>
  <c r="L35" i="8"/>
  <c r="L5" i="8"/>
  <c r="L8" i="8"/>
  <c r="L15" i="8"/>
  <c r="L36" i="8"/>
  <c r="K21" i="8"/>
  <c r="K25" i="8"/>
  <c r="K27" i="8"/>
  <c r="K33" i="8"/>
  <c r="K35" i="8"/>
  <c r="K5" i="8"/>
  <c r="K8" i="8"/>
  <c r="K15" i="8"/>
  <c r="K36" i="8"/>
  <c r="J21" i="8"/>
  <c r="J25" i="8"/>
  <c r="J27" i="8"/>
  <c r="J33" i="8"/>
  <c r="J35" i="8"/>
  <c r="J5" i="8"/>
  <c r="J8" i="8"/>
  <c r="J15" i="8"/>
  <c r="J36" i="8"/>
  <c r="I21" i="8"/>
  <c r="I25" i="8"/>
  <c r="I27" i="8"/>
  <c r="I33" i="8"/>
  <c r="I35" i="8"/>
  <c r="I5" i="8"/>
  <c r="I8" i="8"/>
  <c r="I15" i="8"/>
  <c r="I36" i="8"/>
  <c r="H21" i="8"/>
  <c r="H25" i="8"/>
  <c r="H27" i="8"/>
  <c r="H33" i="8"/>
  <c r="H35" i="8"/>
  <c r="H5" i="8"/>
  <c r="H8" i="8"/>
  <c r="H15" i="8"/>
  <c r="H36" i="8"/>
  <c r="G21" i="8"/>
  <c r="G25" i="8"/>
  <c r="G27" i="8"/>
  <c r="G33" i="8"/>
  <c r="G35" i="8"/>
  <c r="G5" i="8"/>
  <c r="G8" i="8"/>
  <c r="G15" i="8"/>
  <c r="G36" i="8"/>
  <c r="F21" i="8"/>
  <c r="F25" i="8"/>
  <c r="F27" i="8"/>
  <c r="F33" i="8"/>
  <c r="F35" i="8"/>
  <c r="F5" i="8"/>
  <c r="F8" i="8"/>
  <c r="F15" i="8"/>
  <c r="F36" i="8"/>
  <c r="E21" i="8"/>
  <c r="E25" i="8"/>
  <c r="E27" i="8"/>
  <c r="E33" i="8"/>
  <c r="E35" i="8"/>
  <c r="E5" i="8"/>
  <c r="E8" i="8"/>
  <c r="E15" i="8"/>
  <c r="E36" i="8"/>
  <c r="D21" i="8"/>
  <c r="D25" i="8"/>
  <c r="D27" i="8"/>
  <c r="D33" i="8"/>
  <c r="D35" i="8"/>
  <c r="D5" i="8"/>
  <c r="D8" i="8"/>
  <c r="D15" i="8"/>
  <c r="T6" i="7"/>
  <c r="T32" i="7"/>
  <c r="S6" i="7"/>
  <c r="S32" i="7"/>
  <c r="R6" i="7"/>
  <c r="R32" i="7"/>
  <c r="Q6" i="7"/>
  <c r="Q32" i="7"/>
  <c r="P6" i="7"/>
  <c r="P32" i="7"/>
  <c r="O6" i="7"/>
  <c r="O32" i="7"/>
  <c r="N6" i="7"/>
  <c r="N32" i="7"/>
  <c r="M6" i="7"/>
  <c r="M32" i="7"/>
  <c r="L6" i="7"/>
  <c r="L32" i="7"/>
  <c r="K6" i="7"/>
  <c r="K32" i="7"/>
  <c r="J6" i="7"/>
  <c r="J32" i="7"/>
  <c r="I6" i="7"/>
  <c r="I32" i="7"/>
  <c r="H6" i="7"/>
  <c r="H32" i="7"/>
  <c r="G6" i="7"/>
  <c r="G32" i="7"/>
  <c r="F6" i="7"/>
  <c r="F32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E6" i="7"/>
  <c r="N14" i="6"/>
  <c r="N15" i="6"/>
  <c r="N16" i="6"/>
  <c r="N19" i="6"/>
  <c r="N20" i="6"/>
  <c r="N21" i="6"/>
  <c r="N22" i="6"/>
  <c r="N23" i="6"/>
  <c r="N25" i="6"/>
  <c r="N4" i="6"/>
  <c r="N5" i="6"/>
  <c r="N6" i="6"/>
  <c r="O25" i="6"/>
  <c r="K14" i="6"/>
  <c r="K15" i="6"/>
  <c r="K16" i="6"/>
  <c r="K19" i="6"/>
  <c r="K20" i="6"/>
  <c r="K21" i="6"/>
  <c r="K22" i="6"/>
  <c r="K23" i="6"/>
  <c r="K25" i="6"/>
  <c r="K4" i="6"/>
  <c r="K5" i="6"/>
  <c r="K6" i="6"/>
  <c r="L25" i="6"/>
  <c r="H14" i="6"/>
  <c r="H15" i="6"/>
  <c r="H16" i="6"/>
  <c r="H19" i="6"/>
  <c r="H20" i="6"/>
  <c r="H21" i="6"/>
  <c r="H22" i="6"/>
  <c r="H23" i="6"/>
  <c r="H25" i="6"/>
  <c r="H4" i="6"/>
  <c r="H5" i="6"/>
  <c r="H6" i="6"/>
  <c r="I25" i="6"/>
  <c r="E14" i="6"/>
  <c r="E15" i="6"/>
  <c r="E16" i="6"/>
  <c r="E19" i="6"/>
  <c r="E20" i="6"/>
  <c r="E21" i="6"/>
  <c r="E22" i="6"/>
  <c r="E23" i="6"/>
  <c r="E25" i="6"/>
  <c r="E4" i="6"/>
  <c r="E5" i="6"/>
  <c r="E6" i="6"/>
  <c r="F25" i="6"/>
  <c r="O23" i="6"/>
  <c r="L23" i="6"/>
  <c r="I23" i="6"/>
  <c r="F23" i="6"/>
  <c r="O22" i="6"/>
  <c r="L22" i="6"/>
  <c r="I22" i="6"/>
  <c r="F22" i="6"/>
  <c r="O21" i="6"/>
  <c r="L21" i="6"/>
  <c r="I21" i="6"/>
  <c r="F21" i="6"/>
  <c r="O20" i="6"/>
  <c r="L20" i="6"/>
  <c r="I20" i="6"/>
  <c r="F20" i="6"/>
  <c r="O19" i="6"/>
  <c r="L19" i="6"/>
  <c r="I19" i="6"/>
  <c r="F19" i="6"/>
  <c r="O16" i="6"/>
  <c r="L16" i="6"/>
  <c r="I16" i="6"/>
  <c r="F16" i="6"/>
  <c r="O15" i="6"/>
  <c r="L15" i="6"/>
  <c r="I15" i="6"/>
  <c r="F15" i="6"/>
  <c r="O14" i="6"/>
  <c r="L14" i="6"/>
  <c r="I14" i="6"/>
  <c r="F14" i="6"/>
  <c r="N9" i="6"/>
  <c r="N10" i="6"/>
  <c r="N11" i="6"/>
  <c r="O11" i="6"/>
  <c r="K9" i="6"/>
  <c r="K10" i="6"/>
  <c r="K11" i="6"/>
  <c r="L11" i="6"/>
  <c r="H9" i="6"/>
  <c r="H10" i="6"/>
  <c r="H11" i="6"/>
  <c r="I11" i="6"/>
  <c r="E9" i="6"/>
  <c r="E10" i="6"/>
  <c r="E11" i="6"/>
  <c r="F11" i="6"/>
  <c r="O10" i="6"/>
  <c r="L10" i="6"/>
  <c r="I10" i="6"/>
  <c r="F10" i="6"/>
  <c r="O9" i="6"/>
  <c r="L9" i="6"/>
  <c r="I9" i="6"/>
  <c r="F9" i="6"/>
  <c r="O6" i="6"/>
  <c r="L6" i="6"/>
  <c r="I6" i="6"/>
  <c r="F6" i="6"/>
  <c r="O5" i="6"/>
  <c r="L5" i="6"/>
  <c r="I5" i="6"/>
  <c r="F5" i="6"/>
  <c r="O4" i="6"/>
  <c r="L4" i="6"/>
  <c r="I4" i="6"/>
  <c r="F4" i="6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T36" i="4"/>
  <c r="T37" i="4"/>
  <c r="T40" i="4"/>
  <c r="T41" i="4"/>
  <c r="S36" i="4"/>
  <c r="S37" i="4"/>
  <c r="S40" i="4"/>
  <c r="S41" i="4"/>
  <c r="R36" i="4"/>
  <c r="R37" i="4"/>
  <c r="R40" i="4"/>
  <c r="R41" i="4"/>
  <c r="Q36" i="4"/>
  <c r="Q37" i="4"/>
  <c r="Q40" i="4"/>
  <c r="Q41" i="4"/>
  <c r="T74" i="3"/>
  <c r="T75" i="3"/>
  <c r="T76" i="3"/>
  <c r="S74" i="3"/>
  <c r="S75" i="3"/>
  <c r="S76" i="3"/>
  <c r="R74" i="3"/>
  <c r="R75" i="3"/>
  <c r="R76" i="3"/>
  <c r="Q74" i="3"/>
  <c r="Q75" i="3"/>
  <c r="Q76" i="3"/>
  <c r="P74" i="3"/>
  <c r="P75" i="3"/>
  <c r="P76" i="3"/>
  <c r="O74" i="3"/>
  <c r="O75" i="3"/>
  <c r="O76" i="3"/>
  <c r="N74" i="3"/>
  <c r="N75" i="3"/>
  <c r="N76" i="3"/>
  <c r="M74" i="3"/>
  <c r="M75" i="3"/>
  <c r="M76" i="3"/>
  <c r="L74" i="3"/>
  <c r="L75" i="3"/>
  <c r="L76" i="3"/>
  <c r="K74" i="3"/>
  <c r="K75" i="3"/>
  <c r="K76" i="3"/>
  <c r="J74" i="3"/>
  <c r="J75" i="3"/>
  <c r="J76" i="3"/>
  <c r="I74" i="3"/>
  <c r="I75" i="3"/>
  <c r="I76" i="3"/>
  <c r="H74" i="3"/>
  <c r="H75" i="3"/>
  <c r="H76" i="3"/>
  <c r="G74" i="3"/>
  <c r="G75" i="3"/>
  <c r="G76" i="3"/>
  <c r="F74" i="3"/>
  <c r="F75" i="3"/>
  <c r="F76" i="3"/>
  <c r="E74" i="3"/>
  <c r="E75" i="3"/>
  <c r="E76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T34" i="3"/>
  <c r="S34" i="3"/>
  <c r="R34" i="3"/>
  <c r="Q34" i="3"/>
  <c r="P34" i="3"/>
  <c r="O34" i="3"/>
  <c r="N34" i="3"/>
  <c r="M34" i="3"/>
  <c r="L34" i="3"/>
  <c r="K34" i="3"/>
  <c r="J34" i="3"/>
  <c r="I34" i="3"/>
  <c r="G34" i="3"/>
  <c r="F34" i="3"/>
  <c r="E34" i="3"/>
  <c r="T14" i="3"/>
  <c r="S14" i="3"/>
  <c r="R14" i="3"/>
  <c r="Q14" i="3"/>
  <c r="P14" i="3"/>
  <c r="O14" i="3"/>
  <c r="T13" i="3"/>
  <c r="S13" i="3"/>
  <c r="R13" i="3"/>
  <c r="Q13" i="3"/>
  <c r="P13" i="3"/>
  <c r="O13" i="3"/>
  <c r="N13" i="3"/>
  <c r="M13" i="3"/>
  <c r="L13" i="3"/>
  <c r="K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T36" i="2"/>
  <c r="T37" i="2"/>
  <c r="T38" i="2"/>
  <c r="S36" i="2"/>
  <c r="S37" i="2"/>
  <c r="S38" i="2"/>
  <c r="R36" i="2"/>
  <c r="R37" i="2"/>
  <c r="R38" i="2"/>
  <c r="Q36" i="2"/>
  <c r="Q37" i="2"/>
  <c r="Q38" i="2"/>
  <c r="P36" i="2"/>
  <c r="P37" i="2"/>
  <c r="P38" i="2"/>
  <c r="O36" i="2"/>
  <c r="O37" i="2"/>
  <c r="O38" i="2"/>
  <c r="N36" i="2"/>
  <c r="N37" i="2"/>
  <c r="N38" i="2"/>
  <c r="M36" i="2"/>
  <c r="M37" i="2"/>
  <c r="M38" i="2"/>
  <c r="L36" i="2"/>
  <c r="L37" i="2"/>
  <c r="L38" i="2"/>
  <c r="K36" i="2"/>
  <c r="K37" i="2"/>
  <c r="K38" i="2"/>
  <c r="J36" i="2"/>
  <c r="J37" i="2"/>
  <c r="J38" i="2"/>
  <c r="I36" i="2"/>
  <c r="I37" i="2"/>
  <c r="I38" i="2"/>
  <c r="H36" i="2"/>
  <c r="H37" i="2"/>
  <c r="H38" i="2"/>
  <c r="G36" i="2"/>
  <c r="G37" i="2"/>
  <c r="G38" i="2"/>
  <c r="F36" i="2"/>
  <c r="F37" i="2"/>
  <c r="F38" i="2"/>
  <c r="E36" i="2"/>
  <c r="E37" i="2"/>
  <c r="E38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G17" i="2"/>
  <c r="F17" i="2"/>
  <c r="E17" i="2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Full price
	-Andrew Xia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4" authorId="0">
      <text>
        <r>
          <rPr>
            <sz val="10"/>
            <color rgb="FF000000"/>
            <rFont val="Arial"/>
          </rPr>
          <t>Start of GTA to Ontario expansion
	-Andrew Xia</t>
        </r>
      </text>
    </comment>
    <comment ref="M4" authorId="0">
      <text>
        <r>
          <rPr>
            <sz val="10"/>
            <color rgb="FF000000"/>
            <rFont val="Arial"/>
          </rPr>
          <t>Start of national expansion
	-Andrew Xia</t>
        </r>
      </text>
    </comment>
    <comment ref="Q4" authorId="0">
      <text>
        <r>
          <rPr>
            <sz val="10"/>
            <color rgb="FF000000"/>
            <rFont val="Arial"/>
          </rPr>
          <t>Start of North America expansion
	-Andrew Xia</t>
        </r>
      </text>
    </comment>
    <comment ref="I6" authorId="0">
      <text>
        <r>
          <rPr>
            <sz val="10"/>
            <color rgb="FF000000"/>
            <rFont val="Arial"/>
          </rPr>
          <t>Decided to focus away from startups/small businesses as customers
	-Andrew Xia</t>
        </r>
      </text>
    </comment>
    <comment ref="M9" authorId="0">
      <text>
        <r>
          <rPr>
            <sz val="10"/>
            <color rgb="FF000000"/>
            <rFont val="Arial"/>
          </rPr>
          <t>some customers ordering repeat
	-Andrew Xia</t>
        </r>
      </text>
    </comment>
    <comment ref="C32" authorId="0">
      <text>
        <r>
          <rPr>
            <sz val="10"/>
            <color rgb="FF000000"/>
            <rFont val="Arial"/>
          </rPr>
          <t>High up-front investment so low expected churn.
	-Andrew Xia</t>
        </r>
      </text>
    </comment>
    <comment ref="C33" authorId="0">
      <text>
        <r>
          <rPr>
            <sz val="10"/>
            <color rgb="FF000000"/>
            <rFont val="Arial"/>
          </rPr>
          <t>Majority of cost from subscription based support.
	-Andrew Xia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5" authorId="0">
      <text>
        <r>
          <rPr>
            <sz val="10"/>
            <color rgb="FF000000"/>
            <rFont val="Arial"/>
          </rPr>
          <t>Account for VR development software and licenses
	-Andrew Xia</t>
        </r>
      </text>
    </comment>
    <comment ref="B6" authorId="0">
      <text>
        <r>
          <rPr>
            <sz val="10"/>
            <color rgb="FF000000"/>
            <rFont val="Arial"/>
          </rPr>
          <t>Referencing AWS pricing
	-Andrew Xia</t>
        </r>
      </text>
    </comment>
    <comment ref="C40" authorId="0">
      <text>
        <r>
          <rPr>
            <sz val="10"/>
            <color rgb="FF000000"/>
            <rFont val="Arial"/>
          </rPr>
          <t>Office in North York region
	-Andrew Xia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1" authorId="0">
      <text>
        <r>
          <rPr>
            <sz val="10"/>
            <color rgb="FF000000"/>
            <rFont val="Arial"/>
          </rPr>
          <t>Account for VR hardware
	-Andrew Xia</t>
        </r>
      </text>
    </comment>
    <comment ref="D38" authorId="0">
      <text>
        <r>
          <rPr>
            <sz val="10"/>
            <color rgb="FF000000"/>
            <rFont val="Arial"/>
          </rPr>
          <t>seed
	-Andrew Xia</t>
        </r>
      </text>
    </comment>
    <comment ref="I38" authorId="0">
      <text>
        <r>
          <rPr>
            <sz val="10"/>
            <color rgb="FF000000"/>
            <rFont val="Arial"/>
          </rPr>
          <t>post-seed bridge
	-Andrew Xia</t>
        </r>
      </text>
    </comment>
    <comment ref="M38" authorId="0">
      <text>
        <r>
          <rPr>
            <sz val="10"/>
            <color rgb="FF000000"/>
            <rFont val="Arial"/>
          </rPr>
          <t>series a
	-Andrew Xia</t>
        </r>
      </text>
    </comment>
  </commentList>
</comments>
</file>

<file path=xl/sharedStrings.xml><?xml version="1.0" encoding="utf-8"?>
<sst xmlns="http://schemas.openxmlformats.org/spreadsheetml/2006/main" count="862" uniqueCount="236">
  <si>
    <t>Sales Plan</t>
  </si>
  <si>
    <t>This spreadsheet was created by Charlie Tillett, for MIT</t>
  </si>
  <si>
    <t>Cost of Goods Sold</t>
  </si>
  <si>
    <t>Source</t>
  </si>
  <si>
    <t>Q1</t>
  </si>
  <si>
    <t>Q2</t>
  </si>
  <si>
    <t>Q3</t>
  </si>
  <si>
    <t>Q4</t>
  </si>
  <si>
    <t>Year 1</t>
  </si>
  <si>
    <t>Year 2</t>
  </si>
  <si>
    <t>Year 3</t>
  </si>
  <si>
    <t>Year 4</t>
  </si>
  <si>
    <t>Unit Sales</t>
  </si>
  <si>
    <t>Redistribution permitted with attribution.</t>
  </si>
  <si>
    <t>Copyright 1999-2015.  All rights reserved.</t>
  </si>
  <si>
    <t>Customers</t>
  </si>
  <si>
    <t>Enterprise</t>
  </si>
  <si>
    <t>Input</t>
  </si>
  <si>
    <t>Premium</t>
  </si>
  <si>
    <t>Entry</t>
  </si>
  <si>
    <t>Units/Customer</t>
  </si>
  <si>
    <t>Departmental Expenses</t>
  </si>
  <si>
    <t>Total Units</t>
  </si>
  <si>
    <t>R&amp;D</t>
  </si>
  <si>
    <t>Salaries &amp; Benefits</t>
  </si>
  <si>
    <t>Staffing Plan</t>
  </si>
  <si>
    <t>Sales Price</t>
  </si>
  <si>
    <t>Product Revenue</t>
  </si>
  <si>
    <t>Total Product Revenue</t>
  </si>
  <si>
    <t>Tech Supplies (PP/PM)</t>
  </si>
  <si>
    <t>Total Installed Units</t>
  </si>
  <si>
    <t>input/formula</t>
  </si>
  <si>
    <t>Support Revenue</t>
  </si>
  <si>
    <t>Total Installed Base</t>
  </si>
  <si>
    <t>Supported Base (retention)</t>
  </si>
  <si>
    <t>Hosting &amp; Infrastructure</t>
  </si>
  <si>
    <t>input</t>
  </si>
  <si>
    <t>Total Engineering</t>
  </si>
  <si>
    <t>To P&amp;L</t>
  </si>
  <si>
    <t>Marketing</t>
  </si>
  <si>
    <t>Revenue</t>
  </si>
  <si>
    <t>Sales Revenue</t>
  </si>
  <si>
    <t>Total Revenue</t>
  </si>
  <si>
    <t>Product COGS</t>
  </si>
  <si>
    <t>Literature / PR</t>
  </si>
  <si>
    <t>Variable COGS per Unit</t>
  </si>
  <si>
    <t>Trade Shows</t>
  </si>
  <si>
    <t>Misc / Other</t>
  </si>
  <si>
    <t>Total Marketing</t>
  </si>
  <si>
    <t>Variable COGS</t>
  </si>
  <si>
    <t>Sales</t>
  </si>
  <si>
    <t>Total Variable Costs</t>
  </si>
  <si>
    <t>Mfg Staffing Plan</t>
  </si>
  <si>
    <t>VP Mfg</t>
  </si>
  <si>
    <t>Supervisor (Tech/Mgr)</t>
  </si>
  <si>
    <t>Technician (units/mth)</t>
  </si>
  <si>
    <t>Purch/Admin</t>
  </si>
  <si>
    <t>Total MFG Staff</t>
  </si>
  <si>
    <t>Travel (PP/PM)</t>
  </si>
  <si>
    <t>Mfg Staffing Cost</t>
  </si>
  <si>
    <t>Commission (% Rev)</t>
  </si>
  <si>
    <t>Total Sales</t>
  </si>
  <si>
    <t>General &amp; Admin</t>
  </si>
  <si>
    <t>from above</t>
  </si>
  <si>
    <t xml:space="preserve">Variable Costs </t>
  </si>
  <si>
    <t>Facilities</t>
  </si>
  <si>
    <t>Total Product COGS</t>
  </si>
  <si>
    <t>Legal / Audit</t>
  </si>
  <si>
    <t>Total Supported Base</t>
  </si>
  <si>
    <t>Rent</t>
  </si>
  <si>
    <t>See Below</t>
  </si>
  <si>
    <t>Tel &amp; Internet (PP/PM)</t>
  </si>
  <si>
    <t>Support COGS</t>
  </si>
  <si>
    <t>Support Staffing Plan</t>
  </si>
  <si>
    <t>VP Support</t>
  </si>
  <si>
    <t>Manager</t>
  </si>
  <si>
    <t>Support Staff</t>
  </si>
  <si>
    <t>1 for 5</t>
  </si>
  <si>
    <t>Other/Admin</t>
  </si>
  <si>
    <t>Total Support Staff</t>
  </si>
  <si>
    <t>Support Staffing COGS</t>
  </si>
  <si>
    <t>Total G&amp;A</t>
  </si>
  <si>
    <t>Total Operating Expense</t>
  </si>
  <si>
    <t>Total Op Exp Excluding Salaries</t>
  </si>
  <si>
    <t>Rent Calculation</t>
  </si>
  <si>
    <t>Staffing</t>
  </si>
  <si>
    <t>Space required (PP)</t>
  </si>
  <si>
    <t>Sq Ft/PY</t>
  </si>
  <si>
    <t>Rent Cost - Ideal</t>
  </si>
  <si>
    <t>Warranty Costs per year</t>
  </si>
  <si>
    <t>Other</t>
  </si>
  <si>
    <t>1000 per support staff</t>
  </si>
  <si>
    <t>Total Support COGS</t>
  </si>
  <si>
    <t>Rent Cost - Budgeted</t>
  </si>
  <si>
    <t>Total COGS</t>
  </si>
  <si>
    <t>Staff</t>
  </si>
  <si>
    <t>Expense</t>
  </si>
  <si>
    <t>Annual</t>
  </si>
  <si>
    <t>Salary</t>
  </si>
  <si>
    <t>Benefits/COLA -&gt;</t>
  </si>
  <si>
    <t>Engineering</t>
  </si>
  <si>
    <t>CTO</t>
  </si>
  <si>
    <t>VP Engineering</t>
  </si>
  <si>
    <t>Product Manager</t>
  </si>
  <si>
    <t>Programmer</t>
  </si>
  <si>
    <t>Tech Writer</t>
  </si>
  <si>
    <t>Total Eng</t>
  </si>
  <si>
    <t>To Dept Exp</t>
  </si>
  <si>
    <t>VP Marketing</t>
  </si>
  <si>
    <t>Project Manager</t>
  </si>
  <si>
    <t>Mar-Com</t>
  </si>
  <si>
    <t>Total Mktg</t>
  </si>
  <si>
    <t>VP Sales</t>
  </si>
  <si>
    <t>Regional Sales</t>
  </si>
  <si>
    <t>Sales Support</t>
  </si>
  <si>
    <t>2 for 1</t>
  </si>
  <si>
    <t>Sales Admin</t>
  </si>
  <si>
    <t>CEO</t>
  </si>
  <si>
    <t>VP Finance</t>
  </si>
  <si>
    <t>Accounting</t>
  </si>
  <si>
    <t>MIS</t>
  </si>
  <si>
    <t>HR/Other</t>
  </si>
  <si>
    <t>1 for 12</t>
  </si>
  <si>
    <t>TOTAL EMPLOYEES</t>
  </si>
  <si>
    <t>Annual Rev/Emp (000)</t>
  </si>
  <si>
    <t>Calculated</t>
  </si>
  <si>
    <t>P &amp; L by Year</t>
  </si>
  <si>
    <t>P&amp;L By Qtr</t>
  </si>
  <si>
    <t>COGS</t>
  </si>
  <si>
    <t xml:space="preserve"> </t>
  </si>
  <si>
    <t>Gross Margin</t>
  </si>
  <si>
    <t>Product GM</t>
  </si>
  <si>
    <t>Support GM</t>
  </si>
  <si>
    <t>Total GM</t>
  </si>
  <si>
    <t>Expenses</t>
  </si>
  <si>
    <t>G&amp;A</t>
  </si>
  <si>
    <t>Operating Exp.</t>
  </si>
  <si>
    <t>Operating Profit</t>
  </si>
  <si>
    <t>P &amp; L by Quarter</t>
  </si>
  <si>
    <t>Margins</t>
  </si>
  <si>
    <t>Operating Profit %</t>
  </si>
  <si>
    <t>N/A</t>
  </si>
  <si>
    <t>Product Gross Margin %</t>
  </si>
  <si>
    <t>Support Gross Margin %</t>
  </si>
  <si>
    <t>Total Gross Margin %</t>
  </si>
  <si>
    <t>Beginning</t>
  </si>
  <si>
    <t>Balance</t>
  </si>
  <si>
    <t>Assets</t>
  </si>
  <si>
    <t>Current Assets</t>
  </si>
  <si>
    <t>Cash</t>
  </si>
  <si>
    <t>Accts Receivable (days out)</t>
  </si>
  <si>
    <t>Inventory (days sales)</t>
  </si>
  <si>
    <t>Total Current Assets</t>
  </si>
  <si>
    <t>Long Term Assets</t>
  </si>
  <si>
    <t>Computer Eq ($ PP)</t>
  </si>
  <si>
    <t>Other Capital Equipment</t>
  </si>
  <si>
    <t>from below</t>
  </si>
  <si>
    <t>Total Long Term Assets</t>
  </si>
  <si>
    <t>TOTAL ASSETS</t>
  </si>
  <si>
    <t>Liabilities</t>
  </si>
  <si>
    <t>Current Liabilities</t>
  </si>
  <si>
    <t>Accounts Payable (days out)</t>
  </si>
  <si>
    <t>Short Term Loans</t>
  </si>
  <si>
    <t>Total Current Liabilities</t>
  </si>
  <si>
    <t>Long Term Liabilities</t>
  </si>
  <si>
    <t>Long Term Loans</t>
  </si>
  <si>
    <t>Total Long Term Liabilities</t>
  </si>
  <si>
    <t>TOTAL LIABILITIES</t>
  </si>
  <si>
    <t>Equity &amp; Retained Earnings</t>
  </si>
  <si>
    <t>Shareholders Equity</t>
  </si>
  <si>
    <t>Retained Earnings</t>
  </si>
  <si>
    <t>Current Earnings</t>
  </si>
  <si>
    <t>P&amp;L</t>
  </si>
  <si>
    <t>TOTAL Equity &amp; Liabilities</t>
  </si>
  <si>
    <t>INPUT</t>
  </si>
  <si>
    <t>INVESTMENTS RECVD</t>
  </si>
  <si>
    <t>CASH FLOW NOTES</t>
  </si>
  <si>
    <t>Total Assets MUST equal Total Liabilities Plus Shareholders Equity.</t>
  </si>
  <si>
    <t>Any differences MUST be reflected in a change ot the cash balance</t>
  </si>
  <si>
    <t>CASH is the plug number to get the formula to balance</t>
  </si>
  <si>
    <t>Of course, this assumes that all your other balances are correct</t>
  </si>
  <si>
    <t>Statement of Cash Flows</t>
  </si>
  <si>
    <t>OPERATIONS</t>
  </si>
  <si>
    <t>Net Income</t>
  </si>
  <si>
    <t>Change in A/R</t>
  </si>
  <si>
    <t>Equity</t>
  </si>
  <si>
    <t>Income Statement</t>
  </si>
  <si>
    <t>Inventory</t>
  </si>
  <si>
    <t>A/R</t>
  </si>
  <si>
    <t>A/P</t>
  </si>
  <si>
    <t>Profit</t>
  </si>
  <si>
    <t>Change in A/P</t>
  </si>
  <si>
    <t>Get Investments</t>
  </si>
  <si>
    <t>Increase</t>
  </si>
  <si>
    <t>Pay Employees</t>
  </si>
  <si>
    <t>Decrease</t>
  </si>
  <si>
    <t>Buy Inventory</t>
  </si>
  <si>
    <t>Make Sales</t>
  </si>
  <si>
    <t>Pay Vendors</t>
  </si>
  <si>
    <t>Collect Revenue</t>
  </si>
  <si>
    <t>Change in Inventory</t>
  </si>
  <si>
    <t>Assumptions</t>
  </si>
  <si>
    <t>Business Model is COGS = 50% of sales, Salaries = 25% of sales, profit = ??</t>
  </si>
  <si>
    <t>Buy inventory 1 period in advance</t>
  </si>
  <si>
    <t>Pay vendors net 30</t>
  </si>
  <si>
    <t>Receive cash from customers Net 60</t>
  </si>
  <si>
    <t>PERIOD</t>
  </si>
  <si>
    <t>Cash from/to Operations</t>
  </si>
  <si>
    <t>INVESTMENTS</t>
  </si>
  <si>
    <t>Capital Expenses</t>
  </si>
  <si>
    <t>Cash (PLUG)</t>
  </si>
  <si>
    <t>Total Assets</t>
  </si>
  <si>
    <t>Cash from/to Investments</t>
  </si>
  <si>
    <t>Total Liabilities</t>
  </si>
  <si>
    <t>FINANCING</t>
  </si>
  <si>
    <t>Loan Activity</t>
  </si>
  <si>
    <t>Profit (cumulative)</t>
  </si>
  <si>
    <t>Total Equity</t>
  </si>
  <si>
    <t>Liab &amp; Equity</t>
  </si>
  <si>
    <t>Delta (cash)</t>
  </si>
  <si>
    <t>Change in Assets</t>
  </si>
  <si>
    <t>Cash (equity)</t>
  </si>
  <si>
    <t>Cash (Emp)</t>
  </si>
  <si>
    <t>Investment Activity</t>
  </si>
  <si>
    <t>Cash (A/P)</t>
  </si>
  <si>
    <t>Cash (A/R)</t>
  </si>
  <si>
    <t>Total Cash</t>
  </si>
  <si>
    <t>Cash from/to Financings</t>
  </si>
  <si>
    <t>CHANGE IN CASH</t>
  </si>
  <si>
    <t>Change in Liab</t>
  </si>
  <si>
    <t>Change in Equity</t>
  </si>
  <si>
    <t>Profit/Loss</t>
  </si>
  <si>
    <t>as of xx/xx/xx</t>
  </si>
  <si>
    <t>Accts Receivable</t>
  </si>
  <si>
    <t>Computer Equipment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</si>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</sst>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164" formatCode="#,###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%"/>
    <numFmt numFmtId="169" formatCode="&quot;$&quot;#,###"/>
    <numFmt numFmtId="170" formatCode="&quot;$&quot;#,###_0;[Red]\(&quot;$&quot;#,###\)"/>
  </numFmts>
  <fonts count="19" x14ac:knownFonts="1">
    <font>
      <sz val="10"/>
      <color rgb="FF000000"/>
      <name val="Arial"/>
    </font>
    <font>
      <b/>
      <sz val="10"/>
      <name val="Arial"/>
    </font>
    <font>
      <sz val="16"/>
      <name val="Arial"/>
    </font>
    <font>
      <sz val="10"/>
      <name val="Arial"/>
    </font>
    <font>
      <sz val="10"/>
      <color rgb="FFFF0000"/>
      <name val="Arial"/>
    </font>
    <font>
      <sz val="10"/>
      <color rgb="FF3333CC"/>
      <name val="Arial"/>
    </font>
    <font>
      <sz val="10"/>
      <color rgb="FF0000FF"/>
      <name val="Arial"/>
    </font>
    <font>
      <sz val="10"/>
      <color rgb="FFFF00FF"/>
      <name val="Arial"/>
    </font>
    <font>
      <b/>
      <sz val="10"/>
      <color rgb="FFFF00FF"/>
      <name val="Arial"/>
    </font>
    <font>
      <b/>
      <sz val="10"/>
      <color rgb="FFFF0000"/>
      <name val="Arial"/>
    </font>
    <font>
      <b/>
      <sz val="9"/>
      <name val="Verdana"/>
    </font>
    <font>
      <sz val="10"/>
      <name val="Arial"/>
    </font>
    <font>
      <b/>
      <sz val="12"/>
      <name val="Verdana"/>
    </font>
    <font>
      <b/>
      <sz val="10"/>
      <name val="Verdana"/>
    </font>
    <font>
      <sz val="12"/>
      <name val="Verdana"/>
    </font>
    <font>
      <sz val="14"/>
      <name val="Verdana"/>
    </font>
    <font>
      <b/>
      <sz val="14"/>
      <name val="Verdana"/>
    </font>
    <font>
      <b/>
      <sz val="10"/>
      <color rgb="FF3333CC"/>
      <name val="Arial"/>
    </font>
    <font>
      <b/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A0E0E0"/>
        <bgColor rgb="FFA0E0E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69FFFF"/>
        <bgColor rgb="FF69FFFF"/>
      </patternFill>
    </fill>
    <fill>
      <patternFill patternType="solid">
        <fgColor rgb="FFE3E3E3"/>
        <bgColor rgb="FFE3E3E3"/>
      </patternFill>
    </fill>
    <fill>
      <patternFill patternType="solid">
        <fgColor rgb="FFCC99FF"/>
        <bgColor rgb="FFCC99FF"/>
      </patternFill>
    </fill>
    <fill>
      <patternFill patternType="solid">
        <fgColor rgb="FFCC9CCC"/>
        <bgColor rgb="FFCC9CC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165" fontId="3" fillId="0" borderId="0" xfId="0" applyNumberFormat="1" applyFont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166" fontId="3" fillId="0" borderId="0" xfId="0" applyNumberFormat="1" applyFont="1" applyAlignment="1"/>
    <xf numFmtId="166" fontId="6" fillId="0" borderId="0" xfId="0" applyNumberFormat="1" applyFont="1" applyAlignment="1"/>
    <xf numFmtId="166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5" fontId="3" fillId="0" borderId="2" xfId="0" applyNumberFormat="1" applyFont="1" applyBorder="1" applyAlignment="1"/>
    <xf numFmtId="166" fontId="4" fillId="0" borderId="0" xfId="0" applyNumberFormat="1" applyFont="1" applyAlignment="1">
      <alignment horizontal="right"/>
    </xf>
    <xf numFmtId="166" fontId="7" fillId="0" borderId="3" xfId="0" applyNumberFormat="1" applyFont="1" applyBorder="1" applyAlignment="1"/>
    <xf numFmtId="165" fontId="3" fillId="0" borderId="0" xfId="0" applyNumberFormat="1" applyFont="1" applyAlignment="1">
      <alignment horizontal="right"/>
    </xf>
    <xf numFmtId="166" fontId="7" fillId="0" borderId="0" xfId="0" applyNumberFormat="1" applyFont="1" applyAlignment="1"/>
    <xf numFmtId="167" fontId="3" fillId="0" borderId="0" xfId="0" applyNumberFormat="1" applyFont="1" applyAlignment="1"/>
    <xf numFmtId="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4" fillId="0" borderId="1" xfId="0" applyNumberFormat="1" applyFont="1" applyBorder="1" applyAlignment="1"/>
    <xf numFmtId="166" fontId="4" fillId="0" borderId="1" xfId="0" applyNumberFormat="1" applyFont="1" applyBorder="1" applyAlignment="1"/>
    <xf numFmtId="0" fontId="8" fillId="0" borderId="0" xfId="0" applyFont="1" applyAlignment="1">
      <alignment horizontal="center"/>
    </xf>
    <xf numFmtId="166" fontId="8" fillId="0" borderId="0" xfId="0" applyNumberFormat="1" applyFont="1" applyAlignment="1"/>
    <xf numFmtId="166" fontId="5" fillId="0" borderId="0" xfId="0" applyNumberFormat="1" applyFont="1" applyAlignment="1"/>
    <xf numFmtId="166" fontId="3" fillId="0" borderId="3" xfId="0" applyNumberFormat="1" applyFont="1" applyBorder="1" applyAlignment="1"/>
    <xf numFmtId="166" fontId="4" fillId="0" borderId="0" xfId="0" applyNumberFormat="1" applyFont="1" applyAlignment="1"/>
    <xf numFmtId="9" fontId="4" fillId="0" borderId="0" xfId="0" applyNumberFormat="1" applyFont="1" applyAlignment="1">
      <alignment horizontal="right"/>
    </xf>
    <xf numFmtId="166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6" fontId="8" fillId="0" borderId="3" xfId="0" applyNumberFormat="1" applyFont="1" applyBorder="1" applyAlignment="1"/>
    <xf numFmtId="166" fontId="3" fillId="0" borderId="2" xfId="0" applyNumberFormat="1" applyFont="1" applyBorder="1" applyAlignment="1"/>
    <xf numFmtId="165" fontId="4" fillId="0" borderId="0" xfId="0" applyNumberFormat="1" applyFont="1" applyAlignment="1"/>
    <xf numFmtId="165" fontId="4" fillId="0" borderId="0" xfId="0" applyNumberFormat="1" applyFont="1" applyAlignment="1"/>
    <xf numFmtId="165" fontId="4" fillId="0" borderId="1" xfId="0" applyNumberFormat="1" applyFont="1" applyBorder="1" applyAlignment="1"/>
    <xf numFmtId="165" fontId="1" fillId="0" borderId="0" xfId="0" applyNumberFormat="1" applyFont="1" applyAlignment="1"/>
    <xf numFmtId="165" fontId="1" fillId="0" borderId="0" xfId="0" applyNumberFormat="1" applyFont="1" applyAlignment="1"/>
    <xf numFmtId="10" fontId="4" fillId="0" borderId="0" xfId="0" applyNumberFormat="1" applyFont="1" applyAlignment="1">
      <alignment horizontal="right"/>
    </xf>
    <xf numFmtId="166" fontId="7" fillId="0" borderId="2" xfId="0" applyNumberFormat="1" applyFont="1" applyBorder="1" applyAlignment="1"/>
    <xf numFmtId="167" fontId="3" fillId="0" borderId="0" xfId="0" applyNumberFormat="1" applyFont="1" applyAlignment="1">
      <alignment horizontal="right"/>
    </xf>
    <xf numFmtId="165" fontId="4" fillId="0" borderId="1" xfId="0" applyNumberFormat="1" applyFont="1" applyBorder="1" applyAlignment="1"/>
    <xf numFmtId="166" fontId="1" fillId="0" borderId="0" xfId="0" applyNumberFormat="1" applyFont="1" applyAlignment="1"/>
    <xf numFmtId="1" fontId="5" fillId="0" borderId="0" xfId="0" applyNumberFormat="1" applyFont="1" applyAlignment="1"/>
    <xf numFmtId="3" fontId="3" fillId="0" borderId="0" xfId="0" applyNumberFormat="1" applyFont="1" applyAlignment="1"/>
    <xf numFmtId="1" fontId="3" fillId="0" borderId="0" xfId="0" applyNumberFormat="1" applyFont="1" applyAlignment="1"/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9" fontId="3" fillId="0" borderId="0" xfId="0" applyNumberFormat="1" applyFont="1" applyAlignment="1"/>
    <xf numFmtId="0" fontId="7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9" fontId="9" fillId="0" borderId="0" xfId="0" applyNumberFormat="1" applyFont="1" applyAlignment="1">
      <alignment horizontal="right"/>
    </xf>
    <xf numFmtId="9" fontId="3" fillId="0" borderId="0" xfId="0" applyNumberFormat="1" applyFont="1" applyAlignment="1"/>
    <xf numFmtId="166" fontId="1" fillId="0" borderId="3" xfId="0" applyNumberFormat="1" applyFont="1" applyBorder="1" applyAlignment="1"/>
    <xf numFmtId="9" fontId="3" fillId="0" borderId="3" xfId="0" applyNumberFormat="1" applyFont="1" applyBorder="1" applyAlignment="1"/>
    <xf numFmtId="9" fontId="3" fillId="0" borderId="1" xfId="0" applyNumberFormat="1" applyFont="1" applyBorder="1" applyAlignment="1"/>
    <xf numFmtId="166" fontId="1" fillId="0" borderId="4" xfId="0" applyNumberFormat="1" applyFont="1" applyBorder="1" applyAlignment="1"/>
    <xf numFmtId="9" fontId="3" fillId="0" borderId="4" xfId="0" applyNumberFormat="1" applyFont="1" applyBorder="1" applyAlignment="1"/>
    <xf numFmtId="166" fontId="1" fillId="0" borderId="2" xfId="0" applyNumberFormat="1" applyFont="1" applyBorder="1" applyAlignment="1"/>
    <xf numFmtId="166" fontId="5" fillId="0" borderId="1" xfId="0" applyNumberFormat="1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166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6" fontId="3" fillId="0" borderId="5" xfId="0" applyNumberFormat="1" applyFont="1" applyBorder="1" applyAlignment="1"/>
    <xf numFmtId="166" fontId="3" fillId="0" borderId="6" xfId="0" applyNumberFormat="1" applyFont="1" applyBorder="1" applyAlignment="1"/>
    <xf numFmtId="166" fontId="3" fillId="0" borderId="1" xfId="0" applyNumberFormat="1" applyFont="1" applyBorder="1" applyAlignment="1"/>
    <xf numFmtId="6" fontId="1" fillId="0" borderId="0" xfId="0" applyNumberFormat="1" applyFont="1" applyAlignment="1"/>
    <xf numFmtId="6" fontId="3" fillId="0" borderId="0" xfId="0" applyNumberFormat="1" applyFont="1" applyAlignment="1">
      <alignment horizontal="right"/>
    </xf>
    <xf numFmtId="6" fontId="3" fillId="0" borderId="0" xfId="0" applyNumberFormat="1" applyFont="1" applyAlignment="1"/>
    <xf numFmtId="6" fontId="4" fillId="0" borderId="0" xfId="0" applyNumberFormat="1" applyFont="1" applyAlignment="1"/>
    <xf numFmtId="0" fontId="10" fillId="0" borderId="0" xfId="0" applyFont="1" applyAlignme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/>
    <xf numFmtId="0" fontId="10" fillId="0" borderId="1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0" xfId="0" applyFont="1" applyAlignment="1"/>
    <xf numFmtId="6" fontId="5" fillId="0" borderId="0" xfId="0" applyNumberFormat="1" applyFont="1" applyAlignment="1"/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9" fontId="14" fillId="0" borderId="0" xfId="0" applyNumberFormat="1" applyFont="1" applyAlignment="1"/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5" fillId="0" borderId="0" xfId="0" applyFont="1" applyAlignment="1"/>
    <xf numFmtId="9" fontId="15" fillId="0" borderId="0" xfId="0" applyNumberFormat="1" applyFont="1" applyAlignment="1"/>
    <xf numFmtId="0" fontId="16" fillId="0" borderId="0" xfId="0" applyFont="1" applyAlignment="1">
      <alignment horizontal="center"/>
    </xf>
    <xf numFmtId="0" fontId="15" fillId="2" borderId="24" xfId="0" applyFont="1" applyFill="1" applyBorder="1" applyAlignment="1"/>
    <xf numFmtId="170" fontId="15" fillId="3" borderId="24" xfId="0" applyNumberFormat="1" applyFont="1" applyFill="1" applyBorder="1" applyAlignment="1"/>
    <xf numFmtId="170" fontId="15" fillId="0" borderId="0" xfId="0" applyNumberFormat="1" applyFont="1" applyAlignment="1"/>
    <xf numFmtId="0" fontId="15" fillId="4" borderId="24" xfId="0" applyFont="1" applyFill="1" applyBorder="1" applyAlignment="1"/>
    <xf numFmtId="6" fontId="1" fillId="0" borderId="0" xfId="0" applyNumberFormat="1" applyFont="1" applyAlignment="1">
      <alignment horizontal="right"/>
    </xf>
    <xf numFmtId="0" fontId="15" fillId="5" borderId="24" xfId="0" applyFont="1" applyFill="1" applyBorder="1" applyAlignment="1"/>
    <xf numFmtId="6" fontId="5" fillId="0" borderId="8" xfId="0" applyNumberFormat="1" applyFont="1" applyBorder="1" applyAlignment="1"/>
    <xf numFmtId="0" fontId="15" fillId="6" borderId="24" xfId="0" applyFont="1" applyFill="1" applyBorder="1" applyAlignment="1"/>
    <xf numFmtId="0" fontId="15" fillId="7" borderId="24" xfId="0" applyFont="1" applyFill="1" applyBorder="1" applyAlignment="1"/>
    <xf numFmtId="6" fontId="3" fillId="0" borderId="0" xfId="0" applyNumberFormat="1" applyFont="1" applyAlignment="1">
      <alignment horizontal="left"/>
    </xf>
    <xf numFmtId="6" fontId="1" fillId="0" borderId="0" xfId="0" applyNumberFormat="1" applyFont="1" applyAlignment="1">
      <alignment horizontal="left"/>
    </xf>
    <xf numFmtId="0" fontId="15" fillId="8" borderId="24" xfId="0" applyFont="1" applyFill="1" applyBorder="1" applyAlignment="1"/>
    <xf numFmtId="0" fontId="16" fillId="0" borderId="0" xfId="0" applyFont="1" applyAlignment="1"/>
    <xf numFmtId="170" fontId="15" fillId="0" borderId="1" xfId="0" applyNumberFormat="1" applyFont="1" applyBorder="1" applyAlignment="1"/>
    <xf numFmtId="6" fontId="3" fillId="0" borderId="0" xfId="0" applyNumberFormat="1" applyFont="1" applyAlignment="1"/>
    <xf numFmtId="170" fontId="3" fillId="0" borderId="0" xfId="0" applyNumberFormat="1" applyFont="1" applyAlignment="1"/>
    <xf numFmtId="0" fontId="13" fillId="0" borderId="0" xfId="0" applyFont="1" applyAlignment="1"/>
    <xf numFmtId="0" fontId="3" fillId="4" borderId="24" xfId="0" applyFont="1" applyFill="1" applyBorder="1" applyAlignment="1"/>
    <xf numFmtId="6" fontId="4" fillId="0" borderId="0" xfId="0" applyNumberFormat="1" applyFont="1" applyAlignment="1"/>
    <xf numFmtId="0" fontId="3" fillId="7" borderId="24" xfId="0" applyFont="1" applyFill="1" applyBorder="1" applyAlignment="1"/>
    <xf numFmtId="0" fontId="3" fillId="8" borderId="24" xfId="0" applyFont="1" applyFill="1" applyBorder="1" applyAlignment="1"/>
    <xf numFmtId="170" fontId="3" fillId="0" borderId="1" xfId="0" applyNumberFormat="1" applyFont="1" applyBorder="1" applyAlignment="1"/>
    <xf numFmtId="0" fontId="3" fillId="5" borderId="24" xfId="0" applyFont="1" applyFill="1" applyBorder="1" applyAlignment="1"/>
    <xf numFmtId="0" fontId="3" fillId="6" borderId="24" xfId="0" applyFont="1" applyFill="1" applyBorder="1" applyAlignment="1"/>
    <xf numFmtId="6" fontId="17" fillId="0" borderId="4" xfId="0" applyNumberFormat="1" applyFont="1" applyBorder="1" applyAlignment="1"/>
    <xf numFmtId="0" fontId="3" fillId="2" borderId="24" xfId="0" applyFont="1" applyFill="1" applyBorder="1" applyAlignment="1"/>
    <xf numFmtId="0" fontId="18" fillId="0" borderId="0" xfId="0" applyFont="1" applyAlignment="1"/>
    <xf numFmtId="6" fontId="3" fillId="0" borderId="0" xfId="0" applyNumberFormat="1" applyFont="1" applyAlignment="1">
      <alignment horizontal="center"/>
    </xf>
    <xf numFmtId="6" fontId="3" fillId="0" borderId="3" xfId="0" applyNumberFormat="1" applyFont="1" applyBorder="1" applyAlignment="1"/>
    <xf numFmtId="6" fontId="3" fillId="0" borderId="5" xfId="0" applyNumberFormat="1" applyFont="1" applyBorder="1" applyAlignment="1"/>
    <xf numFmtId="6" fontId="3" fillId="0" borderId="6" xfId="0" applyNumberFormat="1" applyFont="1" applyBorder="1" applyAlignment="1"/>
    <xf numFmtId="6" fontId="6" fillId="0" borderId="0" xfId="0" applyNumberFormat="1" applyFont="1" applyAlignment="1"/>
    <xf numFmtId="6" fontId="3" fillId="0" borderId="1" xfId="0" applyNumberFormat="1" applyFont="1" applyBorder="1" applyAlignment="1"/>
    <xf numFmtId="0" fontId="10" fillId="0" borderId="7" xfId="0" applyFont="1" applyBorder="1" applyAlignment="1">
      <alignment horizontal="center"/>
    </xf>
    <xf numFmtId="0" fontId="11" fillId="0" borderId="9" xfId="0" applyFont="1" applyBorder="1"/>
    <xf numFmtId="0" fontId="10" fillId="0" borderId="8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1" fillId="0" borderId="22" xfId="0" applyFont="1" applyBorder="1"/>
    <xf numFmtId="0" fontId="11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1816100</xdr:colOff>
      <xdr:row>78</xdr:row>
      <xdr:rowOff>50800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31" name="Rectangle 7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30" name="Rectangle 6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9" name="Rectangle 5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8" name="Rectangle 4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7" name="Rectangle 3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190500</xdr:colOff>
      <xdr:row>1</xdr:row>
      <xdr:rowOff>127000</xdr:rowOff>
    </xdr:from>
    <xdr:to>
      <xdr:col>5</xdr:col>
      <xdr:colOff>190500</xdr:colOff>
      <xdr:row>3</xdr:row>
      <xdr:rowOff>50800</xdr:rowOff>
    </xdr:to>
    <xdr:sp macro="" textlink="">
      <xdr:nvSpPr>
        <xdr:cNvPr id="1024" name="Rectangle 0" hidden="1"/>
        <xdr:cNvSpPr>
          <a:spLocks noChangeArrowheads="1"/>
        </xdr:cNvSpPr>
      </xdr:nvSpPr>
      <xdr:spPr bwMode="auto">
        <a:xfrm>
          <a:off x="5308600" y="635000"/>
          <a:ext cx="23063200" cy="431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228600</xdr:colOff>
      <xdr:row>83</xdr:row>
      <xdr:rowOff>50800</xdr:rowOff>
    </xdr:to>
    <xdr:sp macro="" textlink="">
      <xdr:nvSpPr>
        <xdr:cNvPr id="2055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254000</xdr:colOff>
      <xdr:row>83</xdr:row>
      <xdr:rowOff>50800</xdr:rowOff>
    </xdr:to>
    <xdr:sp macro="" textlink="">
      <xdr:nvSpPr>
        <xdr:cNvPr id="3075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698500</xdr:colOff>
      <xdr:row>82</xdr:row>
      <xdr:rowOff>127000</xdr:rowOff>
    </xdr:to>
    <xdr:sp macro="" textlink="">
      <xdr:nvSpPr>
        <xdr:cNvPr id="4100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1000"/>
  <sheetViews>
    <sheetView workbookViewId="0"/>
  </sheetViews>
  <sheetFormatPr baseColWidth="10" defaultColWidth="14.5" defaultRowHeight="15" customHeight="1" x14ac:dyDescent="0.15"/>
  <cols>
    <col min="1" max="1" width="67.1640625" customWidth="1"/>
    <col min="2" max="11" width="75.6640625" customWidth="1"/>
    <col min="12" max="26" width="8" customWidth="1"/>
  </cols>
  <sheetData>
    <row r="1" spans="1:1" ht="40.5" customHeight="1" x14ac:dyDescent="0.2">
      <c r="A1" s="4" t="s">
        <v>1</v>
      </c>
    </row>
    <row r="2" spans="1:1" ht="20.25" customHeight="1" x14ac:dyDescent="0.2">
      <c r="A2" s="6"/>
    </row>
    <row r="3" spans="1:1" ht="20.25" customHeight="1" x14ac:dyDescent="0.2">
      <c r="A3" s="6" t="s">
        <v>13</v>
      </c>
    </row>
    <row r="4" spans="1:1" ht="20.25" customHeight="1" x14ac:dyDescent="0.2">
      <c r="A4" s="6"/>
    </row>
    <row r="5" spans="1:1" ht="20.25" customHeight="1" x14ac:dyDescent="0.2">
      <c r="A5" s="4" t="s">
        <v>14</v>
      </c>
    </row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D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15"/>
  <cols>
    <col min="1" max="1" width="15.83203125" customWidth="1"/>
    <col min="2" max="2" width="22.33203125" customWidth="1"/>
    <col min="3" max="3" width="6.83203125" customWidth="1"/>
    <col min="4" max="4" width="2.33203125" customWidth="1"/>
    <col min="5" max="5" width="6.33203125" customWidth="1"/>
    <col min="6" max="7" width="9.5" customWidth="1"/>
    <col min="8" max="12" width="11" customWidth="1"/>
    <col min="13" max="20" width="12" customWidth="1"/>
    <col min="21" max="30" width="6" customWidth="1"/>
  </cols>
  <sheetData>
    <row r="1" spans="1:30" ht="12.75" customHeight="1" x14ac:dyDescent="0.15">
      <c r="A1" s="1" t="s">
        <v>0</v>
      </c>
      <c r="B1" s="3"/>
      <c r="C1" s="5" t="s">
        <v>3</v>
      </c>
      <c r="D1" s="5"/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15">
      <c r="A2" s="3"/>
      <c r="B2" s="3"/>
      <c r="C2" s="3"/>
      <c r="D2" s="3"/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15">
      <c r="A3" s="2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15">
      <c r="A4" s="7"/>
      <c r="B4" s="7" t="s">
        <v>16</v>
      </c>
      <c r="C4" s="9" t="s">
        <v>17</v>
      </c>
      <c r="D4" s="7"/>
      <c r="E4" s="11"/>
      <c r="F4" s="11">
        <v>2</v>
      </c>
      <c r="G4" s="13">
        <v>4</v>
      </c>
      <c r="H4" s="13">
        <v>6</v>
      </c>
      <c r="I4" s="13">
        <v>8</v>
      </c>
      <c r="J4" s="13">
        <v>12</v>
      </c>
      <c r="K4" s="13">
        <v>16</v>
      </c>
      <c r="L4" s="13">
        <v>20</v>
      </c>
      <c r="M4" s="11">
        <v>25</v>
      </c>
      <c r="N4" s="13">
        <v>34</v>
      </c>
      <c r="O4" s="13">
        <v>42</v>
      </c>
      <c r="P4" s="13">
        <v>48</v>
      </c>
      <c r="Q4" s="13">
        <v>50</v>
      </c>
      <c r="R4" s="13">
        <v>53</v>
      </c>
      <c r="S4" s="13">
        <v>54</v>
      </c>
      <c r="T4" s="13">
        <v>55</v>
      </c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2.75" customHeight="1" x14ac:dyDescent="0.15">
      <c r="A5" s="7"/>
      <c r="B5" s="7" t="s">
        <v>18</v>
      </c>
      <c r="C5" s="9" t="s">
        <v>17</v>
      </c>
      <c r="D5" s="7"/>
      <c r="E5" s="11"/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10</v>
      </c>
      <c r="L5" s="13">
        <v>15</v>
      </c>
      <c r="M5" s="13">
        <v>20</v>
      </c>
      <c r="N5" s="13">
        <v>26</v>
      </c>
      <c r="O5" s="13">
        <v>32</v>
      </c>
      <c r="P5" s="13">
        <v>36</v>
      </c>
      <c r="Q5" s="13">
        <v>42</v>
      </c>
      <c r="R5" s="13">
        <v>45</v>
      </c>
      <c r="S5" s="13">
        <v>50</v>
      </c>
      <c r="T5" s="13">
        <v>52</v>
      </c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2.75" customHeight="1" x14ac:dyDescent="0.15">
      <c r="A6" s="7"/>
      <c r="B6" s="7" t="s">
        <v>19</v>
      </c>
      <c r="C6" s="9" t="s">
        <v>17</v>
      </c>
      <c r="D6" s="7"/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2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2.75" customHeight="1" x14ac:dyDescent="0.15">
      <c r="A8" s="2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2.75" customHeight="1" x14ac:dyDescent="0.15">
      <c r="A9" s="7"/>
      <c r="B9" s="7" t="s">
        <v>16</v>
      </c>
      <c r="C9" s="9" t="s">
        <v>17</v>
      </c>
      <c r="D9" s="7"/>
      <c r="E9" s="11"/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3">
        <v>1.5</v>
      </c>
      <c r="N9" s="13">
        <v>1.5</v>
      </c>
      <c r="O9" s="13">
        <v>1.5</v>
      </c>
      <c r="P9" s="13">
        <v>1.5</v>
      </c>
      <c r="Q9" s="13">
        <v>1.5</v>
      </c>
      <c r="R9" s="13">
        <v>1.5</v>
      </c>
      <c r="S9" s="13">
        <v>2</v>
      </c>
      <c r="T9" s="13">
        <v>2</v>
      </c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2.75" customHeight="1" x14ac:dyDescent="0.15">
      <c r="A10" s="7"/>
      <c r="B10" s="7" t="s">
        <v>18</v>
      </c>
      <c r="C10" s="9" t="s">
        <v>17</v>
      </c>
      <c r="D10" s="7"/>
      <c r="E10" s="11"/>
      <c r="F10" s="11"/>
      <c r="G10" s="11"/>
      <c r="H10" s="11"/>
      <c r="I10" s="11"/>
      <c r="J10" s="11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3">
        <v>1</v>
      </c>
      <c r="Q10" s="13">
        <v>1.5</v>
      </c>
      <c r="R10" s="11">
        <v>1.5</v>
      </c>
      <c r="S10" s="11">
        <v>1.5</v>
      </c>
      <c r="T10" s="11">
        <v>1.5</v>
      </c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2.75" customHeight="1" x14ac:dyDescent="0.15">
      <c r="A11" s="7"/>
      <c r="B11" s="7" t="s">
        <v>19</v>
      </c>
      <c r="C11" s="9" t="s">
        <v>17</v>
      </c>
      <c r="D11" s="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2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2.75" customHeight="1" x14ac:dyDescent="0.15">
      <c r="A13" s="2" t="s">
        <v>12</v>
      </c>
      <c r="B13" s="7"/>
      <c r="C13" s="8"/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2.75" customHeight="1" x14ac:dyDescent="0.15">
      <c r="A14" s="2"/>
      <c r="B14" s="7" t="s">
        <v>16</v>
      </c>
      <c r="C14" s="8"/>
      <c r="D14" s="8"/>
      <c r="E14" s="15">
        <f t="shared" ref="E14:F14" si="0">E4*E9</f>
        <v>0</v>
      </c>
      <c r="F14" s="15">
        <f t="shared" si="0"/>
        <v>2</v>
      </c>
      <c r="G14" s="16">
        <v>4</v>
      </c>
      <c r="H14" s="16">
        <v>6</v>
      </c>
      <c r="I14" s="16">
        <v>12</v>
      </c>
      <c r="J14" s="16">
        <v>16</v>
      </c>
      <c r="K14" s="16">
        <v>24</v>
      </c>
      <c r="L14" s="16">
        <v>30</v>
      </c>
      <c r="M14" s="16">
        <v>35</v>
      </c>
      <c r="N14" s="16">
        <v>45</v>
      </c>
      <c r="O14" s="16">
        <v>55</v>
      </c>
      <c r="P14" s="16">
        <v>60</v>
      </c>
      <c r="Q14" s="16">
        <v>62</v>
      </c>
      <c r="R14" s="16">
        <v>64</v>
      </c>
      <c r="S14" s="16">
        <v>65</v>
      </c>
      <c r="T14" s="16">
        <v>66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2.75" customHeight="1" x14ac:dyDescent="0.15">
      <c r="A15" s="2"/>
      <c r="B15" s="7" t="s">
        <v>18</v>
      </c>
      <c r="C15" s="8"/>
      <c r="D15" s="8"/>
      <c r="E15" s="15">
        <f t="shared" ref="E15:H15" si="1">E5*E10</f>
        <v>0</v>
      </c>
      <c r="F15" s="15">
        <f t="shared" si="1"/>
        <v>0</v>
      </c>
      <c r="G15" s="15">
        <f t="shared" si="1"/>
        <v>0</v>
      </c>
      <c r="H15" s="15">
        <f t="shared" si="1"/>
        <v>0</v>
      </c>
      <c r="I15" s="16">
        <v>2</v>
      </c>
      <c r="J15" s="16">
        <v>4</v>
      </c>
      <c r="K15" s="16">
        <v>9</v>
      </c>
      <c r="L15" s="16">
        <v>15</v>
      </c>
      <c r="M15" s="16">
        <v>20</v>
      </c>
      <c r="N15" s="16">
        <v>25</v>
      </c>
      <c r="O15" s="16">
        <v>30</v>
      </c>
      <c r="P15" s="16">
        <v>40</v>
      </c>
      <c r="Q15" s="16">
        <v>50</v>
      </c>
      <c r="R15" s="16">
        <v>54</v>
      </c>
      <c r="S15" s="16">
        <v>56</v>
      </c>
      <c r="T15" s="16">
        <v>57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2.75" customHeight="1" x14ac:dyDescent="0.15">
      <c r="A16" s="2"/>
      <c r="B16" s="7" t="s">
        <v>19</v>
      </c>
      <c r="C16" s="8"/>
      <c r="D16" s="8"/>
      <c r="E16" s="17">
        <f t="shared" ref="E16:N16" si="2">E6*E11</f>
        <v>0</v>
      </c>
      <c r="F16" s="17">
        <f t="shared" si="2"/>
        <v>0</v>
      </c>
      <c r="G16" s="17">
        <f t="shared" si="2"/>
        <v>0</v>
      </c>
      <c r="H16" s="17">
        <f t="shared" si="2"/>
        <v>0</v>
      </c>
      <c r="I16" s="17">
        <f t="shared" si="2"/>
        <v>0</v>
      </c>
      <c r="J16" s="17">
        <f t="shared" si="2"/>
        <v>0</v>
      </c>
      <c r="K16" s="17">
        <f t="shared" si="2"/>
        <v>0</v>
      </c>
      <c r="L16" s="17">
        <f t="shared" si="2"/>
        <v>0</v>
      </c>
      <c r="M16" s="17">
        <f t="shared" si="2"/>
        <v>0</v>
      </c>
      <c r="N16" s="17">
        <f t="shared" si="2"/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2.75" customHeight="1" x14ac:dyDescent="0.15">
      <c r="A17" s="2"/>
      <c r="B17" s="7" t="s">
        <v>22</v>
      </c>
      <c r="C17" s="8"/>
      <c r="D17" s="8"/>
      <c r="E17" s="15">
        <f t="shared" ref="E17:T17" si="3">SUM(E14:E16)</f>
        <v>0</v>
      </c>
      <c r="F17" s="15">
        <f t="shared" si="3"/>
        <v>2</v>
      </c>
      <c r="G17" s="15">
        <f t="shared" si="3"/>
        <v>4</v>
      </c>
      <c r="H17" s="15">
        <f t="shared" si="3"/>
        <v>6</v>
      </c>
      <c r="I17" s="15">
        <f t="shared" si="3"/>
        <v>14</v>
      </c>
      <c r="J17" s="15">
        <f t="shared" si="3"/>
        <v>20</v>
      </c>
      <c r="K17" s="15">
        <f t="shared" si="3"/>
        <v>33</v>
      </c>
      <c r="L17" s="15">
        <f t="shared" si="3"/>
        <v>45</v>
      </c>
      <c r="M17" s="15">
        <f t="shared" si="3"/>
        <v>55</v>
      </c>
      <c r="N17" s="15">
        <f t="shared" si="3"/>
        <v>70</v>
      </c>
      <c r="O17" s="15">
        <f t="shared" si="3"/>
        <v>85</v>
      </c>
      <c r="P17" s="15">
        <f t="shared" si="3"/>
        <v>100</v>
      </c>
      <c r="Q17" s="15">
        <f t="shared" si="3"/>
        <v>112</v>
      </c>
      <c r="R17" s="15">
        <f t="shared" si="3"/>
        <v>118</v>
      </c>
      <c r="S17" s="15">
        <f t="shared" si="3"/>
        <v>121</v>
      </c>
      <c r="T17" s="15">
        <f t="shared" si="3"/>
        <v>123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2.75" customHeight="1" x14ac:dyDescent="0.15">
      <c r="A18" s="2"/>
      <c r="B18" s="7"/>
      <c r="C18" s="8"/>
      <c r="D18" s="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2.75" customHeight="1" x14ac:dyDescent="0.15">
      <c r="A19" s="2" t="s">
        <v>26</v>
      </c>
      <c r="B19" s="7"/>
      <c r="C19" s="8"/>
      <c r="D19" s="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2.75" customHeight="1" x14ac:dyDescent="0.15">
      <c r="A20" s="2"/>
      <c r="B20" s="7" t="s">
        <v>16</v>
      </c>
      <c r="C20" s="9" t="s">
        <v>17</v>
      </c>
      <c r="D20" s="9"/>
      <c r="E20" s="21">
        <v>0</v>
      </c>
      <c r="F20" s="22">
        <v>20000</v>
      </c>
      <c r="G20" s="22">
        <v>20000</v>
      </c>
      <c r="H20" s="22">
        <v>20000</v>
      </c>
      <c r="I20" s="22">
        <v>20000</v>
      </c>
      <c r="J20" s="22">
        <v>20000</v>
      </c>
      <c r="K20" s="22">
        <v>20000</v>
      </c>
      <c r="L20" s="22">
        <v>20000</v>
      </c>
      <c r="M20" s="22">
        <v>20000</v>
      </c>
      <c r="N20" s="22">
        <v>20000</v>
      </c>
      <c r="O20" s="22">
        <v>20000</v>
      </c>
      <c r="P20" s="22">
        <v>20000</v>
      </c>
      <c r="Q20" s="22">
        <v>20000</v>
      </c>
      <c r="R20" s="22">
        <v>20000</v>
      </c>
      <c r="S20" s="22">
        <v>20000</v>
      </c>
      <c r="T20" s="22">
        <v>20000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2.75" customHeight="1" x14ac:dyDescent="0.15">
      <c r="A21" s="2"/>
      <c r="B21" s="7" t="s">
        <v>18</v>
      </c>
      <c r="C21" s="9" t="s">
        <v>17</v>
      </c>
      <c r="D21" s="9"/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2">
        <v>10000</v>
      </c>
      <c r="L21" s="22">
        <v>10000</v>
      </c>
      <c r="M21" s="22">
        <v>10000</v>
      </c>
      <c r="N21" s="22">
        <v>10000</v>
      </c>
      <c r="O21" s="22">
        <v>10000</v>
      </c>
      <c r="P21" s="22">
        <v>10000</v>
      </c>
      <c r="Q21" s="22">
        <v>10000</v>
      </c>
      <c r="R21" s="22">
        <v>10000</v>
      </c>
      <c r="S21" s="22">
        <v>10000</v>
      </c>
      <c r="T21" s="22">
        <v>10000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2.75" customHeight="1" x14ac:dyDescent="0.15">
      <c r="A22" s="2"/>
      <c r="B22" s="7" t="s">
        <v>19</v>
      </c>
      <c r="C22" s="9" t="s">
        <v>17</v>
      </c>
      <c r="D22" s="9"/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2.75" customHeight="1" x14ac:dyDescent="0.15">
      <c r="A23" s="2"/>
      <c r="B23" s="7"/>
      <c r="C23" s="8"/>
      <c r="D23" s="8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2.75" customHeight="1" x14ac:dyDescent="0.15">
      <c r="A24" s="2" t="s">
        <v>27</v>
      </c>
      <c r="B24" s="7"/>
      <c r="C24" s="5"/>
      <c r="D24" s="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2.75" customHeight="1" x14ac:dyDescent="0.15">
      <c r="A25" s="2"/>
      <c r="B25" s="7" t="s">
        <v>16</v>
      </c>
      <c r="C25" s="22"/>
      <c r="D25" s="22"/>
      <c r="E25" s="19">
        <f t="shared" ref="E25:T25" si="4">E14*E20</f>
        <v>0</v>
      </c>
      <c r="F25" s="19">
        <f t="shared" si="4"/>
        <v>40000</v>
      </c>
      <c r="G25" s="19">
        <f t="shared" si="4"/>
        <v>80000</v>
      </c>
      <c r="H25" s="19">
        <f t="shared" si="4"/>
        <v>120000</v>
      </c>
      <c r="I25" s="19">
        <f t="shared" si="4"/>
        <v>240000</v>
      </c>
      <c r="J25" s="19">
        <f t="shared" si="4"/>
        <v>320000</v>
      </c>
      <c r="K25" s="19">
        <f t="shared" si="4"/>
        <v>480000</v>
      </c>
      <c r="L25" s="19">
        <f t="shared" si="4"/>
        <v>600000</v>
      </c>
      <c r="M25" s="19">
        <f t="shared" si="4"/>
        <v>700000</v>
      </c>
      <c r="N25" s="19">
        <f t="shared" si="4"/>
        <v>900000</v>
      </c>
      <c r="O25" s="19">
        <f t="shared" si="4"/>
        <v>1100000</v>
      </c>
      <c r="P25" s="19">
        <f t="shared" si="4"/>
        <v>1200000</v>
      </c>
      <c r="Q25" s="19">
        <f t="shared" si="4"/>
        <v>1240000</v>
      </c>
      <c r="R25" s="19">
        <f t="shared" si="4"/>
        <v>1280000</v>
      </c>
      <c r="S25" s="19">
        <f t="shared" si="4"/>
        <v>1300000</v>
      </c>
      <c r="T25" s="19">
        <f t="shared" si="4"/>
        <v>1320000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2.75" customHeight="1" x14ac:dyDescent="0.15">
      <c r="A26" s="2"/>
      <c r="B26" s="7" t="s">
        <v>18</v>
      </c>
      <c r="C26" s="22"/>
      <c r="D26" s="22"/>
      <c r="E26" s="19">
        <f t="shared" ref="E26:T26" si="5">E15*E21</f>
        <v>0</v>
      </c>
      <c r="F26" s="19">
        <f t="shared" si="5"/>
        <v>0</v>
      </c>
      <c r="G26" s="19">
        <f t="shared" si="5"/>
        <v>0</v>
      </c>
      <c r="H26" s="19">
        <f t="shared" si="5"/>
        <v>0</v>
      </c>
      <c r="I26" s="19">
        <f t="shared" si="5"/>
        <v>0</v>
      </c>
      <c r="J26" s="19">
        <f t="shared" si="5"/>
        <v>0</v>
      </c>
      <c r="K26" s="19">
        <f t="shared" si="5"/>
        <v>90000</v>
      </c>
      <c r="L26" s="19">
        <f t="shared" si="5"/>
        <v>150000</v>
      </c>
      <c r="M26" s="19">
        <f t="shared" si="5"/>
        <v>200000</v>
      </c>
      <c r="N26" s="19">
        <f t="shared" si="5"/>
        <v>250000</v>
      </c>
      <c r="O26" s="19">
        <f t="shared" si="5"/>
        <v>300000</v>
      </c>
      <c r="P26" s="19">
        <f t="shared" si="5"/>
        <v>400000</v>
      </c>
      <c r="Q26" s="19">
        <f t="shared" si="5"/>
        <v>500000</v>
      </c>
      <c r="R26" s="19">
        <f t="shared" si="5"/>
        <v>540000</v>
      </c>
      <c r="S26" s="19">
        <f t="shared" si="5"/>
        <v>560000</v>
      </c>
      <c r="T26" s="19">
        <f t="shared" si="5"/>
        <v>570000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2.75" customHeight="1" x14ac:dyDescent="0.15">
      <c r="A27" s="2"/>
      <c r="B27" s="7" t="s">
        <v>19</v>
      </c>
      <c r="C27" s="22"/>
      <c r="D27" s="22"/>
      <c r="E27" s="19">
        <f t="shared" ref="E27:T27" si="6">E16*E22</f>
        <v>0</v>
      </c>
      <c r="F27" s="19">
        <f t="shared" si="6"/>
        <v>0</v>
      </c>
      <c r="G27" s="19">
        <f t="shared" si="6"/>
        <v>0</v>
      </c>
      <c r="H27" s="19">
        <f t="shared" si="6"/>
        <v>0</v>
      </c>
      <c r="I27" s="19">
        <f t="shared" si="6"/>
        <v>0</v>
      </c>
      <c r="J27" s="19">
        <f t="shared" si="6"/>
        <v>0</v>
      </c>
      <c r="K27" s="19">
        <f t="shared" si="6"/>
        <v>0</v>
      </c>
      <c r="L27" s="19">
        <f t="shared" si="6"/>
        <v>0</v>
      </c>
      <c r="M27" s="19">
        <f t="shared" si="6"/>
        <v>0</v>
      </c>
      <c r="N27" s="19">
        <f t="shared" si="6"/>
        <v>0</v>
      </c>
      <c r="O27" s="19">
        <f t="shared" si="6"/>
        <v>0</v>
      </c>
      <c r="P27" s="19">
        <f t="shared" si="6"/>
        <v>0</v>
      </c>
      <c r="Q27" s="19">
        <f t="shared" si="6"/>
        <v>0</v>
      </c>
      <c r="R27" s="19">
        <f t="shared" si="6"/>
        <v>0</v>
      </c>
      <c r="S27" s="19">
        <f t="shared" si="6"/>
        <v>0</v>
      </c>
      <c r="T27" s="19">
        <f t="shared" si="6"/>
        <v>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2.75" customHeight="1" x14ac:dyDescent="0.15">
      <c r="A28" s="2"/>
      <c r="B28" s="3" t="s">
        <v>28</v>
      </c>
      <c r="C28" s="8"/>
      <c r="D28" s="8"/>
      <c r="E28" s="25">
        <f t="shared" ref="E28:T28" si="7">SUM(E25:E27)</f>
        <v>0</v>
      </c>
      <c r="F28" s="25">
        <f t="shared" si="7"/>
        <v>40000</v>
      </c>
      <c r="G28" s="25">
        <f t="shared" si="7"/>
        <v>80000</v>
      </c>
      <c r="H28" s="25">
        <f t="shared" si="7"/>
        <v>120000</v>
      </c>
      <c r="I28" s="25">
        <f t="shared" si="7"/>
        <v>240000</v>
      </c>
      <c r="J28" s="25">
        <f t="shared" si="7"/>
        <v>320000</v>
      </c>
      <c r="K28" s="25">
        <f t="shared" si="7"/>
        <v>570000</v>
      </c>
      <c r="L28" s="25">
        <f t="shared" si="7"/>
        <v>750000</v>
      </c>
      <c r="M28" s="25">
        <f t="shared" si="7"/>
        <v>900000</v>
      </c>
      <c r="N28" s="25">
        <f t="shared" si="7"/>
        <v>1150000</v>
      </c>
      <c r="O28" s="25">
        <f t="shared" si="7"/>
        <v>1400000</v>
      </c>
      <c r="P28" s="25">
        <f t="shared" si="7"/>
        <v>1600000</v>
      </c>
      <c r="Q28" s="25">
        <f t="shared" si="7"/>
        <v>1740000</v>
      </c>
      <c r="R28" s="25">
        <f t="shared" si="7"/>
        <v>1820000</v>
      </c>
      <c r="S28" s="25">
        <f t="shared" si="7"/>
        <v>1860000</v>
      </c>
      <c r="T28" s="25">
        <f t="shared" si="7"/>
        <v>1890000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2.75" customHeight="1" x14ac:dyDescent="0.15">
      <c r="A29" s="2"/>
      <c r="B29" s="3"/>
      <c r="C29" s="8"/>
      <c r="D29" s="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2.75" customHeight="1" x14ac:dyDescent="0.15">
      <c r="A30" s="2" t="s">
        <v>32</v>
      </c>
      <c r="B30" s="7"/>
      <c r="C30" s="8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2.75" customHeight="1" x14ac:dyDescent="0.15">
      <c r="A31" s="2"/>
      <c r="B31" s="7" t="s">
        <v>33</v>
      </c>
      <c r="C31" s="8"/>
      <c r="D31" s="8"/>
      <c r="E31" s="19">
        <f>E28</f>
        <v>0</v>
      </c>
      <c r="F31" s="19">
        <f t="shared" ref="F31:T31" si="8">E31+F28</f>
        <v>40000</v>
      </c>
      <c r="G31" s="19">
        <f t="shared" si="8"/>
        <v>120000</v>
      </c>
      <c r="H31" s="19">
        <f t="shared" si="8"/>
        <v>240000</v>
      </c>
      <c r="I31" s="19">
        <f t="shared" si="8"/>
        <v>480000</v>
      </c>
      <c r="J31" s="19">
        <f t="shared" si="8"/>
        <v>800000</v>
      </c>
      <c r="K31" s="19">
        <f t="shared" si="8"/>
        <v>1370000</v>
      </c>
      <c r="L31" s="19">
        <f t="shared" si="8"/>
        <v>2120000</v>
      </c>
      <c r="M31" s="19">
        <f t="shared" si="8"/>
        <v>3020000</v>
      </c>
      <c r="N31" s="19">
        <f t="shared" si="8"/>
        <v>4170000</v>
      </c>
      <c r="O31" s="19">
        <f t="shared" si="8"/>
        <v>5570000</v>
      </c>
      <c r="P31" s="19">
        <f t="shared" si="8"/>
        <v>7170000</v>
      </c>
      <c r="Q31" s="19">
        <f t="shared" si="8"/>
        <v>8910000</v>
      </c>
      <c r="R31" s="19">
        <f t="shared" si="8"/>
        <v>10730000</v>
      </c>
      <c r="S31" s="19">
        <f t="shared" si="8"/>
        <v>12590000</v>
      </c>
      <c r="T31" s="19">
        <f t="shared" si="8"/>
        <v>14480000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2.75" customHeight="1" x14ac:dyDescent="0.15">
      <c r="A32" s="2"/>
      <c r="B32" s="7" t="s">
        <v>34</v>
      </c>
      <c r="C32" s="29">
        <v>0.92</v>
      </c>
      <c r="D32" s="8"/>
      <c r="E32" s="19">
        <f>E28</f>
        <v>0</v>
      </c>
      <c r="F32" s="19">
        <f t="shared" ref="F32:T32" si="9">E32*(1-(1-$C32)/4)+F28</f>
        <v>40000</v>
      </c>
      <c r="G32" s="19">
        <f t="shared" si="9"/>
        <v>119200</v>
      </c>
      <c r="H32" s="19">
        <f t="shared" si="9"/>
        <v>236816</v>
      </c>
      <c r="I32" s="19">
        <f t="shared" si="9"/>
        <v>472079.68</v>
      </c>
      <c r="J32" s="19">
        <f t="shared" si="9"/>
        <v>782638.08639999991</v>
      </c>
      <c r="K32" s="19">
        <f t="shared" si="9"/>
        <v>1336985.324672</v>
      </c>
      <c r="L32" s="19">
        <f t="shared" si="9"/>
        <v>2060245.6181785599</v>
      </c>
      <c r="M32" s="19">
        <f t="shared" si="9"/>
        <v>2919040.7058149884</v>
      </c>
      <c r="N32" s="19">
        <f t="shared" si="9"/>
        <v>4010659.8916986887</v>
      </c>
      <c r="O32" s="19">
        <f t="shared" si="9"/>
        <v>5330446.6938647144</v>
      </c>
      <c r="P32" s="19">
        <f t="shared" si="9"/>
        <v>6823837.7599874204</v>
      </c>
      <c r="Q32" s="19">
        <f t="shared" si="9"/>
        <v>8427361.0047876723</v>
      </c>
      <c r="R32" s="19">
        <f t="shared" si="9"/>
        <v>10078813.784691919</v>
      </c>
      <c r="S32" s="19">
        <f t="shared" si="9"/>
        <v>11737237.508998079</v>
      </c>
      <c r="T32" s="19">
        <f t="shared" si="9"/>
        <v>13392492.758818118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2.75" customHeight="1" x14ac:dyDescent="0.15">
      <c r="A33" s="2"/>
      <c r="B33" s="7" t="s">
        <v>32</v>
      </c>
      <c r="C33" s="29">
        <v>2.1</v>
      </c>
      <c r="D33" s="8"/>
      <c r="E33" s="27">
        <f t="shared" ref="E33:T33" si="10">E32*($C33/4)</f>
        <v>0</v>
      </c>
      <c r="F33" s="27">
        <f t="shared" si="10"/>
        <v>21000</v>
      </c>
      <c r="G33" s="27">
        <f t="shared" si="10"/>
        <v>62580</v>
      </c>
      <c r="H33" s="27">
        <f t="shared" si="10"/>
        <v>124328.40000000001</v>
      </c>
      <c r="I33" s="27">
        <f t="shared" si="10"/>
        <v>247841.83199999999</v>
      </c>
      <c r="J33" s="27">
        <f t="shared" si="10"/>
        <v>410884.99535999994</v>
      </c>
      <c r="K33" s="27">
        <f t="shared" si="10"/>
        <v>701917.2954528</v>
      </c>
      <c r="L33" s="27">
        <f t="shared" si="10"/>
        <v>1081628.9495437441</v>
      </c>
      <c r="M33" s="27">
        <f t="shared" si="10"/>
        <v>1532496.370552869</v>
      </c>
      <c r="N33" s="27">
        <f t="shared" si="10"/>
        <v>2105596.4431418115</v>
      </c>
      <c r="O33" s="27">
        <f t="shared" si="10"/>
        <v>2798484.5142789753</v>
      </c>
      <c r="P33" s="27">
        <f t="shared" si="10"/>
        <v>3582514.823993396</v>
      </c>
      <c r="Q33" s="27">
        <f t="shared" si="10"/>
        <v>4424364.5275135282</v>
      </c>
      <c r="R33" s="27">
        <f t="shared" si="10"/>
        <v>5291377.2369632572</v>
      </c>
      <c r="S33" s="27">
        <f t="shared" si="10"/>
        <v>6162049.6922239922</v>
      </c>
      <c r="T33" s="27">
        <f t="shared" si="10"/>
        <v>7031058.6983795119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2.75" customHeight="1" x14ac:dyDescent="0.15">
      <c r="A34" s="2"/>
      <c r="B34" s="7"/>
      <c r="C34" s="8"/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2.75" customHeight="1" x14ac:dyDescent="0.15">
      <c r="A35" s="2" t="s">
        <v>40</v>
      </c>
      <c r="B35" s="7"/>
      <c r="C35" s="8"/>
      <c r="D35" s="8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.75" customHeight="1" x14ac:dyDescent="0.15">
      <c r="A36" s="2"/>
      <c r="B36" s="7" t="s">
        <v>41</v>
      </c>
      <c r="C36" s="8"/>
      <c r="D36" s="8"/>
      <c r="E36" s="19">
        <f t="shared" ref="E36:T36" si="11">E28</f>
        <v>0</v>
      </c>
      <c r="F36" s="19">
        <f t="shared" si="11"/>
        <v>40000</v>
      </c>
      <c r="G36" s="19">
        <f t="shared" si="11"/>
        <v>80000</v>
      </c>
      <c r="H36" s="19">
        <f t="shared" si="11"/>
        <v>120000</v>
      </c>
      <c r="I36" s="19">
        <f t="shared" si="11"/>
        <v>240000</v>
      </c>
      <c r="J36" s="19">
        <f t="shared" si="11"/>
        <v>320000</v>
      </c>
      <c r="K36" s="19">
        <f t="shared" si="11"/>
        <v>570000</v>
      </c>
      <c r="L36" s="19">
        <f t="shared" si="11"/>
        <v>750000</v>
      </c>
      <c r="M36" s="19">
        <f t="shared" si="11"/>
        <v>900000</v>
      </c>
      <c r="N36" s="19">
        <f t="shared" si="11"/>
        <v>1150000</v>
      </c>
      <c r="O36" s="19">
        <f t="shared" si="11"/>
        <v>1400000</v>
      </c>
      <c r="P36" s="19">
        <f t="shared" si="11"/>
        <v>1600000</v>
      </c>
      <c r="Q36" s="19">
        <f t="shared" si="11"/>
        <v>1740000</v>
      </c>
      <c r="R36" s="19">
        <f t="shared" si="11"/>
        <v>1820000</v>
      </c>
      <c r="S36" s="19">
        <f t="shared" si="11"/>
        <v>1860000</v>
      </c>
      <c r="T36" s="19">
        <f t="shared" si="11"/>
        <v>1890000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.75" customHeight="1" x14ac:dyDescent="0.15">
      <c r="A37" s="2"/>
      <c r="B37" s="7" t="s">
        <v>32</v>
      </c>
      <c r="C37" s="8"/>
      <c r="D37" s="8"/>
      <c r="E37" s="19">
        <f t="shared" ref="E37:T37" si="12">E33</f>
        <v>0</v>
      </c>
      <c r="F37" s="19">
        <f t="shared" si="12"/>
        <v>21000</v>
      </c>
      <c r="G37" s="19">
        <f t="shared" si="12"/>
        <v>62580</v>
      </c>
      <c r="H37" s="19">
        <f t="shared" si="12"/>
        <v>124328.40000000001</v>
      </c>
      <c r="I37" s="19">
        <f t="shared" si="12"/>
        <v>247841.83199999999</v>
      </c>
      <c r="J37" s="19">
        <f t="shared" si="12"/>
        <v>410884.99535999994</v>
      </c>
      <c r="K37" s="19">
        <f t="shared" si="12"/>
        <v>701917.2954528</v>
      </c>
      <c r="L37" s="19">
        <f t="shared" si="12"/>
        <v>1081628.9495437441</v>
      </c>
      <c r="M37" s="19">
        <f t="shared" si="12"/>
        <v>1532496.370552869</v>
      </c>
      <c r="N37" s="19">
        <f t="shared" si="12"/>
        <v>2105596.4431418115</v>
      </c>
      <c r="O37" s="19">
        <f t="shared" si="12"/>
        <v>2798484.5142789753</v>
      </c>
      <c r="P37" s="19">
        <f t="shared" si="12"/>
        <v>3582514.823993396</v>
      </c>
      <c r="Q37" s="19">
        <f t="shared" si="12"/>
        <v>4424364.5275135282</v>
      </c>
      <c r="R37" s="19">
        <f t="shared" si="12"/>
        <v>5291377.2369632572</v>
      </c>
      <c r="S37" s="19">
        <f t="shared" si="12"/>
        <v>6162049.6922239922</v>
      </c>
      <c r="T37" s="19">
        <f t="shared" si="12"/>
        <v>7031058.6983795119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2.75" customHeight="1" x14ac:dyDescent="0.15">
      <c r="A38" s="2"/>
      <c r="B38" s="7" t="s">
        <v>42</v>
      </c>
      <c r="C38" s="8"/>
      <c r="D38" s="8"/>
      <c r="E38" s="36">
        <f t="shared" ref="E38:T38" si="13">SUM(E36:E37)</f>
        <v>0</v>
      </c>
      <c r="F38" s="36">
        <f t="shared" si="13"/>
        <v>61000</v>
      </c>
      <c r="G38" s="36">
        <f t="shared" si="13"/>
        <v>142580</v>
      </c>
      <c r="H38" s="36">
        <f t="shared" si="13"/>
        <v>244328.40000000002</v>
      </c>
      <c r="I38" s="36">
        <f t="shared" si="13"/>
        <v>487841.83199999999</v>
      </c>
      <c r="J38" s="36">
        <f t="shared" si="13"/>
        <v>730884.99535999994</v>
      </c>
      <c r="K38" s="36">
        <f t="shared" si="13"/>
        <v>1271917.2954528001</v>
      </c>
      <c r="L38" s="36">
        <f t="shared" si="13"/>
        <v>1831628.9495437441</v>
      </c>
      <c r="M38" s="36">
        <f t="shared" si="13"/>
        <v>2432496.370552869</v>
      </c>
      <c r="N38" s="36">
        <f t="shared" si="13"/>
        <v>3255596.4431418115</v>
      </c>
      <c r="O38" s="36">
        <f t="shared" si="13"/>
        <v>4198484.5142789753</v>
      </c>
      <c r="P38" s="36">
        <f t="shared" si="13"/>
        <v>5182514.823993396</v>
      </c>
      <c r="Q38" s="36">
        <f t="shared" si="13"/>
        <v>6164364.5275135282</v>
      </c>
      <c r="R38" s="36">
        <f t="shared" si="13"/>
        <v>7111377.2369632572</v>
      </c>
      <c r="S38" s="36">
        <f t="shared" si="13"/>
        <v>8022049.6922239922</v>
      </c>
      <c r="T38" s="36">
        <f t="shared" si="13"/>
        <v>8921058.6983795129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2.75" customHeight="1" x14ac:dyDescent="0.15">
      <c r="A39" s="2"/>
      <c r="B39" s="7"/>
      <c r="C39" s="8"/>
      <c r="D39" s="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2.75" customHeight="1" x14ac:dyDescent="0.15">
      <c r="A40" s="2"/>
      <c r="B40" s="7"/>
      <c r="C40" s="8"/>
      <c r="D40" s="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2.75" customHeight="1" x14ac:dyDescent="0.15">
      <c r="A41" s="2"/>
      <c r="B41" s="7"/>
      <c r="C41" s="8"/>
      <c r="D41" s="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2.75" customHeight="1" x14ac:dyDescent="0.15">
      <c r="A42" s="2"/>
      <c r="B42" s="7"/>
      <c r="C42" s="8"/>
      <c r="D42" s="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2.75" customHeight="1" x14ac:dyDescent="0.15">
      <c r="A43" s="2"/>
      <c r="B43" s="7"/>
      <c r="C43" s="8"/>
      <c r="D43" s="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2.75" customHeight="1" x14ac:dyDescent="0.15">
      <c r="A44" s="2"/>
      <c r="B44" s="7"/>
      <c r="C44" s="8"/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2.75" customHeight="1" x14ac:dyDescent="0.15">
      <c r="A45" s="2"/>
      <c r="B45" s="7"/>
      <c r="C45" s="8"/>
      <c r="D45" s="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2.75" customHeight="1" x14ac:dyDescent="0.15">
      <c r="A46" s="2"/>
      <c r="B46" s="7"/>
      <c r="C46" s="8"/>
      <c r="D46" s="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2.75" customHeight="1" x14ac:dyDescent="0.15">
      <c r="A47" s="2"/>
      <c r="B47" s="7"/>
      <c r="C47" s="8"/>
      <c r="D47" s="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2.75" customHeight="1" x14ac:dyDescent="0.15">
      <c r="A48" s="2"/>
      <c r="B48" s="7"/>
      <c r="C48" s="8"/>
      <c r="D48" s="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2.75" customHeight="1" x14ac:dyDescent="0.15">
      <c r="A49" s="2"/>
      <c r="B49" s="7"/>
      <c r="C49" s="8"/>
      <c r="D49" s="8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2.75" customHeight="1" x14ac:dyDescent="0.15">
      <c r="A50" s="2"/>
      <c r="B50" s="7"/>
      <c r="C50" s="8"/>
      <c r="D50" s="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2.75" customHeight="1" x14ac:dyDescent="0.15">
      <c r="A51" s="2"/>
      <c r="B51" s="7"/>
      <c r="C51" s="8"/>
      <c r="D51" s="8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2.75" customHeight="1" x14ac:dyDescent="0.15">
      <c r="A52" s="2"/>
      <c r="B52" s="7"/>
      <c r="C52" s="8"/>
      <c r="D52" s="8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2.75" customHeight="1" x14ac:dyDescent="0.15">
      <c r="A53" s="2"/>
      <c r="B53" s="7"/>
      <c r="C53" s="8"/>
      <c r="D53" s="8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2.75" customHeight="1" x14ac:dyDescent="0.15">
      <c r="A54" s="2"/>
      <c r="B54" s="7"/>
      <c r="C54" s="8"/>
      <c r="D54" s="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2.75" customHeight="1" x14ac:dyDescent="0.15">
      <c r="A55" s="2"/>
      <c r="B55" s="7"/>
      <c r="C55" s="8"/>
      <c r="D55" s="8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2.75" customHeight="1" x14ac:dyDescent="0.15">
      <c r="A56" s="2"/>
      <c r="B56" s="7"/>
      <c r="C56" s="8"/>
      <c r="D56" s="8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2.75" customHeight="1" x14ac:dyDescent="0.15">
      <c r="A57" s="2"/>
      <c r="B57" s="7"/>
      <c r="C57" s="8"/>
      <c r="D57" s="8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2.75" customHeight="1" x14ac:dyDescent="0.15">
      <c r="A58" s="2"/>
      <c r="B58" s="7"/>
      <c r="C58" s="8"/>
      <c r="D58" s="8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2.75" customHeight="1" x14ac:dyDescent="0.15">
      <c r="A59" s="2"/>
      <c r="B59" s="7"/>
      <c r="C59" s="8"/>
      <c r="D59" s="8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2.75" customHeight="1" x14ac:dyDescent="0.15">
      <c r="A60" s="2"/>
      <c r="B60" s="7"/>
      <c r="C60" s="8"/>
      <c r="D60" s="8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2.75" customHeight="1" x14ac:dyDescent="0.15">
      <c r="A61" s="2"/>
      <c r="B61" s="7"/>
      <c r="C61" s="8"/>
      <c r="D61" s="8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2.75" customHeight="1" x14ac:dyDescent="0.15">
      <c r="A62" s="2"/>
      <c r="B62" s="7"/>
      <c r="C62" s="8"/>
      <c r="D62" s="8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2.75" customHeight="1" x14ac:dyDescent="0.15">
      <c r="A63" s="2"/>
      <c r="B63" s="7"/>
      <c r="C63" s="8"/>
      <c r="D63" s="8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2.75" customHeight="1" x14ac:dyDescent="0.15">
      <c r="A64" s="2"/>
      <c r="B64" s="7"/>
      <c r="C64" s="8"/>
      <c r="D64" s="8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2.75" customHeight="1" x14ac:dyDescent="0.15">
      <c r="A65" s="2"/>
      <c r="B65" s="7"/>
      <c r="C65" s="8"/>
      <c r="D65" s="8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2.75" customHeight="1" x14ac:dyDescent="0.15">
      <c r="A66" s="2"/>
      <c r="B66" s="7"/>
      <c r="C66" s="8"/>
      <c r="D66" s="8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2.75" customHeight="1" x14ac:dyDescent="0.15">
      <c r="A67" s="2"/>
      <c r="B67" s="7"/>
      <c r="C67" s="8"/>
      <c r="D67" s="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2.75" customHeight="1" x14ac:dyDescent="0.15">
      <c r="A68" s="2"/>
      <c r="B68" s="7"/>
      <c r="C68" s="8"/>
      <c r="D68" s="8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2.75" customHeight="1" x14ac:dyDescent="0.15">
      <c r="A69" s="2"/>
      <c r="B69" s="7"/>
      <c r="C69" s="8"/>
      <c r="D69" s="8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2.75" customHeight="1" x14ac:dyDescent="0.15">
      <c r="A70" s="2"/>
      <c r="B70" s="7"/>
      <c r="C70" s="8"/>
      <c r="D70" s="8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2.75" customHeight="1" x14ac:dyDescent="0.15">
      <c r="A71" s="2"/>
      <c r="B71" s="7"/>
      <c r="C71" s="8"/>
      <c r="D71" s="8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2.75" customHeight="1" x14ac:dyDescent="0.15">
      <c r="A72" s="2"/>
      <c r="B72" s="7"/>
      <c r="C72" s="8"/>
      <c r="D72" s="8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2.75" customHeight="1" x14ac:dyDescent="0.15">
      <c r="A73" s="2"/>
      <c r="B73" s="7"/>
      <c r="C73" s="8"/>
      <c r="D73" s="8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2.75" customHeight="1" x14ac:dyDescent="0.15">
      <c r="A74" s="2"/>
      <c r="B74" s="7"/>
      <c r="C74" s="8"/>
      <c r="D74" s="8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2.75" customHeight="1" x14ac:dyDescent="0.15">
      <c r="A75" s="2"/>
      <c r="B75" s="7"/>
      <c r="C75" s="8"/>
      <c r="D75" s="8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2.75" customHeight="1" x14ac:dyDescent="0.15">
      <c r="A76" s="2"/>
      <c r="B76" s="7"/>
      <c r="C76" s="8"/>
      <c r="D76" s="8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2.75" customHeight="1" x14ac:dyDescent="0.15">
      <c r="A77" s="2"/>
      <c r="B77" s="7"/>
      <c r="C77" s="8"/>
      <c r="D77" s="8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2.75" customHeight="1" x14ac:dyDescent="0.15">
      <c r="A78" s="2"/>
      <c r="B78" s="7"/>
      <c r="C78" s="8"/>
      <c r="D78" s="8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2.75" customHeight="1" x14ac:dyDescent="0.15">
      <c r="A79" s="2"/>
      <c r="B79" s="7"/>
      <c r="C79" s="8"/>
      <c r="D79" s="8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2.75" customHeight="1" x14ac:dyDescent="0.15">
      <c r="A80" s="2"/>
      <c r="B80" s="7"/>
      <c r="C80" s="8"/>
      <c r="D80" s="8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2.75" customHeight="1" x14ac:dyDescent="0.15">
      <c r="A81" s="2"/>
      <c r="B81" s="7"/>
      <c r="C81" s="8"/>
      <c r="D81" s="8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2.75" customHeight="1" x14ac:dyDescent="0.15">
      <c r="A82" s="2"/>
      <c r="B82" s="7"/>
      <c r="C82" s="8"/>
      <c r="D82" s="8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2.75" customHeight="1" x14ac:dyDescent="0.15">
      <c r="A83" s="2"/>
      <c r="B83" s="7"/>
      <c r="C83" s="8"/>
      <c r="D83" s="8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2.75" customHeight="1" x14ac:dyDescent="0.15">
      <c r="A84" s="2"/>
      <c r="B84" s="7"/>
      <c r="C84" s="8"/>
      <c r="D84" s="8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2.75" customHeight="1" x14ac:dyDescent="0.15">
      <c r="A85" s="2"/>
      <c r="B85" s="7"/>
      <c r="C85" s="8"/>
      <c r="D85" s="8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2.75" customHeight="1" x14ac:dyDescent="0.15">
      <c r="A86" s="2"/>
      <c r="B86" s="7"/>
      <c r="C86" s="8"/>
      <c r="D86" s="8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2.75" customHeight="1" x14ac:dyDescent="0.15">
      <c r="A87" s="2"/>
      <c r="B87" s="7"/>
      <c r="C87" s="8"/>
      <c r="D87" s="8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2.75" customHeight="1" x14ac:dyDescent="0.15">
      <c r="A88" s="2"/>
      <c r="B88" s="7"/>
      <c r="C88" s="8"/>
      <c r="D88" s="8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2.75" customHeight="1" x14ac:dyDescent="0.15">
      <c r="A89" s="2"/>
      <c r="B89" s="7"/>
      <c r="C89" s="8"/>
      <c r="D89" s="8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2.75" customHeight="1" x14ac:dyDescent="0.15">
      <c r="A90" s="2"/>
      <c r="B90" s="7"/>
      <c r="C90" s="8"/>
      <c r="D90" s="8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2.75" customHeight="1" x14ac:dyDescent="0.15">
      <c r="A91" s="2"/>
      <c r="B91" s="7"/>
      <c r="C91" s="8"/>
      <c r="D91" s="8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2.75" customHeight="1" x14ac:dyDescent="0.15">
      <c r="A92" s="2"/>
      <c r="B92" s="7"/>
      <c r="C92" s="8"/>
      <c r="D92" s="8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2.75" customHeight="1" x14ac:dyDescent="0.15">
      <c r="A93" s="2"/>
      <c r="B93" s="7"/>
      <c r="C93" s="8"/>
      <c r="D93" s="8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2.75" customHeight="1" x14ac:dyDescent="0.15">
      <c r="A94" s="2"/>
      <c r="B94" s="7"/>
      <c r="C94" s="8"/>
      <c r="D94" s="8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2.75" customHeight="1" x14ac:dyDescent="0.15">
      <c r="A95" s="2"/>
      <c r="B95" s="7"/>
      <c r="C95" s="8"/>
      <c r="D95" s="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2.75" customHeight="1" x14ac:dyDescent="0.15">
      <c r="A96" s="2"/>
      <c r="B96" s="7"/>
      <c r="C96" s="8"/>
      <c r="D96" s="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2.75" customHeight="1" x14ac:dyDescent="0.15">
      <c r="A97" s="2"/>
      <c r="B97" s="7"/>
      <c r="C97" s="8"/>
      <c r="D97" s="8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2.75" customHeight="1" x14ac:dyDescent="0.15">
      <c r="A98" s="2"/>
      <c r="B98" s="7"/>
      <c r="C98" s="8"/>
      <c r="D98" s="8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2.75" customHeight="1" x14ac:dyDescent="0.15">
      <c r="A99" s="2"/>
      <c r="B99" s="7"/>
      <c r="C99" s="8"/>
      <c r="D99" s="8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2.75" customHeight="1" x14ac:dyDescent="0.15">
      <c r="A100" s="2"/>
      <c r="B100" s="7"/>
      <c r="C100" s="8"/>
      <c r="D100" s="8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2.75" customHeight="1" x14ac:dyDescent="0.15">
      <c r="A101" s="2"/>
      <c r="B101" s="7"/>
      <c r="C101" s="8"/>
      <c r="D101" s="8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2.75" customHeight="1" x14ac:dyDescent="0.15">
      <c r="A102" s="2"/>
      <c r="B102" s="7"/>
      <c r="C102" s="8"/>
      <c r="D102" s="8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2.75" customHeight="1" x14ac:dyDescent="0.15">
      <c r="A103" s="2"/>
      <c r="B103" s="7"/>
      <c r="C103" s="8"/>
      <c r="D103" s="8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2.75" customHeight="1" x14ac:dyDescent="0.15">
      <c r="A104" s="2"/>
      <c r="B104" s="7"/>
      <c r="C104" s="8"/>
      <c r="D104" s="8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2.75" customHeight="1" x14ac:dyDescent="0.15">
      <c r="A105" s="2"/>
      <c r="B105" s="7"/>
      <c r="C105" s="8"/>
      <c r="D105" s="8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2.75" customHeight="1" x14ac:dyDescent="0.15">
      <c r="A106" s="2"/>
      <c r="B106" s="7"/>
      <c r="C106" s="8"/>
      <c r="D106" s="8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2.75" customHeight="1" x14ac:dyDescent="0.15">
      <c r="A107" s="2"/>
      <c r="B107" s="7"/>
      <c r="C107" s="8"/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2.75" customHeight="1" x14ac:dyDescent="0.15">
      <c r="A108" s="2"/>
      <c r="B108" s="7"/>
      <c r="C108" s="8"/>
      <c r="D108" s="8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2.75" customHeight="1" x14ac:dyDescent="0.15">
      <c r="A109" s="2"/>
      <c r="B109" s="7"/>
      <c r="C109" s="8"/>
      <c r="D109" s="8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2.75" customHeight="1" x14ac:dyDescent="0.15">
      <c r="A110" s="2"/>
      <c r="B110" s="7"/>
      <c r="C110" s="8"/>
      <c r="D110" s="8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2.75" customHeight="1" x14ac:dyDescent="0.15">
      <c r="A111" s="2"/>
      <c r="B111" s="7"/>
      <c r="C111" s="8"/>
      <c r="D111" s="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2.75" customHeight="1" x14ac:dyDescent="0.15">
      <c r="A112" s="2"/>
      <c r="B112" s="7"/>
      <c r="C112" s="8"/>
      <c r="D112" s="8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2.75" customHeight="1" x14ac:dyDescent="0.15">
      <c r="A113" s="2"/>
      <c r="B113" s="7"/>
      <c r="C113" s="8"/>
      <c r="D113" s="8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2.75" customHeight="1" x14ac:dyDescent="0.15">
      <c r="A114" s="2"/>
      <c r="B114" s="7"/>
      <c r="C114" s="8"/>
      <c r="D114" s="8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2.75" customHeight="1" x14ac:dyDescent="0.15">
      <c r="A115" s="2"/>
      <c r="B115" s="7"/>
      <c r="C115" s="8"/>
      <c r="D115" s="8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2.75" customHeight="1" x14ac:dyDescent="0.15">
      <c r="A116" s="2"/>
      <c r="B116" s="7"/>
      <c r="C116" s="8"/>
      <c r="D116" s="8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2.75" customHeight="1" x14ac:dyDescent="0.15">
      <c r="A117" s="2"/>
      <c r="B117" s="7"/>
      <c r="C117" s="8"/>
      <c r="D117" s="8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2.75" customHeight="1" x14ac:dyDescent="0.15">
      <c r="A118" s="2"/>
      <c r="B118" s="7"/>
      <c r="C118" s="8"/>
      <c r="D118" s="8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2.75" customHeight="1" x14ac:dyDescent="0.15">
      <c r="A119" s="2"/>
      <c r="B119" s="7"/>
      <c r="C119" s="8"/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2.75" customHeight="1" x14ac:dyDescent="0.15">
      <c r="A120" s="2"/>
      <c r="B120" s="7"/>
      <c r="C120" s="8"/>
      <c r="D120" s="8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2.75" customHeight="1" x14ac:dyDescent="0.15">
      <c r="A121" s="2"/>
      <c r="B121" s="7"/>
      <c r="C121" s="8"/>
      <c r="D121" s="8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2.75" customHeight="1" x14ac:dyDescent="0.15">
      <c r="A122" s="2"/>
      <c r="B122" s="7"/>
      <c r="C122" s="8"/>
      <c r="D122" s="8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2.75" customHeight="1" x14ac:dyDescent="0.15">
      <c r="A123" s="2"/>
      <c r="B123" s="7"/>
      <c r="C123" s="8"/>
      <c r="D123" s="8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2.75" customHeight="1" x14ac:dyDescent="0.15">
      <c r="A124" s="2"/>
      <c r="B124" s="7"/>
      <c r="C124" s="8"/>
      <c r="D124" s="8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2.75" customHeight="1" x14ac:dyDescent="0.15">
      <c r="A125" s="2"/>
      <c r="B125" s="7"/>
      <c r="C125" s="8"/>
      <c r="D125" s="8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2.75" customHeight="1" x14ac:dyDescent="0.15">
      <c r="A126" s="2"/>
      <c r="B126" s="7"/>
      <c r="C126" s="8"/>
      <c r="D126" s="8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2.75" customHeight="1" x14ac:dyDescent="0.15">
      <c r="A127" s="2"/>
      <c r="B127" s="7"/>
      <c r="C127" s="8"/>
      <c r="D127" s="8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2.75" customHeight="1" x14ac:dyDescent="0.15">
      <c r="A128" s="2"/>
      <c r="B128" s="7"/>
      <c r="C128" s="8"/>
      <c r="D128" s="8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2.75" customHeight="1" x14ac:dyDescent="0.15">
      <c r="A129" s="2"/>
      <c r="B129" s="7"/>
      <c r="C129" s="8"/>
      <c r="D129" s="8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2.75" customHeight="1" x14ac:dyDescent="0.15">
      <c r="A130" s="2"/>
      <c r="B130" s="7"/>
      <c r="C130" s="8"/>
      <c r="D130" s="8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2.75" customHeight="1" x14ac:dyDescent="0.15">
      <c r="A131" s="2"/>
      <c r="B131" s="7"/>
      <c r="C131" s="8"/>
      <c r="D131" s="8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2.75" customHeight="1" x14ac:dyDescent="0.15">
      <c r="A132" s="2"/>
      <c r="B132" s="7"/>
      <c r="C132" s="8"/>
      <c r="D132" s="8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2.75" customHeight="1" x14ac:dyDescent="0.15">
      <c r="A133" s="2"/>
      <c r="B133" s="7"/>
      <c r="C133" s="8"/>
      <c r="D133" s="8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2.75" customHeight="1" x14ac:dyDescent="0.15">
      <c r="A134" s="2"/>
      <c r="B134" s="7"/>
      <c r="C134" s="8"/>
      <c r="D134" s="8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2.75" customHeight="1" x14ac:dyDescent="0.15">
      <c r="A135" s="2"/>
      <c r="B135" s="7"/>
      <c r="C135" s="8"/>
      <c r="D135" s="8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2.75" customHeight="1" x14ac:dyDescent="0.15">
      <c r="A136" s="2"/>
      <c r="B136" s="7"/>
      <c r="C136" s="8"/>
      <c r="D136" s="8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2.75" customHeight="1" x14ac:dyDescent="0.15">
      <c r="A137" s="2"/>
      <c r="B137" s="7"/>
      <c r="C137" s="8"/>
      <c r="D137" s="8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2.75" customHeight="1" x14ac:dyDescent="0.15">
      <c r="A138" s="2"/>
      <c r="B138" s="7"/>
      <c r="C138" s="8"/>
      <c r="D138" s="8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2.75" customHeight="1" x14ac:dyDescent="0.15">
      <c r="A139" s="2"/>
      <c r="B139" s="7"/>
      <c r="C139" s="8"/>
      <c r="D139" s="8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2.75" customHeight="1" x14ac:dyDescent="0.15">
      <c r="A140" s="2"/>
      <c r="B140" s="7"/>
      <c r="C140" s="8"/>
      <c r="D140" s="8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2.75" customHeight="1" x14ac:dyDescent="0.15">
      <c r="A141" s="2"/>
      <c r="B141" s="7"/>
      <c r="C141" s="8"/>
      <c r="D141" s="8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2.75" customHeight="1" x14ac:dyDescent="0.15">
      <c r="A142" s="2"/>
      <c r="B142" s="7"/>
      <c r="C142" s="8"/>
      <c r="D142" s="8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2.75" customHeight="1" x14ac:dyDescent="0.15">
      <c r="A143" s="2"/>
      <c r="B143" s="7"/>
      <c r="C143" s="8"/>
      <c r="D143" s="8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2.75" customHeight="1" x14ac:dyDescent="0.15">
      <c r="A144" s="2"/>
      <c r="B144" s="7"/>
      <c r="C144" s="8"/>
      <c r="D144" s="8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2.75" customHeight="1" x14ac:dyDescent="0.15">
      <c r="A145" s="2"/>
      <c r="B145" s="7"/>
      <c r="C145" s="8"/>
      <c r="D145" s="8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2.75" customHeight="1" x14ac:dyDescent="0.15">
      <c r="A146" s="2"/>
      <c r="B146" s="7"/>
      <c r="C146" s="8"/>
      <c r="D146" s="8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2.75" customHeight="1" x14ac:dyDescent="0.15">
      <c r="A147" s="2"/>
      <c r="B147" s="7"/>
      <c r="C147" s="8"/>
      <c r="D147" s="8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2.75" customHeight="1" x14ac:dyDescent="0.15">
      <c r="A148" s="2"/>
      <c r="B148" s="7"/>
      <c r="C148" s="8"/>
      <c r="D148" s="8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2.75" customHeight="1" x14ac:dyDescent="0.15">
      <c r="A149" s="2"/>
      <c r="B149" s="7"/>
      <c r="C149" s="8"/>
      <c r="D149" s="8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2.75" customHeight="1" x14ac:dyDescent="0.15">
      <c r="A150" s="2"/>
      <c r="B150" s="7"/>
      <c r="C150" s="8"/>
      <c r="D150" s="8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2.75" customHeight="1" x14ac:dyDescent="0.15">
      <c r="A151" s="2"/>
      <c r="B151" s="7"/>
      <c r="C151" s="8"/>
      <c r="D151" s="8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2.75" customHeight="1" x14ac:dyDescent="0.15">
      <c r="A152" s="2"/>
      <c r="B152" s="7"/>
      <c r="C152" s="8"/>
      <c r="D152" s="8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2.75" customHeight="1" x14ac:dyDescent="0.15">
      <c r="A153" s="2"/>
      <c r="B153" s="7"/>
      <c r="C153" s="8"/>
      <c r="D153" s="8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2.75" customHeight="1" x14ac:dyDescent="0.15">
      <c r="A154" s="2"/>
      <c r="B154" s="7"/>
      <c r="C154" s="8"/>
      <c r="D154" s="8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2.75" customHeight="1" x14ac:dyDescent="0.15">
      <c r="A155" s="2"/>
      <c r="B155" s="7"/>
      <c r="C155" s="8"/>
      <c r="D155" s="8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2.75" customHeight="1" x14ac:dyDescent="0.15">
      <c r="A156" s="2"/>
      <c r="B156" s="7"/>
      <c r="C156" s="8"/>
      <c r="D156" s="8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2.75" customHeight="1" x14ac:dyDescent="0.15">
      <c r="A157" s="2"/>
      <c r="B157" s="7"/>
      <c r="C157" s="8"/>
      <c r="D157" s="8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2.75" customHeight="1" x14ac:dyDescent="0.15">
      <c r="A158" s="2"/>
      <c r="B158" s="7"/>
      <c r="C158" s="8"/>
      <c r="D158" s="8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2.75" customHeight="1" x14ac:dyDescent="0.15">
      <c r="A159" s="2"/>
      <c r="B159" s="7"/>
      <c r="C159" s="8"/>
      <c r="D159" s="8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2.75" customHeight="1" x14ac:dyDescent="0.15">
      <c r="A160" s="2"/>
      <c r="B160" s="7"/>
      <c r="C160" s="8"/>
      <c r="D160" s="8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2.75" customHeight="1" x14ac:dyDescent="0.15">
      <c r="A161" s="2"/>
      <c r="B161" s="7"/>
      <c r="C161" s="8"/>
      <c r="D161" s="8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2.75" customHeight="1" x14ac:dyDescent="0.15">
      <c r="A162" s="2"/>
      <c r="B162" s="7"/>
      <c r="C162" s="8"/>
      <c r="D162" s="8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2.75" customHeight="1" x14ac:dyDescent="0.15">
      <c r="A163" s="2"/>
      <c r="B163" s="7"/>
      <c r="C163" s="8"/>
      <c r="D163" s="8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2.75" customHeight="1" x14ac:dyDescent="0.15">
      <c r="A164" s="2"/>
      <c r="B164" s="7"/>
      <c r="C164" s="8"/>
      <c r="D164" s="8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2.75" customHeight="1" x14ac:dyDescent="0.15">
      <c r="A165" s="2"/>
      <c r="B165" s="7"/>
      <c r="C165" s="8"/>
      <c r="D165" s="8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2.75" customHeight="1" x14ac:dyDescent="0.15">
      <c r="A166" s="2"/>
      <c r="B166" s="7"/>
      <c r="C166" s="8"/>
      <c r="D166" s="8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2.75" customHeight="1" x14ac:dyDescent="0.15">
      <c r="A167" s="2"/>
      <c r="B167" s="7"/>
      <c r="C167" s="8"/>
      <c r="D167" s="8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2.75" customHeight="1" x14ac:dyDescent="0.15">
      <c r="A168" s="2"/>
      <c r="B168" s="7"/>
      <c r="C168" s="8"/>
      <c r="D168" s="8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2.75" customHeight="1" x14ac:dyDescent="0.15">
      <c r="A169" s="2"/>
      <c r="B169" s="7"/>
      <c r="C169" s="8"/>
      <c r="D169" s="8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2.75" customHeight="1" x14ac:dyDescent="0.15">
      <c r="A170" s="2"/>
      <c r="B170" s="7"/>
      <c r="C170" s="8"/>
      <c r="D170" s="8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2.75" customHeight="1" x14ac:dyDescent="0.15">
      <c r="A171" s="2"/>
      <c r="B171" s="7"/>
      <c r="C171" s="8"/>
      <c r="D171" s="8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2.75" customHeight="1" x14ac:dyDescent="0.15">
      <c r="A172" s="2"/>
      <c r="B172" s="7"/>
      <c r="C172" s="8"/>
      <c r="D172" s="8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2.75" customHeight="1" x14ac:dyDescent="0.15">
      <c r="A173" s="2"/>
      <c r="B173" s="7"/>
      <c r="C173" s="8"/>
      <c r="D173" s="8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2.75" customHeight="1" x14ac:dyDescent="0.15">
      <c r="A174" s="2"/>
      <c r="B174" s="7"/>
      <c r="C174" s="8"/>
      <c r="D174" s="8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2.75" customHeight="1" x14ac:dyDescent="0.15">
      <c r="A175" s="2"/>
      <c r="B175" s="7"/>
      <c r="C175" s="8"/>
      <c r="D175" s="8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2.75" customHeight="1" x14ac:dyDescent="0.15">
      <c r="A176" s="2"/>
      <c r="B176" s="7"/>
      <c r="C176" s="8"/>
      <c r="D176" s="8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2.75" customHeight="1" x14ac:dyDescent="0.15">
      <c r="A177" s="2"/>
      <c r="B177" s="7"/>
      <c r="C177" s="8"/>
      <c r="D177" s="8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2.75" customHeight="1" x14ac:dyDescent="0.15">
      <c r="A178" s="2"/>
      <c r="B178" s="7"/>
      <c r="C178" s="8"/>
      <c r="D178" s="8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2.75" customHeight="1" x14ac:dyDescent="0.15">
      <c r="A179" s="2"/>
      <c r="B179" s="7"/>
      <c r="C179" s="8"/>
      <c r="D179" s="8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2.75" customHeight="1" x14ac:dyDescent="0.15">
      <c r="A180" s="2"/>
      <c r="B180" s="7"/>
      <c r="C180" s="8"/>
      <c r="D180" s="8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2.75" customHeight="1" x14ac:dyDescent="0.15">
      <c r="A181" s="2"/>
      <c r="B181" s="7"/>
      <c r="C181" s="8"/>
      <c r="D181" s="8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2.75" customHeight="1" x14ac:dyDescent="0.15">
      <c r="A182" s="2"/>
      <c r="B182" s="7"/>
      <c r="C182" s="8"/>
      <c r="D182" s="8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2.75" customHeight="1" x14ac:dyDescent="0.15">
      <c r="A183" s="2"/>
      <c r="B183" s="7"/>
      <c r="C183" s="8"/>
      <c r="D183" s="8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2.75" customHeight="1" x14ac:dyDescent="0.15">
      <c r="A184" s="2"/>
      <c r="B184" s="7"/>
      <c r="C184" s="8"/>
      <c r="D184" s="8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2.75" customHeight="1" x14ac:dyDescent="0.15">
      <c r="A185" s="2"/>
      <c r="B185" s="7"/>
      <c r="C185" s="8"/>
      <c r="D185" s="8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2.75" customHeight="1" x14ac:dyDescent="0.15">
      <c r="A186" s="2"/>
      <c r="B186" s="7"/>
      <c r="C186" s="8"/>
      <c r="D186" s="8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2.75" customHeight="1" x14ac:dyDescent="0.15">
      <c r="A187" s="2"/>
      <c r="B187" s="7"/>
      <c r="C187" s="8"/>
      <c r="D187" s="8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2.75" customHeight="1" x14ac:dyDescent="0.15">
      <c r="A188" s="2"/>
      <c r="B188" s="7"/>
      <c r="C188" s="8"/>
      <c r="D188" s="8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2.75" customHeight="1" x14ac:dyDescent="0.15">
      <c r="A189" s="2"/>
      <c r="B189" s="7"/>
      <c r="C189" s="8"/>
      <c r="D189" s="8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2.75" customHeight="1" x14ac:dyDescent="0.15">
      <c r="A190" s="2"/>
      <c r="B190" s="7"/>
      <c r="C190" s="8"/>
      <c r="D190" s="8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2.75" customHeight="1" x14ac:dyDescent="0.15">
      <c r="A191" s="2"/>
      <c r="B191" s="7"/>
      <c r="C191" s="8"/>
      <c r="D191" s="8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2.75" customHeight="1" x14ac:dyDescent="0.15">
      <c r="A192" s="2"/>
      <c r="B192" s="7"/>
      <c r="C192" s="8"/>
      <c r="D192" s="8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2.75" customHeight="1" x14ac:dyDescent="0.15">
      <c r="A193" s="2"/>
      <c r="B193" s="7"/>
      <c r="C193" s="8"/>
      <c r="D193" s="8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2.75" customHeight="1" x14ac:dyDescent="0.15">
      <c r="A194" s="2"/>
      <c r="B194" s="7"/>
      <c r="C194" s="8"/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2.75" customHeight="1" x14ac:dyDescent="0.15">
      <c r="A195" s="2"/>
      <c r="B195" s="7"/>
      <c r="C195" s="8"/>
      <c r="D195" s="8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2.75" customHeight="1" x14ac:dyDescent="0.15">
      <c r="A196" s="2"/>
      <c r="B196" s="7"/>
      <c r="C196" s="8"/>
      <c r="D196" s="8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2.75" customHeight="1" x14ac:dyDescent="0.15">
      <c r="A197" s="2"/>
      <c r="B197" s="7"/>
      <c r="C197" s="8"/>
      <c r="D197" s="8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2.75" customHeight="1" x14ac:dyDescent="0.15">
      <c r="A198" s="2"/>
      <c r="B198" s="7"/>
      <c r="C198" s="8"/>
      <c r="D198" s="8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2.75" customHeight="1" x14ac:dyDescent="0.15">
      <c r="A199" s="2"/>
      <c r="B199" s="7"/>
      <c r="C199" s="8"/>
      <c r="D199" s="8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2.75" customHeight="1" x14ac:dyDescent="0.15">
      <c r="A200" s="2"/>
      <c r="B200" s="7"/>
      <c r="C200" s="8"/>
      <c r="D200" s="8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2.75" customHeight="1" x14ac:dyDescent="0.15">
      <c r="A201" s="2"/>
      <c r="B201" s="7"/>
      <c r="C201" s="8"/>
      <c r="D201" s="8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2.75" customHeight="1" x14ac:dyDescent="0.15">
      <c r="A202" s="2"/>
      <c r="B202" s="7"/>
      <c r="C202" s="8"/>
      <c r="D202" s="8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2.75" customHeight="1" x14ac:dyDescent="0.15">
      <c r="A203" s="2"/>
      <c r="B203" s="7"/>
      <c r="C203" s="8"/>
      <c r="D203" s="8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2.75" customHeight="1" x14ac:dyDescent="0.15">
      <c r="A204" s="2"/>
      <c r="B204" s="7"/>
      <c r="C204" s="8"/>
      <c r="D204" s="8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2.75" customHeight="1" x14ac:dyDescent="0.15">
      <c r="A205" s="2"/>
      <c r="B205" s="7"/>
      <c r="C205" s="8"/>
      <c r="D205" s="8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2.75" customHeight="1" x14ac:dyDescent="0.15">
      <c r="A206" s="2"/>
      <c r="B206" s="7"/>
      <c r="C206" s="8"/>
      <c r="D206" s="8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2.75" customHeight="1" x14ac:dyDescent="0.15">
      <c r="A207" s="2"/>
      <c r="B207" s="7"/>
      <c r="C207" s="8"/>
      <c r="D207" s="8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2.75" customHeight="1" x14ac:dyDescent="0.15">
      <c r="A208" s="2"/>
      <c r="B208" s="7"/>
      <c r="C208" s="8"/>
      <c r="D208" s="8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2.75" customHeight="1" x14ac:dyDescent="0.15">
      <c r="A209" s="2"/>
      <c r="B209" s="7"/>
      <c r="C209" s="8"/>
      <c r="D209" s="8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2.75" customHeight="1" x14ac:dyDescent="0.15">
      <c r="A210" s="2"/>
      <c r="B210" s="7"/>
      <c r="C210" s="8"/>
      <c r="D210" s="8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2.75" customHeight="1" x14ac:dyDescent="0.15">
      <c r="A211" s="2"/>
      <c r="B211" s="7"/>
      <c r="C211" s="8"/>
      <c r="D211" s="8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2.75" customHeight="1" x14ac:dyDescent="0.15">
      <c r="A212" s="2"/>
      <c r="B212" s="7"/>
      <c r="C212" s="8"/>
      <c r="D212" s="8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2.75" customHeight="1" x14ac:dyDescent="0.15">
      <c r="A213" s="2"/>
      <c r="B213" s="7"/>
      <c r="C213" s="8"/>
      <c r="D213" s="8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2.75" customHeight="1" x14ac:dyDescent="0.15">
      <c r="A214" s="2"/>
      <c r="B214" s="7"/>
      <c r="C214" s="8"/>
      <c r="D214" s="8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2.75" customHeight="1" x14ac:dyDescent="0.15">
      <c r="A215" s="2"/>
      <c r="B215" s="7"/>
      <c r="C215" s="8"/>
      <c r="D215" s="8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2.75" customHeight="1" x14ac:dyDescent="0.15">
      <c r="A216" s="2"/>
      <c r="B216" s="7"/>
      <c r="C216" s="8"/>
      <c r="D216" s="8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2.75" customHeight="1" x14ac:dyDescent="0.15">
      <c r="A217" s="2"/>
      <c r="B217" s="7"/>
      <c r="C217" s="8"/>
      <c r="D217" s="8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2.75" customHeight="1" x14ac:dyDescent="0.15">
      <c r="A218" s="2"/>
      <c r="B218" s="7"/>
      <c r="C218" s="8"/>
      <c r="D218" s="8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2.75" customHeight="1" x14ac:dyDescent="0.15">
      <c r="A219" s="2"/>
      <c r="B219" s="7"/>
      <c r="C219" s="8"/>
      <c r="D219" s="8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2.75" customHeight="1" x14ac:dyDescent="0.15">
      <c r="A220" s="2"/>
      <c r="B220" s="7"/>
      <c r="C220" s="8"/>
      <c r="D220" s="8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2.75" customHeight="1" x14ac:dyDescent="0.15">
      <c r="A221" s="2"/>
      <c r="B221" s="7"/>
      <c r="C221" s="8"/>
      <c r="D221" s="8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2.75" customHeight="1" x14ac:dyDescent="0.15">
      <c r="A222" s="2"/>
      <c r="B222" s="7"/>
      <c r="C222" s="8"/>
      <c r="D222" s="8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2.75" customHeight="1" x14ac:dyDescent="0.15">
      <c r="A223" s="2"/>
      <c r="B223" s="7"/>
      <c r="C223" s="8"/>
      <c r="D223" s="8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2.75" customHeight="1" x14ac:dyDescent="0.15">
      <c r="A224" s="2"/>
      <c r="B224" s="7"/>
      <c r="C224" s="8"/>
      <c r="D224" s="8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2.75" customHeight="1" x14ac:dyDescent="0.15">
      <c r="A225" s="2"/>
      <c r="B225" s="7"/>
      <c r="C225" s="8"/>
      <c r="D225" s="8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2.75" customHeight="1" x14ac:dyDescent="0.15">
      <c r="A226" s="2"/>
      <c r="B226" s="7"/>
      <c r="C226" s="8"/>
      <c r="D226" s="8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2.75" customHeight="1" x14ac:dyDescent="0.15">
      <c r="A227" s="2"/>
      <c r="B227" s="7"/>
      <c r="C227" s="8"/>
      <c r="D227" s="8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2.75" customHeight="1" x14ac:dyDescent="0.15">
      <c r="A228" s="2"/>
      <c r="B228" s="7"/>
      <c r="C228" s="8"/>
      <c r="D228" s="8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2.75" customHeight="1" x14ac:dyDescent="0.15">
      <c r="A229" s="2"/>
      <c r="B229" s="7"/>
      <c r="C229" s="8"/>
      <c r="D229" s="8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2.75" customHeight="1" x14ac:dyDescent="0.15">
      <c r="A230" s="2"/>
      <c r="B230" s="7"/>
      <c r="C230" s="8"/>
      <c r="D230" s="8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2.75" customHeight="1" x14ac:dyDescent="0.15">
      <c r="A231" s="2"/>
      <c r="B231" s="7"/>
      <c r="C231" s="8"/>
      <c r="D231" s="8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2.75" customHeight="1" x14ac:dyDescent="0.15">
      <c r="A232" s="2"/>
      <c r="B232" s="7"/>
      <c r="C232" s="8"/>
      <c r="D232" s="8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2.75" customHeight="1" x14ac:dyDescent="0.15">
      <c r="A233" s="2"/>
      <c r="B233" s="7"/>
      <c r="C233" s="8"/>
      <c r="D233" s="8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2.75" customHeight="1" x14ac:dyDescent="0.15">
      <c r="A234" s="2"/>
      <c r="B234" s="7"/>
      <c r="C234" s="8"/>
      <c r="D234" s="8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2.75" customHeight="1" x14ac:dyDescent="0.15">
      <c r="A235" s="2"/>
      <c r="B235" s="7"/>
      <c r="C235" s="8"/>
      <c r="D235" s="8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2.75" customHeight="1" x14ac:dyDescent="0.15">
      <c r="A236" s="2"/>
      <c r="B236" s="7"/>
      <c r="C236" s="8"/>
      <c r="D236" s="8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2.75" customHeight="1" x14ac:dyDescent="0.15">
      <c r="A237" s="2"/>
      <c r="B237" s="7"/>
      <c r="C237" s="8"/>
      <c r="D237" s="8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2.75" customHeight="1" x14ac:dyDescent="0.15">
      <c r="A238" s="2"/>
      <c r="B238" s="7"/>
      <c r="C238" s="8"/>
      <c r="D238" s="8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2.75" customHeight="1" x14ac:dyDescent="0.15">
      <c r="A239" s="2"/>
      <c r="B239" s="7"/>
      <c r="C239" s="8"/>
      <c r="D239" s="8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2.75" customHeight="1" x14ac:dyDescent="0.15">
      <c r="A240" s="2"/>
      <c r="B240" s="7"/>
      <c r="C240" s="8"/>
      <c r="D240" s="8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2.75" customHeight="1" x14ac:dyDescent="0.15">
      <c r="A241" s="2"/>
      <c r="B241" s="7"/>
      <c r="C241" s="8"/>
      <c r="D241" s="8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2.75" customHeight="1" x14ac:dyDescent="0.15">
      <c r="A242" s="2"/>
      <c r="B242" s="7"/>
      <c r="C242" s="8"/>
      <c r="D242" s="8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2.75" customHeight="1" x14ac:dyDescent="0.15">
      <c r="A243" s="2"/>
      <c r="B243" s="7"/>
      <c r="C243" s="8"/>
      <c r="D243" s="8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2.75" customHeight="1" x14ac:dyDescent="0.15">
      <c r="A244" s="2"/>
      <c r="B244" s="7"/>
      <c r="C244" s="8"/>
      <c r="D244" s="8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2.75" customHeight="1" x14ac:dyDescent="0.15">
      <c r="A245" s="2"/>
      <c r="B245" s="7"/>
      <c r="C245" s="8"/>
      <c r="D245" s="8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2.75" customHeight="1" x14ac:dyDescent="0.15">
      <c r="A246" s="2"/>
      <c r="B246" s="7"/>
      <c r="C246" s="8"/>
      <c r="D246" s="8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2.75" customHeight="1" x14ac:dyDescent="0.15">
      <c r="A247" s="2"/>
      <c r="B247" s="7"/>
      <c r="C247" s="8"/>
      <c r="D247" s="8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2.75" customHeight="1" x14ac:dyDescent="0.15">
      <c r="A248" s="2"/>
      <c r="B248" s="7"/>
      <c r="C248" s="8"/>
      <c r="D248" s="8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2.75" customHeight="1" x14ac:dyDescent="0.15">
      <c r="A249" s="2"/>
      <c r="B249" s="7"/>
      <c r="C249" s="8"/>
      <c r="D249" s="8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2.75" customHeight="1" x14ac:dyDescent="0.15">
      <c r="A250" s="2"/>
      <c r="B250" s="7"/>
      <c r="C250" s="8"/>
      <c r="D250" s="8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2.75" customHeight="1" x14ac:dyDescent="0.15">
      <c r="A251" s="2"/>
      <c r="B251" s="7"/>
      <c r="C251" s="8"/>
      <c r="D251" s="8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2.75" customHeight="1" x14ac:dyDescent="0.15">
      <c r="A252" s="2"/>
      <c r="B252" s="7"/>
      <c r="C252" s="8"/>
      <c r="D252" s="8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2.75" customHeight="1" x14ac:dyDescent="0.15">
      <c r="A253" s="2"/>
      <c r="B253" s="7"/>
      <c r="C253" s="8"/>
      <c r="D253" s="8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2.75" customHeight="1" x14ac:dyDescent="0.15">
      <c r="A254" s="2"/>
      <c r="B254" s="7"/>
      <c r="C254" s="8"/>
      <c r="D254" s="8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2.75" customHeight="1" x14ac:dyDescent="0.15">
      <c r="A255" s="2"/>
      <c r="B255" s="7"/>
      <c r="C255" s="8"/>
      <c r="D255" s="8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2.75" customHeight="1" x14ac:dyDescent="0.15">
      <c r="A256" s="2"/>
      <c r="B256" s="7"/>
      <c r="C256" s="8"/>
      <c r="D256" s="8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2.75" customHeight="1" x14ac:dyDescent="0.15">
      <c r="A257" s="2"/>
      <c r="B257" s="7"/>
      <c r="C257" s="8"/>
      <c r="D257" s="8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2.75" customHeight="1" x14ac:dyDescent="0.15">
      <c r="A258" s="2"/>
      <c r="B258" s="7"/>
      <c r="C258" s="8"/>
      <c r="D258" s="8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2.75" customHeight="1" x14ac:dyDescent="0.15">
      <c r="A259" s="2"/>
      <c r="B259" s="7"/>
      <c r="C259" s="8"/>
      <c r="D259" s="8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2.75" customHeight="1" x14ac:dyDescent="0.15">
      <c r="A260" s="2"/>
      <c r="B260" s="7"/>
      <c r="C260" s="8"/>
      <c r="D260" s="8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2.75" customHeight="1" x14ac:dyDescent="0.15">
      <c r="A261" s="2"/>
      <c r="B261" s="7"/>
      <c r="C261" s="8"/>
      <c r="D261" s="8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2.75" customHeight="1" x14ac:dyDescent="0.15">
      <c r="A262" s="2"/>
      <c r="B262" s="7"/>
      <c r="C262" s="8"/>
      <c r="D262" s="8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2.75" customHeight="1" x14ac:dyDescent="0.15">
      <c r="A263" s="2"/>
      <c r="B263" s="7"/>
      <c r="C263" s="8"/>
      <c r="D263" s="8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2.75" customHeight="1" x14ac:dyDescent="0.15">
      <c r="A264" s="2"/>
      <c r="B264" s="7"/>
      <c r="C264" s="8"/>
      <c r="D264" s="8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2.75" customHeight="1" x14ac:dyDescent="0.15">
      <c r="A265" s="2"/>
      <c r="B265" s="7"/>
      <c r="C265" s="8"/>
      <c r="D265" s="8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2.75" customHeight="1" x14ac:dyDescent="0.15">
      <c r="A266" s="2"/>
      <c r="B266" s="7"/>
      <c r="C266" s="8"/>
      <c r="D266" s="8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2.75" customHeight="1" x14ac:dyDescent="0.15">
      <c r="A267" s="2"/>
      <c r="B267" s="7"/>
      <c r="C267" s="8"/>
      <c r="D267" s="8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2.75" customHeight="1" x14ac:dyDescent="0.15">
      <c r="A268" s="2"/>
      <c r="B268" s="7"/>
      <c r="C268" s="8"/>
      <c r="D268" s="8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2.75" customHeight="1" x14ac:dyDescent="0.15">
      <c r="A269" s="2"/>
      <c r="B269" s="7"/>
      <c r="C269" s="8"/>
      <c r="D269" s="8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2.75" customHeight="1" x14ac:dyDescent="0.15">
      <c r="A270" s="2"/>
      <c r="B270" s="7"/>
      <c r="C270" s="8"/>
      <c r="D270" s="8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2.75" customHeight="1" x14ac:dyDescent="0.15">
      <c r="A271" s="2"/>
      <c r="B271" s="7"/>
      <c r="C271" s="8"/>
      <c r="D271" s="8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2.75" customHeight="1" x14ac:dyDescent="0.15">
      <c r="A272" s="2"/>
      <c r="B272" s="7"/>
      <c r="C272" s="8"/>
      <c r="D272" s="8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2.75" customHeight="1" x14ac:dyDescent="0.15">
      <c r="A273" s="2"/>
      <c r="B273" s="7"/>
      <c r="C273" s="8"/>
      <c r="D273" s="8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2.75" customHeight="1" x14ac:dyDescent="0.15">
      <c r="A274" s="2"/>
      <c r="B274" s="7"/>
      <c r="C274" s="8"/>
      <c r="D274" s="8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2.75" customHeight="1" x14ac:dyDescent="0.15">
      <c r="A275" s="2"/>
      <c r="B275" s="7"/>
      <c r="C275" s="8"/>
      <c r="D275" s="8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2.75" customHeight="1" x14ac:dyDescent="0.15">
      <c r="A276" s="2"/>
      <c r="B276" s="7"/>
      <c r="C276" s="8"/>
      <c r="D276" s="8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2.75" customHeight="1" x14ac:dyDescent="0.15">
      <c r="A277" s="2"/>
      <c r="B277" s="7"/>
      <c r="C277" s="8"/>
      <c r="D277" s="8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2.75" customHeight="1" x14ac:dyDescent="0.15">
      <c r="A278" s="2"/>
      <c r="B278" s="7"/>
      <c r="C278" s="8"/>
      <c r="D278" s="8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2.75" customHeight="1" x14ac:dyDescent="0.15">
      <c r="A279" s="2"/>
      <c r="B279" s="7"/>
      <c r="C279" s="8"/>
      <c r="D279" s="8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2.75" customHeight="1" x14ac:dyDescent="0.15">
      <c r="A280" s="2"/>
      <c r="B280" s="7"/>
      <c r="C280" s="8"/>
      <c r="D280" s="8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2.75" customHeight="1" x14ac:dyDescent="0.15">
      <c r="A281" s="2"/>
      <c r="B281" s="7"/>
      <c r="C281" s="8"/>
      <c r="D281" s="8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2.75" customHeight="1" x14ac:dyDescent="0.15">
      <c r="A282" s="2"/>
      <c r="B282" s="7"/>
      <c r="C282" s="8"/>
      <c r="D282" s="8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2.75" customHeight="1" x14ac:dyDescent="0.15">
      <c r="A283" s="2"/>
      <c r="B283" s="7"/>
      <c r="C283" s="8"/>
      <c r="D283" s="8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2.75" customHeight="1" x14ac:dyDescent="0.15">
      <c r="A284" s="2"/>
      <c r="B284" s="7"/>
      <c r="C284" s="8"/>
      <c r="D284" s="8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2.75" customHeight="1" x14ac:dyDescent="0.15">
      <c r="A285" s="2"/>
      <c r="B285" s="7"/>
      <c r="C285" s="8"/>
      <c r="D285" s="8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2.75" customHeight="1" x14ac:dyDescent="0.15">
      <c r="A286" s="2"/>
      <c r="B286" s="7"/>
      <c r="C286" s="8"/>
      <c r="D286" s="8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2.75" customHeight="1" x14ac:dyDescent="0.15">
      <c r="A287" s="2"/>
      <c r="B287" s="7"/>
      <c r="C287" s="8"/>
      <c r="D287" s="8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2.75" customHeight="1" x14ac:dyDescent="0.15">
      <c r="A288" s="2"/>
      <c r="B288" s="7"/>
      <c r="C288" s="8"/>
      <c r="D288" s="8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2.75" customHeight="1" x14ac:dyDescent="0.15">
      <c r="A289" s="2"/>
      <c r="B289" s="7"/>
      <c r="C289" s="8"/>
      <c r="D289" s="8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2.75" customHeight="1" x14ac:dyDescent="0.15">
      <c r="A290" s="2"/>
      <c r="B290" s="7"/>
      <c r="C290" s="8"/>
      <c r="D290" s="8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2.75" customHeight="1" x14ac:dyDescent="0.15">
      <c r="A291" s="2"/>
      <c r="B291" s="7"/>
      <c r="C291" s="8"/>
      <c r="D291" s="8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2.75" customHeight="1" x14ac:dyDescent="0.15">
      <c r="A292" s="2"/>
      <c r="B292" s="7"/>
      <c r="C292" s="8"/>
      <c r="D292" s="8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2.75" customHeight="1" x14ac:dyDescent="0.15">
      <c r="A293" s="2"/>
      <c r="B293" s="7"/>
      <c r="C293" s="8"/>
      <c r="D293" s="8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2.75" customHeight="1" x14ac:dyDescent="0.15">
      <c r="A294" s="2"/>
      <c r="B294" s="7"/>
      <c r="C294" s="8"/>
      <c r="D294" s="8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2.75" customHeight="1" x14ac:dyDescent="0.15">
      <c r="A295" s="2"/>
      <c r="B295" s="7"/>
      <c r="C295" s="8"/>
      <c r="D295" s="8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2.75" customHeight="1" x14ac:dyDescent="0.15">
      <c r="A296" s="2"/>
      <c r="B296" s="7"/>
      <c r="C296" s="8"/>
      <c r="D296" s="8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2.75" customHeight="1" x14ac:dyDescent="0.15">
      <c r="A297" s="2"/>
      <c r="B297" s="7"/>
      <c r="C297" s="8"/>
      <c r="D297" s="8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2.75" customHeight="1" x14ac:dyDescent="0.15">
      <c r="A298" s="2"/>
      <c r="B298" s="7"/>
      <c r="C298" s="8"/>
      <c r="D298" s="8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2.75" customHeight="1" x14ac:dyDescent="0.15">
      <c r="A299" s="2"/>
      <c r="B299" s="7"/>
      <c r="C299" s="8"/>
      <c r="D299" s="8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2.75" customHeight="1" x14ac:dyDescent="0.15">
      <c r="A300" s="2"/>
      <c r="B300" s="7"/>
      <c r="C300" s="8"/>
      <c r="D300" s="8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2.75" customHeight="1" x14ac:dyDescent="0.15">
      <c r="A301" s="2"/>
      <c r="B301" s="7"/>
      <c r="C301" s="8"/>
      <c r="D301" s="8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2.75" customHeight="1" x14ac:dyDescent="0.15">
      <c r="A302" s="2"/>
      <c r="B302" s="7"/>
      <c r="C302" s="8"/>
      <c r="D302" s="8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2.75" customHeight="1" x14ac:dyDescent="0.15">
      <c r="A303" s="2"/>
      <c r="B303" s="7"/>
      <c r="C303" s="8"/>
      <c r="D303" s="8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2.75" customHeight="1" x14ac:dyDescent="0.15">
      <c r="A304" s="2"/>
      <c r="B304" s="7"/>
      <c r="C304" s="8"/>
      <c r="D304" s="8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2.75" customHeight="1" x14ac:dyDescent="0.15">
      <c r="A305" s="2"/>
      <c r="B305" s="7"/>
      <c r="C305" s="8"/>
      <c r="D305" s="8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2.75" customHeight="1" x14ac:dyDescent="0.15">
      <c r="A306" s="2"/>
      <c r="B306" s="7"/>
      <c r="C306" s="8"/>
      <c r="D306" s="8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2.75" customHeight="1" x14ac:dyDescent="0.15">
      <c r="A307" s="2"/>
      <c r="B307" s="7"/>
      <c r="C307" s="8"/>
      <c r="D307" s="8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2.75" customHeight="1" x14ac:dyDescent="0.15">
      <c r="A308" s="2"/>
      <c r="B308" s="7"/>
      <c r="C308" s="8"/>
      <c r="D308" s="8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2.75" customHeight="1" x14ac:dyDescent="0.15">
      <c r="A309" s="2"/>
      <c r="B309" s="7"/>
      <c r="C309" s="8"/>
      <c r="D309" s="8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2.75" customHeight="1" x14ac:dyDescent="0.15">
      <c r="A310" s="2"/>
      <c r="B310" s="7"/>
      <c r="C310" s="8"/>
      <c r="D310" s="8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2.75" customHeight="1" x14ac:dyDescent="0.15">
      <c r="A311" s="2"/>
      <c r="B311" s="7"/>
      <c r="C311" s="8"/>
      <c r="D311" s="8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2.75" customHeight="1" x14ac:dyDescent="0.15">
      <c r="A312" s="2"/>
      <c r="B312" s="7"/>
      <c r="C312" s="8"/>
      <c r="D312" s="8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2.75" customHeight="1" x14ac:dyDescent="0.15">
      <c r="A313" s="2"/>
      <c r="B313" s="7"/>
      <c r="C313" s="8"/>
      <c r="D313" s="8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2.75" customHeight="1" x14ac:dyDescent="0.15">
      <c r="A314" s="2"/>
      <c r="B314" s="7"/>
      <c r="C314" s="8"/>
      <c r="D314" s="8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2.75" customHeight="1" x14ac:dyDescent="0.15">
      <c r="A315" s="2"/>
      <c r="B315" s="7"/>
      <c r="C315" s="8"/>
      <c r="D315" s="8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2.75" customHeight="1" x14ac:dyDescent="0.15">
      <c r="A316" s="2"/>
      <c r="B316" s="7"/>
      <c r="C316" s="8"/>
      <c r="D316" s="8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2.75" customHeight="1" x14ac:dyDescent="0.15">
      <c r="A317" s="2"/>
      <c r="B317" s="7"/>
      <c r="C317" s="8"/>
      <c r="D317" s="8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2.75" customHeight="1" x14ac:dyDescent="0.15">
      <c r="A318" s="2"/>
      <c r="B318" s="7"/>
      <c r="C318" s="8"/>
      <c r="D318" s="8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2.75" customHeight="1" x14ac:dyDescent="0.15">
      <c r="A319" s="2"/>
      <c r="B319" s="7"/>
      <c r="C319" s="8"/>
      <c r="D319" s="8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2.75" customHeight="1" x14ac:dyDescent="0.15">
      <c r="A320" s="2"/>
      <c r="B320" s="7"/>
      <c r="C320" s="8"/>
      <c r="D320" s="8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2.75" customHeight="1" x14ac:dyDescent="0.15">
      <c r="A321" s="2"/>
      <c r="B321" s="7"/>
      <c r="C321" s="8"/>
      <c r="D321" s="8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2.75" customHeight="1" x14ac:dyDescent="0.15">
      <c r="A322" s="2"/>
      <c r="B322" s="7"/>
      <c r="C322" s="8"/>
      <c r="D322" s="8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2.75" customHeight="1" x14ac:dyDescent="0.15">
      <c r="A323" s="2"/>
      <c r="B323" s="7"/>
      <c r="C323" s="8"/>
      <c r="D323" s="8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2.75" customHeight="1" x14ac:dyDescent="0.15">
      <c r="A324" s="2"/>
      <c r="B324" s="7"/>
      <c r="C324" s="8"/>
      <c r="D324" s="8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2.75" customHeight="1" x14ac:dyDescent="0.15">
      <c r="A325" s="2"/>
      <c r="B325" s="7"/>
      <c r="C325" s="8"/>
      <c r="D325" s="8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2.75" customHeight="1" x14ac:dyDescent="0.15">
      <c r="A326" s="2"/>
      <c r="B326" s="7"/>
      <c r="C326" s="8"/>
      <c r="D326" s="8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2.75" customHeight="1" x14ac:dyDescent="0.15">
      <c r="A327" s="2"/>
      <c r="B327" s="7"/>
      <c r="C327" s="8"/>
      <c r="D327" s="8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2.75" customHeight="1" x14ac:dyDescent="0.15">
      <c r="A328" s="2"/>
      <c r="B328" s="7"/>
      <c r="C328" s="8"/>
      <c r="D328" s="8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2.75" customHeight="1" x14ac:dyDescent="0.15">
      <c r="A329" s="2"/>
      <c r="B329" s="7"/>
      <c r="C329" s="8"/>
      <c r="D329" s="8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2.75" customHeight="1" x14ac:dyDescent="0.15">
      <c r="A330" s="2"/>
      <c r="B330" s="7"/>
      <c r="C330" s="8"/>
      <c r="D330" s="8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2.75" customHeight="1" x14ac:dyDescent="0.15">
      <c r="A331" s="2"/>
      <c r="B331" s="7"/>
      <c r="C331" s="8"/>
      <c r="D331" s="8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2.75" customHeight="1" x14ac:dyDescent="0.15">
      <c r="A332" s="2"/>
      <c r="B332" s="7"/>
      <c r="C332" s="8"/>
      <c r="D332" s="8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2.75" customHeight="1" x14ac:dyDescent="0.15">
      <c r="A333" s="2"/>
      <c r="B333" s="7"/>
      <c r="C333" s="8"/>
      <c r="D333" s="8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2.75" customHeight="1" x14ac:dyDescent="0.15">
      <c r="A334" s="2"/>
      <c r="B334" s="7"/>
      <c r="C334" s="8"/>
      <c r="D334" s="8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2.75" customHeight="1" x14ac:dyDescent="0.15">
      <c r="A335" s="2"/>
      <c r="B335" s="7"/>
      <c r="C335" s="8"/>
      <c r="D335" s="8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2.75" customHeight="1" x14ac:dyDescent="0.15">
      <c r="A336" s="2"/>
      <c r="B336" s="7"/>
      <c r="C336" s="8"/>
      <c r="D336" s="8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2.75" customHeight="1" x14ac:dyDescent="0.15">
      <c r="A337" s="2"/>
      <c r="B337" s="7"/>
      <c r="C337" s="8"/>
      <c r="D337" s="8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2.75" customHeight="1" x14ac:dyDescent="0.15">
      <c r="A338" s="2"/>
      <c r="B338" s="7"/>
      <c r="C338" s="8"/>
      <c r="D338" s="8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2.75" customHeight="1" x14ac:dyDescent="0.15">
      <c r="A339" s="2"/>
      <c r="B339" s="7"/>
      <c r="C339" s="8"/>
      <c r="D339" s="8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2.75" customHeight="1" x14ac:dyDescent="0.15">
      <c r="A340" s="2"/>
      <c r="B340" s="7"/>
      <c r="C340" s="8"/>
      <c r="D340" s="8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2.75" customHeight="1" x14ac:dyDescent="0.15">
      <c r="A341" s="2"/>
      <c r="B341" s="7"/>
      <c r="C341" s="8"/>
      <c r="D341" s="8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2.75" customHeight="1" x14ac:dyDescent="0.15">
      <c r="A342" s="2"/>
      <c r="B342" s="7"/>
      <c r="C342" s="8"/>
      <c r="D342" s="8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2.75" customHeight="1" x14ac:dyDescent="0.15">
      <c r="A343" s="2"/>
      <c r="B343" s="7"/>
      <c r="C343" s="8"/>
      <c r="D343" s="8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2.75" customHeight="1" x14ac:dyDescent="0.15">
      <c r="A344" s="2"/>
      <c r="B344" s="7"/>
      <c r="C344" s="8"/>
      <c r="D344" s="8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2.75" customHeight="1" x14ac:dyDescent="0.15">
      <c r="A345" s="2"/>
      <c r="B345" s="7"/>
      <c r="C345" s="8"/>
      <c r="D345" s="8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2.75" customHeight="1" x14ac:dyDescent="0.15">
      <c r="A346" s="2"/>
      <c r="B346" s="7"/>
      <c r="C346" s="8"/>
      <c r="D346" s="8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2.75" customHeight="1" x14ac:dyDescent="0.15">
      <c r="A347" s="2"/>
      <c r="B347" s="7"/>
      <c r="C347" s="8"/>
      <c r="D347" s="8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2.75" customHeight="1" x14ac:dyDescent="0.15">
      <c r="A348" s="2"/>
      <c r="B348" s="7"/>
      <c r="C348" s="8"/>
      <c r="D348" s="8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2.75" customHeight="1" x14ac:dyDescent="0.15">
      <c r="A349" s="2"/>
      <c r="B349" s="7"/>
      <c r="C349" s="8"/>
      <c r="D349" s="8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2.75" customHeight="1" x14ac:dyDescent="0.15">
      <c r="A350" s="2"/>
      <c r="B350" s="7"/>
      <c r="C350" s="8"/>
      <c r="D350" s="8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2.75" customHeight="1" x14ac:dyDescent="0.15">
      <c r="A351" s="2"/>
      <c r="B351" s="7"/>
      <c r="C351" s="8"/>
      <c r="D351" s="8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2.75" customHeight="1" x14ac:dyDescent="0.15">
      <c r="A352" s="2"/>
      <c r="B352" s="7"/>
      <c r="C352" s="8"/>
      <c r="D352" s="8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2.75" customHeight="1" x14ac:dyDescent="0.15">
      <c r="A353" s="2"/>
      <c r="B353" s="7"/>
      <c r="C353" s="8"/>
      <c r="D353" s="8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2.75" customHeight="1" x14ac:dyDescent="0.15">
      <c r="A354" s="2"/>
      <c r="B354" s="7"/>
      <c r="C354" s="8"/>
      <c r="D354" s="8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2.75" customHeight="1" x14ac:dyDescent="0.15">
      <c r="A355" s="2"/>
      <c r="B355" s="7"/>
      <c r="C355" s="8"/>
      <c r="D355" s="8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2.75" customHeight="1" x14ac:dyDescent="0.15">
      <c r="A356" s="2"/>
      <c r="B356" s="7"/>
      <c r="C356" s="8"/>
      <c r="D356" s="8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2.75" customHeight="1" x14ac:dyDescent="0.15">
      <c r="A357" s="2"/>
      <c r="B357" s="7"/>
      <c r="C357" s="8"/>
      <c r="D357" s="8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2.75" customHeight="1" x14ac:dyDescent="0.15">
      <c r="A358" s="2"/>
      <c r="B358" s="7"/>
      <c r="C358" s="8"/>
      <c r="D358" s="8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2.75" customHeight="1" x14ac:dyDescent="0.15">
      <c r="A359" s="2"/>
      <c r="B359" s="7"/>
      <c r="C359" s="8"/>
      <c r="D359" s="8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2.75" customHeight="1" x14ac:dyDescent="0.15">
      <c r="A360" s="2"/>
      <c r="B360" s="7"/>
      <c r="C360" s="8"/>
      <c r="D360" s="8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2.75" customHeight="1" x14ac:dyDescent="0.15">
      <c r="A361" s="2"/>
      <c r="B361" s="7"/>
      <c r="C361" s="8"/>
      <c r="D361" s="8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2.75" customHeight="1" x14ac:dyDescent="0.15">
      <c r="A362" s="2"/>
      <c r="B362" s="7"/>
      <c r="C362" s="8"/>
      <c r="D362" s="8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2.75" customHeight="1" x14ac:dyDescent="0.15">
      <c r="A363" s="2"/>
      <c r="B363" s="7"/>
      <c r="C363" s="8"/>
      <c r="D363" s="8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2.75" customHeight="1" x14ac:dyDescent="0.15">
      <c r="A364" s="2"/>
      <c r="B364" s="7"/>
      <c r="C364" s="8"/>
      <c r="D364" s="8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2.75" customHeight="1" x14ac:dyDescent="0.15">
      <c r="A365" s="2"/>
      <c r="B365" s="7"/>
      <c r="C365" s="8"/>
      <c r="D365" s="8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2.75" customHeight="1" x14ac:dyDescent="0.15">
      <c r="A366" s="2"/>
      <c r="B366" s="7"/>
      <c r="C366" s="8"/>
      <c r="D366" s="8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2.75" customHeight="1" x14ac:dyDescent="0.15">
      <c r="A367" s="2"/>
      <c r="B367" s="7"/>
      <c r="C367" s="8"/>
      <c r="D367" s="8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2.75" customHeight="1" x14ac:dyDescent="0.15">
      <c r="A368" s="2"/>
      <c r="B368" s="7"/>
      <c r="C368" s="8"/>
      <c r="D368" s="8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2.75" customHeight="1" x14ac:dyDescent="0.15">
      <c r="A369" s="2"/>
      <c r="B369" s="7"/>
      <c r="C369" s="8"/>
      <c r="D369" s="8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2.75" customHeight="1" x14ac:dyDescent="0.15">
      <c r="A370" s="2"/>
      <c r="B370" s="7"/>
      <c r="C370" s="8"/>
      <c r="D370" s="8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2.75" customHeight="1" x14ac:dyDescent="0.15">
      <c r="A371" s="2"/>
      <c r="B371" s="7"/>
      <c r="C371" s="8"/>
      <c r="D371" s="8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2.75" customHeight="1" x14ac:dyDescent="0.15">
      <c r="A372" s="2"/>
      <c r="B372" s="7"/>
      <c r="C372" s="8"/>
      <c r="D372" s="8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2.75" customHeight="1" x14ac:dyDescent="0.15">
      <c r="A373" s="2"/>
      <c r="B373" s="7"/>
      <c r="C373" s="8"/>
      <c r="D373" s="8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2.75" customHeight="1" x14ac:dyDescent="0.15">
      <c r="A374" s="2"/>
      <c r="B374" s="7"/>
      <c r="C374" s="8"/>
      <c r="D374" s="8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2.75" customHeight="1" x14ac:dyDescent="0.15">
      <c r="A375" s="2"/>
      <c r="B375" s="7"/>
      <c r="C375" s="8"/>
      <c r="D375" s="8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2.75" customHeight="1" x14ac:dyDescent="0.15">
      <c r="A376" s="2"/>
      <c r="B376" s="7"/>
      <c r="C376" s="8"/>
      <c r="D376" s="8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2.75" customHeight="1" x14ac:dyDescent="0.15">
      <c r="A377" s="2"/>
      <c r="B377" s="7"/>
      <c r="C377" s="8"/>
      <c r="D377" s="8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2.75" customHeight="1" x14ac:dyDescent="0.15">
      <c r="A378" s="2"/>
      <c r="B378" s="7"/>
      <c r="C378" s="8"/>
      <c r="D378" s="8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2.75" customHeight="1" x14ac:dyDescent="0.15">
      <c r="A379" s="2"/>
      <c r="B379" s="7"/>
      <c r="C379" s="8"/>
      <c r="D379" s="8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2.75" customHeight="1" x14ac:dyDescent="0.15">
      <c r="A380" s="2"/>
      <c r="B380" s="7"/>
      <c r="C380" s="8"/>
      <c r="D380" s="8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2.75" customHeight="1" x14ac:dyDescent="0.15">
      <c r="A381" s="2"/>
      <c r="B381" s="7"/>
      <c r="C381" s="8"/>
      <c r="D381" s="8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2.75" customHeight="1" x14ac:dyDescent="0.15">
      <c r="A382" s="2"/>
      <c r="B382" s="7"/>
      <c r="C382" s="8"/>
      <c r="D382" s="8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2.75" customHeight="1" x14ac:dyDescent="0.15">
      <c r="A383" s="2"/>
      <c r="B383" s="7"/>
      <c r="C383" s="8"/>
      <c r="D383" s="8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2.75" customHeight="1" x14ac:dyDescent="0.15">
      <c r="A384" s="2"/>
      <c r="B384" s="7"/>
      <c r="C384" s="8"/>
      <c r="D384" s="8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2.75" customHeight="1" x14ac:dyDescent="0.15">
      <c r="A385" s="2"/>
      <c r="B385" s="7"/>
      <c r="C385" s="8"/>
      <c r="D385" s="8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2.75" customHeight="1" x14ac:dyDescent="0.15">
      <c r="A386" s="2"/>
      <c r="B386" s="7"/>
      <c r="C386" s="8"/>
      <c r="D386" s="8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2.75" customHeight="1" x14ac:dyDescent="0.15">
      <c r="A387" s="2"/>
      <c r="B387" s="7"/>
      <c r="C387" s="8"/>
      <c r="D387" s="8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2.75" customHeight="1" x14ac:dyDescent="0.15">
      <c r="A388" s="2"/>
      <c r="B388" s="7"/>
      <c r="C388" s="8"/>
      <c r="D388" s="8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2.75" customHeight="1" x14ac:dyDescent="0.15">
      <c r="A389" s="2"/>
      <c r="B389" s="7"/>
      <c r="C389" s="8"/>
      <c r="D389" s="8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2.75" customHeight="1" x14ac:dyDescent="0.15">
      <c r="A390" s="2"/>
      <c r="B390" s="7"/>
      <c r="C390" s="8"/>
      <c r="D390" s="8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2.75" customHeight="1" x14ac:dyDescent="0.15">
      <c r="A391" s="2"/>
      <c r="B391" s="7"/>
      <c r="C391" s="8"/>
      <c r="D391" s="8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2.75" customHeight="1" x14ac:dyDescent="0.15">
      <c r="A392" s="2"/>
      <c r="B392" s="7"/>
      <c r="C392" s="8"/>
      <c r="D392" s="8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2.75" customHeight="1" x14ac:dyDescent="0.15">
      <c r="A393" s="2"/>
      <c r="B393" s="7"/>
      <c r="C393" s="8"/>
      <c r="D393" s="8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2.75" customHeight="1" x14ac:dyDescent="0.15">
      <c r="A394" s="2"/>
      <c r="B394" s="7"/>
      <c r="C394" s="8"/>
      <c r="D394" s="8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2.75" customHeight="1" x14ac:dyDescent="0.15">
      <c r="A395" s="2"/>
      <c r="B395" s="7"/>
      <c r="C395" s="8"/>
      <c r="D395" s="8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2.75" customHeight="1" x14ac:dyDescent="0.15">
      <c r="A396" s="2"/>
      <c r="B396" s="7"/>
      <c r="C396" s="8"/>
      <c r="D396" s="8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2.75" customHeight="1" x14ac:dyDescent="0.15">
      <c r="A397" s="2"/>
      <c r="B397" s="7"/>
      <c r="C397" s="8"/>
      <c r="D397" s="8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2.75" customHeight="1" x14ac:dyDescent="0.15">
      <c r="A398" s="2"/>
      <c r="B398" s="7"/>
      <c r="C398" s="8"/>
      <c r="D398" s="8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2.75" customHeight="1" x14ac:dyDescent="0.15">
      <c r="A399" s="2"/>
      <c r="B399" s="7"/>
      <c r="C399" s="8"/>
      <c r="D399" s="8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2.75" customHeight="1" x14ac:dyDescent="0.15">
      <c r="A400" s="2"/>
      <c r="B400" s="7"/>
      <c r="C400" s="8"/>
      <c r="D400" s="8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2.75" customHeight="1" x14ac:dyDescent="0.15">
      <c r="A401" s="2"/>
      <c r="B401" s="7"/>
      <c r="C401" s="8"/>
      <c r="D401" s="8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2.75" customHeight="1" x14ac:dyDescent="0.15">
      <c r="A402" s="2"/>
      <c r="B402" s="7"/>
      <c r="C402" s="8"/>
      <c r="D402" s="8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2.75" customHeight="1" x14ac:dyDescent="0.15">
      <c r="A403" s="2"/>
      <c r="B403" s="7"/>
      <c r="C403" s="8"/>
      <c r="D403" s="8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2.75" customHeight="1" x14ac:dyDescent="0.15">
      <c r="A404" s="2"/>
      <c r="B404" s="7"/>
      <c r="C404" s="8"/>
      <c r="D404" s="8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2.75" customHeight="1" x14ac:dyDescent="0.15">
      <c r="A405" s="2"/>
      <c r="B405" s="7"/>
      <c r="C405" s="8"/>
      <c r="D405" s="8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2.75" customHeight="1" x14ac:dyDescent="0.15">
      <c r="A406" s="2"/>
      <c r="B406" s="7"/>
      <c r="C406" s="8"/>
      <c r="D406" s="8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2.75" customHeight="1" x14ac:dyDescent="0.15">
      <c r="A407" s="2"/>
      <c r="B407" s="7"/>
      <c r="C407" s="8"/>
      <c r="D407" s="8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2.75" customHeight="1" x14ac:dyDescent="0.15">
      <c r="A408" s="2"/>
      <c r="B408" s="7"/>
      <c r="C408" s="8"/>
      <c r="D408" s="8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2.75" customHeight="1" x14ac:dyDescent="0.15">
      <c r="A409" s="2"/>
      <c r="B409" s="7"/>
      <c r="C409" s="8"/>
      <c r="D409" s="8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2.75" customHeight="1" x14ac:dyDescent="0.15">
      <c r="A410" s="2"/>
      <c r="B410" s="7"/>
      <c r="C410" s="8"/>
      <c r="D410" s="8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2.75" customHeight="1" x14ac:dyDescent="0.15">
      <c r="A411" s="2"/>
      <c r="B411" s="7"/>
      <c r="C411" s="8"/>
      <c r="D411" s="8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2.75" customHeight="1" x14ac:dyDescent="0.15">
      <c r="A412" s="2"/>
      <c r="B412" s="7"/>
      <c r="C412" s="8"/>
      <c r="D412" s="8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2.75" customHeight="1" x14ac:dyDescent="0.15">
      <c r="A413" s="2"/>
      <c r="B413" s="7"/>
      <c r="C413" s="8"/>
      <c r="D413" s="8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2.75" customHeight="1" x14ac:dyDescent="0.15">
      <c r="A414" s="2"/>
      <c r="B414" s="7"/>
      <c r="C414" s="8"/>
      <c r="D414" s="8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2.75" customHeight="1" x14ac:dyDescent="0.15">
      <c r="A415" s="2"/>
      <c r="B415" s="7"/>
      <c r="C415" s="8"/>
      <c r="D415" s="8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2.75" customHeight="1" x14ac:dyDescent="0.15">
      <c r="A416" s="2"/>
      <c r="B416" s="7"/>
      <c r="C416" s="8"/>
      <c r="D416" s="8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2.75" customHeight="1" x14ac:dyDescent="0.15">
      <c r="A417" s="2"/>
      <c r="B417" s="7"/>
      <c r="C417" s="8"/>
      <c r="D417" s="8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2.75" customHeight="1" x14ac:dyDescent="0.15">
      <c r="A418" s="2"/>
      <c r="B418" s="7"/>
      <c r="C418" s="8"/>
      <c r="D418" s="8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2.75" customHeight="1" x14ac:dyDescent="0.15">
      <c r="A419" s="2"/>
      <c r="B419" s="7"/>
      <c r="C419" s="8"/>
      <c r="D419" s="8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2.75" customHeight="1" x14ac:dyDescent="0.15">
      <c r="A420" s="2"/>
      <c r="B420" s="7"/>
      <c r="C420" s="8"/>
      <c r="D420" s="8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2.75" customHeight="1" x14ac:dyDescent="0.15">
      <c r="A421" s="2"/>
      <c r="B421" s="7"/>
      <c r="C421" s="8"/>
      <c r="D421" s="8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2.75" customHeight="1" x14ac:dyDescent="0.15">
      <c r="A422" s="2"/>
      <c r="B422" s="7"/>
      <c r="C422" s="8"/>
      <c r="D422" s="8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2.75" customHeight="1" x14ac:dyDescent="0.15">
      <c r="A423" s="2"/>
      <c r="B423" s="7"/>
      <c r="C423" s="8"/>
      <c r="D423" s="8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2.75" customHeight="1" x14ac:dyDescent="0.15">
      <c r="A424" s="2"/>
      <c r="B424" s="7"/>
      <c r="C424" s="8"/>
      <c r="D424" s="8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2.75" customHeight="1" x14ac:dyDescent="0.15">
      <c r="A425" s="2"/>
      <c r="B425" s="7"/>
      <c r="C425" s="8"/>
      <c r="D425" s="8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2.75" customHeight="1" x14ac:dyDescent="0.15">
      <c r="A426" s="2"/>
      <c r="B426" s="7"/>
      <c r="C426" s="8"/>
      <c r="D426" s="8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2.75" customHeight="1" x14ac:dyDescent="0.15">
      <c r="A427" s="2"/>
      <c r="B427" s="7"/>
      <c r="C427" s="8"/>
      <c r="D427" s="8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2.75" customHeight="1" x14ac:dyDescent="0.15">
      <c r="A428" s="2"/>
      <c r="B428" s="7"/>
      <c r="C428" s="8"/>
      <c r="D428" s="8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2.75" customHeight="1" x14ac:dyDescent="0.15">
      <c r="A429" s="2"/>
      <c r="B429" s="7"/>
      <c r="C429" s="8"/>
      <c r="D429" s="8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2.75" customHeight="1" x14ac:dyDescent="0.15">
      <c r="A430" s="2"/>
      <c r="B430" s="7"/>
      <c r="C430" s="8"/>
      <c r="D430" s="8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2.75" customHeight="1" x14ac:dyDescent="0.15">
      <c r="A431" s="2"/>
      <c r="B431" s="7"/>
      <c r="C431" s="8"/>
      <c r="D431" s="8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2.75" customHeight="1" x14ac:dyDescent="0.15">
      <c r="A432" s="2"/>
      <c r="B432" s="7"/>
      <c r="C432" s="8"/>
      <c r="D432" s="8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2.75" customHeight="1" x14ac:dyDescent="0.15">
      <c r="A433" s="2"/>
      <c r="B433" s="7"/>
      <c r="C433" s="8"/>
      <c r="D433" s="8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2.75" customHeight="1" x14ac:dyDescent="0.15">
      <c r="A434" s="2"/>
      <c r="B434" s="7"/>
      <c r="C434" s="8"/>
      <c r="D434" s="8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2.75" customHeight="1" x14ac:dyDescent="0.15">
      <c r="A435" s="2"/>
      <c r="B435" s="7"/>
      <c r="C435" s="8"/>
      <c r="D435" s="8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2.75" customHeight="1" x14ac:dyDescent="0.15">
      <c r="A436" s="2"/>
      <c r="B436" s="7"/>
      <c r="C436" s="8"/>
      <c r="D436" s="8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2.75" customHeight="1" x14ac:dyDescent="0.15">
      <c r="A437" s="2"/>
      <c r="B437" s="7"/>
      <c r="C437" s="8"/>
      <c r="D437" s="8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2.75" customHeight="1" x14ac:dyDescent="0.15">
      <c r="A438" s="2"/>
      <c r="B438" s="7"/>
      <c r="C438" s="8"/>
      <c r="D438" s="8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2.75" customHeight="1" x14ac:dyDescent="0.15">
      <c r="A439" s="2"/>
      <c r="B439" s="7"/>
      <c r="C439" s="8"/>
      <c r="D439" s="8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2.75" customHeight="1" x14ac:dyDescent="0.15">
      <c r="A440" s="2"/>
      <c r="B440" s="7"/>
      <c r="C440" s="8"/>
      <c r="D440" s="8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2.75" customHeight="1" x14ac:dyDescent="0.15">
      <c r="A441" s="2"/>
      <c r="B441" s="7"/>
      <c r="C441" s="8"/>
      <c r="D441" s="8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2.75" customHeight="1" x14ac:dyDescent="0.15">
      <c r="A442" s="2"/>
      <c r="B442" s="7"/>
      <c r="C442" s="8"/>
      <c r="D442" s="8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2.75" customHeight="1" x14ac:dyDescent="0.15">
      <c r="A443" s="2"/>
      <c r="B443" s="7"/>
      <c r="C443" s="8"/>
      <c r="D443" s="8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2.75" customHeight="1" x14ac:dyDescent="0.15">
      <c r="A444" s="2"/>
      <c r="B444" s="7"/>
      <c r="C444" s="8"/>
      <c r="D444" s="8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2.75" customHeight="1" x14ac:dyDescent="0.15">
      <c r="A445" s="2"/>
      <c r="B445" s="7"/>
      <c r="C445" s="8"/>
      <c r="D445" s="8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2.75" customHeight="1" x14ac:dyDescent="0.15">
      <c r="A446" s="2"/>
      <c r="B446" s="7"/>
      <c r="C446" s="8"/>
      <c r="D446" s="8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2.75" customHeight="1" x14ac:dyDescent="0.15">
      <c r="A447" s="2"/>
      <c r="B447" s="7"/>
      <c r="C447" s="8"/>
      <c r="D447" s="8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2.75" customHeight="1" x14ac:dyDescent="0.15">
      <c r="A448" s="2"/>
      <c r="B448" s="7"/>
      <c r="C448" s="8"/>
      <c r="D448" s="8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2.75" customHeight="1" x14ac:dyDescent="0.15">
      <c r="A449" s="2"/>
      <c r="B449" s="7"/>
      <c r="C449" s="8"/>
      <c r="D449" s="8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2.75" customHeight="1" x14ac:dyDescent="0.15">
      <c r="A450" s="2"/>
      <c r="B450" s="7"/>
      <c r="C450" s="8"/>
      <c r="D450" s="8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2.75" customHeight="1" x14ac:dyDescent="0.15">
      <c r="A451" s="2"/>
      <c r="B451" s="7"/>
      <c r="C451" s="8"/>
      <c r="D451" s="8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2.75" customHeight="1" x14ac:dyDescent="0.15">
      <c r="A452" s="2"/>
      <c r="B452" s="7"/>
      <c r="C452" s="8"/>
      <c r="D452" s="8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2.75" customHeight="1" x14ac:dyDescent="0.15">
      <c r="A453" s="2"/>
      <c r="B453" s="7"/>
      <c r="C453" s="8"/>
      <c r="D453" s="8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2.75" customHeight="1" x14ac:dyDescent="0.15">
      <c r="A454" s="2"/>
      <c r="B454" s="7"/>
      <c r="C454" s="8"/>
      <c r="D454" s="8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2.75" customHeight="1" x14ac:dyDescent="0.15">
      <c r="A455" s="2"/>
      <c r="B455" s="7"/>
      <c r="C455" s="8"/>
      <c r="D455" s="8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2.75" customHeight="1" x14ac:dyDescent="0.15">
      <c r="A456" s="2"/>
      <c r="B456" s="7"/>
      <c r="C456" s="8"/>
      <c r="D456" s="8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2.75" customHeight="1" x14ac:dyDescent="0.15">
      <c r="A457" s="2"/>
      <c r="B457" s="7"/>
      <c r="C457" s="8"/>
      <c r="D457" s="8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2.75" customHeight="1" x14ac:dyDescent="0.15">
      <c r="A458" s="2"/>
      <c r="B458" s="7"/>
      <c r="C458" s="8"/>
      <c r="D458" s="8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2.75" customHeight="1" x14ac:dyDescent="0.15">
      <c r="A459" s="2"/>
      <c r="B459" s="7"/>
      <c r="C459" s="8"/>
      <c r="D459" s="8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2.75" customHeight="1" x14ac:dyDescent="0.15">
      <c r="A460" s="2"/>
      <c r="B460" s="7"/>
      <c r="C460" s="8"/>
      <c r="D460" s="8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2.75" customHeight="1" x14ac:dyDescent="0.15">
      <c r="A461" s="2"/>
      <c r="B461" s="7"/>
      <c r="C461" s="8"/>
      <c r="D461" s="8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2.75" customHeight="1" x14ac:dyDescent="0.15">
      <c r="A462" s="2"/>
      <c r="B462" s="7"/>
      <c r="C462" s="8"/>
      <c r="D462" s="8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2.75" customHeight="1" x14ac:dyDescent="0.15">
      <c r="A463" s="2"/>
      <c r="B463" s="7"/>
      <c r="C463" s="8"/>
      <c r="D463" s="8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2.75" customHeight="1" x14ac:dyDescent="0.15">
      <c r="A464" s="2"/>
      <c r="B464" s="7"/>
      <c r="C464" s="8"/>
      <c r="D464" s="8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2.75" customHeight="1" x14ac:dyDescent="0.15">
      <c r="A465" s="2"/>
      <c r="B465" s="7"/>
      <c r="C465" s="8"/>
      <c r="D465" s="8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2.75" customHeight="1" x14ac:dyDescent="0.15">
      <c r="A466" s="2"/>
      <c r="B466" s="7"/>
      <c r="C466" s="8"/>
      <c r="D466" s="8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2.75" customHeight="1" x14ac:dyDescent="0.15">
      <c r="A467" s="2"/>
      <c r="B467" s="7"/>
      <c r="C467" s="8"/>
      <c r="D467" s="8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2.75" customHeight="1" x14ac:dyDescent="0.15">
      <c r="A468" s="2"/>
      <c r="B468" s="7"/>
      <c r="C468" s="8"/>
      <c r="D468" s="8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2.75" customHeight="1" x14ac:dyDescent="0.15">
      <c r="A469" s="2"/>
      <c r="B469" s="7"/>
      <c r="C469" s="8"/>
      <c r="D469" s="8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2.75" customHeight="1" x14ac:dyDescent="0.15">
      <c r="A470" s="2"/>
      <c r="B470" s="7"/>
      <c r="C470" s="8"/>
      <c r="D470" s="8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2.75" customHeight="1" x14ac:dyDescent="0.15">
      <c r="A471" s="2"/>
      <c r="B471" s="7"/>
      <c r="C471" s="8"/>
      <c r="D471" s="8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2.75" customHeight="1" x14ac:dyDescent="0.15">
      <c r="A472" s="2"/>
      <c r="B472" s="7"/>
      <c r="C472" s="8"/>
      <c r="D472" s="8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2.75" customHeight="1" x14ac:dyDescent="0.15">
      <c r="A473" s="2"/>
      <c r="B473" s="7"/>
      <c r="C473" s="8"/>
      <c r="D473" s="8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2.75" customHeight="1" x14ac:dyDescent="0.15">
      <c r="A474" s="2"/>
      <c r="B474" s="7"/>
      <c r="C474" s="8"/>
      <c r="D474" s="8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2.75" customHeight="1" x14ac:dyDescent="0.15">
      <c r="A475" s="2"/>
      <c r="B475" s="7"/>
      <c r="C475" s="8"/>
      <c r="D475" s="8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2.75" customHeight="1" x14ac:dyDescent="0.15">
      <c r="A476" s="2"/>
      <c r="B476" s="7"/>
      <c r="C476" s="8"/>
      <c r="D476" s="8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2.75" customHeight="1" x14ac:dyDescent="0.15">
      <c r="A477" s="2"/>
      <c r="B477" s="7"/>
      <c r="C477" s="8"/>
      <c r="D477" s="8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2.75" customHeight="1" x14ac:dyDescent="0.15">
      <c r="A478" s="2"/>
      <c r="B478" s="7"/>
      <c r="C478" s="8"/>
      <c r="D478" s="8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2.75" customHeight="1" x14ac:dyDescent="0.15">
      <c r="A479" s="2"/>
      <c r="B479" s="7"/>
      <c r="C479" s="8"/>
      <c r="D479" s="8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2.75" customHeight="1" x14ac:dyDescent="0.15">
      <c r="A480" s="2"/>
      <c r="B480" s="7"/>
      <c r="C480" s="8"/>
      <c r="D480" s="8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2.75" customHeight="1" x14ac:dyDescent="0.15">
      <c r="A481" s="2"/>
      <c r="B481" s="7"/>
      <c r="C481" s="8"/>
      <c r="D481" s="8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2.75" customHeight="1" x14ac:dyDescent="0.15">
      <c r="A482" s="2"/>
      <c r="B482" s="7"/>
      <c r="C482" s="8"/>
      <c r="D482" s="8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2.75" customHeight="1" x14ac:dyDescent="0.15">
      <c r="A483" s="2"/>
      <c r="B483" s="7"/>
      <c r="C483" s="8"/>
      <c r="D483" s="8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2.75" customHeight="1" x14ac:dyDescent="0.15">
      <c r="A484" s="2"/>
      <c r="B484" s="7"/>
      <c r="C484" s="8"/>
      <c r="D484" s="8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2.75" customHeight="1" x14ac:dyDescent="0.15">
      <c r="A485" s="2"/>
      <c r="B485" s="7"/>
      <c r="C485" s="8"/>
      <c r="D485" s="8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2.75" customHeight="1" x14ac:dyDescent="0.15">
      <c r="A486" s="2"/>
      <c r="B486" s="7"/>
      <c r="C486" s="8"/>
      <c r="D486" s="8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2.75" customHeight="1" x14ac:dyDescent="0.15">
      <c r="A487" s="2"/>
      <c r="B487" s="7"/>
      <c r="C487" s="8"/>
      <c r="D487" s="8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2.75" customHeight="1" x14ac:dyDescent="0.15">
      <c r="A488" s="2"/>
      <c r="B488" s="7"/>
      <c r="C488" s="8"/>
      <c r="D488" s="8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2.75" customHeight="1" x14ac:dyDescent="0.15">
      <c r="A489" s="2"/>
      <c r="B489" s="7"/>
      <c r="C489" s="8"/>
      <c r="D489" s="8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2.75" customHeight="1" x14ac:dyDescent="0.15">
      <c r="A490" s="2"/>
      <c r="B490" s="7"/>
      <c r="C490" s="8"/>
      <c r="D490" s="8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2.75" customHeight="1" x14ac:dyDescent="0.15">
      <c r="A491" s="2"/>
      <c r="B491" s="7"/>
      <c r="C491" s="8"/>
      <c r="D491" s="8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2.75" customHeight="1" x14ac:dyDescent="0.15">
      <c r="A492" s="2"/>
      <c r="B492" s="7"/>
      <c r="C492" s="8"/>
      <c r="D492" s="8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2.75" customHeight="1" x14ac:dyDescent="0.15">
      <c r="A493" s="2"/>
      <c r="B493" s="7"/>
      <c r="C493" s="8"/>
      <c r="D493" s="8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2.75" customHeight="1" x14ac:dyDescent="0.15">
      <c r="A494" s="2"/>
      <c r="B494" s="7"/>
      <c r="C494" s="8"/>
      <c r="D494" s="8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2.75" customHeight="1" x14ac:dyDescent="0.15">
      <c r="A495" s="2"/>
      <c r="B495" s="7"/>
      <c r="C495" s="8"/>
      <c r="D495" s="8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2.75" customHeight="1" x14ac:dyDescent="0.15">
      <c r="A496" s="2"/>
      <c r="B496" s="7"/>
      <c r="C496" s="8"/>
      <c r="D496" s="8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2.75" customHeight="1" x14ac:dyDescent="0.15">
      <c r="A497" s="2"/>
      <c r="B497" s="7"/>
      <c r="C497" s="8"/>
      <c r="D497" s="8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2.75" customHeight="1" x14ac:dyDescent="0.15">
      <c r="A498" s="2"/>
      <c r="B498" s="7"/>
      <c r="C498" s="8"/>
      <c r="D498" s="8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2.75" customHeight="1" x14ac:dyDescent="0.15">
      <c r="A499" s="2"/>
      <c r="B499" s="7"/>
      <c r="C499" s="8"/>
      <c r="D499" s="8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2.75" customHeight="1" x14ac:dyDescent="0.15">
      <c r="A500" s="2"/>
      <c r="B500" s="7"/>
      <c r="C500" s="8"/>
      <c r="D500" s="8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2.75" customHeight="1" x14ac:dyDescent="0.15">
      <c r="A501" s="2"/>
      <c r="B501" s="7"/>
      <c r="C501" s="8"/>
      <c r="D501" s="8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2.75" customHeight="1" x14ac:dyDescent="0.15">
      <c r="A502" s="2"/>
      <c r="B502" s="7"/>
      <c r="C502" s="8"/>
      <c r="D502" s="8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2.75" customHeight="1" x14ac:dyDescent="0.15">
      <c r="A503" s="2"/>
      <c r="B503" s="7"/>
      <c r="C503" s="8"/>
      <c r="D503" s="8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2.75" customHeight="1" x14ac:dyDescent="0.15">
      <c r="A504" s="2"/>
      <c r="B504" s="7"/>
      <c r="C504" s="8"/>
      <c r="D504" s="8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2.75" customHeight="1" x14ac:dyDescent="0.15">
      <c r="A505" s="2"/>
      <c r="B505" s="7"/>
      <c r="C505" s="8"/>
      <c r="D505" s="8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2.75" customHeight="1" x14ac:dyDescent="0.15">
      <c r="A506" s="2"/>
      <c r="B506" s="7"/>
      <c r="C506" s="8"/>
      <c r="D506" s="8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2.75" customHeight="1" x14ac:dyDescent="0.15">
      <c r="A507" s="2"/>
      <c r="B507" s="7"/>
      <c r="C507" s="8"/>
      <c r="D507" s="8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2.75" customHeight="1" x14ac:dyDescent="0.15">
      <c r="A508" s="2"/>
      <c r="B508" s="7"/>
      <c r="C508" s="8"/>
      <c r="D508" s="8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2.75" customHeight="1" x14ac:dyDescent="0.15">
      <c r="A509" s="2"/>
      <c r="B509" s="7"/>
      <c r="C509" s="8"/>
      <c r="D509" s="8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2.75" customHeight="1" x14ac:dyDescent="0.15">
      <c r="A510" s="2"/>
      <c r="B510" s="7"/>
      <c r="C510" s="8"/>
      <c r="D510" s="8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2.75" customHeight="1" x14ac:dyDescent="0.15">
      <c r="A511" s="2"/>
      <c r="B511" s="7"/>
      <c r="C511" s="8"/>
      <c r="D511" s="8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2.75" customHeight="1" x14ac:dyDescent="0.15">
      <c r="A512" s="2"/>
      <c r="B512" s="7"/>
      <c r="C512" s="8"/>
      <c r="D512" s="8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2.75" customHeight="1" x14ac:dyDescent="0.15">
      <c r="A513" s="2"/>
      <c r="B513" s="7"/>
      <c r="C513" s="8"/>
      <c r="D513" s="8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2.75" customHeight="1" x14ac:dyDescent="0.15">
      <c r="A514" s="2"/>
      <c r="B514" s="7"/>
      <c r="C514" s="8"/>
      <c r="D514" s="8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2.75" customHeight="1" x14ac:dyDescent="0.15">
      <c r="A515" s="2"/>
      <c r="B515" s="7"/>
      <c r="C515" s="8"/>
      <c r="D515" s="8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2.75" customHeight="1" x14ac:dyDescent="0.15">
      <c r="A516" s="2"/>
      <c r="B516" s="7"/>
      <c r="C516" s="8"/>
      <c r="D516" s="8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2.75" customHeight="1" x14ac:dyDescent="0.15">
      <c r="A517" s="2"/>
      <c r="B517" s="7"/>
      <c r="C517" s="8"/>
      <c r="D517" s="8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2.75" customHeight="1" x14ac:dyDescent="0.15">
      <c r="A518" s="2"/>
      <c r="B518" s="7"/>
      <c r="C518" s="8"/>
      <c r="D518" s="8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2.75" customHeight="1" x14ac:dyDescent="0.15">
      <c r="A519" s="2"/>
      <c r="B519" s="7"/>
      <c r="C519" s="8"/>
      <c r="D519" s="8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2.75" customHeight="1" x14ac:dyDescent="0.15">
      <c r="A520" s="2"/>
      <c r="B520" s="7"/>
      <c r="C520" s="8"/>
      <c r="D520" s="8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2.75" customHeight="1" x14ac:dyDescent="0.15">
      <c r="A521" s="2"/>
      <c r="B521" s="7"/>
      <c r="C521" s="8"/>
      <c r="D521" s="8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2.75" customHeight="1" x14ac:dyDescent="0.15">
      <c r="A522" s="2"/>
      <c r="B522" s="7"/>
      <c r="C522" s="8"/>
      <c r="D522" s="8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2.75" customHeight="1" x14ac:dyDescent="0.15">
      <c r="A523" s="2"/>
      <c r="B523" s="7"/>
      <c r="C523" s="8"/>
      <c r="D523" s="8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2.75" customHeight="1" x14ac:dyDescent="0.15">
      <c r="A524" s="2"/>
      <c r="B524" s="7"/>
      <c r="C524" s="8"/>
      <c r="D524" s="8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2.75" customHeight="1" x14ac:dyDescent="0.15">
      <c r="A525" s="2"/>
      <c r="B525" s="7"/>
      <c r="C525" s="8"/>
      <c r="D525" s="8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2.75" customHeight="1" x14ac:dyDescent="0.15">
      <c r="A526" s="2"/>
      <c r="B526" s="7"/>
      <c r="C526" s="8"/>
      <c r="D526" s="8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2.75" customHeight="1" x14ac:dyDescent="0.15">
      <c r="A527" s="2"/>
      <c r="B527" s="7"/>
      <c r="C527" s="8"/>
      <c r="D527" s="8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2.75" customHeight="1" x14ac:dyDescent="0.15">
      <c r="A528" s="2"/>
      <c r="B528" s="7"/>
      <c r="C528" s="8"/>
      <c r="D528" s="8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2.75" customHeight="1" x14ac:dyDescent="0.15">
      <c r="A529" s="2"/>
      <c r="B529" s="7"/>
      <c r="C529" s="8"/>
      <c r="D529" s="8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2.75" customHeight="1" x14ac:dyDescent="0.15">
      <c r="A530" s="2"/>
      <c r="B530" s="7"/>
      <c r="C530" s="8"/>
      <c r="D530" s="8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2.75" customHeight="1" x14ac:dyDescent="0.15">
      <c r="A531" s="2"/>
      <c r="B531" s="7"/>
      <c r="C531" s="8"/>
      <c r="D531" s="8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2.75" customHeight="1" x14ac:dyDescent="0.15">
      <c r="A532" s="2"/>
      <c r="B532" s="7"/>
      <c r="C532" s="8"/>
      <c r="D532" s="8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2.75" customHeight="1" x14ac:dyDescent="0.15">
      <c r="A533" s="2"/>
      <c r="B533" s="7"/>
      <c r="C533" s="8"/>
      <c r="D533" s="8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2.75" customHeight="1" x14ac:dyDescent="0.15">
      <c r="A534" s="2"/>
      <c r="B534" s="7"/>
      <c r="C534" s="8"/>
      <c r="D534" s="8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2.75" customHeight="1" x14ac:dyDescent="0.15">
      <c r="A535" s="2"/>
      <c r="B535" s="7"/>
      <c r="C535" s="8"/>
      <c r="D535" s="8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2.75" customHeight="1" x14ac:dyDescent="0.15">
      <c r="A536" s="2"/>
      <c r="B536" s="7"/>
      <c r="C536" s="8"/>
      <c r="D536" s="8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2.75" customHeight="1" x14ac:dyDescent="0.15">
      <c r="A537" s="2"/>
      <c r="B537" s="7"/>
      <c r="C537" s="8"/>
      <c r="D537" s="8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2.75" customHeight="1" x14ac:dyDescent="0.15">
      <c r="A538" s="2"/>
      <c r="B538" s="7"/>
      <c r="C538" s="8"/>
      <c r="D538" s="8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2.75" customHeight="1" x14ac:dyDescent="0.15">
      <c r="A539" s="2"/>
      <c r="B539" s="7"/>
      <c r="C539" s="8"/>
      <c r="D539" s="8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2.75" customHeight="1" x14ac:dyDescent="0.15">
      <c r="A540" s="2"/>
      <c r="B540" s="7"/>
      <c r="C540" s="8"/>
      <c r="D540" s="8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2.75" customHeight="1" x14ac:dyDescent="0.15">
      <c r="A541" s="2"/>
      <c r="B541" s="7"/>
      <c r="C541" s="8"/>
      <c r="D541" s="8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2.75" customHeight="1" x14ac:dyDescent="0.15">
      <c r="A542" s="2"/>
      <c r="B542" s="7"/>
      <c r="C542" s="8"/>
      <c r="D542" s="8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2.75" customHeight="1" x14ac:dyDescent="0.15">
      <c r="A543" s="2"/>
      <c r="B543" s="7"/>
      <c r="C543" s="8"/>
      <c r="D543" s="8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2.75" customHeight="1" x14ac:dyDescent="0.15">
      <c r="A544" s="2"/>
      <c r="B544" s="7"/>
      <c r="C544" s="8"/>
      <c r="D544" s="8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2.75" customHeight="1" x14ac:dyDescent="0.15">
      <c r="A545" s="2"/>
      <c r="B545" s="7"/>
      <c r="C545" s="8"/>
      <c r="D545" s="8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2.75" customHeight="1" x14ac:dyDescent="0.15">
      <c r="A546" s="2"/>
      <c r="B546" s="7"/>
      <c r="C546" s="8"/>
      <c r="D546" s="8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2.75" customHeight="1" x14ac:dyDescent="0.15">
      <c r="A547" s="2"/>
      <c r="B547" s="7"/>
      <c r="C547" s="8"/>
      <c r="D547" s="8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2.75" customHeight="1" x14ac:dyDescent="0.15">
      <c r="A548" s="2"/>
      <c r="B548" s="7"/>
      <c r="C548" s="8"/>
      <c r="D548" s="8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2.75" customHeight="1" x14ac:dyDescent="0.15">
      <c r="A549" s="2"/>
      <c r="B549" s="7"/>
      <c r="C549" s="8"/>
      <c r="D549" s="8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2.75" customHeight="1" x14ac:dyDescent="0.15">
      <c r="A550" s="2"/>
      <c r="B550" s="7"/>
      <c r="C550" s="8"/>
      <c r="D550" s="8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2.75" customHeight="1" x14ac:dyDescent="0.15">
      <c r="A551" s="2"/>
      <c r="B551" s="7"/>
      <c r="C551" s="8"/>
      <c r="D551" s="8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2.75" customHeight="1" x14ac:dyDescent="0.15">
      <c r="A552" s="2"/>
      <c r="B552" s="7"/>
      <c r="C552" s="8"/>
      <c r="D552" s="8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2.75" customHeight="1" x14ac:dyDescent="0.15">
      <c r="A553" s="2"/>
      <c r="B553" s="7"/>
      <c r="C553" s="8"/>
      <c r="D553" s="8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2.75" customHeight="1" x14ac:dyDescent="0.15">
      <c r="A554" s="2"/>
      <c r="B554" s="7"/>
      <c r="C554" s="8"/>
      <c r="D554" s="8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2.75" customHeight="1" x14ac:dyDescent="0.15">
      <c r="A555" s="2"/>
      <c r="B555" s="7"/>
      <c r="C555" s="8"/>
      <c r="D555" s="8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2.75" customHeight="1" x14ac:dyDescent="0.15">
      <c r="A556" s="2"/>
      <c r="B556" s="7"/>
      <c r="C556" s="8"/>
      <c r="D556" s="8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2.75" customHeight="1" x14ac:dyDescent="0.15">
      <c r="A557" s="2"/>
      <c r="B557" s="7"/>
      <c r="C557" s="8"/>
      <c r="D557" s="8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2.75" customHeight="1" x14ac:dyDescent="0.15">
      <c r="A558" s="2"/>
      <c r="B558" s="7"/>
      <c r="C558" s="8"/>
      <c r="D558" s="8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2.75" customHeight="1" x14ac:dyDescent="0.15">
      <c r="A559" s="2"/>
      <c r="B559" s="7"/>
      <c r="C559" s="8"/>
      <c r="D559" s="8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2.75" customHeight="1" x14ac:dyDescent="0.15">
      <c r="A560" s="2"/>
      <c r="B560" s="7"/>
      <c r="C560" s="8"/>
      <c r="D560" s="8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2.75" customHeight="1" x14ac:dyDescent="0.15">
      <c r="A561" s="2"/>
      <c r="B561" s="7"/>
      <c r="C561" s="8"/>
      <c r="D561" s="8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2.75" customHeight="1" x14ac:dyDescent="0.15">
      <c r="A562" s="2"/>
      <c r="B562" s="7"/>
      <c r="C562" s="8"/>
      <c r="D562" s="8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2.75" customHeight="1" x14ac:dyDescent="0.15">
      <c r="A563" s="2"/>
      <c r="B563" s="7"/>
      <c r="C563" s="8"/>
      <c r="D563" s="8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2.75" customHeight="1" x14ac:dyDescent="0.15">
      <c r="A564" s="2"/>
      <c r="B564" s="7"/>
      <c r="C564" s="8"/>
      <c r="D564" s="8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2.75" customHeight="1" x14ac:dyDescent="0.15">
      <c r="A565" s="2"/>
      <c r="B565" s="7"/>
      <c r="C565" s="8"/>
      <c r="D565" s="8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2.75" customHeight="1" x14ac:dyDescent="0.15">
      <c r="A566" s="2"/>
      <c r="B566" s="7"/>
      <c r="C566" s="8"/>
      <c r="D566" s="8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2.75" customHeight="1" x14ac:dyDescent="0.15">
      <c r="A567" s="2"/>
      <c r="B567" s="7"/>
      <c r="C567" s="8"/>
      <c r="D567" s="8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2.75" customHeight="1" x14ac:dyDescent="0.15">
      <c r="A568" s="2"/>
      <c r="B568" s="7"/>
      <c r="C568" s="8"/>
      <c r="D568" s="8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2.75" customHeight="1" x14ac:dyDescent="0.15">
      <c r="A569" s="2"/>
      <c r="B569" s="7"/>
      <c r="C569" s="8"/>
      <c r="D569" s="8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2.75" customHeight="1" x14ac:dyDescent="0.15">
      <c r="A570" s="2"/>
      <c r="B570" s="7"/>
      <c r="C570" s="8"/>
      <c r="D570" s="8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2.75" customHeight="1" x14ac:dyDescent="0.15">
      <c r="A571" s="2"/>
      <c r="B571" s="7"/>
      <c r="C571" s="8"/>
      <c r="D571" s="8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2.75" customHeight="1" x14ac:dyDescent="0.15">
      <c r="A572" s="2"/>
      <c r="B572" s="7"/>
      <c r="C572" s="8"/>
      <c r="D572" s="8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2.75" customHeight="1" x14ac:dyDescent="0.15">
      <c r="A573" s="2"/>
      <c r="B573" s="7"/>
      <c r="C573" s="8"/>
      <c r="D573" s="8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2.75" customHeight="1" x14ac:dyDescent="0.15">
      <c r="A574" s="2"/>
      <c r="B574" s="7"/>
      <c r="C574" s="8"/>
      <c r="D574" s="8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2.75" customHeight="1" x14ac:dyDescent="0.15">
      <c r="A575" s="2"/>
      <c r="B575" s="7"/>
      <c r="C575" s="8"/>
      <c r="D575" s="8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2.75" customHeight="1" x14ac:dyDescent="0.15">
      <c r="A576" s="2"/>
      <c r="B576" s="7"/>
      <c r="C576" s="8"/>
      <c r="D576" s="8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2.75" customHeight="1" x14ac:dyDescent="0.15">
      <c r="A577" s="2"/>
      <c r="B577" s="7"/>
      <c r="C577" s="8"/>
      <c r="D577" s="8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2.75" customHeight="1" x14ac:dyDescent="0.15">
      <c r="A578" s="2"/>
      <c r="B578" s="7"/>
      <c r="C578" s="8"/>
      <c r="D578" s="8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2.75" customHeight="1" x14ac:dyDescent="0.15">
      <c r="A579" s="2"/>
      <c r="B579" s="7"/>
      <c r="C579" s="8"/>
      <c r="D579" s="8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2.75" customHeight="1" x14ac:dyDescent="0.15">
      <c r="A580" s="2"/>
      <c r="B580" s="7"/>
      <c r="C580" s="8"/>
      <c r="D580" s="8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2.75" customHeight="1" x14ac:dyDescent="0.15">
      <c r="A581" s="2"/>
      <c r="B581" s="7"/>
      <c r="C581" s="8"/>
      <c r="D581" s="8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2.75" customHeight="1" x14ac:dyDescent="0.15">
      <c r="A582" s="2"/>
      <c r="B582" s="7"/>
      <c r="C582" s="8"/>
      <c r="D582" s="8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2.75" customHeight="1" x14ac:dyDescent="0.15">
      <c r="A583" s="2"/>
      <c r="B583" s="7"/>
      <c r="C583" s="8"/>
      <c r="D583" s="8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2.75" customHeight="1" x14ac:dyDescent="0.15">
      <c r="A584" s="2"/>
      <c r="B584" s="7"/>
      <c r="C584" s="8"/>
      <c r="D584" s="8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2.75" customHeight="1" x14ac:dyDescent="0.15">
      <c r="A585" s="2"/>
      <c r="B585" s="7"/>
      <c r="C585" s="8"/>
      <c r="D585" s="8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2.75" customHeight="1" x14ac:dyDescent="0.15">
      <c r="A586" s="2"/>
      <c r="B586" s="7"/>
      <c r="C586" s="8"/>
      <c r="D586" s="8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2.75" customHeight="1" x14ac:dyDescent="0.15">
      <c r="A587" s="2"/>
      <c r="B587" s="7"/>
      <c r="C587" s="8"/>
      <c r="D587" s="8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2.75" customHeight="1" x14ac:dyDescent="0.15">
      <c r="A588" s="2"/>
      <c r="B588" s="7"/>
      <c r="C588" s="8"/>
      <c r="D588" s="8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2.75" customHeight="1" x14ac:dyDescent="0.15">
      <c r="A589" s="2"/>
      <c r="B589" s="7"/>
      <c r="C589" s="8"/>
      <c r="D589" s="8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2.75" customHeight="1" x14ac:dyDescent="0.15">
      <c r="A590" s="2"/>
      <c r="B590" s="7"/>
      <c r="C590" s="8"/>
      <c r="D590" s="8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2.75" customHeight="1" x14ac:dyDescent="0.15">
      <c r="A591" s="2"/>
      <c r="B591" s="7"/>
      <c r="C591" s="8"/>
      <c r="D591" s="8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2.75" customHeight="1" x14ac:dyDescent="0.15">
      <c r="A592" s="2"/>
      <c r="B592" s="7"/>
      <c r="C592" s="8"/>
      <c r="D592" s="8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2.75" customHeight="1" x14ac:dyDescent="0.15">
      <c r="A593" s="2"/>
      <c r="B593" s="7"/>
      <c r="C593" s="8"/>
      <c r="D593" s="8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2.75" customHeight="1" x14ac:dyDescent="0.15">
      <c r="A594" s="2"/>
      <c r="B594" s="7"/>
      <c r="C594" s="8"/>
      <c r="D594" s="8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2.75" customHeight="1" x14ac:dyDescent="0.15">
      <c r="A595" s="2"/>
      <c r="B595" s="7"/>
      <c r="C595" s="8"/>
      <c r="D595" s="8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2.75" customHeight="1" x14ac:dyDescent="0.15">
      <c r="A596" s="2"/>
      <c r="B596" s="7"/>
      <c r="C596" s="8"/>
      <c r="D596" s="8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2.75" customHeight="1" x14ac:dyDescent="0.15">
      <c r="A597" s="2"/>
      <c r="B597" s="7"/>
      <c r="C597" s="8"/>
      <c r="D597" s="8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2.75" customHeight="1" x14ac:dyDescent="0.15">
      <c r="A598" s="2"/>
      <c r="B598" s="7"/>
      <c r="C598" s="8"/>
      <c r="D598" s="8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2.75" customHeight="1" x14ac:dyDescent="0.15">
      <c r="A599" s="2"/>
      <c r="B599" s="7"/>
      <c r="C599" s="8"/>
      <c r="D599" s="8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2.75" customHeight="1" x14ac:dyDescent="0.15">
      <c r="A600" s="2"/>
      <c r="B600" s="7"/>
      <c r="C600" s="8"/>
      <c r="D600" s="8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2.75" customHeight="1" x14ac:dyDescent="0.15">
      <c r="A601" s="2"/>
      <c r="B601" s="7"/>
      <c r="C601" s="8"/>
      <c r="D601" s="8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2.75" customHeight="1" x14ac:dyDescent="0.15">
      <c r="A602" s="2"/>
      <c r="B602" s="7"/>
      <c r="C602" s="8"/>
      <c r="D602" s="8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2.75" customHeight="1" x14ac:dyDescent="0.15">
      <c r="A603" s="2"/>
      <c r="B603" s="7"/>
      <c r="C603" s="8"/>
      <c r="D603" s="8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2.75" customHeight="1" x14ac:dyDescent="0.15">
      <c r="A604" s="2"/>
      <c r="B604" s="7"/>
      <c r="C604" s="8"/>
      <c r="D604" s="8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2.75" customHeight="1" x14ac:dyDescent="0.15">
      <c r="A605" s="2"/>
      <c r="B605" s="7"/>
      <c r="C605" s="8"/>
      <c r="D605" s="8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2.75" customHeight="1" x14ac:dyDescent="0.15">
      <c r="A606" s="2"/>
      <c r="B606" s="7"/>
      <c r="C606" s="8"/>
      <c r="D606" s="8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2.75" customHeight="1" x14ac:dyDescent="0.15">
      <c r="A607" s="2"/>
      <c r="B607" s="7"/>
      <c r="C607" s="8"/>
      <c r="D607" s="8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2.75" customHeight="1" x14ac:dyDescent="0.15">
      <c r="A608" s="2"/>
      <c r="B608" s="7"/>
      <c r="C608" s="8"/>
      <c r="D608" s="8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2.75" customHeight="1" x14ac:dyDescent="0.15">
      <c r="A609" s="2"/>
      <c r="B609" s="7"/>
      <c r="C609" s="8"/>
      <c r="D609" s="8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2.75" customHeight="1" x14ac:dyDescent="0.15">
      <c r="A610" s="2"/>
      <c r="B610" s="7"/>
      <c r="C610" s="8"/>
      <c r="D610" s="8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2.75" customHeight="1" x14ac:dyDescent="0.15">
      <c r="A611" s="2"/>
      <c r="B611" s="7"/>
      <c r="C611" s="8"/>
      <c r="D611" s="8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2.75" customHeight="1" x14ac:dyDescent="0.15">
      <c r="A612" s="2"/>
      <c r="B612" s="7"/>
      <c r="C612" s="8"/>
      <c r="D612" s="8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2.75" customHeight="1" x14ac:dyDescent="0.15">
      <c r="A613" s="2"/>
      <c r="B613" s="7"/>
      <c r="C613" s="8"/>
      <c r="D613" s="8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2.75" customHeight="1" x14ac:dyDescent="0.15">
      <c r="A614" s="2"/>
      <c r="B614" s="7"/>
      <c r="C614" s="8"/>
      <c r="D614" s="8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2.75" customHeight="1" x14ac:dyDescent="0.15">
      <c r="A615" s="2"/>
      <c r="B615" s="7"/>
      <c r="C615" s="8"/>
      <c r="D615" s="8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2.75" customHeight="1" x14ac:dyDescent="0.15">
      <c r="A616" s="2"/>
      <c r="B616" s="7"/>
      <c r="C616" s="8"/>
      <c r="D616" s="8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2.75" customHeight="1" x14ac:dyDescent="0.15">
      <c r="A617" s="2"/>
      <c r="B617" s="7"/>
      <c r="C617" s="8"/>
      <c r="D617" s="8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2.75" customHeight="1" x14ac:dyDescent="0.15">
      <c r="A618" s="2"/>
      <c r="B618" s="7"/>
      <c r="C618" s="8"/>
      <c r="D618" s="8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2.75" customHeight="1" x14ac:dyDescent="0.15">
      <c r="A619" s="2"/>
      <c r="B619" s="7"/>
      <c r="C619" s="8"/>
      <c r="D619" s="8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2.75" customHeight="1" x14ac:dyDescent="0.15">
      <c r="A620" s="2"/>
      <c r="B620" s="7"/>
      <c r="C620" s="8"/>
      <c r="D620" s="8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2.75" customHeight="1" x14ac:dyDescent="0.15">
      <c r="A621" s="2"/>
      <c r="B621" s="7"/>
      <c r="C621" s="8"/>
      <c r="D621" s="8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2.75" customHeight="1" x14ac:dyDescent="0.15">
      <c r="A622" s="2"/>
      <c r="B622" s="7"/>
      <c r="C622" s="8"/>
      <c r="D622" s="8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2.75" customHeight="1" x14ac:dyDescent="0.15">
      <c r="A623" s="2"/>
      <c r="B623" s="7"/>
      <c r="C623" s="8"/>
      <c r="D623" s="8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2.75" customHeight="1" x14ac:dyDescent="0.15">
      <c r="A624" s="2"/>
      <c r="B624" s="7"/>
      <c r="C624" s="8"/>
      <c r="D624" s="8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2.75" customHeight="1" x14ac:dyDescent="0.15">
      <c r="A625" s="2"/>
      <c r="B625" s="7"/>
      <c r="C625" s="8"/>
      <c r="D625" s="8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2.75" customHeight="1" x14ac:dyDescent="0.15">
      <c r="A626" s="2"/>
      <c r="B626" s="7"/>
      <c r="C626" s="8"/>
      <c r="D626" s="8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2.75" customHeight="1" x14ac:dyDescent="0.15">
      <c r="A627" s="2"/>
      <c r="B627" s="7"/>
      <c r="C627" s="8"/>
      <c r="D627" s="8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2.75" customHeight="1" x14ac:dyDescent="0.15">
      <c r="A628" s="2"/>
      <c r="B628" s="7"/>
      <c r="C628" s="8"/>
      <c r="D628" s="8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2.75" customHeight="1" x14ac:dyDescent="0.15">
      <c r="A629" s="2"/>
      <c r="B629" s="7"/>
      <c r="C629" s="8"/>
      <c r="D629" s="8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2.75" customHeight="1" x14ac:dyDescent="0.15">
      <c r="A630" s="2"/>
      <c r="B630" s="7"/>
      <c r="C630" s="8"/>
      <c r="D630" s="8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2.75" customHeight="1" x14ac:dyDescent="0.15">
      <c r="A631" s="2"/>
      <c r="B631" s="7"/>
      <c r="C631" s="8"/>
      <c r="D631" s="8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2.75" customHeight="1" x14ac:dyDescent="0.15">
      <c r="A632" s="2"/>
      <c r="B632" s="7"/>
      <c r="C632" s="8"/>
      <c r="D632" s="8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2.75" customHeight="1" x14ac:dyDescent="0.15">
      <c r="A633" s="2"/>
      <c r="B633" s="7"/>
      <c r="C633" s="8"/>
      <c r="D633" s="8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2.75" customHeight="1" x14ac:dyDescent="0.15">
      <c r="A634" s="2"/>
      <c r="B634" s="7"/>
      <c r="C634" s="8"/>
      <c r="D634" s="8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2.75" customHeight="1" x14ac:dyDescent="0.15">
      <c r="A635" s="2"/>
      <c r="B635" s="7"/>
      <c r="C635" s="8"/>
      <c r="D635" s="8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2.75" customHeight="1" x14ac:dyDescent="0.15">
      <c r="A636" s="2"/>
      <c r="B636" s="7"/>
      <c r="C636" s="8"/>
      <c r="D636" s="8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2.75" customHeight="1" x14ac:dyDescent="0.15">
      <c r="A637" s="2"/>
      <c r="B637" s="7"/>
      <c r="C637" s="8"/>
      <c r="D637" s="8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2.75" customHeight="1" x14ac:dyDescent="0.15">
      <c r="A638" s="2"/>
      <c r="B638" s="7"/>
      <c r="C638" s="8"/>
      <c r="D638" s="8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2.75" customHeight="1" x14ac:dyDescent="0.15">
      <c r="A639" s="2"/>
      <c r="B639" s="7"/>
      <c r="C639" s="8"/>
      <c r="D639" s="8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2.75" customHeight="1" x14ac:dyDescent="0.15">
      <c r="A640" s="2"/>
      <c r="B640" s="7"/>
      <c r="C640" s="8"/>
      <c r="D640" s="8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2.75" customHeight="1" x14ac:dyDescent="0.15">
      <c r="A641" s="2"/>
      <c r="B641" s="7"/>
      <c r="C641" s="8"/>
      <c r="D641" s="8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2.75" customHeight="1" x14ac:dyDescent="0.15">
      <c r="A642" s="2"/>
      <c r="B642" s="7"/>
      <c r="C642" s="8"/>
      <c r="D642" s="8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2.75" customHeight="1" x14ac:dyDescent="0.15">
      <c r="A643" s="2"/>
      <c r="B643" s="7"/>
      <c r="C643" s="8"/>
      <c r="D643" s="8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2.75" customHeight="1" x14ac:dyDescent="0.15">
      <c r="A644" s="2"/>
      <c r="B644" s="7"/>
      <c r="C644" s="8"/>
      <c r="D644" s="8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2.75" customHeight="1" x14ac:dyDescent="0.15">
      <c r="A645" s="2"/>
      <c r="B645" s="7"/>
      <c r="C645" s="8"/>
      <c r="D645" s="8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2.75" customHeight="1" x14ac:dyDescent="0.15">
      <c r="A646" s="2"/>
      <c r="B646" s="7"/>
      <c r="C646" s="8"/>
      <c r="D646" s="8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2.75" customHeight="1" x14ac:dyDescent="0.15">
      <c r="A647" s="2"/>
      <c r="B647" s="7"/>
      <c r="C647" s="8"/>
      <c r="D647" s="8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2.75" customHeight="1" x14ac:dyDescent="0.15">
      <c r="A648" s="2"/>
      <c r="B648" s="7"/>
      <c r="C648" s="8"/>
      <c r="D648" s="8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2.75" customHeight="1" x14ac:dyDescent="0.15">
      <c r="A649" s="2"/>
      <c r="B649" s="7"/>
      <c r="C649" s="8"/>
      <c r="D649" s="8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2.75" customHeight="1" x14ac:dyDescent="0.15">
      <c r="A650" s="2"/>
      <c r="B650" s="7"/>
      <c r="C650" s="8"/>
      <c r="D650" s="8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2.75" customHeight="1" x14ac:dyDescent="0.15">
      <c r="A651" s="2"/>
      <c r="B651" s="7"/>
      <c r="C651" s="8"/>
      <c r="D651" s="8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2.75" customHeight="1" x14ac:dyDescent="0.15">
      <c r="A652" s="2"/>
      <c r="B652" s="7"/>
      <c r="C652" s="8"/>
      <c r="D652" s="8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2.75" customHeight="1" x14ac:dyDescent="0.15">
      <c r="A653" s="2"/>
      <c r="B653" s="7"/>
      <c r="C653" s="8"/>
      <c r="D653" s="8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2.75" customHeight="1" x14ac:dyDescent="0.15">
      <c r="A654" s="2"/>
      <c r="B654" s="7"/>
      <c r="C654" s="8"/>
      <c r="D654" s="8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2.75" customHeight="1" x14ac:dyDescent="0.15">
      <c r="A655" s="2"/>
      <c r="B655" s="7"/>
      <c r="C655" s="8"/>
      <c r="D655" s="8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2.75" customHeight="1" x14ac:dyDescent="0.15">
      <c r="A656" s="2"/>
      <c r="B656" s="7"/>
      <c r="C656" s="8"/>
      <c r="D656" s="8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2.75" customHeight="1" x14ac:dyDescent="0.15">
      <c r="A657" s="2"/>
      <c r="B657" s="7"/>
      <c r="C657" s="8"/>
      <c r="D657" s="8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2.75" customHeight="1" x14ac:dyDescent="0.15">
      <c r="A658" s="2"/>
      <c r="B658" s="7"/>
      <c r="C658" s="8"/>
      <c r="D658" s="8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2.75" customHeight="1" x14ac:dyDescent="0.15">
      <c r="A659" s="2"/>
      <c r="B659" s="7"/>
      <c r="C659" s="8"/>
      <c r="D659" s="8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2.75" customHeight="1" x14ac:dyDescent="0.15">
      <c r="A660" s="2"/>
      <c r="B660" s="7"/>
      <c r="C660" s="8"/>
      <c r="D660" s="8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2.75" customHeight="1" x14ac:dyDescent="0.15">
      <c r="A661" s="2"/>
      <c r="B661" s="7"/>
      <c r="C661" s="8"/>
      <c r="D661" s="8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2.75" customHeight="1" x14ac:dyDescent="0.15">
      <c r="A662" s="2"/>
      <c r="B662" s="7"/>
      <c r="C662" s="8"/>
      <c r="D662" s="8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2.75" customHeight="1" x14ac:dyDescent="0.15">
      <c r="A663" s="2"/>
      <c r="B663" s="7"/>
      <c r="C663" s="8"/>
      <c r="D663" s="8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2.75" customHeight="1" x14ac:dyDescent="0.15">
      <c r="A664" s="2"/>
      <c r="B664" s="7"/>
      <c r="C664" s="8"/>
      <c r="D664" s="8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2.75" customHeight="1" x14ac:dyDescent="0.15">
      <c r="A665" s="2"/>
      <c r="B665" s="7"/>
      <c r="C665" s="8"/>
      <c r="D665" s="8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2.75" customHeight="1" x14ac:dyDescent="0.15">
      <c r="A666" s="2"/>
      <c r="B666" s="7"/>
      <c r="C666" s="8"/>
      <c r="D666" s="8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2.75" customHeight="1" x14ac:dyDescent="0.15">
      <c r="A667" s="2"/>
      <c r="B667" s="7"/>
      <c r="C667" s="8"/>
      <c r="D667" s="8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2.75" customHeight="1" x14ac:dyDescent="0.15">
      <c r="A668" s="2"/>
      <c r="B668" s="7"/>
      <c r="C668" s="8"/>
      <c r="D668" s="8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2.75" customHeight="1" x14ac:dyDescent="0.15">
      <c r="A669" s="2"/>
      <c r="B669" s="7"/>
      <c r="C669" s="8"/>
      <c r="D669" s="8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2.75" customHeight="1" x14ac:dyDescent="0.15">
      <c r="A670" s="2"/>
      <c r="B670" s="7"/>
      <c r="C670" s="8"/>
      <c r="D670" s="8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2.75" customHeight="1" x14ac:dyDescent="0.15">
      <c r="A671" s="2"/>
      <c r="B671" s="7"/>
      <c r="C671" s="8"/>
      <c r="D671" s="8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2.75" customHeight="1" x14ac:dyDescent="0.15">
      <c r="A672" s="2"/>
      <c r="B672" s="7"/>
      <c r="C672" s="8"/>
      <c r="D672" s="8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2.75" customHeight="1" x14ac:dyDescent="0.15">
      <c r="A673" s="2"/>
      <c r="B673" s="7"/>
      <c r="C673" s="8"/>
      <c r="D673" s="8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2.75" customHeight="1" x14ac:dyDescent="0.15">
      <c r="A674" s="2"/>
      <c r="B674" s="7"/>
      <c r="C674" s="8"/>
      <c r="D674" s="8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2.75" customHeight="1" x14ac:dyDescent="0.15">
      <c r="A675" s="2"/>
      <c r="B675" s="7"/>
      <c r="C675" s="8"/>
      <c r="D675" s="8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2.75" customHeight="1" x14ac:dyDescent="0.15">
      <c r="A676" s="2"/>
      <c r="B676" s="7"/>
      <c r="C676" s="8"/>
      <c r="D676" s="8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2.75" customHeight="1" x14ac:dyDescent="0.15">
      <c r="A677" s="2"/>
      <c r="B677" s="7"/>
      <c r="C677" s="8"/>
      <c r="D677" s="8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2.75" customHeight="1" x14ac:dyDescent="0.15">
      <c r="A678" s="2"/>
      <c r="B678" s="7"/>
      <c r="C678" s="8"/>
      <c r="D678" s="8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2.75" customHeight="1" x14ac:dyDescent="0.15">
      <c r="A679" s="2"/>
      <c r="B679" s="7"/>
      <c r="C679" s="8"/>
      <c r="D679" s="8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2.75" customHeight="1" x14ac:dyDescent="0.15">
      <c r="A680" s="2"/>
      <c r="B680" s="7"/>
      <c r="C680" s="8"/>
      <c r="D680" s="8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2.75" customHeight="1" x14ac:dyDescent="0.15">
      <c r="A681" s="2"/>
      <c r="B681" s="7"/>
      <c r="C681" s="8"/>
      <c r="D681" s="8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2.75" customHeight="1" x14ac:dyDescent="0.15">
      <c r="A682" s="2"/>
      <c r="B682" s="7"/>
      <c r="C682" s="8"/>
      <c r="D682" s="8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2.75" customHeight="1" x14ac:dyDescent="0.15">
      <c r="A683" s="2"/>
      <c r="B683" s="7"/>
      <c r="C683" s="8"/>
      <c r="D683" s="8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2.75" customHeight="1" x14ac:dyDescent="0.15">
      <c r="A684" s="2"/>
      <c r="B684" s="7"/>
      <c r="C684" s="8"/>
      <c r="D684" s="8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2.75" customHeight="1" x14ac:dyDescent="0.15">
      <c r="A685" s="2"/>
      <c r="B685" s="7"/>
      <c r="C685" s="8"/>
      <c r="D685" s="8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2.75" customHeight="1" x14ac:dyDescent="0.15">
      <c r="A686" s="2"/>
      <c r="B686" s="7"/>
      <c r="C686" s="8"/>
      <c r="D686" s="8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2.75" customHeight="1" x14ac:dyDescent="0.15">
      <c r="A687" s="2"/>
      <c r="B687" s="7"/>
      <c r="C687" s="8"/>
      <c r="D687" s="8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2.75" customHeight="1" x14ac:dyDescent="0.15">
      <c r="A688" s="2"/>
      <c r="B688" s="7"/>
      <c r="C688" s="8"/>
      <c r="D688" s="8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2.75" customHeight="1" x14ac:dyDescent="0.15">
      <c r="A689" s="2"/>
      <c r="B689" s="7"/>
      <c r="C689" s="8"/>
      <c r="D689" s="8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2.75" customHeight="1" x14ac:dyDescent="0.15">
      <c r="A690" s="2"/>
      <c r="B690" s="7"/>
      <c r="C690" s="8"/>
      <c r="D690" s="8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2.75" customHeight="1" x14ac:dyDescent="0.15">
      <c r="A691" s="2"/>
      <c r="B691" s="7"/>
      <c r="C691" s="8"/>
      <c r="D691" s="8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2.75" customHeight="1" x14ac:dyDescent="0.15">
      <c r="A692" s="2"/>
      <c r="B692" s="7"/>
      <c r="C692" s="8"/>
      <c r="D692" s="8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2.75" customHeight="1" x14ac:dyDescent="0.15">
      <c r="A693" s="2"/>
      <c r="B693" s="7"/>
      <c r="C693" s="8"/>
      <c r="D693" s="8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2.75" customHeight="1" x14ac:dyDescent="0.15">
      <c r="A694" s="2"/>
      <c r="B694" s="7"/>
      <c r="C694" s="8"/>
      <c r="D694" s="8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2.75" customHeight="1" x14ac:dyDescent="0.15">
      <c r="A695" s="2"/>
      <c r="B695" s="7"/>
      <c r="C695" s="8"/>
      <c r="D695" s="8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2.75" customHeight="1" x14ac:dyDescent="0.15">
      <c r="A696" s="2"/>
      <c r="B696" s="7"/>
      <c r="C696" s="8"/>
      <c r="D696" s="8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2.75" customHeight="1" x14ac:dyDescent="0.15">
      <c r="A697" s="2"/>
      <c r="B697" s="7"/>
      <c r="C697" s="8"/>
      <c r="D697" s="8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2.75" customHeight="1" x14ac:dyDescent="0.15">
      <c r="A698" s="2"/>
      <c r="B698" s="7"/>
      <c r="C698" s="8"/>
      <c r="D698" s="8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2.75" customHeight="1" x14ac:dyDescent="0.15">
      <c r="A699" s="2"/>
      <c r="B699" s="7"/>
      <c r="C699" s="8"/>
      <c r="D699" s="8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2.75" customHeight="1" x14ac:dyDescent="0.15">
      <c r="A700" s="2"/>
      <c r="B700" s="7"/>
      <c r="C700" s="8"/>
      <c r="D700" s="8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2.75" customHeight="1" x14ac:dyDescent="0.15">
      <c r="A701" s="2"/>
      <c r="B701" s="7"/>
      <c r="C701" s="8"/>
      <c r="D701" s="8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2.75" customHeight="1" x14ac:dyDescent="0.15">
      <c r="A702" s="2"/>
      <c r="B702" s="7"/>
      <c r="C702" s="8"/>
      <c r="D702" s="8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2.75" customHeight="1" x14ac:dyDescent="0.15">
      <c r="A703" s="2"/>
      <c r="B703" s="7"/>
      <c r="C703" s="8"/>
      <c r="D703" s="8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2.75" customHeight="1" x14ac:dyDescent="0.15">
      <c r="A704" s="2"/>
      <c r="B704" s="7"/>
      <c r="C704" s="8"/>
      <c r="D704" s="8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2.75" customHeight="1" x14ac:dyDescent="0.15">
      <c r="A705" s="2"/>
      <c r="B705" s="7"/>
      <c r="C705" s="8"/>
      <c r="D705" s="8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2.75" customHeight="1" x14ac:dyDescent="0.15">
      <c r="A706" s="2"/>
      <c r="B706" s="7"/>
      <c r="C706" s="8"/>
      <c r="D706" s="8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2.75" customHeight="1" x14ac:dyDescent="0.15">
      <c r="A707" s="2"/>
      <c r="B707" s="7"/>
      <c r="C707" s="8"/>
      <c r="D707" s="8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2.75" customHeight="1" x14ac:dyDescent="0.15">
      <c r="A708" s="2"/>
      <c r="B708" s="7"/>
      <c r="C708" s="8"/>
      <c r="D708" s="8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2.75" customHeight="1" x14ac:dyDescent="0.15">
      <c r="A709" s="2"/>
      <c r="B709" s="7"/>
      <c r="C709" s="8"/>
      <c r="D709" s="8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2.75" customHeight="1" x14ac:dyDescent="0.15">
      <c r="A710" s="2"/>
      <c r="B710" s="7"/>
      <c r="C710" s="8"/>
      <c r="D710" s="8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2.75" customHeight="1" x14ac:dyDescent="0.15">
      <c r="A711" s="2"/>
      <c r="B711" s="7"/>
      <c r="C711" s="8"/>
      <c r="D711" s="8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2.75" customHeight="1" x14ac:dyDescent="0.15">
      <c r="A712" s="2"/>
      <c r="B712" s="7"/>
      <c r="C712" s="8"/>
      <c r="D712" s="8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2.75" customHeight="1" x14ac:dyDescent="0.15">
      <c r="A713" s="2"/>
      <c r="B713" s="7"/>
      <c r="C713" s="8"/>
      <c r="D713" s="8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2.75" customHeight="1" x14ac:dyDescent="0.15">
      <c r="A714" s="2"/>
      <c r="B714" s="7"/>
      <c r="C714" s="8"/>
      <c r="D714" s="8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2.75" customHeight="1" x14ac:dyDescent="0.15">
      <c r="A715" s="2"/>
      <c r="B715" s="7"/>
      <c r="C715" s="8"/>
      <c r="D715" s="8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2.75" customHeight="1" x14ac:dyDescent="0.15">
      <c r="A716" s="2"/>
      <c r="B716" s="7"/>
      <c r="C716" s="8"/>
      <c r="D716" s="8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2.75" customHeight="1" x14ac:dyDescent="0.15">
      <c r="A717" s="2"/>
      <c r="B717" s="7"/>
      <c r="C717" s="8"/>
      <c r="D717" s="8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2.75" customHeight="1" x14ac:dyDescent="0.15">
      <c r="A718" s="2"/>
      <c r="B718" s="7"/>
      <c r="C718" s="8"/>
      <c r="D718" s="8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2.75" customHeight="1" x14ac:dyDescent="0.15">
      <c r="A719" s="2"/>
      <c r="B719" s="7"/>
      <c r="C719" s="8"/>
      <c r="D719" s="8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2.75" customHeight="1" x14ac:dyDescent="0.15">
      <c r="A720" s="2"/>
      <c r="B720" s="7"/>
      <c r="C720" s="8"/>
      <c r="D720" s="8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2.75" customHeight="1" x14ac:dyDescent="0.15">
      <c r="A721" s="2"/>
      <c r="B721" s="7"/>
      <c r="C721" s="8"/>
      <c r="D721" s="8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2.75" customHeight="1" x14ac:dyDescent="0.15">
      <c r="A722" s="2"/>
      <c r="B722" s="7"/>
      <c r="C722" s="8"/>
      <c r="D722" s="8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2.75" customHeight="1" x14ac:dyDescent="0.15">
      <c r="A723" s="2"/>
      <c r="B723" s="7"/>
      <c r="C723" s="8"/>
      <c r="D723" s="8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2.75" customHeight="1" x14ac:dyDescent="0.15">
      <c r="A724" s="2"/>
      <c r="B724" s="7"/>
      <c r="C724" s="8"/>
      <c r="D724" s="8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2.75" customHeight="1" x14ac:dyDescent="0.15">
      <c r="A725" s="2"/>
      <c r="B725" s="7"/>
      <c r="C725" s="8"/>
      <c r="D725" s="8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2.75" customHeight="1" x14ac:dyDescent="0.15">
      <c r="A726" s="2"/>
      <c r="B726" s="7"/>
      <c r="C726" s="8"/>
      <c r="D726" s="8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2.75" customHeight="1" x14ac:dyDescent="0.15">
      <c r="A727" s="2"/>
      <c r="B727" s="7"/>
      <c r="C727" s="8"/>
      <c r="D727" s="8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2.75" customHeight="1" x14ac:dyDescent="0.15">
      <c r="A728" s="2"/>
      <c r="B728" s="7"/>
      <c r="C728" s="8"/>
      <c r="D728" s="8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2.75" customHeight="1" x14ac:dyDescent="0.15">
      <c r="A729" s="2"/>
      <c r="B729" s="7"/>
      <c r="C729" s="8"/>
      <c r="D729" s="8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2.75" customHeight="1" x14ac:dyDescent="0.15">
      <c r="A730" s="2"/>
      <c r="B730" s="7"/>
      <c r="C730" s="8"/>
      <c r="D730" s="8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2.75" customHeight="1" x14ac:dyDescent="0.15">
      <c r="A731" s="2"/>
      <c r="B731" s="7"/>
      <c r="C731" s="8"/>
      <c r="D731" s="8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2.75" customHeight="1" x14ac:dyDescent="0.15">
      <c r="A732" s="2"/>
      <c r="B732" s="7"/>
      <c r="C732" s="8"/>
      <c r="D732" s="8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2.75" customHeight="1" x14ac:dyDescent="0.15">
      <c r="A733" s="2"/>
      <c r="B733" s="7"/>
      <c r="C733" s="8"/>
      <c r="D733" s="8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2.75" customHeight="1" x14ac:dyDescent="0.15">
      <c r="A734" s="2"/>
      <c r="B734" s="7"/>
      <c r="C734" s="8"/>
      <c r="D734" s="8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2.75" customHeight="1" x14ac:dyDescent="0.15">
      <c r="A735" s="2"/>
      <c r="B735" s="7"/>
      <c r="C735" s="8"/>
      <c r="D735" s="8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2.75" customHeight="1" x14ac:dyDescent="0.15">
      <c r="A736" s="2"/>
      <c r="B736" s="7"/>
      <c r="C736" s="8"/>
      <c r="D736" s="8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2.75" customHeight="1" x14ac:dyDescent="0.15">
      <c r="A737" s="2"/>
      <c r="B737" s="7"/>
      <c r="C737" s="8"/>
      <c r="D737" s="8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2.75" customHeight="1" x14ac:dyDescent="0.15">
      <c r="A738" s="2"/>
      <c r="B738" s="7"/>
      <c r="C738" s="8"/>
      <c r="D738" s="8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2.75" customHeight="1" x14ac:dyDescent="0.15">
      <c r="A739" s="2"/>
      <c r="B739" s="7"/>
      <c r="C739" s="8"/>
      <c r="D739" s="8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2.75" customHeight="1" x14ac:dyDescent="0.15">
      <c r="A740" s="2"/>
      <c r="B740" s="7"/>
      <c r="C740" s="8"/>
      <c r="D740" s="8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2.75" customHeight="1" x14ac:dyDescent="0.15">
      <c r="A741" s="2"/>
      <c r="B741" s="7"/>
      <c r="C741" s="8"/>
      <c r="D741" s="8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2.75" customHeight="1" x14ac:dyDescent="0.15">
      <c r="A742" s="2"/>
      <c r="B742" s="7"/>
      <c r="C742" s="8"/>
      <c r="D742" s="8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2.75" customHeight="1" x14ac:dyDescent="0.15">
      <c r="A743" s="2"/>
      <c r="B743" s="7"/>
      <c r="C743" s="8"/>
      <c r="D743" s="8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2.75" customHeight="1" x14ac:dyDescent="0.15">
      <c r="A744" s="2"/>
      <c r="B744" s="7"/>
      <c r="C744" s="8"/>
      <c r="D744" s="8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2.75" customHeight="1" x14ac:dyDescent="0.15">
      <c r="A745" s="2"/>
      <c r="B745" s="7"/>
      <c r="C745" s="8"/>
      <c r="D745" s="8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2.75" customHeight="1" x14ac:dyDescent="0.15">
      <c r="A746" s="2"/>
      <c r="B746" s="7"/>
      <c r="C746" s="8"/>
      <c r="D746" s="8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2.75" customHeight="1" x14ac:dyDescent="0.15">
      <c r="A747" s="2"/>
      <c r="B747" s="7"/>
      <c r="C747" s="8"/>
      <c r="D747" s="8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2.75" customHeight="1" x14ac:dyDescent="0.15">
      <c r="A748" s="2"/>
      <c r="B748" s="7"/>
      <c r="C748" s="8"/>
      <c r="D748" s="8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2.75" customHeight="1" x14ac:dyDescent="0.15">
      <c r="A749" s="2"/>
      <c r="B749" s="7"/>
      <c r="C749" s="8"/>
      <c r="D749" s="8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2.75" customHeight="1" x14ac:dyDescent="0.15">
      <c r="A750" s="2"/>
      <c r="B750" s="7"/>
      <c r="C750" s="8"/>
      <c r="D750" s="8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2.75" customHeight="1" x14ac:dyDescent="0.15">
      <c r="A751" s="2"/>
      <c r="B751" s="7"/>
      <c r="C751" s="8"/>
      <c r="D751" s="8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2.75" customHeight="1" x14ac:dyDescent="0.15">
      <c r="A752" s="2"/>
      <c r="B752" s="7"/>
      <c r="C752" s="8"/>
      <c r="D752" s="8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2.75" customHeight="1" x14ac:dyDescent="0.15">
      <c r="A753" s="2"/>
      <c r="B753" s="7"/>
      <c r="C753" s="8"/>
      <c r="D753" s="8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2.75" customHeight="1" x14ac:dyDescent="0.15">
      <c r="A754" s="2"/>
      <c r="B754" s="7"/>
      <c r="C754" s="8"/>
      <c r="D754" s="8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2.75" customHeight="1" x14ac:dyDescent="0.15">
      <c r="A755" s="2"/>
      <c r="B755" s="7"/>
      <c r="C755" s="8"/>
      <c r="D755" s="8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2.75" customHeight="1" x14ac:dyDescent="0.15">
      <c r="A756" s="2"/>
      <c r="B756" s="7"/>
      <c r="C756" s="8"/>
      <c r="D756" s="8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2.75" customHeight="1" x14ac:dyDescent="0.15">
      <c r="A757" s="2"/>
      <c r="B757" s="7"/>
      <c r="C757" s="8"/>
      <c r="D757" s="8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2.75" customHeight="1" x14ac:dyDescent="0.15">
      <c r="A758" s="2"/>
      <c r="B758" s="7"/>
      <c r="C758" s="8"/>
      <c r="D758" s="8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2.75" customHeight="1" x14ac:dyDescent="0.15">
      <c r="A759" s="2"/>
      <c r="B759" s="7"/>
      <c r="C759" s="8"/>
      <c r="D759" s="8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2.75" customHeight="1" x14ac:dyDescent="0.15">
      <c r="A760" s="2"/>
      <c r="B760" s="7"/>
      <c r="C760" s="8"/>
      <c r="D760" s="8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2.75" customHeight="1" x14ac:dyDescent="0.15">
      <c r="A761" s="2"/>
      <c r="B761" s="7"/>
      <c r="C761" s="8"/>
      <c r="D761" s="8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2.75" customHeight="1" x14ac:dyDescent="0.15">
      <c r="A762" s="2"/>
      <c r="B762" s="7"/>
      <c r="C762" s="8"/>
      <c r="D762" s="8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2.75" customHeight="1" x14ac:dyDescent="0.15">
      <c r="A763" s="2"/>
      <c r="B763" s="7"/>
      <c r="C763" s="8"/>
      <c r="D763" s="8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2.75" customHeight="1" x14ac:dyDescent="0.15">
      <c r="A764" s="2"/>
      <c r="B764" s="7"/>
      <c r="C764" s="8"/>
      <c r="D764" s="8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2.75" customHeight="1" x14ac:dyDescent="0.15">
      <c r="A765" s="2"/>
      <c r="B765" s="7"/>
      <c r="C765" s="8"/>
      <c r="D765" s="8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2.75" customHeight="1" x14ac:dyDescent="0.15">
      <c r="A766" s="2"/>
      <c r="B766" s="7"/>
      <c r="C766" s="8"/>
      <c r="D766" s="8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2.75" customHeight="1" x14ac:dyDescent="0.15">
      <c r="A767" s="2"/>
      <c r="B767" s="7"/>
      <c r="C767" s="8"/>
      <c r="D767" s="8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2.75" customHeight="1" x14ac:dyDescent="0.15">
      <c r="A768" s="2"/>
      <c r="B768" s="7"/>
      <c r="C768" s="8"/>
      <c r="D768" s="8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2.75" customHeight="1" x14ac:dyDescent="0.15">
      <c r="A769" s="2"/>
      <c r="B769" s="7"/>
      <c r="C769" s="8"/>
      <c r="D769" s="8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2.75" customHeight="1" x14ac:dyDescent="0.15">
      <c r="A770" s="2"/>
      <c r="B770" s="7"/>
      <c r="C770" s="8"/>
      <c r="D770" s="8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2.75" customHeight="1" x14ac:dyDescent="0.15">
      <c r="A771" s="2"/>
      <c r="B771" s="7"/>
      <c r="C771" s="8"/>
      <c r="D771" s="8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2.75" customHeight="1" x14ac:dyDescent="0.15">
      <c r="A772" s="2"/>
      <c r="B772" s="7"/>
      <c r="C772" s="8"/>
      <c r="D772" s="8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2.75" customHeight="1" x14ac:dyDescent="0.15">
      <c r="A773" s="2"/>
      <c r="B773" s="7"/>
      <c r="C773" s="8"/>
      <c r="D773" s="8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2.75" customHeight="1" x14ac:dyDescent="0.15">
      <c r="A774" s="2"/>
      <c r="B774" s="7"/>
      <c r="C774" s="8"/>
      <c r="D774" s="8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2.75" customHeight="1" x14ac:dyDescent="0.15">
      <c r="A775" s="2"/>
      <c r="B775" s="7"/>
      <c r="C775" s="8"/>
      <c r="D775" s="8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2.75" customHeight="1" x14ac:dyDescent="0.15">
      <c r="A776" s="2"/>
      <c r="B776" s="7"/>
      <c r="C776" s="8"/>
      <c r="D776" s="8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2.75" customHeight="1" x14ac:dyDescent="0.15">
      <c r="A777" s="2"/>
      <c r="B777" s="7"/>
      <c r="C777" s="8"/>
      <c r="D777" s="8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2.75" customHeight="1" x14ac:dyDescent="0.15">
      <c r="A778" s="2"/>
      <c r="B778" s="7"/>
      <c r="C778" s="8"/>
      <c r="D778" s="8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2.75" customHeight="1" x14ac:dyDescent="0.15">
      <c r="A779" s="2"/>
      <c r="B779" s="7"/>
      <c r="C779" s="8"/>
      <c r="D779" s="8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2.75" customHeight="1" x14ac:dyDescent="0.15">
      <c r="A780" s="2"/>
      <c r="B780" s="7"/>
      <c r="C780" s="8"/>
      <c r="D780" s="8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2.75" customHeight="1" x14ac:dyDescent="0.15">
      <c r="A781" s="2"/>
      <c r="B781" s="7"/>
      <c r="C781" s="8"/>
      <c r="D781" s="8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2.75" customHeight="1" x14ac:dyDescent="0.15">
      <c r="A782" s="2"/>
      <c r="B782" s="7"/>
      <c r="C782" s="8"/>
      <c r="D782" s="8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2.75" customHeight="1" x14ac:dyDescent="0.15">
      <c r="A783" s="2"/>
      <c r="B783" s="7"/>
      <c r="C783" s="8"/>
      <c r="D783" s="8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2.75" customHeight="1" x14ac:dyDescent="0.15">
      <c r="A784" s="2"/>
      <c r="B784" s="7"/>
      <c r="C784" s="8"/>
      <c r="D784" s="8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2.75" customHeight="1" x14ac:dyDescent="0.15">
      <c r="A785" s="2"/>
      <c r="B785" s="7"/>
      <c r="C785" s="8"/>
      <c r="D785" s="8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2.75" customHeight="1" x14ac:dyDescent="0.15">
      <c r="A786" s="2"/>
      <c r="B786" s="7"/>
      <c r="C786" s="8"/>
      <c r="D786" s="8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2.75" customHeight="1" x14ac:dyDescent="0.15">
      <c r="A787" s="2"/>
      <c r="B787" s="7"/>
      <c r="C787" s="8"/>
      <c r="D787" s="8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2.75" customHeight="1" x14ac:dyDescent="0.15">
      <c r="A788" s="2"/>
      <c r="B788" s="7"/>
      <c r="C788" s="8"/>
      <c r="D788" s="8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2.75" customHeight="1" x14ac:dyDescent="0.15">
      <c r="A789" s="2"/>
      <c r="B789" s="7"/>
      <c r="C789" s="8"/>
      <c r="D789" s="8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2.75" customHeight="1" x14ac:dyDescent="0.15">
      <c r="A790" s="2"/>
      <c r="B790" s="7"/>
      <c r="C790" s="8"/>
      <c r="D790" s="8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2.75" customHeight="1" x14ac:dyDescent="0.15">
      <c r="A791" s="2"/>
      <c r="B791" s="7"/>
      <c r="C791" s="8"/>
      <c r="D791" s="8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2.75" customHeight="1" x14ac:dyDescent="0.15">
      <c r="A792" s="2"/>
      <c r="B792" s="7"/>
      <c r="C792" s="8"/>
      <c r="D792" s="8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2.75" customHeight="1" x14ac:dyDescent="0.15">
      <c r="A793" s="2"/>
      <c r="B793" s="7"/>
      <c r="C793" s="8"/>
      <c r="D793" s="8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2.75" customHeight="1" x14ac:dyDescent="0.15">
      <c r="A794" s="2"/>
      <c r="B794" s="7"/>
      <c r="C794" s="8"/>
      <c r="D794" s="8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2.75" customHeight="1" x14ac:dyDescent="0.15">
      <c r="A795" s="2"/>
      <c r="B795" s="7"/>
      <c r="C795" s="8"/>
      <c r="D795" s="8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2.75" customHeight="1" x14ac:dyDescent="0.15">
      <c r="A796" s="2"/>
      <c r="B796" s="7"/>
      <c r="C796" s="8"/>
      <c r="D796" s="8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2.75" customHeight="1" x14ac:dyDescent="0.15">
      <c r="A797" s="2"/>
      <c r="B797" s="7"/>
      <c r="C797" s="8"/>
      <c r="D797" s="8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2.75" customHeight="1" x14ac:dyDescent="0.15">
      <c r="A798" s="2"/>
      <c r="B798" s="7"/>
      <c r="C798" s="8"/>
      <c r="D798" s="8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2.75" customHeight="1" x14ac:dyDescent="0.15">
      <c r="A799" s="2"/>
      <c r="B799" s="7"/>
      <c r="C799" s="8"/>
      <c r="D799" s="8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2.75" customHeight="1" x14ac:dyDescent="0.15">
      <c r="A800" s="2"/>
      <c r="B800" s="7"/>
      <c r="C800" s="8"/>
      <c r="D800" s="8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2.75" customHeight="1" x14ac:dyDescent="0.15">
      <c r="A801" s="2"/>
      <c r="B801" s="7"/>
      <c r="C801" s="8"/>
      <c r="D801" s="8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2.75" customHeight="1" x14ac:dyDescent="0.15">
      <c r="A802" s="2"/>
      <c r="B802" s="7"/>
      <c r="C802" s="8"/>
      <c r="D802" s="8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2.75" customHeight="1" x14ac:dyDescent="0.15">
      <c r="A803" s="2"/>
      <c r="B803" s="7"/>
      <c r="C803" s="8"/>
      <c r="D803" s="8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2.75" customHeight="1" x14ac:dyDescent="0.15">
      <c r="A804" s="2"/>
      <c r="B804" s="7"/>
      <c r="C804" s="8"/>
      <c r="D804" s="8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2.75" customHeight="1" x14ac:dyDescent="0.15">
      <c r="A805" s="2"/>
      <c r="B805" s="7"/>
      <c r="C805" s="8"/>
      <c r="D805" s="8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2.75" customHeight="1" x14ac:dyDescent="0.15">
      <c r="A806" s="2"/>
      <c r="B806" s="7"/>
      <c r="C806" s="8"/>
      <c r="D806" s="8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2.75" customHeight="1" x14ac:dyDescent="0.15">
      <c r="A807" s="2"/>
      <c r="B807" s="7"/>
      <c r="C807" s="8"/>
      <c r="D807" s="8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2.75" customHeight="1" x14ac:dyDescent="0.15">
      <c r="A808" s="2"/>
      <c r="B808" s="7"/>
      <c r="C808" s="8"/>
      <c r="D808" s="8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2.75" customHeight="1" x14ac:dyDescent="0.15">
      <c r="A809" s="2"/>
      <c r="B809" s="7"/>
      <c r="C809" s="8"/>
      <c r="D809" s="8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2.75" customHeight="1" x14ac:dyDescent="0.15">
      <c r="A810" s="2"/>
      <c r="B810" s="7"/>
      <c r="C810" s="8"/>
      <c r="D810" s="8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2.75" customHeight="1" x14ac:dyDescent="0.15">
      <c r="A811" s="2"/>
      <c r="B811" s="7"/>
      <c r="C811" s="8"/>
      <c r="D811" s="8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2.75" customHeight="1" x14ac:dyDescent="0.15">
      <c r="A812" s="2"/>
      <c r="B812" s="7"/>
      <c r="C812" s="8"/>
      <c r="D812" s="8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2.75" customHeight="1" x14ac:dyDescent="0.15">
      <c r="A813" s="2"/>
      <c r="B813" s="7"/>
      <c r="C813" s="8"/>
      <c r="D813" s="8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2.75" customHeight="1" x14ac:dyDescent="0.15">
      <c r="A814" s="2"/>
      <c r="B814" s="7"/>
      <c r="C814" s="8"/>
      <c r="D814" s="8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2.75" customHeight="1" x14ac:dyDescent="0.15">
      <c r="A815" s="2"/>
      <c r="B815" s="7"/>
      <c r="C815" s="8"/>
      <c r="D815" s="8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2.75" customHeight="1" x14ac:dyDescent="0.15">
      <c r="A816" s="2"/>
      <c r="B816" s="7"/>
      <c r="C816" s="8"/>
      <c r="D816" s="8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2.75" customHeight="1" x14ac:dyDescent="0.15">
      <c r="A817" s="2"/>
      <c r="B817" s="7"/>
      <c r="C817" s="8"/>
      <c r="D817" s="8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2.75" customHeight="1" x14ac:dyDescent="0.15">
      <c r="A818" s="2"/>
      <c r="B818" s="7"/>
      <c r="C818" s="8"/>
      <c r="D818" s="8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2.75" customHeight="1" x14ac:dyDescent="0.15">
      <c r="A819" s="2"/>
      <c r="B819" s="7"/>
      <c r="C819" s="8"/>
      <c r="D819" s="8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2.75" customHeight="1" x14ac:dyDescent="0.15">
      <c r="A820" s="2"/>
      <c r="B820" s="7"/>
      <c r="C820" s="8"/>
      <c r="D820" s="8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2.75" customHeight="1" x14ac:dyDescent="0.15">
      <c r="A821" s="2"/>
      <c r="B821" s="7"/>
      <c r="C821" s="8"/>
      <c r="D821" s="8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2.75" customHeight="1" x14ac:dyDescent="0.15">
      <c r="A822" s="2"/>
      <c r="B822" s="7"/>
      <c r="C822" s="8"/>
      <c r="D822" s="8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2.75" customHeight="1" x14ac:dyDescent="0.15">
      <c r="A823" s="2"/>
      <c r="B823" s="7"/>
      <c r="C823" s="8"/>
      <c r="D823" s="8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2.75" customHeight="1" x14ac:dyDescent="0.15">
      <c r="A824" s="2"/>
      <c r="B824" s="7"/>
      <c r="C824" s="8"/>
      <c r="D824" s="8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2.75" customHeight="1" x14ac:dyDescent="0.15">
      <c r="A825" s="2"/>
      <c r="B825" s="7"/>
      <c r="C825" s="8"/>
      <c r="D825" s="8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2.75" customHeight="1" x14ac:dyDescent="0.15">
      <c r="A826" s="2"/>
      <c r="B826" s="7"/>
      <c r="C826" s="8"/>
      <c r="D826" s="8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2.75" customHeight="1" x14ac:dyDescent="0.15">
      <c r="A827" s="2"/>
      <c r="B827" s="7"/>
      <c r="C827" s="8"/>
      <c r="D827" s="8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2.75" customHeight="1" x14ac:dyDescent="0.15">
      <c r="A828" s="2"/>
      <c r="B828" s="7"/>
      <c r="C828" s="8"/>
      <c r="D828" s="8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2.75" customHeight="1" x14ac:dyDescent="0.15">
      <c r="A829" s="2"/>
      <c r="B829" s="7"/>
      <c r="C829" s="8"/>
      <c r="D829" s="8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2.75" customHeight="1" x14ac:dyDescent="0.15">
      <c r="A830" s="2"/>
      <c r="B830" s="7"/>
      <c r="C830" s="8"/>
      <c r="D830" s="8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2.75" customHeight="1" x14ac:dyDescent="0.15">
      <c r="A831" s="2"/>
      <c r="B831" s="7"/>
      <c r="C831" s="8"/>
      <c r="D831" s="8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2.75" customHeight="1" x14ac:dyDescent="0.15">
      <c r="A832" s="2"/>
      <c r="B832" s="7"/>
      <c r="C832" s="8"/>
      <c r="D832" s="8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2.75" customHeight="1" x14ac:dyDescent="0.15">
      <c r="A833" s="2"/>
      <c r="B833" s="7"/>
      <c r="C833" s="8"/>
      <c r="D833" s="8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2.75" customHeight="1" x14ac:dyDescent="0.15">
      <c r="A834" s="2"/>
      <c r="B834" s="7"/>
      <c r="C834" s="8"/>
      <c r="D834" s="8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2.75" customHeight="1" x14ac:dyDescent="0.15">
      <c r="A835" s="2"/>
      <c r="B835" s="7"/>
      <c r="C835" s="8"/>
      <c r="D835" s="8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2.75" customHeight="1" x14ac:dyDescent="0.15">
      <c r="A836" s="2"/>
      <c r="B836" s="7"/>
      <c r="C836" s="8"/>
      <c r="D836" s="8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2.75" customHeight="1" x14ac:dyDescent="0.15">
      <c r="A837" s="2"/>
      <c r="B837" s="7"/>
      <c r="C837" s="8"/>
      <c r="D837" s="8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2.75" customHeight="1" x14ac:dyDescent="0.15">
      <c r="A838" s="2"/>
      <c r="B838" s="7"/>
      <c r="C838" s="8"/>
      <c r="D838" s="8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2.75" customHeight="1" x14ac:dyDescent="0.15">
      <c r="A839" s="2"/>
      <c r="B839" s="7"/>
      <c r="C839" s="8"/>
      <c r="D839" s="8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2.75" customHeight="1" x14ac:dyDescent="0.15">
      <c r="A840" s="2"/>
      <c r="B840" s="7"/>
      <c r="C840" s="8"/>
      <c r="D840" s="8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2.75" customHeight="1" x14ac:dyDescent="0.15">
      <c r="A841" s="2"/>
      <c r="B841" s="7"/>
      <c r="C841" s="8"/>
      <c r="D841" s="8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2.75" customHeight="1" x14ac:dyDescent="0.15">
      <c r="A842" s="2"/>
      <c r="B842" s="7"/>
      <c r="C842" s="8"/>
      <c r="D842" s="8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2.75" customHeight="1" x14ac:dyDescent="0.15">
      <c r="A843" s="2"/>
      <c r="B843" s="7"/>
      <c r="C843" s="8"/>
      <c r="D843" s="8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2.75" customHeight="1" x14ac:dyDescent="0.15">
      <c r="A844" s="2"/>
      <c r="B844" s="7"/>
      <c r="C844" s="8"/>
      <c r="D844" s="8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2.75" customHeight="1" x14ac:dyDescent="0.15">
      <c r="A845" s="2"/>
      <c r="B845" s="7"/>
      <c r="C845" s="8"/>
      <c r="D845" s="8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2.75" customHeight="1" x14ac:dyDescent="0.15">
      <c r="A846" s="2"/>
      <c r="B846" s="7"/>
      <c r="C846" s="8"/>
      <c r="D846" s="8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2.75" customHeight="1" x14ac:dyDescent="0.15">
      <c r="A847" s="2"/>
      <c r="B847" s="7"/>
      <c r="C847" s="8"/>
      <c r="D847" s="8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2.75" customHeight="1" x14ac:dyDescent="0.15">
      <c r="A848" s="2"/>
      <c r="B848" s="7"/>
      <c r="C848" s="8"/>
      <c r="D848" s="8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2.75" customHeight="1" x14ac:dyDescent="0.15">
      <c r="A849" s="2"/>
      <c r="B849" s="7"/>
      <c r="C849" s="8"/>
      <c r="D849" s="8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2.75" customHeight="1" x14ac:dyDescent="0.15">
      <c r="A850" s="2"/>
      <c r="B850" s="7"/>
      <c r="C850" s="8"/>
      <c r="D850" s="8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2.75" customHeight="1" x14ac:dyDescent="0.15">
      <c r="A851" s="2"/>
      <c r="B851" s="7"/>
      <c r="C851" s="8"/>
      <c r="D851" s="8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2.75" customHeight="1" x14ac:dyDescent="0.15">
      <c r="A852" s="2"/>
      <c r="B852" s="7"/>
      <c r="C852" s="8"/>
      <c r="D852" s="8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2.75" customHeight="1" x14ac:dyDescent="0.15">
      <c r="A853" s="2"/>
      <c r="B853" s="7"/>
      <c r="C853" s="8"/>
      <c r="D853" s="8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2.75" customHeight="1" x14ac:dyDescent="0.15">
      <c r="A854" s="2"/>
      <c r="B854" s="7"/>
      <c r="C854" s="8"/>
      <c r="D854" s="8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2.75" customHeight="1" x14ac:dyDescent="0.15">
      <c r="A855" s="2"/>
      <c r="B855" s="7"/>
      <c r="C855" s="8"/>
      <c r="D855" s="8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2.75" customHeight="1" x14ac:dyDescent="0.15">
      <c r="A856" s="2"/>
      <c r="B856" s="7"/>
      <c r="C856" s="8"/>
      <c r="D856" s="8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2.75" customHeight="1" x14ac:dyDescent="0.15">
      <c r="A857" s="2"/>
      <c r="B857" s="7"/>
      <c r="C857" s="8"/>
      <c r="D857" s="8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2.75" customHeight="1" x14ac:dyDescent="0.15">
      <c r="A858" s="2"/>
      <c r="B858" s="7"/>
      <c r="C858" s="8"/>
      <c r="D858" s="8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2.75" customHeight="1" x14ac:dyDescent="0.15">
      <c r="A859" s="2"/>
      <c r="B859" s="7"/>
      <c r="C859" s="8"/>
      <c r="D859" s="8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2.75" customHeight="1" x14ac:dyDescent="0.15">
      <c r="A860" s="2"/>
      <c r="B860" s="7"/>
      <c r="C860" s="8"/>
      <c r="D860" s="8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2.75" customHeight="1" x14ac:dyDescent="0.15">
      <c r="A861" s="2"/>
      <c r="B861" s="7"/>
      <c r="C861" s="8"/>
      <c r="D861" s="8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2.75" customHeight="1" x14ac:dyDescent="0.15">
      <c r="A862" s="2"/>
      <c r="B862" s="7"/>
      <c r="C862" s="8"/>
      <c r="D862" s="8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2.75" customHeight="1" x14ac:dyDescent="0.15">
      <c r="A863" s="2"/>
      <c r="B863" s="7"/>
      <c r="C863" s="8"/>
      <c r="D863" s="8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2.75" customHeight="1" x14ac:dyDescent="0.15">
      <c r="A864" s="2"/>
      <c r="B864" s="7"/>
      <c r="C864" s="8"/>
      <c r="D864" s="8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2.75" customHeight="1" x14ac:dyDescent="0.15">
      <c r="A865" s="2"/>
      <c r="B865" s="7"/>
      <c r="C865" s="8"/>
      <c r="D865" s="8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2.75" customHeight="1" x14ac:dyDescent="0.15">
      <c r="A866" s="2"/>
      <c r="B866" s="7"/>
      <c r="C866" s="8"/>
      <c r="D866" s="8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2.75" customHeight="1" x14ac:dyDescent="0.15">
      <c r="A867" s="2"/>
      <c r="B867" s="7"/>
      <c r="C867" s="8"/>
      <c r="D867" s="8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2.75" customHeight="1" x14ac:dyDescent="0.15">
      <c r="A868" s="2"/>
      <c r="B868" s="7"/>
      <c r="C868" s="8"/>
      <c r="D868" s="8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2.75" customHeight="1" x14ac:dyDescent="0.15">
      <c r="A869" s="2"/>
      <c r="B869" s="7"/>
      <c r="C869" s="8"/>
      <c r="D869" s="8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2.75" customHeight="1" x14ac:dyDescent="0.15">
      <c r="A870" s="2"/>
      <c r="B870" s="7"/>
      <c r="C870" s="8"/>
      <c r="D870" s="8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2.75" customHeight="1" x14ac:dyDescent="0.15">
      <c r="A871" s="2"/>
      <c r="B871" s="7"/>
      <c r="C871" s="8"/>
      <c r="D871" s="8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2.75" customHeight="1" x14ac:dyDescent="0.15">
      <c r="A872" s="2"/>
      <c r="B872" s="7"/>
      <c r="C872" s="8"/>
      <c r="D872" s="8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2.75" customHeight="1" x14ac:dyDescent="0.15">
      <c r="A873" s="2"/>
      <c r="B873" s="7"/>
      <c r="C873" s="8"/>
      <c r="D873" s="8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2.75" customHeight="1" x14ac:dyDescent="0.15">
      <c r="A874" s="2"/>
      <c r="B874" s="7"/>
      <c r="C874" s="8"/>
      <c r="D874" s="8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2.75" customHeight="1" x14ac:dyDescent="0.15">
      <c r="A875" s="2"/>
      <c r="B875" s="7"/>
      <c r="C875" s="8"/>
      <c r="D875" s="8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2.75" customHeight="1" x14ac:dyDescent="0.15">
      <c r="A876" s="2"/>
      <c r="B876" s="7"/>
      <c r="C876" s="8"/>
      <c r="D876" s="8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2.75" customHeight="1" x14ac:dyDescent="0.15">
      <c r="A877" s="2"/>
      <c r="B877" s="7"/>
      <c r="C877" s="8"/>
      <c r="D877" s="8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2.75" customHeight="1" x14ac:dyDescent="0.15">
      <c r="A878" s="2"/>
      <c r="B878" s="7"/>
      <c r="C878" s="8"/>
      <c r="D878" s="8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2.75" customHeight="1" x14ac:dyDescent="0.15">
      <c r="A879" s="2"/>
      <c r="B879" s="7"/>
      <c r="C879" s="8"/>
      <c r="D879" s="8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2.75" customHeight="1" x14ac:dyDescent="0.15">
      <c r="A880" s="2"/>
      <c r="B880" s="7"/>
      <c r="C880" s="8"/>
      <c r="D880" s="8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2.75" customHeight="1" x14ac:dyDescent="0.15">
      <c r="A881" s="2"/>
      <c r="B881" s="7"/>
      <c r="C881" s="8"/>
      <c r="D881" s="8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2.75" customHeight="1" x14ac:dyDescent="0.15">
      <c r="A882" s="2"/>
      <c r="B882" s="7"/>
      <c r="C882" s="8"/>
      <c r="D882" s="8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2.75" customHeight="1" x14ac:dyDescent="0.15">
      <c r="A883" s="2"/>
      <c r="B883" s="7"/>
      <c r="C883" s="8"/>
      <c r="D883" s="8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2.75" customHeight="1" x14ac:dyDescent="0.15">
      <c r="A884" s="2"/>
      <c r="B884" s="7"/>
      <c r="C884" s="8"/>
      <c r="D884" s="8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2.75" customHeight="1" x14ac:dyDescent="0.15">
      <c r="A885" s="2"/>
      <c r="B885" s="7"/>
      <c r="C885" s="8"/>
      <c r="D885" s="8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2.75" customHeight="1" x14ac:dyDescent="0.15">
      <c r="A886" s="2"/>
      <c r="B886" s="7"/>
      <c r="C886" s="8"/>
      <c r="D886" s="8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2.75" customHeight="1" x14ac:dyDescent="0.15">
      <c r="A887" s="2"/>
      <c r="B887" s="7"/>
      <c r="C887" s="8"/>
      <c r="D887" s="8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2.75" customHeight="1" x14ac:dyDescent="0.15">
      <c r="A888" s="2"/>
      <c r="B888" s="7"/>
      <c r="C888" s="8"/>
      <c r="D888" s="8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2.75" customHeight="1" x14ac:dyDescent="0.15">
      <c r="A889" s="2"/>
      <c r="B889" s="7"/>
      <c r="C889" s="8"/>
      <c r="D889" s="8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2.75" customHeight="1" x14ac:dyDescent="0.15">
      <c r="A890" s="2"/>
      <c r="B890" s="7"/>
      <c r="C890" s="8"/>
      <c r="D890" s="8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2.75" customHeight="1" x14ac:dyDescent="0.15">
      <c r="A891" s="2"/>
      <c r="B891" s="7"/>
      <c r="C891" s="8"/>
      <c r="D891" s="8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2.75" customHeight="1" x14ac:dyDescent="0.15">
      <c r="A892" s="2"/>
      <c r="B892" s="7"/>
      <c r="C892" s="8"/>
      <c r="D892" s="8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2.75" customHeight="1" x14ac:dyDescent="0.15">
      <c r="A893" s="2"/>
      <c r="B893" s="7"/>
      <c r="C893" s="8"/>
      <c r="D893" s="8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2.75" customHeight="1" x14ac:dyDescent="0.15">
      <c r="A894" s="2"/>
      <c r="B894" s="7"/>
      <c r="C894" s="8"/>
      <c r="D894" s="8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2.75" customHeight="1" x14ac:dyDescent="0.15">
      <c r="A895" s="2"/>
      <c r="B895" s="7"/>
      <c r="C895" s="8"/>
      <c r="D895" s="8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2.75" customHeight="1" x14ac:dyDescent="0.15">
      <c r="A896" s="2"/>
      <c r="B896" s="7"/>
      <c r="C896" s="8"/>
      <c r="D896" s="8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2.75" customHeight="1" x14ac:dyDescent="0.15">
      <c r="A897" s="2"/>
      <c r="B897" s="7"/>
      <c r="C897" s="8"/>
      <c r="D897" s="8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2.75" customHeight="1" x14ac:dyDescent="0.15">
      <c r="A898" s="2"/>
      <c r="B898" s="7"/>
      <c r="C898" s="8"/>
      <c r="D898" s="8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2.75" customHeight="1" x14ac:dyDescent="0.15">
      <c r="A899" s="2"/>
      <c r="B899" s="7"/>
      <c r="C899" s="8"/>
      <c r="D899" s="8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2.75" customHeight="1" x14ac:dyDescent="0.15">
      <c r="A900" s="2"/>
      <c r="B900" s="7"/>
      <c r="C900" s="8"/>
      <c r="D900" s="8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2.75" customHeight="1" x14ac:dyDescent="0.15">
      <c r="A901" s="2"/>
      <c r="B901" s="7"/>
      <c r="C901" s="8"/>
      <c r="D901" s="8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2.75" customHeight="1" x14ac:dyDescent="0.15">
      <c r="A902" s="2"/>
      <c r="B902" s="7"/>
      <c r="C902" s="8"/>
      <c r="D902" s="8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2.75" customHeight="1" x14ac:dyDescent="0.15">
      <c r="A903" s="2"/>
      <c r="B903" s="7"/>
      <c r="C903" s="8"/>
      <c r="D903" s="8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2.75" customHeight="1" x14ac:dyDescent="0.15">
      <c r="A904" s="2"/>
      <c r="B904" s="7"/>
      <c r="C904" s="8"/>
      <c r="D904" s="8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2.75" customHeight="1" x14ac:dyDescent="0.15">
      <c r="A905" s="2"/>
      <c r="B905" s="7"/>
      <c r="C905" s="8"/>
      <c r="D905" s="8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2.75" customHeight="1" x14ac:dyDescent="0.15">
      <c r="A906" s="2"/>
      <c r="B906" s="7"/>
      <c r="C906" s="8"/>
      <c r="D906" s="8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2.75" customHeight="1" x14ac:dyDescent="0.15">
      <c r="A907" s="2"/>
      <c r="B907" s="7"/>
      <c r="C907" s="8"/>
      <c r="D907" s="8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2.75" customHeight="1" x14ac:dyDescent="0.15">
      <c r="A908" s="2"/>
      <c r="B908" s="7"/>
      <c r="C908" s="8"/>
      <c r="D908" s="8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2.75" customHeight="1" x14ac:dyDescent="0.15">
      <c r="A909" s="2"/>
      <c r="B909" s="7"/>
      <c r="C909" s="8"/>
      <c r="D909" s="8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2.75" customHeight="1" x14ac:dyDescent="0.15">
      <c r="A910" s="2"/>
      <c r="B910" s="7"/>
      <c r="C910" s="8"/>
      <c r="D910" s="8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2.75" customHeight="1" x14ac:dyDescent="0.15">
      <c r="A911" s="2"/>
      <c r="B911" s="7"/>
      <c r="C911" s="8"/>
      <c r="D911" s="8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2.75" customHeight="1" x14ac:dyDescent="0.15">
      <c r="A912" s="2"/>
      <c r="B912" s="7"/>
      <c r="C912" s="8"/>
      <c r="D912" s="8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2.75" customHeight="1" x14ac:dyDescent="0.15">
      <c r="A913" s="2"/>
      <c r="B913" s="7"/>
      <c r="C913" s="8"/>
      <c r="D913" s="8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2.75" customHeight="1" x14ac:dyDescent="0.15">
      <c r="A914" s="2"/>
      <c r="B914" s="7"/>
      <c r="C914" s="8"/>
      <c r="D914" s="8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2.75" customHeight="1" x14ac:dyDescent="0.15">
      <c r="A915" s="2"/>
      <c r="B915" s="7"/>
      <c r="C915" s="8"/>
      <c r="D915" s="8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2.75" customHeight="1" x14ac:dyDescent="0.15">
      <c r="A916" s="2"/>
      <c r="B916" s="7"/>
      <c r="C916" s="8"/>
      <c r="D916" s="8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2.75" customHeight="1" x14ac:dyDescent="0.15">
      <c r="A917" s="2"/>
      <c r="B917" s="7"/>
      <c r="C917" s="8"/>
      <c r="D917" s="8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2.75" customHeight="1" x14ac:dyDescent="0.15">
      <c r="A918" s="2"/>
      <c r="B918" s="7"/>
      <c r="C918" s="8"/>
      <c r="D918" s="8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2.75" customHeight="1" x14ac:dyDescent="0.15">
      <c r="A919" s="2"/>
      <c r="B919" s="7"/>
      <c r="C919" s="8"/>
      <c r="D919" s="8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2.75" customHeight="1" x14ac:dyDescent="0.15">
      <c r="A920" s="2"/>
      <c r="B920" s="7"/>
      <c r="C920" s="8"/>
      <c r="D920" s="8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2.75" customHeight="1" x14ac:dyDescent="0.15">
      <c r="A921" s="2"/>
      <c r="B921" s="7"/>
      <c r="C921" s="8"/>
      <c r="D921" s="8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2.75" customHeight="1" x14ac:dyDescent="0.15">
      <c r="A922" s="2"/>
      <c r="B922" s="7"/>
      <c r="C922" s="8"/>
      <c r="D922" s="8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2.75" customHeight="1" x14ac:dyDescent="0.15">
      <c r="A923" s="2"/>
      <c r="B923" s="7"/>
      <c r="C923" s="8"/>
      <c r="D923" s="8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2.75" customHeight="1" x14ac:dyDescent="0.15">
      <c r="A924" s="2"/>
      <c r="B924" s="7"/>
      <c r="C924" s="8"/>
      <c r="D924" s="8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2.75" customHeight="1" x14ac:dyDescent="0.15">
      <c r="A925" s="2"/>
      <c r="B925" s="7"/>
      <c r="C925" s="8"/>
      <c r="D925" s="8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2.75" customHeight="1" x14ac:dyDescent="0.15">
      <c r="A926" s="2"/>
      <c r="B926" s="7"/>
      <c r="C926" s="8"/>
      <c r="D926" s="8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2.75" customHeight="1" x14ac:dyDescent="0.15">
      <c r="A927" s="2"/>
      <c r="B927" s="7"/>
      <c r="C927" s="8"/>
      <c r="D927" s="8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2.75" customHeight="1" x14ac:dyDescent="0.15">
      <c r="A928" s="2"/>
      <c r="B928" s="7"/>
      <c r="C928" s="8"/>
      <c r="D928" s="8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2.75" customHeight="1" x14ac:dyDescent="0.15">
      <c r="A929" s="2"/>
      <c r="B929" s="7"/>
      <c r="C929" s="8"/>
      <c r="D929" s="8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2.75" customHeight="1" x14ac:dyDescent="0.15">
      <c r="A930" s="2"/>
      <c r="B930" s="7"/>
      <c r="C930" s="8"/>
      <c r="D930" s="8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2.75" customHeight="1" x14ac:dyDescent="0.15">
      <c r="A931" s="2"/>
      <c r="B931" s="7"/>
      <c r="C931" s="8"/>
      <c r="D931" s="8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2.75" customHeight="1" x14ac:dyDescent="0.15">
      <c r="A932" s="2"/>
      <c r="B932" s="7"/>
      <c r="C932" s="8"/>
      <c r="D932" s="8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2.75" customHeight="1" x14ac:dyDescent="0.15">
      <c r="A933" s="2"/>
      <c r="B933" s="7"/>
      <c r="C933" s="8"/>
      <c r="D933" s="8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2.75" customHeight="1" x14ac:dyDescent="0.15">
      <c r="A934" s="2"/>
      <c r="B934" s="7"/>
      <c r="C934" s="8"/>
      <c r="D934" s="8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2.75" customHeight="1" x14ac:dyDescent="0.15">
      <c r="A935" s="2"/>
      <c r="B935" s="7"/>
      <c r="C935" s="8"/>
      <c r="D935" s="8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2.75" customHeight="1" x14ac:dyDescent="0.15">
      <c r="A936" s="2"/>
      <c r="B936" s="7"/>
      <c r="C936" s="8"/>
      <c r="D936" s="8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2.75" customHeight="1" x14ac:dyDescent="0.15">
      <c r="A937" s="2"/>
      <c r="B937" s="7"/>
      <c r="C937" s="8"/>
      <c r="D937" s="8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2.75" customHeight="1" x14ac:dyDescent="0.15">
      <c r="A938" s="2"/>
      <c r="B938" s="7"/>
      <c r="C938" s="8"/>
      <c r="D938" s="8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2.75" customHeight="1" x14ac:dyDescent="0.15">
      <c r="A939" s="2"/>
      <c r="B939" s="7"/>
      <c r="C939" s="8"/>
      <c r="D939" s="8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2.75" customHeight="1" x14ac:dyDescent="0.15">
      <c r="A940" s="2"/>
      <c r="B940" s="7"/>
      <c r="C940" s="8"/>
      <c r="D940" s="8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2.75" customHeight="1" x14ac:dyDescent="0.15">
      <c r="A941" s="2"/>
      <c r="B941" s="7"/>
      <c r="C941" s="8"/>
      <c r="D941" s="8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2.75" customHeight="1" x14ac:dyDescent="0.15">
      <c r="A942" s="2"/>
      <c r="B942" s="7"/>
      <c r="C942" s="8"/>
      <c r="D942" s="8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2.75" customHeight="1" x14ac:dyDescent="0.15">
      <c r="A943" s="2"/>
      <c r="B943" s="7"/>
      <c r="C943" s="8"/>
      <c r="D943" s="8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2.75" customHeight="1" x14ac:dyDescent="0.15">
      <c r="A944" s="2"/>
      <c r="B944" s="7"/>
      <c r="C944" s="8"/>
      <c r="D944" s="8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2.75" customHeight="1" x14ac:dyDescent="0.15">
      <c r="A945" s="2"/>
      <c r="B945" s="7"/>
      <c r="C945" s="8"/>
      <c r="D945" s="8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2.75" customHeight="1" x14ac:dyDescent="0.15">
      <c r="A946" s="2"/>
      <c r="B946" s="7"/>
      <c r="C946" s="8"/>
      <c r="D946" s="8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2.75" customHeight="1" x14ac:dyDescent="0.15">
      <c r="A947" s="2"/>
      <c r="B947" s="7"/>
      <c r="C947" s="8"/>
      <c r="D947" s="8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2.75" customHeight="1" x14ac:dyDescent="0.15">
      <c r="A948" s="2"/>
      <c r="B948" s="7"/>
      <c r="C948" s="8"/>
      <c r="D948" s="8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2.75" customHeight="1" x14ac:dyDescent="0.15">
      <c r="A949" s="2"/>
      <c r="B949" s="7"/>
      <c r="C949" s="8"/>
      <c r="D949" s="8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2.75" customHeight="1" x14ac:dyDescent="0.15">
      <c r="A950" s="2"/>
      <c r="B950" s="7"/>
      <c r="C950" s="8"/>
      <c r="D950" s="8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2.75" customHeight="1" x14ac:dyDescent="0.15">
      <c r="A951" s="2"/>
      <c r="B951" s="7"/>
      <c r="C951" s="8"/>
      <c r="D951" s="8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2.75" customHeight="1" x14ac:dyDescent="0.15">
      <c r="A952" s="2"/>
      <c r="B952" s="7"/>
      <c r="C952" s="8"/>
      <c r="D952" s="8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2.75" customHeight="1" x14ac:dyDescent="0.15">
      <c r="A953" s="2"/>
      <c r="B953" s="7"/>
      <c r="C953" s="8"/>
      <c r="D953" s="8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2.75" customHeight="1" x14ac:dyDescent="0.15">
      <c r="A954" s="2"/>
      <c r="B954" s="7"/>
      <c r="C954" s="8"/>
      <c r="D954" s="8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2.75" customHeight="1" x14ac:dyDescent="0.15">
      <c r="A955" s="2"/>
      <c r="B955" s="7"/>
      <c r="C955" s="8"/>
      <c r="D955" s="8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2.75" customHeight="1" x14ac:dyDescent="0.15">
      <c r="A956" s="2"/>
      <c r="B956" s="7"/>
      <c r="C956" s="8"/>
      <c r="D956" s="8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2.75" customHeight="1" x14ac:dyDescent="0.15">
      <c r="A957" s="2"/>
      <c r="B957" s="7"/>
      <c r="C957" s="8"/>
      <c r="D957" s="8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2.75" customHeight="1" x14ac:dyDescent="0.15">
      <c r="A958" s="2"/>
      <c r="B958" s="7"/>
      <c r="C958" s="8"/>
      <c r="D958" s="8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2.75" customHeight="1" x14ac:dyDescent="0.15">
      <c r="A959" s="2"/>
      <c r="B959" s="7"/>
      <c r="C959" s="8"/>
      <c r="D959" s="8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2.75" customHeight="1" x14ac:dyDescent="0.15">
      <c r="A960" s="2"/>
      <c r="B960" s="7"/>
      <c r="C960" s="8"/>
      <c r="D960" s="8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2.75" customHeight="1" x14ac:dyDescent="0.15">
      <c r="A961" s="2"/>
      <c r="B961" s="7"/>
      <c r="C961" s="8"/>
      <c r="D961" s="8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2.75" customHeight="1" x14ac:dyDescent="0.15">
      <c r="A962" s="2"/>
      <c r="B962" s="7"/>
      <c r="C962" s="8"/>
      <c r="D962" s="8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2.75" customHeight="1" x14ac:dyDescent="0.15">
      <c r="A963" s="2"/>
      <c r="B963" s="7"/>
      <c r="C963" s="8"/>
      <c r="D963" s="8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2.75" customHeight="1" x14ac:dyDescent="0.15">
      <c r="A964" s="2"/>
      <c r="B964" s="7"/>
      <c r="C964" s="8"/>
      <c r="D964" s="8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2.75" customHeight="1" x14ac:dyDescent="0.15">
      <c r="A965" s="2"/>
      <c r="B965" s="7"/>
      <c r="C965" s="8"/>
      <c r="D965" s="8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2.75" customHeight="1" x14ac:dyDescent="0.15">
      <c r="A966" s="2"/>
      <c r="B966" s="7"/>
      <c r="C966" s="8"/>
      <c r="D966" s="8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2.75" customHeight="1" x14ac:dyDescent="0.15">
      <c r="A967" s="2"/>
      <c r="B967" s="7"/>
      <c r="C967" s="8"/>
      <c r="D967" s="8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2.75" customHeight="1" x14ac:dyDescent="0.15">
      <c r="A968" s="2"/>
      <c r="B968" s="7"/>
      <c r="C968" s="8"/>
      <c r="D968" s="8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2.75" customHeight="1" x14ac:dyDescent="0.15">
      <c r="A969" s="2"/>
      <c r="B969" s="7"/>
      <c r="C969" s="8"/>
      <c r="D969" s="8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2.75" customHeight="1" x14ac:dyDescent="0.15">
      <c r="A970" s="2"/>
      <c r="B970" s="7"/>
      <c r="C970" s="8"/>
      <c r="D970" s="8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2.75" customHeight="1" x14ac:dyDescent="0.15">
      <c r="A971" s="2"/>
      <c r="B971" s="7"/>
      <c r="C971" s="8"/>
      <c r="D971" s="8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2.75" customHeight="1" x14ac:dyDescent="0.15">
      <c r="A972" s="2"/>
      <c r="B972" s="7"/>
      <c r="C972" s="8"/>
      <c r="D972" s="8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2.75" customHeight="1" x14ac:dyDescent="0.15">
      <c r="A973" s="2"/>
      <c r="B973" s="7"/>
      <c r="C973" s="8"/>
      <c r="D973" s="8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2.75" customHeight="1" x14ac:dyDescent="0.15">
      <c r="A974" s="2"/>
      <c r="B974" s="7"/>
      <c r="C974" s="8"/>
      <c r="D974" s="8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2.75" customHeight="1" x14ac:dyDescent="0.15">
      <c r="A975" s="2"/>
      <c r="B975" s="7"/>
      <c r="C975" s="8"/>
      <c r="D975" s="8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2.75" customHeight="1" x14ac:dyDescent="0.15">
      <c r="A976" s="2"/>
      <c r="B976" s="7"/>
      <c r="C976" s="8"/>
      <c r="D976" s="8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2.75" customHeight="1" x14ac:dyDescent="0.15">
      <c r="A977" s="2"/>
      <c r="B977" s="7"/>
      <c r="C977" s="8"/>
      <c r="D977" s="8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2.75" customHeight="1" x14ac:dyDescent="0.15">
      <c r="A978" s="2"/>
      <c r="B978" s="7"/>
      <c r="C978" s="8"/>
      <c r="D978" s="8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2.75" customHeight="1" x14ac:dyDescent="0.15">
      <c r="A979" s="2"/>
      <c r="B979" s="7"/>
      <c r="C979" s="8"/>
      <c r="D979" s="8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2.75" customHeight="1" x14ac:dyDescent="0.15">
      <c r="A980" s="2"/>
      <c r="B980" s="7"/>
      <c r="C980" s="8"/>
      <c r="D980" s="8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2.75" customHeight="1" x14ac:dyDescent="0.15">
      <c r="A981" s="2"/>
      <c r="B981" s="7"/>
      <c r="C981" s="8"/>
      <c r="D981" s="8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2.75" customHeight="1" x14ac:dyDescent="0.15">
      <c r="A982" s="2"/>
      <c r="B982" s="7"/>
      <c r="C982" s="8"/>
      <c r="D982" s="8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2.75" customHeight="1" x14ac:dyDescent="0.15">
      <c r="A983" s="2"/>
      <c r="B983" s="7"/>
      <c r="C983" s="8"/>
      <c r="D983" s="8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2.75" customHeight="1" x14ac:dyDescent="0.15">
      <c r="A984" s="2"/>
      <c r="B984" s="7"/>
      <c r="C984" s="8"/>
      <c r="D984" s="8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2.75" customHeight="1" x14ac:dyDescent="0.15">
      <c r="A985" s="2"/>
      <c r="B985" s="7"/>
      <c r="C985" s="8"/>
      <c r="D985" s="8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2.75" customHeight="1" x14ac:dyDescent="0.15">
      <c r="A986" s="2"/>
      <c r="B986" s="7"/>
      <c r="C986" s="8"/>
      <c r="D986" s="8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2.75" customHeight="1" x14ac:dyDescent="0.15">
      <c r="A987" s="2"/>
      <c r="B987" s="7"/>
      <c r="C987" s="8"/>
      <c r="D987" s="8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2.75" customHeight="1" x14ac:dyDescent="0.15">
      <c r="A988" s="2"/>
      <c r="B988" s="7"/>
      <c r="C988" s="8"/>
      <c r="D988" s="8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2.75" customHeight="1" x14ac:dyDescent="0.15">
      <c r="A989" s="2"/>
      <c r="B989" s="7"/>
      <c r="C989" s="8"/>
      <c r="D989" s="8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2.75" customHeight="1" x14ac:dyDescent="0.15">
      <c r="A990" s="2"/>
      <c r="B990" s="7"/>
      <c r="C990" s="8"/>
      <c r="D990" s="8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2.75" customHeight="1" x14ac:dyDescent="0.15">
      <c r="A991" s="2"/>
      <c r="B991" s="7"/>
      <c r="C991" s="8"/>
      <c r="D991" s="8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2.75" customHeight="1" x14ac:dyDescent="0.15">
      <c r="A992" s="2"/>
      <c r="B992" s="7"/>
      <c r="C992" s="8"/>
      <c r="D992" s="8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2.75" customHeight="1" x14ac:dyDescent="0.15">
      <c r="A993" s="2"/>
      <c r="B993" s="7"/>
      <c r="C993" s="8"/>
      <c r="D993" s="8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2.75" customHeight="1" x14ac:dyDescent="0.15">
      <c r="A994" s="2"/>
      <c r="B994" s="7"/>
      <c r="C994" s="8"/>
      <c r="D994" s="8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2.75" customHeight="1" x14ac:dyDescent="0.15">
      <c r="A995" s="2"/>
      <c r="B995" s="7"/>
      <c r="C995" s="8"/>
      <c r="D995" s="8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2.75" customHeight="1" x14ac:dyDescent="0.15">
      <c r="A996" s="2"/>
      <c r="B996" s="7"/>
      <c r="C996" s="8"/>
      <c r="D996" s="8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2.75" customHeight="1" x14ac:dyDescent="0.15">
      <c r="A997" s="2"/>
      <c r="B997" s="7"/>
      <c r="C997" s="8"/>
      <c r="D997" s="8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2.75" customHeight="1" x14ac:dyDescent="0.15">
      <c r="A998" s="2"/>
      <c r="B998" s="7"/>
      <c r="C998" s="8"/>
      <c r="D998" s="8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2.75" customHeight="1" x14ac:dyDescent="0.15">
      <c r="A999" s="2"/>
      <c r="B999" s="7"/>
      <c r="C999" s="8"/>
      <c r="D999" s="8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2.75" customHeight="1" x14ac:dyDescent="0.15">
      <c r="A1000" s="2"/>
      <c r="B1000" s="7"/>
      <c r="C1000" s="8"/>
      <c r="D1000" s="8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E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4.5" defaultRowHeight="15" customHeight="1" x14ac:dyDescent="0.15"/>
  <cols>
    <col min="1" max="1" width="17.83203125" customWidth="1"/>
    <col min="2" max="2" width="21.1640625" customWidth="1"/>
    <col min="3" max="3" width="7.33203125" customWidth="1"/>
    <col min="4" max="4" width="20.1640625" customWidth="1"/>
    <col min="5" max="7" width="9.5" customWidth="1"/>
    <col min="8" max="11" width="9.6640625" customWidth="1"/>
    <col min="12" max="20" width="11" customWidth="1"/>
    <col min="21" max="21" width="6" customWidth="1"/>
    <col min="22" max="22" width="12.1640625" customWidth="1"/>
    <col min="23" max="23" width="8.6640625" customWidth="1"/>
    <col min="24" max="27" width="10.1640625" customWidth="1"/>
    <col min="28" max="31" width="11.33203125" customWidth="1"/>
  </cols>
  <sheetData>
    <row r="1" spans="1:31" ht="12.75" customHeight="1" x14ac:dyDescent="0.15">
      <c r="A1" s="2" t="s">
        <v>2</v>
      </c>
      <c r="B1" s="3"/>
      <c r="C1" s="3"/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2.75" customHeight="1" x14ac:dyDescent="0.15">
      <c r="A2" s="3"/>
      <c r="B2" s="3"/>
      <c r="C2" s="3"/>
      <c r="D2" s="3"/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customHeight="1" x14ac:dyDescent="0.15">
      <c r="A3" s="2"/>
      <c r="B3" s="2" t="s">
        <v>12</v>
      </c>
      <c r="C3" s="7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2.75" customHeight="1" x14ac:dyDescent="0.15">
      <c r="A4" s="2"/>
      <c r="B4" s="2"/>
      <c r="C4" s="7" t="s">
        <v>16</v>
      </c>
      <c r="D4" s="12" t="s">
        <v>0</v>
      </c>
      <c r="E4" s="14">
        <f>'Sales Plan'!E14</f>
        <v>0</v>
      </c>
      <c r="F4" s="14">
        <f>'Sales Plan'!F14</f>
        <v>2</v>
      </c>
      <c r="G4" s="14">
        <f>'Sales Plan'!G14</f>
        <v>4</v>
      </c>
      <c r="H4" s="14">
        <f>'Sales Plan'!H14</f>
        <v>6</v>
      </c>
      <c r="I4" s="14">
        <f>'Sales Plan'!I14</f>
        <v>12</v>
      </c>
      <c r="J4" s="14">
        <f>'Sales Plan'!J14</f>
        <v>16</v>
      </c>
      <c r="K4" s="14">
        <f>'Sales Plan'!K14</f>
        <v>24</v>
      </c>
      <c r="L4" s="14">
        <f>'Sales Plan'!L14</f>
        <v>30</v>
      </c>
      <c r="M4" s="14">
        <f>'Sales Plan'!M14</f>
        <v>35</v>
      </c>
      <c r="N4" s="14">
        <f>'Sales Plan'!N14</f>
        <v>45</v>
      </c>
      <c r="O4" s="14">
        <f>'Sales Plan'!O14</f>
        <v>55</v>
      </c>
      <c r="P4" s="14">
        <f>'Sales Plan'!P14</f>
        <v>60</v>
      </c>
      <c r="Q4" s="14">
        <f>'Sales Plan'!Q14</f>
        <v>62</v>
      </c>
      <c r="R4" s="14">
        <f>'Sales Plan'!R14</f>
        <v>64</v>
      </c>
      <c r="S4" s="14">
        <f>'Sales Plan'!S14</f>
        <v>65</v>
      </c>
      <c r="T4" s="14">
        <f>'Sales Plan'!T14</f>
        <v>66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2.75" customHeight="1" x14ac:dyDescent="0.15">
      <c r="A5" s="2"/>
      <c r="B5" s="7"/>
      <c r="C5" s="7" t="s">
        <v>18</v>
      </c>
      <c r="D5" s="12" t="s">
        <v>0</v>
      </c>
      <c r="E5" s="14">
        <f>'Sales Plan'!E15</f>
        <v>0</v>
      </c>
      <c r="F5" s="14">
        <f>'Sales Plan'!F15</f>
        <v>0</v>
      </c>
      <c r="G5" s="14">
        <f>'Sales Plan'!G15</f>
        <v>0</v>
      </c>
      <c r="H5" s="14">
        <f>'Sales Plan'!H15</f>
        <v>0</v>
      </c>
      <c r="I5" s="14">
        <f>'Sales Plan'!I15</f>
        <v>2</v>
      </c>
      <c r="J5" s="14">
        <f>'Sales Plan'!J15</f>
        <v>4</v>
      </c>
      <c r="K5" s="14">
        <f>'Sales Plan'!K15</f>
        <v>9</v>
      </c>
      <c r="L5" s="14">
        <f>'Sales Plan'!L15</f>
        <v>15</v>
      </c>
      <c r="M5" s="14">
        <f>'Sales Plan'!M15</f>
        <v>20</v>
      </c>
      <c r="N5" s="14">
        <f>'Sales Plan'!N15</f>
        <v>25</v>
      </c>
      <c r="O5" s="14">
        <f>'Sales Plan'!O15</f>
        <v>30</v>
      </c>
      <c r="P5" s="14">
        <f>'Sales Plan'!P15</f>
        <v>40</v>
      </c>
      <c r="Q5" s="14">
        <f>'Sales Plan'!Q15</f>
        <v>50</v>
      </c>
      <c r="R5" s="14">
        <f>'Sales Plan'!R15</f>
        <v>54</v>
      </c>
      <c r="S5" s="14">
        <f>'Sales Plan'!S15</f>
        <v>56</v>
      </c>
      <c r="T5" s="14">
        <f>'Sales Plan'!T15</f>
        <v>57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12.75" customHeight="1" x14ac:dyDescent="0.15">
      <c r="A6" s="2"/>
      <c r="B6" s="7"/>
      <c r="C6" s="7" t="s">
        <v>19</v>
      </c>
      <c r="D6" s="12" t="s">
        <v>0</v>
      </c>
      <c r="E6" s="14">
        <f>'Sales Plan'!E16</f>
        <v>0</v>
      </c>
      <c r="F6" s="14">
        <f>'Sales Plan'!F16</f>
        <v>0</v>
      </c>
      <c r="G6" s="14">
        <f>'Sales Plan'!G16</f>
        <v>0</v>
      </c>
      <c r="H6" s="14">
        <f>'Sales Plan'!H16</f>
        <v>0</v>
      </c>
      <c r="I6" s="14">
        <f>'Sales Plan'!I16</f>
        <v>0</v>
      </c>
      <c r="J6" s="14">
        <f>'Sales Plan'!J16</f>
        <v>0</v>
      </c>
      <c r="K6" s="14">
        <f>'Sales Plan'!K16</f>
        <v>0</v>
      </c>
      <c r="L6" s="14">
        <f>'Sales Plan'!L16</f>
        <v>0</v>
      </c>
      <c r="M6" s="14">
        <f>'Sales Plan'!M16</f>
        <v>0</v>
      </c>
      <c r="N6" s="14">
        <f>'Sales Plan'!N16</f>
        <v>0</v>
      </c>
      <c r="O6" s="14">
        <f>'Sales Plan'!O16</f>
        <v>0</v>
      </c>
      <c r="P6" s="14">
        <f>'Sales Plan'!P16</f>
        <v>0</v>
      </c>
      <c r="Q6" s="14">
        <f>'Sales Plan'!Q16</f>
        <v>0</v>
      </c>
      <c r="R6" s="14">
        <f>'Sales Plan'!R16</f>
        <v>0</v>
      </c>
      <c r="S6" s="14">
        <f>'Sales Plan'!S16</f>
        <v>0</v>
      </c>
      <c r="T6" s="14">
        <f>'Sales Plan'!T16</f>
        <v>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12.75" customHeight="1" x14ac:dyDescent="0.15">
      <c r="A7" s="2"/>
      <c r="B7" s="7"/>
      <c r="C7" s="7" t="s">
        <v>22</v>
      </c>
      <c r="D7" s="8"/>
      <c r="E7" s="23">
        <f t="shared" ref="E7:T7" si="0">SUM(E4:E6)</f>
        <v>0</v>
      </c>
      <c r="F7" s="23">
        <f t="shared" si="0"/>
        <v>2</v>
      </c>
      <c r="G7" s="23">
        <f t="shared" si="0"/>
        <v>4</v>
      </c>
      <c r="H7" s="23">
        <f t="shared" si="0"/>
        <v>6</v>
      </c>
      <c r="I7" s="23">
        <f t="shared" si="0"/>
        <v>14</v>
      </c>
      <c r="J7" s="23">
        <f t="shared" si="0"/>
        <v>20</v>
      </c>
      <c r="K7" s="23">
        <f t="shared" si="0"/>
        <v>33</v>
      </c>
      <c r="L7" s="23">
        <f t="shared" si="0"/>
        <v>45</v>
      </c>
      <c r="M7" s="23">
        <f t="shared" si="0"/>
        <v>55</v>
      </c>
      <c r="N7" s="23">
        <f t="shared" si="0"/>
        <v>70</v>
      </c>
      <c r="O7" s="23">
        <f t="shared" si="0"/>
        <v>85</v>
      </c>
      <c r="P7" s="23">
        <f t="shared" si="0"/>
        <v>100</v>
      </c>
      <c r="Q7" s="23">
        <f t="shared" si="0"/>
        <v>112</v>
      </c>
      <c r="R7" s="23">
        <f t="shared" si="0"/>
        <v>118</v>
      </c>
      <c r="S7" s="23">
        <f t="shared" si="0"/>
        <v>121</v>
      </c>
      <c r="T7" s="23">
        <f t="shared" si="0"/>
        <v>123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12.75" customHeight="1" x14ac:dyDescent="0.15">
      <c r="A8" s="2"/>
      <c r="B8" s="7"/>
      <c r="C8" s="7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2.75" customHeight="1" x14ac:dyDescent="0.15">
      <c r="A9" s="10"/>
      <c r="B9" s="7"/>
      <c r="C9" s="7" t="s">
        <v>30</v>
      </c>
      <c r="D9" s="12"/>
      <c r="E9" s="26">
        <f>E7</f>
        <v>0</v>
      </c>
      <c r="F9" s="26">
        <f t="shared" ref="F9:T9" si="1">F7+E9</f>
        <v>2</v>
      </c>
      <c r="G9" s="26">
        <f t="shared" si="1"/>
        <v>6</v>
      </c>
      <c r="H9" s="26">
        <f t="shared" si="1"/>
        <v>12</v>
      </c>
      <c r="I9" s="26">
        <f t="shared" si="1"/>
        <v>26</v>
      </c>
      <c r="J9" s="26">
        <f t="shared" si="1"/>
        <v>46</v>
      </c>
      <c r="K9" s="26">
        <f t="shared" si="1"/>
        <v>79</v>
      </c>
      <c r="L9" s="26">
        <f t="shared" si="1"/>
        <v>124</v>
      </c>
      <c r="M9" s="26">
        <f t="shared" si="1"/>
        <v>179</v>
      </c>
      <c r="N9" s="26">
        <f t="shared" si="1"/>
        <v>249</v>
      </c>
      <c r="O9" s="26">
        <f t="shared" si="1"/>
        <v>334</v>
      </c>
      <c r="P9" s="26">
        <f t="shared" si="1"/>
        <v>434</v>
      </c>
      <c r="Q9" s="26">
        <f t="shared" si="1"/>
        <v>546</v>
      </c>
      <c r="R9" s="26">
        <f t="shared" si="1"/>
        <v>664</v>
      </c>
      <c r="S9" s="26">
        <f t="shared" si="1"/>
        <v>785</v>
      </c>
      <c r="T9" s="26">
        <f t="shared" si="1"/>
        <v>908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2.75" customHeight="1" x14ac:dyDescent="0.15">
      <c r="A10" s="2"/>
      <c r="B10" s="7"/>
      <c r="C10" s="7"/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12.75" customHeight="1" x14ac:dyDescent="0.15">
      <c r="A11" s="2"/>
      <c r="B11" s="2" t="s">
        <v>26</v>
      </c>
      <c r="C11" s="7"/>
      <c r="D11" s="10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12.75" customHeight="1" x14ac:dyDescent="0.15">
      <c r="A12" s="2"/>
      <c r="B12" s="2"/>
      <c r="C12" s="7" t="s">
        <v>16</v>
      </c>
      <c r="D12" s="12" t="s">
        <v>0</v>
      </c>
      <c r="E12" s="28">
        <f>'Sales Plan'!E20</f>
        <v>0</v>
      </c>
      <c r="F12" s="28">
        <f>'Sales Plan'!F20</f>
        <v>20000</v>
      </c>
      <c r="G12" s="28">
        <f>'Sales Plan'!G20</f>
        <v>20000</v>
      </c>
      <c r="H12" s="28">
        <f>'Sales Plan'!H20</f>
        <v>20000</v>
      </c>
      <c r="I12" s="28">
        <f>'Sales Plan'!I20</f>
        <v>20000</v>
      </c>
      <c r="J12" s="28">
        <f>'Sales Plan'!J20</f>
        <v>20000</v>
      </c>
      <c r="K12" s="28">
        <f>'Sales Plan'!K20</f>
        <v>20000</v>
      </c>
      <c r="L12" s="28">
        <f>'Sales Plan'!L20</f>
        <v>20000</v>
      </c>
      <c r="M12" s="28">
        <f>'Sales Plan'!M20</f>
        <v>20000</v>
      </c>
      <c r="N12" s="28">
        <f>'Sales Plan'!N20</f>
        <v>20000</v>
      </c>
      <c r="O12" s="28">
        <f>'Sales Plan'!O20</f>
        <v>20000</v>
      </c>
      <c r="P12" s="28">
        <f>'Sales Plan'!P20</f>
        <v>20000</v>
      </c>
      <c r="Q12" s="28">
        <f>'Sales Plan'!Q20</f>
        <v>20000</v>
      </c>
      <c r="R12" s="28">
        <f>'Sales Plan'!R20</f>
        <v>20000</v>
      </c>
      <c r="S12" s="28">
        <f>'Sales Plan'!S20</f>
        <v>20000</v>
      </c>
      <c r="T12" s="28">
        <f>'Sales Plan'!T20</f>
        <v>20000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12.75" customHeight="1" x14ac:dyDescent="0.15">
      <c r="A13" s="2"/>
      <c r="B13" s="2"/>
      <c r="C13" s="7" t="s">
        <v>18</v>
      </c>
      <c r="D13" s="12" t="s">
        <v>0</v>
      </c>
      <c r="E13" s="28">
        <f>'Sales Plan'!E21</f>
        <v>0</v>
      </c>
      <c r="F13" s="28">
        <f>'Sales Plan'!F21</f>
        <v>0</v>
      </c>
      <c r="G13" s="28">
        <f>'Sales Plan'!G21</f>
        <v>0</v>
      </c>
      <c r="H13" s="28">
        <f>'Sales Plan'!H21</f>
        <v>0</v>
      </c>
      <c r="I13" s="28">
        <f>'Sales Plan'!I21</f>
        <v>0</v>
      </c>
      <c r="J13" s="28">
        <f>'Sales Plan'!J21</f>
        <v>0</v>
      </c>
      <c r="K13" s="28">
        <f>'Sales Plan'!K21</f>
        <v>10000</v>
      </c>
      <c r="L13" s="28">
        <f>'Sales Plan'!L21</f>
        <v>10000</v>
      </c>
      <c r="M13" s="28">
        <f>'Sales Plan'!M21</f>
        <v>10000</v>
      </c>
      <c r="N13" s="28">
        <f>'Sales Plan'!N21</f>
        <v>10000</v>
      </c>
      <c r="O13" s="28">
        <f>'Sales Plan'!O21</f>
        <v>10000</v>
      </c>
      <c r="P13" s="28">
        <f>'Sales Plan'!P21</f>
        <v>10000</v>
      </c>
      <c r="Q13" s="28">
        <f>'Sales Plan'!Q21</f>
        <v>10000</v>
      </c>
      <c r="R13" s="28">
        <f>'Sales Plan'!R21</f>
        <v>10000</v>
      </c>
      <c r="S13" s="28">
        <f>'Sales Plan'!S21</f>
        <v>10000</v>
      </c>
      <c r="T13" s="28">
        <f>'Sales Plan'!T21</f>
        <v>10000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12.75" customHeight="1" x14ac:dyDescent="0.15">
      <c r="A14" s="2"/>
      <c r="B14" s="2"/>
      <c r="C14" s="7" t="s">
        <v>19</v>
      </c>
      <c r="D14" s="12" t="s">
        <v>0</v>
      </c>
      <c r="E14" s="28">
        <f>'Sales Plan'!E22</f>
        <v>0</v>
      </c>
      <c r="F14" s="28">
        <f>'Sales Plan'!F22</f>
        <v>0</v>
      </c>
      <c r="G14" s="28">
        <f>'Sales Plan'!G22</f>
        <v>0</v>
      </c>
      <c r="H14" s="28">
        <f>'Sales Plan'!H22</f>
        <v>0</v>
      </c>
      <c r="I14" s="28">
        <f>'Sales Plan'!I22</f>
        <v>0</v>
      </c>
      <c r="J14" s="28">
        <f>'Sales Plan'!J22</f>
        <v>0</v>
      </c>
      <c r="K14" s="28">
        <f>'Sales Plan'!K22</f>
        <v>0</v>
      </c>
      <c r="L14" s="28">
        <f>'Sales Plan'!L22</f>
        <v>0</v>
      </c>
      <c r="M14" s="28">
        <f>'Sales Plan'!M22</f>
        <v>0</v>
      </c>
      <c r="N14" s="28">
        <f>'Sales Plan'!N22</f>
        <v>0</v>
      </c>
      <c r="O14" s="28">
        <f>'Sales Plan'!O22</f>
        <v>0</v>
      </c>
      <c r="P14" s="28">
        <f>'Sales Plan'!P22</f>
        <v>0</v>
      </c>
      <c r="Q14" s="28">
        <f>'Sales Plan'!Q22</f>
        <v>0</v>
      </c>
      <c r="R14" s="28">
        <f>'Sales Plan'!R22</f>
        <v>0</v>
      </c>
      <c r="S14" s="28">
        <f>'Sales Plan'!S22</f>
        <v>0</v>
      </c>
      <c r="T14" s="28">
        <f>'Sales Plan'!T22</f>
        <v>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27" customHeight="1" x14ac:dyDescent="0.15">
      <c r="A15" s="2"/>
      <c r="B15" s="7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ht="12.75" customHeight="1" x14ac:dyDescent="0.15">
      <c r="A16" s="2" t="s">
        <v>43</v>
      </c>
      <c r="B16" s="3"/>
      <c r="C16" s="3"/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4</v>
      </c>
      <c r="J16" s="3" t="s">
        <v>5</v>
      </c>
      <c r="K16" s="3" t="s">
        <v>6</v>
      </c>
      <c r="L16" s="3" t="s">
        <v>7</v>
      </c>
      <c r="M16" s="3" t="s">
        <v>4</v>
      </c>
      <c r="N16" s="3" t="s">
        <v>5</v>
      </c>
      <c r="O16" s="3" t="s">
        <v>6</v>
      </c>
      <c r="P16" s="3" t="s">
        <v>7</v>
      </c>
      <c r="Q16" s="3" t="s">
        <v>4</v>
      </c>
      <c r="R16" s="3" t="s">
        <v>5</v>
      </c>
      <c r="S16" s="3" t="s">
        <v>6</v>
      </c>
      <c r="T16" s="3" t="s">
        <v>7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2.75" customHeight="1" x14ac:dyDescent="0.15">
      <c r="A17" s="3"/>
      <c r="B17" s="3"/>
      <c r="C17" s="3"/>
      <c r="D17" s="3"/>
      <c r="E17" s="3" t="s">
        <v>8</v>
      </c>
      <c r="F17" s="3" t="s">
        <v>8</v>
      </c>
      <c r="G17" s="3" t="s">
        <v>8</v>
      </c>
      <c r="H17" s="3" t="s">
        <v>8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11</v>
      </c>
      <c r="R17" s="3" t="s">
        <v>11</v>
      </c>
      <c r="S17" s="3" t="s">
        <v>11</v>
      </c>
      <c r="T17" s="3" t="s">
        <v>11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customHeight="1" x14ac:dyDescent="0.15">
      <c r="A18" s="2"/>
      <c r="B18" s="2" t="s">
        <v>45</v>
      </c>
      <c r="C18" s="7"/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2.75" customHeight="1" x14ac:dyDescent="0.15">
      <c r="A19" s="2"/>
      <c r="B19" s="2"/>
      <c r="C19" s="7" t="s">
        <v>16</v>
      </c>
      <c r="D19" s="38"/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2.75" customHeight="1" x14ac:dyDescent="0.15">
      <c r="A20" s="2"/>
      <c r="B20" s="7"/>
      <c r="C20" s="7" t="s">
        <v>18</v>
      </c>
      <c r="D20" s="41">
        <v>0.2</v>
      </c>
      <c r="E20" s="40">
        <f t="shared" ref="E20:J20" si="2">E13*$D20</f>
        <v>0</v>
      </c>
      <c r="F20" s="40">
        <f t="shared" si="2"/>
        <v>0</v>
      </c>
      <c r="G20" s="40">
        <f t="shared" si="2"/>
        <v>0</v>
      </c>
      <c r="H20" s="40">
        <f t="shared" si="2"/>
        <v>0</v>
      </c>
      <c r="I20" s="40">
        <f t="shared" si="2"/>
        <v>0</v>
      </c>
      <c r="J20" s="40">
        <f t="shared" si="2"/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2.75" customHeight="1" x14ac:dyDescent="0.15">
      <c r="A21" s="2"/>
      <c r="B21" s="7"/>
      <c r="C21" s="7" t="s">
        <v>19</v>
      </c>
      <c r="D21" s="41">
        <v>0.17499999999999999</v>
      </c>
      <c r="E21" s="40">
        <f t="shared" ref="E21:N21" si="3">E14*$D21</f>
        <v>0</v>
      </c>
      <c r="F21" s="40">
        <f t="shared" si="3"/>
        <v>0</v>
      </c>
      <c r="G21" s="40">
        <f t="shared" si="3"/>
        <v>0</v>
      </c>
      <c r="H21" s="40">
        <f t="shared" si="3"/>
        <v>0</v>
      </c>
      <c r="I21" s="40">
        <f t="shared" si="3"/>
        <v>0</v>
      </c>
      <c r="J21" s="40">
        <f t="shared" si="3"/>
        <v>0</v>
      </c>
      <c r="K21" s="40">
        <f t="shared" si="3"/>
        <v>0</v>
      </c>
      <c r="L21" s="40">
        <f t="shared" si="3"/>
        <v>0</v>
      </c>
      <c r="M21" s="40">
        <f t="shared" si="3"/>
        <v>0</v>
      </c>
      <c r="N21" s="40">
        <f t="shared" si="3"/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2.75" customHeight="1" x14ac:dyDescent="0.15">
      <c r="A22" s="2"/>
      <c r="B22" s="7"/>
      <c r="C22" s="7"/>
      <c r="D22" s="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2.75" customHeight="1" x14ac:dyDescent="0.15">
      <c r="A23" s="2"/>
      <c r="B23" s="2" t="s">
        <v>49</v>
      </c>
      <c r="C23" s="7"/>
      <c r="D23" s="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2.75" customHeight="1" x14ac:dyDescent="0.15">
      <c r="A24" s="2"/>
      <c r="B24" s="2"/>
      <c r="C24" s="7" t="s">
        <v>16</v>
      </c>
      <c r="D24" s="40"/>
      <c r="E24" s="19">
        <f t="shared" ref="E24:T24" si="4">E19*E4</f>
        <v>0</v>
      </c>
      <c r="F24" s="19">
        <f t="shared" si="4"/>
        <v>0</v>
      </c>
      <c r="G24" s="19">
        <f t="shared" si="4"/>
        <v>0</v>
      </c>
      <c r="H24" s="19">
        <f t="shared" si="4"/>
        <v>0</v>
      </c>
      <c r="I24" s="19">
        <f t="shared" si="4"/>
        <v>0</v>
      </c>
      <c r="J24" s="19">
        <f t="shared" si="4"/>
        <v>0</v>
      </c>
      <c r="K24" s="19">
        <f t="shared" si="4"/>
        <v>0</v>
      </c>
      <c r="L24" s="19">
        <f t="shared" si="4"/>
        <v>0</v>
      </c>
      <c r="M24" s="19">
        <f t="shared" si="4"/>
        <v>0</v>
      </c>
      <c r="N24" s="19">
        <f t="shared" si="4"/>
        <v>0</v>
      </c>
      <c r="O24" s="19">
        <f t="shared" si="4"/>
        <v>0</v>
      </c>
      <c r="P24" s="19">
        <f t="shared" si="4"/>
        <v>0</v>
      </c>
      <c r="Q24" s="19">
        <f t="shared" si="4"/>
        <v>0</v>
      </c>
      <c r="R24" s="19">
        <f t="shared" si="4"/>
        <v>0</v>
      </c>
      <c r="S24" s="19">
        <f t="shared" si="4"/>
        <v>0</v>
      </c>
      <c r="T24" s="19">
        <f t="shared" si="4"/>
        <v>0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2.75" customHeight="1" x14ac:dyDescent="0.15">
      <c r="A25" s="2"/>
      <c r="B25" s="7"/>
      <c r="C25" s="7" t="s">
        <v>18</v>
      </c>
      <c r="D25" s="40"/>
      <c r="E25" s="19">
        <f t="shared" ref="E25:T25" si="5">E20*E5</f>
        <v>0</v>
      </c>
      <c r="F25" s="19">
        <f t="shared" si="5"/>
        <v>0</v>
      </c>
      <c r="G25" s="19">
        <f t="shared" si="5"/>
        <v>0</v>
      </c>
      <c r="H25" s="19">
        <f t="shared" si="5"/>
        <v>0</v>
      </c>
      <c r="I25" s="19">
        <f t="shared" si="5"/>
        <v>0</v>
      </c>
      <c r="J25" s="19">
        <f t="shared" si="5"/>
        <v>0</v>
      </c>
      <c r="K25" s="19">
        <f t="shared" si="5"/>
        <v>0</v>
      </c>
      <c r="L25" s="19">
        <f t="shared" si="5"/>
        <v>0</v>
      </c>
      <c r="M25" s="19">
        <f t="shared" si="5"/>
        <v>0</v>
      </c>
      <c r="N25" s="19">
        <f t="shared" si="5"/>
        <v>0</v>
      </c>
      <c r="O25" s="19">
        <f t="shared" si="5"/>
        <v>0</v>
      </c>
      <c r="P25" s="19">
        <f t="shared" si="5"/>
        <v>0</v>
      </c>
      <c r="Q25" s="19">
        <f t="shared" si="5"/>
        <v>0</v>
      </c>
      <c r="R25" s="19">
        <f t="shared" si="5"/>
        <v>0</v>
      </c>
      <c r="S25" s="19">
        <f t="shared" si="5"/>
        <v>0</v>
      </c>
      <c r="T25" s="19">
        <f t="shared" si="5"/>
        <v>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2.75" customHeight="1" x14ac:dyDescent="0.15">
      <c r="A26" s="2"/>
      <c r="B26" s="7"/>
      <c r="C26" s="7" t="s">
        <v>19</v>
      </c>
      <c r="D26" s="40"/>
      <c r="E26" s="19">
        <f t="shared" ref="E26:T26" si="6">E21*E6</f>
        <v>0</v>
      </c>
      <c r="F26" s="19">
        <f t="shared" si="6"/>
        <v>0</v>
      </c>
      <c r="G26" s="19">
        <f t="shared" si="6"/>
        <v>0</v>
      </c>
      <c r="H26" s="19">
        <f t="shared" si="6"/>
        <v>0</v>
      </c>
      <c r="I26" s="19">
        <f t="shared" si="6"/>
        <v>0</v>
      </c>
      <c r="J26" s="19">
        <f t="shared" si="6"/>
        <v>0</v>
      </c>
      <c r="K26" s="19">
        <f t="shared" si="6"/>
        <v>0</v>
      </c>
      <c r="L26" s="19">
        <f t="shared" si="6"/>
        <v>0</v>
      </c>
      <c r="M26" s="19">
        <f t="shared" si="6"/>
        <v>0</v>
      </c>
      <c r="N26" s="19">
        <f t="shared" si="6"/>
        <v>0</v>
      </c>
      <c r="O26" s="19">
        <f t="shared" si="6"/>
        <v>0</v>
      </c>
      <c r="P26" s="19">
        <f t="shared" si="6"/>
        <v>0</v>
      </c>
      <c r="Q26" s="19">
        <f t="shared" si="6"/>
        <v>0</v>
      </c>
      <c r="R26" s="19">
        <f t="shared" si="6"/>
        <v>0</v>
      </c>
      <c r="S26" s="19">
        <f t="shared" si="6"/>
        <v>0</v>
      </c>
      <c r="T26" s="19">
        <f t="shared" si="6"/>
        <v>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2.75" customHeight="1" x14ac:dyDescent="0.15">
      <c r="A27" s="2"/>
      <c r="B27" s="7"/>
      <c r="C27" s="7" t="s">
        <v>51</v>
      </c>
      <c r="D27" s="8"/>
      <c r="E27" s="43">
        <f t="shared" ref="E27:T27" si="7">SUM(E24:E26)</f>
        <v>0</v>
      </c>
      <c r="F27" s="43">
        <f t="shared" si="7"/>
        <v>0</v>
      </c>
      <c r="G27" s="43">
        <f t="shared" si="7"/>
        <v>0</v>
      </c>
      <c r="H27" s="43">
        <f t="shared" si="7"/>
        <v>0</v>
      </c>
      <c r="I27" s="43">
        <f t="shared" si="7"/>
        <v>0</v>
      </c>
      <c r="J27" s="43">
        <f t="shared" si="7"/>
        <v>0</v>
      </c>
      <c r="K27" s="43">
        <f t="shared" si="7"/>
        <v>0</v>
      </c>
      <c r="L27" s="43">
        <f t="shared" si="7"/>
        <v>0</v>
      </c>
      <c r="M27" s="43">
        <f t="shared" si="7"/>
        <v>0</v>
      </c>
      <c r="N27" s="43">
        <f t="shared" si="7"/>
        <v>0</v>
      </c>
      <c r="O27" s="43">
        <f t="shared" si="7"/>
        <v>0</v>
      </c>
      <c r="P27" s="43">
        <f t="shared" si="7"/>
        <v>0</v>
      </c>
      <c r="Q27" s="43">
        <f t="shared" si="7"/>
        <v>0</v>
      </c>
      <c r="R27" s="43">
        <f t="shared" si="7"/>
        <v>0</v>
      </c>
      <c r="S27" s="43">
        <f t="shared" si="7"/>
        <v>0</v>
      </c>
      <c r="T27" s="43">
        <f t="shared" si="7"/>
        <v>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2.75" customHeight="1" x14ac:dyDescent="0.15">
      <c r="A28" s="2"/>
      <c r="B28" s="7"/>
      <c r="C28" s="7"/>
      <c r="D28" s="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2.75" customHeight="1" x14ac:dyDescent="0.15">
      <c r="A29" s="2"/>
      <c r="B29" s="2" t="s">
        <v>52</v>
      </c>
      <c r="C29" s="7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2.75" customHeight="1" x14ac:dyDescent="0.15">
      <c r="A30" s="2"/>
      <c r="B30" s="2"/>
      <c r="C30" s="7" t="s">
        <v>53</v>
      </c>
      <c r="D30" s="8"/>
      <c r="E30" s="44">
        <v>0</v>
      </c>
      <c r="F30" s="44">
        <v>0</v>
      </c>
      <c r="G30" s="44">
        <v>0</v>
      </c>
      <c r="H30" s="44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2.75" customHeight="1" x14ac:dyDescent="0.15">
      <c r="A31" s="2"/>
      <c r="B31" s="2"/>
      <c r="C31" s="7" t="s">
        <v>54</v>
      </c>
      <c r="D31" s="9">
        <v>10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2.75" customHeight="1" x14ac:dyDescent="0.15">
      <c r="A32" s="2"/>
      <c r="B32" s="2"/>
      <c r="C32" s="7" t="s">
        <v>55</v>
      </c>
      <c r="D32" s="9">
        <v>60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2.75" customHeight="1" x14ac:dyDescent="0.15">
      <c r="A33" s="2"/>
      <c r="B33" s="2"/>
      <c r="C33" s="7" t="s">
        <v>56</v>
      </c>
      <c r="D33" s="8"/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2.75" customHeight="1" x14ac:dyDescent="0.15">
      <c r="A34" s="2"/>
      <c r="B34" s="2"/>
      <c r="C34" s="7" t="s">
        <v>57</v>
      </c>
      <c r="D34" s="8"/>
      <c r="E34" s="47">
        <f t="shared" ref="E34:G34" si="8">SUM(E30:E33)</f>
        <v>0</v>
      </c>
      <c r="F34" s="47">
        <f t="shared" si="8"/>
        <v>0</v>
      </c>
      <c r="G34" s="47">
        <f t="shared" si="8"/>
        <v>0</v>
      </c>
      <c r="H34" s="48">
        <v>0</v>
      </c>
      <c r="I34" s="47">
        <f t="shared" ref="I34:T34" si="9">SUM(I30:I33)</f>
        <v>0</v>
      </c>
      <c r="J34" s="47">
        <f t="shared" si="9"/>
        <v>0</v>
      </c>
      <c r="K34" s="47">
        <f t="shared" si="9"/>
        <v>0</v>
      </c>
      <c r="L34" s="47">
        <f t="shared" si="9"/>
        <v>0</v>
      </c>
      <c r="M34" s="47">
        <f t="shared" si="9"/>
        <v>0</v>
      </c>
      <c r="N34" s="47">
        <f t="shared" si="9"/>
        <v>0</v>
      </c>
      <c r="O34" s="47">
        <f t="shared" si="9"/>
        <v>0</v>
      </c>
      <c r="P34" s="47">
        <f t="shared" si="9"/>
        <v>0</v>
      </c>
      <c r="Q34" s="47">
        <f t="shared" si="9"/>
        <v>0</v>
      </c>
      <c r="R34" s="47">
        <f t="shared" si="9"/>
        <v>0</v>
      </c>
      <c r="S34" s="47">
        <f t="shared" si="9"/>
        <v>0</v>
      </c>
      <c r="T34" s="47">
        <f t="shared" si="9"/>
        <v>0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2.75" customHeight="1" x14ac:dyDescent="0.15">
      <c r="A35" s="2"/>
      <c r="B35" s="2"/>
      <c r="C35" s="7"/>
      <c r="D35" s="8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2.75" customHeight="1" x14ac:dyDescent="0.15">
      <c r="A36" s="2"/>
      <c r="B36" s="2" t="s">
        <v>59</v>
      </c>
      <c r="C36" s="7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2.75" customHeight="1" x14ac:dyDescent="0.15">
      <c r="A37" s="2"/>
      <c r="B37" s="2"/>
      <c r="C37" s="7"/>
      <c r="D37" s="37">
        <v>150000</v>
      </c>
      <c r="E37" s="19">
        <f>E30*($D37/4)*'Staffing Plan'!Z$4</f>
        <v>0</v>
      </c>
      <c r="F37" s="19">
        <f>F30*($D37/4)*'Staffing Plan'!AA$4</f>
        <v>0</v>
      </c>
      <c r="G37" s="19">
        <f>G30*($D37/4)*'Staffing Plan'!AB$4</f>
        <v>0</v>
      </c>
      <c r="H37" s="19">
        <f>H30*($D37/4)*'Staffing Plan'!AC$4</f>
        <v>0</v>
      </c>
      <c r="I37" s="19">
        <f>I30*($D37/4)*'Staffing Plan'!AD$4</f>
        <v>0</v>
      </c>
      <c r="J37" s="19">
        <f>J30*($D37/4)*'Staffing Plan'!AE$4</f>
        <v>0</v>
      </c>
      <c r="K37" s="19">
        <f>K30*($D37/4)*'Staffing Plan'!AF$4</f>
        <v>0</v>
      </c>
      <c r="L37" s="19">
        <f>L30*($D37/4)*'Staffing Plan'!AG$4</f>
        <v>0</v>
      </c>
      <c r="M37" s="19">
        <f>M30*($D37/4)*'Staffing Plan'!AH$4</f>
        <v>0</v>
      </c>
      <c r="N37" s="19">
        <f>N30*($D37/4)*'Staffing Plan'!AI$4</f>
        <v>0</v>
      </c>
      <c r="O37" s="19">
        <f>O30*($D37/4)*'Staffing Plan'!AJ$4</f>
        <v>0</v>
      </c>
      <c r="P37" s="19">
        <f>P30*($D37/4)*'Staffing Plan'!AK$4</f>
        <v>0</v>
      </c>
      <c r="Q37" s="19">
        <f>Q30*($D37/4)*'Staffing Plan'!AL$4</f>
        <v>0</v>
      </c>
      <c r="R37" s="19">
        <f>R30*($D37/4)*'Staffing Plan'!AM$4</f>
        <v>0</v>
      </c>
      <c r="S37" s="19">
        <f>S30*($D37/4)*'Staffing Plan'!AN$4</f>
        <v>0</v>
      </c>
      <c r="T37" s="19">
        <f>T30*($D37/4)*'Staffing Plan'!AO$4</f>
        <v>0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2.75" customHeight="1" x14ac:dyDescent="0.15">
      <c r="A38" s="2"/>
      <c r="B38" s="2"/>
      <c r="C38" s="7"/>
      <c r="D38" s="37">
        <v>90000</v>
      </c>
      <c r="E38" s="19">
        <f>E31*($D38/4)*'Staffing Plan'!Z$4</f>
        <v>0</v>
      </c>
      <c r="F38" s="19">
        <f>F31*($D38/4)*'Staffing Plan'!AA$4</f>
        <v>0</v>
      </c>
      <c r="G38" s="19">
        <f>G31*($D38/4)*'Staffing Plan'!AB$4</f>
        <v>0</v>
      </c>
      <c r="H38" s="19">
        <f>H31*($D38/4)*'Staffing Plan'!AC$4</f>
        <v>0</v>
      </c>
      <c r="I38" s="19">
        <f>I31*($D38/4)*'Staffing Plan'!AD$4</f>
        <v>0</v>
      </c>
      <c r="J38" s="19">
        <f>J31*($D38/4)*'Staffing Plan'!AE$4</f>
        <v>0</v>
      </c>
      <c r="K38" s="19">
        <f>K31*($D38/4)*'Staffing Plan'!AF$4</f>
        <v>0</v>
      </c>
      <c r="L38" s="19">
        <f>L31*($D38/4)*'Staffing Plan'!AG$4</f>
        <v>0</v>
      </c>
      <c r="M38" s="19">
        <f>M31*($D38/4)*'Staffing Plan'!AH$4</f>
        <v>0</v>
      </c>
      <c r="N38" s="19">
        <f>N31*($D38/4)*'Staffing Plan'!AI$4</f>
        <v>0</v>
      </c>
      <c r="O38" s="19">
        <f>O31*($D38/4)*'Staffing Plan'!AJ$4</f>
        <v>0</v>
      </c>
      <c r="P38" s="19">
        <f>P31*($D38/4)*'Staffing Plan'!AK$4</f>
        <v>0</v>
      </c>
      <c r="Q38" s="19">
        <f>Q31*($D38/4)*'Staffing Plan'!AL$4</f>
        <v>0</v>
      </c>
      <c r="R38" s="19">
        <f>R31*($D38/4)*'Staffing Plan'!AM$4</f>
        <v>0</v>
      </c>
      <c r="S38" s="19">
        <f>S31*($D38/4)*'Staffing Plan'!AN$4</f>
        <v>0</v>
      </c>
      <c r="T38" s="19">
        <f>T31*($D38/4)*'Staffing Plan'!AO$4</f>
        <v>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2.75" customHeight="1" x14ac:dyDescent="0.15">
      <c r="A39" s="2"/>
      <c r="B39" s="2"/>
      <c r="C39" s="7"/>
      <c r="D39" s="37">
        <v>65000</v>
      </c>
      <c r="E39" s="19">
        <f>E32*($D39/4)*'Staffing Plan'!Z$4</f>
        <v>0</v>
      </c>
      <c r="F39" s="19">
        <f>F32*($D39/4)*'Staffing Plan'!AA$4</f>
        <v>0</v>
      </c>
      <c r="G39" s="19">
        <f>G32*($D39/4)*'Staffing Plan'!AB$4</f>
        <v>0</v>
      </c>
      <c r="H39" s="19">
        <f>H32*($D39/4)*'Staffing Plan'!AC$4</f>
        <v>0</v>
      </c>
      <c r="I39" s="19">
        <f>I32*($D39/4)*'Staffing Plan'!AD$4</f>
        <v>0</v>
      </c>
      <c r="J39" s="19">
        <f>J32*($D39/4)*'Staffing Plan'!AE$4</f>
        <v>0</v>
      </c>
      <c r="K39" s="19">
        <f>K32*($D39/4)*'Staffing Plan'!AF$4</f>
        <v>0</v>
      </c>
      <c r="L39" s="19">
        <f>L32*($D39/4)*'Staffing Plan'!AG$4</f>
        <v>0</v>
      </c>
      <c r="M39" s="19">
        <f>M32*($D39/4)*'Staffing Plan'!AH$4</f>
        <v>0</v>
      </c>
      <c r="N39" s="19">
        <f>N32*($D39/4)*'Staffing Plan'!AI$4</f>
        <v>0</v>
      </c>
      <c r="O39" s="19">
        <f>O32*($D39/4)*'Staffing Plan'!AJ$4</f>
        <v>0</v>
      </c>
      <c r="P39" s="19">
        <f>P32*($D39/4)*'Staffing Plan'!AK$4</f>
        <v>0</v>
      </c>
      <c r="Q39" s="19">
        <f>Q32*($D39/4)*'Staffing Plan'!AL$4</f>
        <v>0</v>
      </c>
      <c r="R39" s="19">
        <f>R32*($D39/4)*'Staffing Plan'!AM$4</f>
        <v>0</v>
      </c>
      <c r="S39" s="19">
        <f>S32*($D39/4)*'Staffing Plan'!AN$4</f>
        <v>0</v>
      </c>
      <c r="T39" s="19">
        <f>T32*($D39/4)*'Staffing Plan'!AO$4</f>
        <v>0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2.75" customHeight="1" x14ac:dyDescent="0.15">
      <c r="A40" s="2"/>
      <c r="B40" s="2"/>
      <c r="C40" s="7"/>
      <c r="D40" s="37">
        <v>50000</v>
      </c>
      <c r="E40" s="19">
        <f>E33*($D40/4)*'Staffing Plan'!Z$4</f>
        <v>0</v>
      </c>
      <c r="F40" s="19">
        <f>F33*($D40/4)*'Staffing Plan'!AA$4</f>
        <v>0</v>
      </c>
      <c r="G40" s="19">
        <f>G33*($D40/4)*'Staffing Plan'!AB$4</f>
        <v>0</v>
      </c>
      <c r="H40" s="19">
        <f>H33*($D40/4)*'Staffing Plan'!AC$4</f>
        <v>0</v>
      </c>
      <c r="I40" s="19">
        <f>I33*($D40/4)*'Staffing Plan'!AD$4</f>
        <v>0</v>
      </c>
      <c r="J40" s="19">
        <f>J33*($D40/4)*'Staffing Plan'!AE$4</f>
        <v>0</v>
      </c>
      <c r="K40" s="19">
        <f>K33*($D40/4)*'Staffing Plan'!AF$4</f>
        <v>0</v>
      </c>
      <c r="L40" s="19">
        <f>L33*($D40/4)*'Staffing Plan'!AG$4</f>
        <v>0</v>
      </c>
      <c r="M40" s="19">
        <f>M33*($D40/4)*'Staffing Plan'!AH$4</f>
        <v>0</v>
      </c>
      <c r="N40" s="19">
        <f>N33*($D40/4)*'Staffing Plan'!AI$4</f>
        <v>0</v>
      </c>
      <c r="O40" s="19">
        <f>O33*($D40/4)*'Staffing Plan'!AJ$4</f>
        <v>0</v>
      </c>
      <c r="P40" s="19">
        <f>P33*($D40/4)*'Staffing Plan'!AK$4</f>
        <v>0</v>
      </c>
      <c r="Q40" s="19">
        <f>Q33*($D40/4)*'Staffing Plan'!AL$4</f>
        <v>0</v>
      </c>
      <c r="R40" s="19">
        <f>R33*($D40/4)*'Staffing Plan'!AM$4</f>
        <v>0</v>
      </c>
      <c r="S40" s="19">
        <f>S33*($D40/4)*'Staffing Plan'!AN$4</f>
        <v>0</v>
      </c>
      <c r="T40" s="19">
        <f>T33*($D40/4)*'Staffing Plan'!AO$4</f>
        <v>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2.75" customHeight="1" x14ac:dyDescent="0.15">
      <c r="A41" s="2"/>
      <c r="B41" s="10"/>
      <c r="C41" s="7"/>
      <c r="D41" s="10"/>
      <c r="E41" s="25">
        <f t="shared" ref="E41:T41" si="10">SUM(E37:E40)</f>
        <v>0</v>
      </c>
      <c r="F41" s="25">
        <f t="shared" si="10"/>
        <v>0</v>
      </c>
      <c r="G41" s="25">
        <f t="shared" si="10"/>
        <v>0</v>
      </c>
      <c r="H41" s="25">
        <f t="shared" si="10"/>
        <v>0</v>
      </c>
      <c r="I41" s="25">
        <f t="shared" si="10"/>
        <v>0</v>
      </c>
      <c r="J41" s="25">
        <f t="shared" si="10"/>
        <v>0</v>
      </c>
      <c r="K41" s="25">
        <f t="shared" si="10"/>
        <v>0</v>
      </c>
      <c r="L41" s="25">
        <f t="shared" si="10"/>
        <v>0</v>
      </c>
      <c r="M41" s="25">
        <f t="shared" si="10"/>
        <v>0</v>
      </c>
      <c r="N41" s="25">
        <f t="shared" si="10"/>
        <v>0</v>
      </c>
      <c r="O41" s="25">
        <f t="shared" si="10"/>
        <v>0</v>
      </c>
      <c r="P41" s="25">
        <f t="shared" si="10"/>
        <v>0</v>
      </c>
      <c r="Q41" s="25">
        <f t="shared" si="10"/>
        <v>0</v>
      </c>
      <c r="R41" s="25">
        <f t="shared" si="10"/>
        <v>0</v>
      </c>
      <c r="S41" s="25">
        <f t="shared" si="10"/>
        <v>0</v>
      </c>
      <c r="T41" s="25">
        <f t="shared" si="10"/>
        <v>0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2.75" customHeight="1" x14ac:dyDescent="0.15">
      <c r="A42" s="2"/>
      <c r="B42" s="10"/>
      <c r="C42" s="7"/>
      <c r="D42" s="1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2.75" customHeight="1" x14ac:dyDescent="0.15">
      <c r="A43" s="2"/>
      <c r="B43" s="2" t="s">
        <v>43</v>
      </c>
      <c r="C43" s="7"/>
      <c r="D43" s="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2.75" customHeight="1" x14ac:dyDescent="0.15">
      <c r="A44" s="2"/>
      <c r="B44" s="7"/>
      <c r="C44" s="7" t="s">
        <v>24</v>
      </c>
      <c r="D44" s="8" t="s">
        <v>63</v>
      </c>
      <c r="E44" s="19">
        <f t="shared" ref="E44:T44" si="11">E41</f>
        <v>0</v>
      </c>
      <c r="F44" s="19">
        <f t="shared" si="11"/>
        <v>0</v>
      </c>
      <c r="G44" s="19">
        <f t="shared" si="11"/>
        <v>0</v>
      </c>
      <c r="H44" s="19">
        <f t="shared" si="11"/>
        <v>0</v>
      </c>
      <c r="I44" s="19">
        <f t="shared" si="11"/>
        <v>0</v>
      </c>
      <c r="J44" s="19">
        <f t="shared" si="11"/>
        <v>0</v>
      </c>
      <c r="K44" s="19">
        <f t="shared" si="11"/>
        <v>0</v>
      </c>
      <c r="L44" s="19">
        <f t="shared" si="11"/>
        <v>0</v>
      </c>
      <c r="M44" s="19">
        <f t="shared" si="11"/>
        <v>0</v>
      </c>
      <c r="N44" s="19">
        <f t="shared" si="11"/>
        <v>0</v>
      </c>
      <c r="O44" s="19">
        <f t="shared" si="11"/>
        <v>0</v>
      </c>
      <c r="P44" s="19">
        <f t="shared" si="11"/>
        <v>0</v>
      </c>
      <c r="Q44" s="19">
        <f t="shared" si="11"/>
        <v>0</v>
      </c>
      <c r="R44" s="19">
        <f t="shared" si="11"/>
        <v>0</v>
      </c>
      <c r="S44" s="19">
        <f t="shared" si="11"/>
        <v>0</v>
      </c>
      <c r="T44" s="19">
        <f t="shared" si="11"/>
        <v>0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2.75" customHeight="1" x14ac:dyDescent="0.15">
      <c r="A45" s="2"/>
      <c r="B45" s="7"/>
      <c r="C45" s="7" t="s">
        <v>64</v>
      </c>
      <c r="D45" s="8" t="s">
        <v>63</v>
      </c>
      <c r="E45" s="19">
        <f t="shared" ref="E45:T45" si="12">E27</f>
        <v>0</v>
      </c>
      <c r="F45" s="19">
        <f t="shared" si="12"/>
        <v>0</v>
      </c>
      <c r="G45" s="19">
        <f t="shared" si="12"/>
        <v>0</v>
      </c>
      <c r="H45" s="19">
        <f t="shared" si="12"/>
        <v>0</v>
      </c>
      <c r="I45" s="19">
        <f t="shared" si="12"/>
        <v>0</v>
      </c>
      <c r="J45" s="19">
        <f t="shared" si="12"/>
        <v>0</v>
      </c>
      <c r="K45" s="19">
        <f t="shared" si="12"/>
        <v>0</v>
      </c>
      <c r="L45" s="19">
        <f t="shared" si="12"/>
        <v>0</v>
      </c>
      <c r="M45" s="19">
        <f t="shared" si="12"/>
        <v>0</v>
      </c>
      <c r="N45" s="19">
        <f t="shared" si="12"/>
        <v>0</v>
      </c>
      <c r="O45" s="19">
        <f t="shared" si="12"/>
        <v>0</v>
      </c>
      <c r="P45" s="19">
        <f t="shared" si="12"/>
        <v>0</v>
      </c>
      <c r="Q45" s="19">
        <f t="shared" si="12"/>
        <v>0</v>
      </c>
      <c r="R45" s="19">
        <f t="shared" si="12"/>
        <v>0</v>
      </c>
      <c r="S45" s="19">
        <f t="shared" si="12"/>
        <v>0</v>
      </c>
      <c r="T45" s="19">
        <f t="shared" si="12"/>
        <v>0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2.75" customHeight="1" x14ac:dyDescent="0.15">
      <c r="A46" s="2"/>
      <c r="B46" s="7"/>
      <c r="C46" s="7" t="s">
        <v>65</v>
      </c>
      <c r="D46" s="8"/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2.75" customHeight="1" x14ac:dyDescent="0.15">
      <c r="A47" s="2"/>
      <c r="B47" s="7"/>
      <c r="C47" s="7" t="s">
        <v>66</v>
      </c>
      <c r="D47" s="8"/>
      <c r="E47" s="50">
        <f t="shared" ref="E47:T47" si="13">SUM(E44:E46)</f>
        <v>0</v>
      </c>
      <c r="F47" s="50">
        <f t="shared" si="13"/>
        <v>0</v>
      </c>
      <c r="G47" s="50">
        <f t="shared" si="13"/>
        <v>0</v>
      </c>
      <c r="H47" s="50">
        <f t="shared" si="13"/>
        <v>0</v>
      </c>
      <c r="I47" s="50">
        <f t="shared" si="13"/>
        <v>0</v>
      </c>
      <c r="J47" s="50">
        <f t="shared" si="13"/>
        <v>0</v>
      </c>
      <c r="K47" s="50">
        <f t="shared" si="13"/>
        <v>0</v>
      </c>
      <c r="L47" s="50">
        <f t="shared" si="13"/>
        <v>0</v>
      </c>
      <c r="M47" s="50">
        <f t="shared" si="13"/>
        <v>0</v>
      </c>
      <c r="N47" s="50">
        <f t="shared" si="13"/>
        <v>0</v>
      </c>
      <c r="O47" s="50">
        <f t="shared" si="13"/>
        <v>0</v>
      </c>
      <c r="P47" s="50">
        <f t="shared" si="13"/>
        <v>0</v>
      </c>
      <c r="Q47" s="50">
        <f t="shared" si="13"/>
        <v>0</v>
      </c>
      <c r="R47" s="50">
        <f t="shared" si="13"/>
        <v>0</v>
      </c>
      <c r="S47" s="50">
        <f t="shared" si="13"/>
        <v>0</v>
      </c>
      <c r="T47" s="50">
        <f t="shared" si="13"/>
        <v>0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2.75" customHeight="1" x14ac:dyDescent="0.15">
      <c r="A48" s="2"/>
      <c r="B48" s="7"/>
      <c r="C48" s="7"/>
      <c r="D48" s="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2.75" customHeight="1" x14ac:dyDescent="0.15">
      <c r="A49" s="2"/>
      <c r="B49" s="1" t="s">
        <v>68</v>
      </c>
      <c r="C49" s="7"/>
      <c r="D49" s="12" t="s">
        <v>0</v>
      </c>
      <c r="E49" s="51">
        <f>'Sales Plan'!E32</f>
        <v>0</v>
      </c>
      <c r="F49" s="51">
        <f>'Sales Plan'!F32</f>
        <v>40000</v>
      </c>
      <c r="G49" s="51">
        <f>'Sales Plan'!G32</f>
        <v>119200</v>
      </c>
      <c r="H49" s="51">
        <f>'Sales Plan'!H32</f>
        <v>236816</v>
      </c>
      <c r="I49" s="51">
        <f>'Sales Plan'!I32</f>
        <v>472079.68</v>
      </c>
      <c r="J49" s="51">
        <f>'Sales Plan'!J32</f>
        <v>782638.08639999991</v>
      </c>
      <c r="K49" s="51">
        <f>'Sales Plan'!K32</f>
        <v>1336985.324672</v>
      </c>
      <c r="L49" s="51">
        <f>'Sales Plan'!L32</f>
        <v>2060245.6181785599</v>
      </c>
      <c r="M49" s="51">
        <f>'Sales Plan'!M32</f>
        <v>2919040.7058149884</v>
      </c>
      <c r="N49" s="51">
        <f>'Sales Plan'!N32</f>
        <v>4010659.8916986887</v>
      </c>
      <c r="O49" s="51">
        <f>'Sales Plan'!O32</f>
        <v>5330446.6938647144</v>
      </c>
      <c r="P49" s="51">
        <f>'Sales Plan'!P32</f>
        <v>6823837.7599874204</v>
      </c>
      <c r="Q49" s="51">
        <f>'Sales Plan'!Q32</f>
        <v>8427361.0047876723</v>
      </c>
      <c r="R49" s="51">
        <f>'Sales Plan'!R32</f>
        <v>10078813.784691919</v>
      </c>
      <c r="S49" s="51">
        <f>'Sales Plan'!S32</f>
        <v>11737237.508998079</v>
      </c>
      <c r="T49" s="51">
        <f>'Sales Plan'!T32</f>
        <v>13392492.758818118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39" customHeight="1" x14ac:dyDescent="0.15">
      <c r="A50" s="2"/>
      <c r="B50" s="7"/>
      <c r="C50" s="7"/>
      <c r="D50" s="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2.75" customHeight="1" x14ac:dyDescent="0.15">
      <c r="A51" s="2" t="s">
        <v>72</v>
      </c>
      <c r="B51" s="3"/>
      <c r="C51" s="3"/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4</v>
      </c>
      <c r="J51" s="3" t="s">
        <v>5</v>
      </c>
      <c r="K51" s="3" t="s">
        <v>6</v>
      </c>
      <c r="L51" s="3" t="s">
        <v>7</v>
      </c>
      <c r="M51" s="3" t="s">
        <v>4</v>
      </c>
      <c r="N51" s="3" t="s">
        <v>5</v>
      </c>
      <c r="O51" s="3" t="s">
        <v>6</v>
      </c>
      <c r="P51" s="3" t="s">
        <v>7</v>
      </c>
      <c r="Q51" s="3" t="s">
        <v>4</v>
      </c>
      <c r="R51" s="3" t="s">
        <v>5</v>
      </c>
      <c r="S51" s="3" t="s">
        <v>6</v>
      </c>
      <c r="T51" s="3" t="s">
        <v>7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2.75" customHeight="1" x14ac:dyDescent="0.15">
      <c r="A52" s="3"/>
      <c r="B52" s="3"/>
      <c r="C52" s="3"/>
      <c r="D52" s="3"/>
      <c r="E52" s="3" t="s">
        <v>8</v>
      </c>
      <c r="F52" s="3" t="s">
        <v>8</v>
      </c>
      <c r="G52" s="3" t="s">
        <v>8</v>
      </c>
      <c r="H52" s="3" t="s">
        <v>8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11</v>
      </c>
      <c r="R52" s="3" t="s">
        <v>11</v>
      </c>
      <c r="S52" s="3" t="s">
        <v>11</v>
      </c>
      <c r="T52" s="3" t="s">
        <v>11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2.75" customHeight="1" x14ac:dyDescent="0.15">
      <c r="A53" s="2"/>
      <c r="B53" s="2" t="s">
        <v>73</v>
      </c>
      <c r="C53" s="7"/>
      <c r="D53" s="8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2.75" customHeight="1" x14ac:dyDescent="0.15">
      <c r="A54" s="2"/>
      <c r="B54" s="2"/>
      <c r="C54" s="7" t="s">
        <v>74</v>
      </c>
      <c r="D54" s="8"/>
      <c r="E54" s="45"/>
      <c r="F54" s="45"/>
      <c r="G54" s="44">
        <v>1</v>
      </c>
      <c r="H54" s="44">
        <v>1</v>
      </c>
      <c r="I54" s="45">
        <v>1</v>
      </c>
      <c r="J54" s="45">
        <v>1</v>
      </c>
      <c r="K54" s="45">
        <v>1</v>
      </c>
      <c r="L54" s="45">
        <v>1</v>
      </c>
      <c r="M54" s="45">
        <v>1</v>
      </c>
      <c r="N54" s="45">
        <v>1</v>
      </c>
      <c r="O54" s="45">
        <v>1</v>
      </c>
      <c r="P54" s="45">
        <v>1</v>
      </c>
      <c r="Q54" s="45">
        <v>1</v>
      </c>
      <c r="R54" s="45">
        <v>1</v>
      </c>
      <c r="S54" s="45">
        <v>1</v>
      </c>
      <c r="T54" s="45">
        <v>1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2.75" customHeight="1" x14ac:dyDescent="0.15">
      <c r="A55" s="2"/>
      <c r="B55" s="2"/>
      <c r="C55" s="7" t="s">
        <v>75</v>
      </c>
      <c r="D55" s="8"/>
      <c r="E55" s="45">
        <v>0</v>
      </c>
      <c r="F55" s="45">
        <v>0</v>
      </c>
      <c r="G55" s="45">
        <v>0</v>
      </c>
      <c r="H55" s="45">
        <v>0</v>
      </c>
      <c r="I55" s="45">
        <f t="shared" ref="I55:T55" si="14">I56/4</f>
        <v>0.7</v>
      </c>
      <c r="J55" s="45">
        <f t="shared" si="14"/>
        <v>1</v>
      </c>
      <c r="K55" s="45">
        <f t="shared" si="14"/>
        <v>1.65</v>
      </c>
      <c r="L55" s="45">
        <f t="shared" si="14"/>
        <v>2.25</v>
      </c>
      <c r="M55" s="45">
        <f t="shared" si="14"/>
        <v>2.75</v>
      </c>
      <c r="N55" s="45">
        <f t="shared" si="14"/>
        <v>3.5</v>
      </c>
      <c r="O55" s="45">
        <f t="shared" si="14"/>
        <v>4.25</v>
      </c>
      <c r="P55" s="45">
        <f t="shared" si="14"/>
        <v>5</v>
      </c>
      <c r="Q55" s="45">
        <f t="shared" si="14"/>
        <v>5.6</v>
      </c>
      <c r="R55" s="45">
        <f t="shared" si="14"/>
        <v>5.9</v>
      </c>
      <c r="S55" s="45">
        <f t="shared" si="14"/>
        <v>6.05</v>
      </c>
      <c r="T55" s="45">
        <f t="shared" si="14"/>
        <v>6.15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2.75" customHeight="1" x14ac:dyDescent="0.15">
      <c r="A56" s="2"/>
      <c r="B56" s="2"/>
      <c r="C56" s="7" t="s">
        <v>76</v>
      </c>
      <c r="D56" s="39" t="s">
        <v>77</v>
      </c>
      <c r="E56" s="44">
        <v>0</v>
      </c>
      <c r="F56" s="44">
        <v>0</v>
      </c>
      <c r="G56" s="44">
        <v>0</v>
      </c>
      <c r="H56" s="45">
        <f>'Sales Plan'!H17/5</f>
        <v>1.2</v>
      </c>
      <c r="I56" s="45">
        <f>'Sales Plan'!I17/5</f>
        <v>2.8</v>
      </c>
      <c r="J56" s="45">
        <f>'Sales Plan'!J17/5</f>
        <v>4</v>
      </c>
      <c r="K56" s="45">
        <f>'Sales Plan'!K17/5</f>
        <v>6.6</v>
      </c>
      <c r="L56" s="45">
        <f>'Sales Plan'!L17/5</f>
        <v>9</v>
      </c>
      <c r="M56" s="45">
        <f>'Sales Plan'!M17/5</f>
        <v>11</v>
      </c>
      <c r="N56" s="45">
        <f>'Sales Plan'!N17/5</f>
        <v>14</v>
      </c>
      <c r="O56" s="45">
        <f>'Sales Plan'!O17/5</f>
        <v>17</v>
      </c>
      <c r="P56" s="45">
        <f>'Sales Plan'!P17/5</f>
        <v>20</v>
      </c>
      <c r="Q56" s="45">
        <f>'Sales Plan'!Q17/5</f>
        <v>22.4</v>
      </c>
      <c r="R56" s="45">
        <f>'Sales Plan'!R17/5</f>
        <v>23.6</v>
      </c>
      <c r="S56" s="45">
        <f>'Sales Plan'!S17/5</f>
        <v>24.2</v>
      </c>
      <c r="T56" s="45">
        <f>'Sales Plan'!T17/5</f>
        <v>24.6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2.75" customHeight="1" x14ac:dyDescent="0.15">
      <c r="A57" s="2"/>
      <c r="B57" s="2"/>
      <c r="C57" s="7" t="s">
        <v>78</v>
      </c>
      <c r="D57" s="8"/>
      <c r="E57" s="46">
        <v>0</v>
      </c>
      <c r="F57" s="46">
        <v>0</v>
      </c>
      <c r="G57" s="46">
        <v>0</v>
      </c>
      <c r="H57" s="46">
        <v>0</v>
      </c>
      <c r="I57" s="52">
        <v>0</v>
      </c>
      <c r="J57" s="52">
        <v>0</v>
      </c>
      <c r="K57" s="46">
        <v>1</v>
      </c>
      <c r="L57" s="46">
        <v>1</v>
      </c>
      <c r="M57" s="46">
        <v>2</v>
      </c>
      <c r="N57" s="46">
        <v>2</v>
      </c>
      <c r="O57" s="52">
        <v>2</v>
      </c>
      <c r="P57" s="52">
        <v>2</v>
      </c>
      <c r="Q57" s="52">
        <v>3</v>
      </c>
      <c r="R57" s="52">
        <v>3</v>
      </c>
      <c r="S57" s="52">
        <v>3</v>
      </c>
      <c r="T57" s="52">
        <v>3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2.75" customHeight="1" x14ac:dyDescent="0.15">
      <c r="A58" s="2"/>
      <c r="B58" s="2"/>
      <c r="C58" s="7" t="s">
        <v>79</v>
      </c>
      <c r="D58" s="8"/>
      <c r="E58" s="47">
        <f t="shared" ref="E58:T58" si="15">SUM(E54:E57)</f>
        <v>0</v>
      </c>
      <c r="F58" s="47">
        <f t="shared" si="15"/>
        <v>0</v>
      </c>
      <c r="G58" s="47">
        <f t="shared" si="15"/>
        <v>1</v>
      </c>
      <c r="H58" s="47">
        <f t="shared" si="15"/>
        <v>2.2000000000000002</v>
      </c>
      <c r="I58" s="47">
        <f t="shared" si="15"/>
        <v>4.5</v>
      </c>
      <c r="J58" s="47">
        <f t="shared" si="15"/>
        <v>6</v>
      </c>
      <c r="K58" s="47">
        <f t="shared" si="15"/>
        <v>10.25</v>
      </c>
      <c r="L58" s="47">
        <f t="shared" si="15"/>
        <v>13.25</v>
      </c>
      <c r="M58" s="47">
        <f t="shared" si="15"/>
        <v>16.75</v>
      </c>
      <c r="N58" s="47">
        <f t="shared" si="15"/>
        <v>20.5</v>
      </c>
      <c r="O58" s="47">
        <f t="shared" si="15"/>
        <v>24.25</v>
      </c>
      <c r="P58" s="47">
        <f t="shared" si="15"/>
        <v>28</v>
      </c>
      <c r="Q58" s="47">
        <f t="shared" si="15"/>
        <v>32</v>
      </c>
      <c r="R58" s="47">
        <f t="shared" si="15"/>
        <v>33.5</v>
      </c>
      <c r="S58" s="47">
        <f t="shared" si="15"/>
        <v>34.25</v>
      </c>
      <c r="T58" s="47">
        <f t="shared" si="15"/>
        <v>34.75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2.75" customHeight="1" x14ac:dyDescent="0.15">
      <c r="A59" s="2"/>
      <c r="B59" s="2"/>
      <c r="C59" s="7"/>
      <c r="D59" s="8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2.75" customHeight="1" x14ac:dyDescent="0.15">
      <c r="A60" s="2"/>
      <c r="B60" s="2" t="s">
        <v>80</v>
      </c>
      <c r="C60" s="7"/>
      <c r="D60" s="8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2.75" customHeight="1" x14ac:dyDescent="0.15">
      <c r="A61" s="2"/>
      <c r="B61" s="7"/>
      <c r="C61" s="7" t="s">
        <v>74</v>
      </c>
      <c r="D61" s="37">
        <v>100000</v>
      </c>
      <c r="E61" s="19">
        <f>E54*($D61/4)*'Staffing Plan'!Z$4</f>
        <v>0</v>
      </c>
      <c r="F61" s="19">
        <f>F54*($D61/4)*'Staffing Plan'!AA$4</f>
        <v>0</v>
      </c>
      <c r="G61" s="19">
        <f>G54*($D61/4)*'Staffing Plan'!AB$4</f>
        <v>28749.999999999996</v>
      </c>
      <c r="H61" s="19">
        <f>H54*($D61/4)*'Staffing Plan'!AC$4</f>
        <v>28749.999999999996</v>
      </c>
      <c r="I61" s="19">
        <f>I54*($D61/4)*'Staffing Plan'!AD$4</f>
        <v>29250</v>
      </c>
      <c r="J61" s="19">
        <f>J54*($D61/4)*'Staffing Plan'!AE$4</f>
        <v>29750</v>
      </c>
      <c r="K61" s="19">
        <f>K54*($D61/4)*'Staffing Plan'!AF$4</f>
        <v>30250</v>
      </c>
      <c r="L61" s="19">
        <f>L54*($D61/4)*'Staffing Plan'!AG$4</f>
        <v>30750</v>
      </c>
      <c r="M61" s="19">
        <f>M54*($D61/4)*'Staffing Plan'!AH$4</f>
        <v>31250</v>
      </c>
      <c r="N61" s="19">
        <f>N54*($D61/4)*'Staffing Plan'!AI$4</f>
        <v>31750</v>
      </c>
      <c r="O61" s="19">
        <f>O54*($D61/4)*'Staffing Plan'!AJ$4</f>
        <v>32250</v>
      </c>
      <c r="P61" s="19">
        <f>P54*($D61/4)*'Staffing Plan'!AK$4</f>
        <v>32750</v>
      </c>
      <c r="Q61" s="19">
        <f>Q54*($D61/4)*'Staffing Plan'!AL$4</f>
        <v>33250</v>
      </c>
      <c r="R61" s="19">
        <f>R54*($D61/4)*'Staffing Plan'!AM$4</f>
        <v>33750</v>
      </c>
      <c r="S61" s="19">
        <f>S54*($D61/4)*'Staffing Plan'!AN$4</f>
        <v>34250</v>
      </c>
      <c r="T61" s="19">
        <f>T54*($D61/4)*'Staffing Plan'!AO$4</f>
        <v>34750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2.75" customHeight="1" x14ac:dyDescent="0.15">
      <c r="A62" s="2"/>
      <c r="B62" s="7"/>
      <c r="C62" s="7" t="s">
        <v>75</v>
      </c>
      <c r="D62" s="39">
        <v>75000</v>
      </c>
      <c r="E62" s="19">
        <f>E55*($D62/4)*'Staffing Plan'!Z$4</f>
        <v>0</v>
      </c>
      <c r="F62" s="19">
        <f>F55*($D62/4)*'Staffing Plan'!AA$4</f>
        <v>0</v>
      </c>
      <c r="G62" s="19">
        <f>G55*($D62/4)*'Staffing Plan'!AB$4</f>
        <v>0</v>
      </c>
      <c r="H62" s="19">
        <f>H55*($D62/4)*'Staffing Plan'!AC$4</f>
        <v>0</v>
      </c>
      <c r="I62" s="19">
        <f>I55*($D62/4)*'Staffing Plan'!AD$4</f>
        <v>15356.249999999998</v>
      </c>
      <c r="J62" s="19">
        <f>J55*($D62/4)*'Staffing Plan'!AE$4</f>
        <v>22312.5</v>
      </c>
      <c r="K62" s="19">
        <f>K55*($D62/4)*'Staffing Plan'!AF$4</f>
        <v>37434.375</v>
      </c>
      <c r="L62" s="19">
        <f>L55*($D62/4)*'Staffing Plan'!AG$4</f>
        <v>51890.625</v>
      </c>
      <c r="M62" s="19">
        <f>M55*($D62/4)*'Staffing Plan'!AH$4</f>
        <v>64453.125</v>
      </c>
      <c r="N62" s="19">
        <f>N55*($D62/4)*'Staffing Plan'!AI$4</f>
        <v>83343.75</v>
      </c>
      <c r="O62" s="19">
        <f>O55*($D62/4)*'Staffing Plan'!AJ$4</f>
        <v>102796.875</v>
      </c>
      <c r="P62" s="19">
        <f>P55*($D62/4)*'Staffing Plan'!AK$4</f>
        <v>122812.5</v>
      </c>
      <c r="Q62" s="19">
        <f>Q55*($D62/4)*'Staffing Plan'!AL$4</f>
        <v>139650</v>
      </c>
      <c r="R62" s="19">
        <f>R55*($D62/4)*'Staffing Plan'!AM$4</f>
        <v>149343.75</v>
      </c>
      <c r="S62" s="19">
        <f>S55*($D62/4)*'Staffing Plan'!AN$4</f>
        <v>155409.375</v>
      </c>
      <c r="T62" s="19">
        <f>T55*($D62/4)*'Staffing Plan'!AO$4</f>
        <v>160284.375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2.75" customHeight="1" x14ac:dyDescent="0.15">
      <c r="A63" s="2"/>
      <c r="B63" s="7"/>
      <c r="C63" s="7" t="s">
        <v>76</v>
      </c>
      <c r="D63" s="37">
        <v>65000</v>
      </c>
      <c r="E63" s="19">
        <f>E56*($D63/4)*'Staffing Plan'!Z$4</f>
        <v>0</v>
      </c>
      <c r="F63" s="19">
        <f>F56*($D63/4)*'Staffing Plan'!AA$4</f>
        <v>0</v>
      </c>
      <c r="G63" s="19">
        <f>G56*($D63/4)*'Staffing Plan'!AB$4</f>
        <v>0</v>
      </c>
      <c r="H63" s="19">
        <f>H56*($D63/4)*'Staffing Plan'!AC$4</f>
        <v>22425</v>
      </c>
      <c r="I63" s="19">
        <f>I56*($D63/4)*'Staffing Plan'!AD$4</f>
        <v>53235</v>
      </c>
      <c r="J63" s="19">
        <f>J56*($D63/4)*'Staffing Plan'!AE$4</f>
        <v>77350</v>
      </c>
      <c r="K63" s="19">
        <f>K56*($D63/4)*'Staffing Plan'!AF$4</f>
        <v>129772.5</v>
      </c>
      <c r="L63" s="19">
        <f>L56*($D63/4)*'Staffing Plan'!AG$4</f>
        <v>179887.5</v>
      </c>
      <c r="M63" s="19">
        <f>M56*($D63/4)*'Staffing Plan'!AH$4</f>
        <v>223437.5</v>
      </c>
      <c r="N63" s="19">
        <f>N56*($D63/4)*'Staffing Plan'!AI$4</f>
        <v>288925</v>
      </c>
      <c r="O63" s="19">
        <f>O56*($D63/4)*'Staffing Plan'!AJ$4</f>
        <v>356362.5</v>
      </c>
      <c r="P63" s="19">
        <f>P56*($D63/4)*'Staffing Plan'!AK$4</f>
        <v>425750</v>
      </c>
      <c r="Q63" s="19">
        <f>Q56*($D63/4)*'Staffing Plan'!AL$4</f>
        <v>484120</v>
      </c>
      <c r="R63" s="19">
        <f>R56*($D63/4)*'Staffing Plan'!AM$4</f>
        <v>517725.00000000006</v>
      </c>
      <c r="S63" s="19">
        <f>S56*($D63/4)*'Staffing Plan'!AN$4</f>
        <v>538752.5</v>
      </c>
      <c r="T63" s="19">
        <f>T56*($D63/4)*'Staffing Plan'!AO$4</f>
        <v>555652.5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2.75" customHeight="1" x14ac:dyDescent="0.15">
      <c r="A64" s="2"/>
      <c r="B64" s="7"/>
      <c r="C64" s="7" t="s">
        <v>78</v>
      </c>
      <c r="D64" s="37">
        <v>40000</v>
      </c>
      <c r="E64" s="19">
        <f>E57*($D64/4)*'Staffing Plan'!Z$4</f>
        <v>0</v>
      </c>
      <c r="F64" s="19">
        <f>F57*($D64/4)*'Staffing Plan'!AA$4</f>
        <v>0</v>
      </c>
      <c r="G64" s="19">
        <f>G57*($D64/4)*'Staffing Plan'!AB$4</f>
        <v>0</v>
      </c>
      <c r="H64" s="19">
        <f>H57*($D64/4)*'Staffing Plan'!AC$4</f>
        <v>0</v>
      </c>
      <c r="I64" s="19">
        <f>I57*($D64/4)*'Staffing Plan'!AD$4</f>
        <v>0</v>
      </c>
      <c r="J64" s="19">
        <f>J57*($D64/4)*'Staffing Plan'!AE$4</f>
        <v>0</v>
      </c>
      <c r="K64" s="19">
        <f>K57*($D64/4)*'Staffing Plan'!AF$4</f>
        <v>12100</v>
      </c>
      <c r="L64" s="19">
        <f>L57*($D64/4)*'Staffing Plan'!AG$4</f>
        <v>12300</v>
      </c>
      <c r="M64" s="19">
        <f>M57*($D64/4)*'Staffing Plan'!AH$4</f>
        <v>25000</v>
      </c>
      <c r="N64" s="19">
        <f>N57*($D64/4)*'Staffing Plan'!AI$4</f>
        <v>25400</v>
      </c>
      <c r="O64" s="19">
        <f>O57*($D64/4)*'Staffing Plan'!AJ$4</f>
        <v>25800</v>
      </c>
      <c r="P64" s="19">
        <f>P57*($D64/4)*'Staffing Plan'!AK$4</f>
        <v>26200</v>
      </c>
      <c r="Q64" s="19">
        <f>Q57*($D64/4)*'Staffing Plan'!AL$4</f>
        <v>39900</v>
      </c>
      <c r="R64" s="19">
        <f>R57*($D64/4)*'Staffing Plan'!AM$4</f>
        <v>40500</v>
      </c>
      <c r="S64" s="19">
        <f>S57*($D64/4)*'Staffing Plan'!AN$4</f>
        <v>41100</v>
      </c>
      <c r="T64" s="19">
        <f>T57*($D64/4)*'Staffing Plan'!AO$4</f>
        <v>41700.000000000007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2.75" customHeight="1" x14ac:dyDescent="0.15">
      <c r="A65" s="2"/>
      <c r="B65" s="7"/>
      <c r="C65" s="7" t="s">
        <v>79</v>
      </c>
      <c r="D65" s="10"/>
      <c r="E65" s="25">
        <f t="shared" ref="E65:T65" si="16">SUM(E61:E64)</f>
        <v>0</v>
      </c>
      <c r="F65" s="25">
        <f t="shared" si="16"/>
        <v>0</v>
      </c>
      <c r="G65" s="25">
        <f t="shared" si="16"/>
        <v>28749.999999999996</v>
      </c>
      <c r="H65" s="25">
        <f t="shared" si="16"/>
        <v>51175</v>
      </c>
      <c r="I65" s="25">
        <f t="shared" si="16"/>
        <v>97841.25</v>
      </c>
      <c r="J65" s="25">
        <f t="shared" si="16"/>
        <v>129412.5</v>
      </c>
      <c r="K65" s="25">
        <f t="shared" si="16"/>
        <v>209556.875</v>
      </c>
      <c r="L65" s="25">
        <f t="shared" si="16"/>
        <v>274828.125</v>
      </c>
      <c r="M65" s="25">
        <f t="shared" si="16"/>
        <v>344140.625</v>
      </c>
      <c r="N65" s="25">
        <f t="shared" si="16"/>
        <v>429418.75</v>
      </c>
      <c r="O65" s="25">
        <f t="shared" si="16"/>
        <v>517209.375</v>
      </c>
      <c r="P65" s="25">
        <f t="shared" si="16"/>
        <v>607512.5</v>
      </c>
      <c r="Q65" s="25">
        <f t="shared" si="16"/>
        <v>696920</v>
      </c>
      <c r="R65" s="25">
        <f t="shared" si="16"/>
        <v>741318.75</v>
      </c>
      <c r="S65" s="25">
        <f t="shared" si="16"/>
        <v>769511.875</v>
      </c>
      <c r="T65" s="25">
        <f t="shared" si="16"/>
        <v>792386.875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2.75" customHeight="1" x14ac:dyDescent="0.15">
      <c r="A66" s="2"/>
      <c r="B66" s="7"/>
      <c r="C66" s="7"/>
      <c r="D66" s="8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2.75" customHeight="1" x14ac:dyDescent="0.15">
      <c r="A67" s="2"/>
      <c r="B67" s="2" t="s">
        <v>72</v>
      </c>
      <c r="C67" s="7"/>
      <c r="D67" s="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2.75" customHeight="1" x14ac:dyDescent="0.15">
      <c r="A68" s="2"/>
      <c r="B68" s="7"/>
      <c r="C68" s="7" t="s">
        <v>24</v>
      </c>
      <c r="D68" s="8"/>
      <c r="E68" s="19">
        <f t="shared" ref="E68:T68" si="17">E65</f>
        <v>0</v>
      </c>
      <c r="F68" s="19">
        <f t="shared" si="17"/>
        <v>0</v>
      </c>
      <c r="G68" s="19">
        <f t="shared" si="17"/>
        <v>28749.999999999996</v>
      </c>
      <c r="H68" s="19">
        <f t="shared" si="17"/>
        <v>51175</v>
      </c>
      <c r="I68" s="19">
        <f t="shared" si="17"/>
        <v>97841.25</v>
      </c>
      <c r="J68" s="19">
        <f t="shared" si="17"/>
        <v>129412.5</v>
      </c>
      <c r="K68" s="19">
        <f t="shared" si="17"/>
        <v>209556.875</v>
      </c>
      <c r="L68" s="19">
        <f t="shared" si="17"/>
        <v>274828.125</v>
      </c>
      <c r="M68" s="19">
        <f t="shared" si="17"/>
        <v>344140.625</v>
      </c>
      <c r="N68" s="19">
        <f t="shared" si="17"/>
        <v>429418.75</v>
      </c>
      <c r="O68" s="19">
        <f t="shared" si="17"/>
        <v>517209.375</v>
      </c>
      <c r="P68" s="19">
        <f t="shared" si="17"/>
        <v>607512.5</v>
      </c>
      <c r="Q68" s="19">
        <f t="shared" si="17"/>
        <v>696920</v>
      </c>
      <c r="R68" s="19">
        <f t="shared" si="17"/>
        <v>741318.75</v>
      </c>
      <c r="S68" s="19">
        <f t="shared" si="17"/>
        <v>769511.875</v>
      </c>
      <c r="T68" s="19">
        <f t="shared" si="17"/>
        <v>792386.875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2.75" customHeight="1" x14ac:dyDescent="0.15">
      <c r="A69" s="2"/>
      <c r="B69" s="7"/>
      <c r="C69" s="7" t="s">
        <v>89</v>
      </c>
      <c r="D69" s="57">
        <v>0.01</v>
      </c>
      <c r="E69" s="19">
        <f t="shared" ref="E69:T69" si="18">E49*$D69/4</f>
        <v>0</v>
      </c>
      <c r="F69" s="19">
        <f t="shared" si="18"/>
        <v>100</v>
      </c>
      <c r="G69" s="19">
        <f t="shared" si="18"/>
        <v>298</v>
      </c>
      <c r="H69" s="19">
        <f t="shared" si="18"/>
        <v>592.04</v>
      </c>
      <c r="I69" s="19">
        <f t="shared" si="18"/>
        <v>1180.1992</v>
      </c>
      <c r="J69" s="19">
        <f t="shared" si="18"/>
        <v>1956.5952159999997</v>
      </c>
      <c r="K69" s="19">
        <f t="shared" si="18"/>
        <v>3342.4633116800001</v>
      </c>
      <c r="L69" s="19">
        <f t="shared" si="18"/>
        <v>5150.6140454464003</v>
      </c>
      <c r="M69" s="19">
        <f t="shared" si="18"/>
        <v>7297.6017645374714</v>
      </c>
      <c r="N69" s="19">
        <f t="shared" si="18"/>
        <v>10026.649729246723</v>
      </c>
      <c r="O69" s="19">
        <f t="shared" si="18"/>
        <v>13326.116734661786</v>
      </c>
      <c r="P69" s="19">
        <f t="shared" si="18"/>
        <v>17059.594399968551</v>
      </c>
      <c r="Q69" s="19">
        <f t="shared" si="18"/>
        <v>21068.40251196918</v>
      </c>
      <c r="R69" s="19">
        <f t="shared" si="18"/>
        <v>25197.034461729796</v>
      </c>
      <c r="S69" s="19">
        <f t="shared" si="18"/>
        <v>29343.093772495198</v>
      </c>
      <c r="T69" s="19">
        <f t="shared" si="18"/>
        <v>33481.231897045298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2.75" customHeight="1" x14ac:dyDescent="0.15">
      <c r="A70" s="2"/>
      <c r="B70" s="7"/>
      <c r="C70" s="7" t="s">
        <v>90</v>
      </c>
      <c r="D70" s="58" t="s">
        <v>91</v>
      </c>
      <c r="E70" s="37">
        <v>0</v>
      </c>
      <c r="F70" s="37">
        <v>0</v>
      </c>
      <c r="G70" s="37">
        <v>0</v>
      </c>
      <c r="H70" s="37">
        <f t="shared" ref="H70:T70" si="19">H56*1000</f>
        <v>1200</v>
      </c>
      <c r="I70" s="37">
        <f t="shared" si="19"/>
        <v>2800</v>
      </c>
      <c r="J70" s="37">
        <f t="shared" si="19"/>
        <v>4000</v>
      </c>
      <c r="K70" s="37">
        <f t="shared" si="19"/>
        <v>6600</v>
      </c>
      <c r="L70" s="37">
        <f t="shared" si="19"/>
        <v>9000</v>
      </c>
      <c r="M70" s="37">
        <f t="shared" si="19"/>
        <v>11000</v>
      </c>
      <c r="N70" s="37">
        <f t="shared" si="19"/>
        <v>14000</v>
      </c>
      <c r="O70" s="37">
        <f t="shared" si="19"/>
        <v>17000</v>
      </c>
      <c r="P70" s="37">
        <f t="shared" si="19"/>
        <v>20000</v>
      </c>
      <c r="Q70" s="37">
        <f t="shared" si="19"/>
        <v>22400</v>
      </c>
      <c r="R70" s="37">
        <f t="shared" si="19"/>
        <v>23600</v>
      </c>
      <c r="S70" s="37">
        <f t="shared" si="19"/>
        <v>24200</v>
      </c>
      <c r="T70" s="37">
        <f t="shared" si="19"/>
        <v>24600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2.75" customHeight="1" x14ac:dyDescent="0.15">
      <c r="A71" s="2"/>
      <c r="B71" s="7"/>
      <c r="C71" s="7" t="s">
        <v>92</v>
      </c>
      <c r="D71" s="8"/>
      <c r="E71" s="50">
        <f t="shared" ref="E71:T71" si="20">SUM(E68:E70)</f>
        <v>0</v>
      </c>
      <c r="F71" s="50">
        <f t="shared" si="20"/>
        <v>100</v>
      </c>
      <c r="G71" s="50">
        <f t="shared" si="20"/>
        <v>29047.999999999996</v>
      </c>
      <c r="H71" s="50">
        <f t="shared" si="20"/>
        <v>52967.040000000001</v>
      </c>
      <c r="I71" s="50">
        <f t="shared" si="20"/>
        <v>101821.4492</v>
      </c>
      <c r="J71" s="50">
        <f t="shared" si="20"/>
        <v>135369.09521599999</v>
      </c>
      <c r="K71" s="50">
        <f t="shared" si="20"/>
        <v>219499.33831168001</v>
      </c>
      <c r="L71" s="50">
        <f t="shared" si="20"/>
        <v>288978.73904544639</v>
      </c>
      <c r="M71" s="50">
        <f t="shared" si="20"/>
        <v>362438.22676453745</v>
      </c>
      <c r="N71" s="50">
        <f t="shared" si="20"/>
        <v>453445.39972924674</v>
      </c>
      <c r="O71" s="50">
        <f t="shared" si="20"/>
        <v>547535.49173466174</v>
      </c>
      <c r="P71" s="50">
        <f t="shared" si="20"/>
        <v>644572.09439996851</v>
      </c>
      <c r="Q71" s="50">
        <f t="shared" si="20"/>
        <v>740388.40251196921</v>
      </c>
      <c r="R71" s="50">
        <f t="shared" si="20"/>
        <v>790115.78446172981</v>
      </c>
      <c r="S71" s="50">
        <f t="shared" si="20"/>
        <v>823054.96877249517</v>
      </c>
      <c r="T71" s="50">
        <f t="shared" si="20"/>
        <v>850468.10689704528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2.75" customHeight="1" x14ac:dyDescent="0.15">
      <c r="A72" s="2"/>
      <c r="B72" s="7"/>
      <c r="C72" s="7"/>
      <c r="D72" s="8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2.75" customHeight="1" x14ac:dyDescent="0.15">
      <c r="A73" s="2"/>
      <c r="B73" s="2" t="s">
        <v>2</v>
      </c>
      <c r="C73" s="7"/>
      <c r="D73" s="40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2.75" customHeight="1" x14ac:dyDescent="0.15">
      <c r="A74" s="2"/>
      <c r="B74" s="7"/>
      <c r="C74" s="7" t="s">
        <v>43</v>
      </c>
      <c r="D74" s="40"/>
      <c r="E74" s="59">
        <f t="shared" ref="E74:T74" si="21">E47</f>
        <v>0</v>
      </c>
      <c r="F74" s="59">
        <f t="shared" si="21"/>
        <v>0</v>
      </c>
      <c r="G74" s="59">
        <f t="shared" si="21"/>
        <v>0</v>
      </c>
      <c r="H74" s="59">
        <f t="shared" si="21"/>
        <v>0</v>
      </c>
      <c r="I74" s="59">
        <f t="shared" si="21"/>
        <v>0</v>
      </c>
      <c r="J74" s="59">
        <f t="shared" si="21"/>
        <v>0</v>
      </c>
      <c r="K74" s="59">
        <f t="shared" si="21"/>
        <v>0</v>
      </c>
      <c r="L74" s="59">
        <f t="shared" si="21"/>
        <v>0</v>
      </c>
      <c r="M74" s="59">
        <f t="shared" si="21"/>
        <v>0</v>
      </c>
      <c r="N74" s="59">
        <f t="shared" si="21"/>
        <v>0</v>
      </c>
      <c r="O74" s="59">
        <f t="shared" si="21"/>
        <v>0</v>
      </c>
      <c r="P74" s="59">
        <f t="shared" si="21"/>
        <v>0</v>
      </c>
      <c r="Q74" s="59">
        <f t="shared" si="21"/>
        <v>0</v>
      </c>
      <c r="R74" s="59">
        <f t="shared" si="21"/>
        <v>0</v>
      </c>
      <c r="S74" s="59">
        <f t="shared" si="21"/>
        <v>0</v>
      </c>
      <c r="T74" s="59">
        <f t="shared" si="21"/>
        <v>0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2.75" customHeight="1" x14ac:dyDescent="0.15">
      <c r="A75" s="2"/>
      <c r="B75" s="7"/>
      <c r="C75" s="7" t="s">
        <v>72</v>
      </c>
      <c r="D75" s="40"/>
      <c r="E75" s="59">
        <f t="shared" ref="E75:T75" si="22">E71</f>
        <v>0</v>
      </c>
      <c r="F75" s="59">
        <f t="shared" si="22"/>
        <v>100</v>
      </c>
      <c r="G75" s="59">
        <f t="shared" si="22"/>
        <v>29047.999999999996</v>
      </c>
      <c r="H75" s="59">
        <f t="shared" si="22"/>
        <v>52967.040000000001</v>
      </c>
      <c r="I75" s="59">
        <f t="shared" si="22"/>
        <v>101821.4492</v>
      </c>
      <c r="J75" s="59">
        <f t="shared" si="22"/>
        <v>135369.09521599999</v>
      </c>
      <c r="K75" s="59">
        <f t="shared" si="22"/>
        <v>219499.33831168001</v>
      </c>
      <c r="L75" s="59">
        <f t="shared" si="22"/>
        <v>288978.73904544639</v>
      </c>
      <c r="M75" s="59">
        <f t="shared" si="22"/>
        <v>362438.22676453745</v>
      </c>
      <c r="N75" s="59">
        <f t="shared" si="22"/>
        <v>453445.39972924674</v>
      </c>
      <c r="O75" s="59">
        <f t="shared" si="22"/>
        <v>547535.49173466174</v>
      </c>
      <c r="P75" s="59">
        <f t="shared" si="22"/>
        <v>644572.09439996851</v>
      </c>
      <c r="Q75" s="59">
        <f t="shared" si="22"/>
        <v>740388.40251196921</v>
      </c>
      <c r="R75" s="59">
        <f t="shared" si="22"/>
        <v>790115.78446172981</v>
      </c>
      <c r="S75" s="59">
        <f t="shared" si="22"/>
        <v>823054.96877249517</v>
      </c>
      <c r="T75" s="59">
        <f t="shared" si="22"/>
        <v>850468.10689704528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2.75" customHeight="1" x14ac:dyDescent="0.15">
      <c r="A76" s="2"/>
      <c r="B76" s="7"/>
      <c r="C76" s="3" t="s">
        <v>94</v>
      </c>
      <c r="D76" s="60"/>
      <c r="E76" s="36">
        <f t="shared" ref="E76:T76" si="23">SUM(E74:E75)</f>
        <v>0</v>
      </c>
      <c r="F76" s="36">
        <f t="shared" si="23"/>
        <v>100</v>
      </c>
      <c r="G76" s="36">
        <f t="shared" si="23"/>
        <v>29047.999999999996</v>
      </c>
      <c r="H76" s="36">
        <f t="shared" si="23"/>
        <v>52967.040000000001</v>
      </c>
      <c r="I76" s="36">
        <f t="shared" si="23"/>
        <v>101821.4492</v>
      </c>
      <c r="J76" s="36">
        <f t="shared" si="23"/>
        <v>135369.09521599999</v>
      </c>
      <c r="K76" s="36">
        <f t="shared" si="23"/>
        <v>219499.33831168001</v>
      </c>
      <c r="L76" s="36">
        <f t="shared" si="23"/>
        <v>288978.73904544639</v>
      </c>
      <c r="M76" s="36">
        <f t="shared" si="23"/>
        <v>362438.22676453745</v>
      </c>
      <c r="N76" s="36">
        <f t="shared" si="23"/>
        <v>453445.39972924674</v>
      </c>
      <c r="O76" s="36">
        <f t="shared" si="23"/>
        <v>547535.49173466174</v>
      </c>
      <c r="P76" s="36">
        <f t="shared" si="23"/>
        <v>644572.09439996851</v>
      </c>
      <c r="Q76" s="36">
        <f t="shared" si="23"/>
        <v>740388.40251196921</v>
      </c>
      <c r="R76" s="36">
        <f t="shared" si="23"/>
        <v>790115.78446172981</v>
      </c>
      <c r="S76" s="36">
        <f t="shared" si="23"/>
        <v>823054.96877249517</v>
      </c>
      <c r="T76" s="36">
        <f t="shared" si="23"/>
        <v>850468.10689704528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2.75" customHeight="1" x14ac:dyDescent="0.15">
      <c r="A77" s="2"/>
      <c r="B77" s="7"/>
      <c r="C77" s="7"/>
      <c r="D77" s="8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2.75" customHeight="1" x14ac:dyDescent="0.15">
      <c r="A78" s="2"/>
      <c r="B78" s="7"/>
      <c r="C78" s="7"/>
      <c r="D78" s="8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2.75" customHeight="1" x14ac:dyDescent="0.15">
      <c r="A79" s="2"/>
      <c r="B79" s="7"/>
      <c r="C79" s="7"/>
      <c r="D79" s="8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2.75" customHeight="1" x14ac:dyDescent="0.15">
      <c r="A80" s="2"/>
      <c r="B80" s="7"/>
      <c r="C80" s="7"/>
      <c r="D80" s="8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2.75" customHeight="1" x14ac:dyDescent="0.15">
      <c r="A81" s="2"/>
      <c r="B81" s="7"/>
      <c r="C81" s="7"/>
      <c r="D81" s="8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2.75" customHeight="1" x14ac:dyDescent="0.15">
      <c r="A82" s="2"/>
      <c r="B82" s="7"/>
      <c r="C82" s="7"/>
      <c r="D82" s="8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2.75" customHeight="1" x14ac:dyDescent="0.15">
      <c r="A83" s="2"/>
      <c r="B83" s="7"/>
      <c r="C83" s="7"/>
      <c r="D83" s="8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2.75" customHeight="1" x14ac:dyDescent="0.15">
      <c r="A84" s="2"/>
      <c r="B84" s="7"/>
      <c r="C84" s="7"/>
      <c r="D84" s="8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2.75" customHeight="1" x14ac:dyDescent="0.15">
      <c r="A85" s="2"/>
      <c r="B85" s="7"/>
      <c r="C85" s="7"/>
      <c r="D85" s="8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2.75" customHeight="1" x14ac:dyDescent="0.15">
      <c r="A86" s="2"/>
      <c r="B86" s="7"/>
      <c r="C86" s="7"/>
      <c r="D86" s="8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2.75" customHeight="1" x14ac:dyDescent="0.15">
      <c r="A87" s="2"/>
      <c r="B87" s="7"/>
      <c r="C87" s="7"/>
      <c r="D87" s="8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2.75" customHeight="1" x14ac:dyDescent="0.15">
      <c r="A88" s="2"/>
      <c r="B88" s="7"/>
      <c r="C88" s="7"/>
      <c r="D88" s="8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2.75" customHeight="1" x14ac:dyDescent="0.15">
      <c r="A89" s="2"/>
      <c r="B89" s="7"/>
      <c r="C89" s="7"/>
      <c r="D89" s="8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2.75" customHeight="1" x14ac:dyDescent="0.15">
      <c r="A90" s="2"/>
      <c r="B90" s="7"/>
      <c r="C90" s="7"/>
      <c r="D90" s="8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2.75" customHeight="1" x14ac:dyDescent="0.15">
      <c r="A91" s="2"/>
      <c r="B91" s="7"/>
      <c r="C91" s="7"/>
      <c r="D91" s="8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2.75" customHeight="1" x14ac:dyDescent="0.15">
      <c r="A92" s="2"/>
      <c r="B92" s="7"/>
      <c r="C92" s="7"/>
      <c r="D92" s="8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2.75" customHeight="1" x14ac:dyDescent="0.15">
      <c r="A93" s="2"/>
      <c r="B93" s="7"/>
      <c r="C93" s="7"/>
      <c r="D93" s="8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2.75" customHeight="1" x14ac:dyDescent="0.15">
      <c r="A94" s="2"/>
      <c r="B94" s="7"/>
      <c r="C94" s="7"/>
      <c r="D94" s="8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2.75" customHeight="1" x14ac:dyDescent="0.15">
      <c r="A95" s="2"/>
      <c r="B95" s="7"/>
      <c r="C95" s="7"/>
      <c r="D95" s="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2.75" customHeight="1" x14ac:dyDescent="0.15">
      <c r="A96" s="2"/>
      <c r="B96" s="7"/>
      <c r="C96" s="7"/>
      <c r="D96" s="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2.75" customHeight="1" x14ac:dyDescent="0.15">
      <c r="A97" s="2"/>
      <c r="B97" s="7"/>
      <c r="C97" s="7"/>
      <c r="D97" s="8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2.75" customHeight="1" x14ac:dyDescent="0.15">
      <c r="A98" s="2"/>
      <c r="B98" s="7"/>
      <c r="C98" s="7"/>
      <c r="D98" s="8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2.75" customHeight="1" x14ac:dyDescent="0.15">
      <c r="A99" s="2"/>
      <c r="B99" s="7"/>
      <c r="C99" s="7"/>
      <c r="D99" s="8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2.75" customHeight="1" x14ac:dyDescent="0.15">
      <c r="A100" s="2"/>
      <c r="B100" s="7"/>
      <c r="C100" s="7"/>
      <c r="D100" s="8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2.75" customHeight="1" x14ac:dyDescent="0.15">
      <c r="A101" s="2"/>
      <c r="B101" s="7"/>
      <c r="C101" s="7"/>
      <c r="D101" s="8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2.75" customHeight="1" x14ac:dyDescent="0.15">
      <c r="A102" s="2"/>
      <c r="B102" s="7"/>
      <c r="C102" s="7"/>
      <c r="D102" s="8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2.75" customHeight="1" x14ac:dyDescent="0.15">
      <c r="A103" s="2"/>
      <c r="B103" s="7"/>
      <c r="C103" s="7"/>
      <c r="D103" s="8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2.75" customHeight="1" x14ac:dyDescent="0.15">
      <c r="A104" s="2"/>
      <c r="B104" s="7"/>
      <c r="C104" s="7"/>
      <c r="D104" s="8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2.75" customHeight="1" x14ac:dyDescent="0.15">
      <c r="A105" s="2"/>
      <c r="B105" s="7"/>
      <c r="C105" s="7"/>
      <c r="D105" s="8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2.75" customHeight="1" x14ac:dyDescent="0.15">
      <c r="A106" s="2"/>
      <c r="B106" s="7"/>
      <c r="C106" s="7"/>
      <c r="D106" s="8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2.75" customHeight="1" x14ac:dyDescent="0.15">
      <c r="A107" s="2"/>
      <c r="B107" s="7"/>
      <c r="C107" s="7"/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2.75" customHeight="1" x14ac:dyDescent="0.15">
      <c r="A108" s="2"/>
      <c r="B108" s="7"/>
      <c r="C108" s="7"/>
      <c r="D108" s="8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2.75" customHeight="1" x14ac:dyDescent="0.15">
      <c r="A109" s="2"/>
      <c r="B109" s="7"/>
      <c r="C109" s="7"/>
      <c r="D109" s="8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2.75" customHeight="1" x14ac:dyDescent="0.15">
      <c r="A110" s="2"/>
      <c r="B110" s="7"/>
      <c r="C110" s="7"/>
      <c r="D110" s="8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2.75" customHeight="1" x14ac:dyDescent="0.15">
      <c r="A111" s="2"/>
      <c r="B111" s="7"/>
      <c r="C111" s="7"/>
      <c r="D111" s="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2.75" customHeight="1" x14ac:dyDescent="0.15">
      <c r="A112" s="2"/>
      <c r="B112" s="7"/>
      <c r="C112" s="7"/>
      <c r="D112" s="8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2.75" customHeight="1" x14ac:dyDescent="0.15">
      <c r="A113" s="2"/>
      <c r="B113" s="7"/>
      <c r="C113" s="7"/>
      <c r="D113" s="8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2.75" customHeight="1" x14ac:dyDescent="0.15">
      <c r="A114" s="2"/>
      <c r="B114" s="7"/>
      <c r="C114" s="7"/>
      <c r="D114" s="8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2.75" customHeight="1" x14ac:dyDescent="0.15">
      <c r="A115" s="2"/>
      <c r="B115" s="7"/>
      <c r="C115" s="7"/>
      <c r="D115" s="8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2.75" customHeight="1" x14ac:dyDescent="0.15">
      <c r="A116" s="2"/>
      <c r="B116" s="7"/>
      <c r="C116" s="7"/>
      <c r="D116" s="8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2.75" customHeight="1" x14ac:dyDescent="0.15">
      <c r="A117" s="2"/>
      <c r="B117" s="7"/>
      <c r="C117" s="7"/>
      <c r="D117" s="8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2.75" customHeight="1" x14ac:dyDescent="0.15">
      <c r="A118" s="2"/>
      <c r="B118" s="7"/>
      <c r="C118" s="7"/>
      <c r="D118" s="8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2.75" customHeight="1" x14ac:dyDescent="0.15">
      <c r="A119" s="2"/>
      <c r="B119" s="7"/>
      <c r="C119" s="7"/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2.75" customHeight="1" x14ac:dyDescent="0.15">
      <c r="A120" s="2"/>
      <c r="B120" s="7"/>
      <c r="C120" s="7"/>
      <c r="D120" s="8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2.75" customHeight="1" x14ac:dyDescent="0.15">
      <c r="A121" s="2"/>
      <c r="B121" s="7"/>
      <c r="C121" s="7"/>
      <c r="D121" s="8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2.75" customHeight="1" x14ac:dyDescent="0.15">
      <c r="A122" s="2"/>
      <c r="B122" s="7"/>
      <c r="C122" s="7"/>
      <c r="D122" s="8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2.75" customHeight="1" x14ac:dyDescent="0.15">
      <c r="A123" s="2"/>
      <c r="B123" s="7"/>
      <c r="C123" s="7"/>
      <c r="D123" s="8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2.75" customHeight="1" x14ac:dyDescent="0.15">
      <c r="A124" s="2"/>
      <c r="B124" s="7"/>
      <c r="C124" s="7"/>
      <c r="D124" s="8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2.75" customHeight="1" x14ac:dyDescent="0.15">
      <c r="A125" s="2"/>
      <c r="B125" s="7"/>
      <c r="C125" s="7"/>
      <c r="D125" s="8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2.75" customHeight="1" x14ac:dyDescent="0.15">
      <c r="A126" s="2"/>
      <c r="B126" s="7"/>
      <c r="C126" s="7"/>
      <c r="D126" s="8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2.75" customHeight="1" x14ac:dyDescent="0.15">
      <c r="A127" s="2"/>
      <c r="B127" s="7"/>
      <c r="C127" s="7"/>
      <c r="D127" s="8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2.75" customHeight="1" x14ac:dyDescent="0.15">
      <c r="A128" s="2"/>
      <c r="B128" s="7"/>
      <c r="C128" s="7"/>
      <c r="D128" s="8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2.75" customHeight="1" x14ac:dyDescent="0.15">
      <c r="A129" s="2"/>
      <c r="B129" s="7"/>
      <c r="C129" s="7"/>
      <c r="D129" s="8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2.75" customHeight="1" x14ac:dyDescent="0.15">
      <c r="A130" s="2"/>
      <c r="B130" s="7"/>
      <c r="C130" s="7"/>
      <c r="D130" s="8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2.75" customHeight="1" x14ac:dyDescent="0.15">
      <c r="A131" s="2"/>
      <c r="B131" s="7"/>
      <c r="C131" s="7"/>
      <c r="D131" s="8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2.75" customHeight="1" x14ac:dyDescent="0.15">
      <c r="A132" s="2"/>
      <c r="B132" s="7"/>
      <c r="C132" s="7"/>
      <c r="D132" s="8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2.75" customHeight="1" x14ac:dyDescent="0.15">
      <c r="A133" s="2"/>
      <c r="B133" s="7"/>
      <c r="C133" s="7"/>
      <c r="D133" s="8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2.75" customHeight="1" x14ac:dyDescent="0.15">
      <c r="A134" s="2"/>
      <c r="B134" s="7"/>
      <c r="C134" s="7"/>
      <c r="D134" s="8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2.75" customHeight="1" x14ac:dyDescent="0.15">
      <c r="A135" s="2"/>
      <c r="B135" s="7"/>
      <c r="C135" s="7"/>
      <c r="D135" s="8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2.75" customHeight="1" x14ac:dyDescent="0.15">
      <c r="A136" s="2"/>
      <c r="B136" s="7"/>
      <c r="C136" s="7"/>
      <c r="D136" s="8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2.75" customHeight="1" x14ac:dyDescent="0.15">
      <c r="A137" s="2"/>
      <c r="B137" s="7"/>
      <c r="C137" s="7"/>
      <c r="D137" s="8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2.75" customHeight="1" x14ac:dyDescent="0.15">
      <c r="A138" s="2"/>
      <c r="B138" s="7"/>
      <c r="C138" s="7"/>
      <c r="D138" s="8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2.75" customHeight="1" x14ac:dyDescent="0.15">
      <c r="A139" s="2"/>
      <c r="B139" s="7"/>
      <c r="C139" s="7"/>
      <c r="D139" s="8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2.75" customHeight="1" x14ac:dyDescent="0.15">
      <c r="A140" s="2"/>
      <c r="B140" s="7"/>
      <c r="C140" s="7"/>
      <c r="D140" s="8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2.75" customHeight="1" x14ac:dyDescent="0.15">
      <c r="A141" s="2"/>
      <c r="B141" s="7"/>
      <c r="C141" s="7"/>
      <c r="D141" s="8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2.75" customHeight="1" x14ac:dyDescent="0.15">
      <c r="A142" s="2"/>
      <c r="B142" s="7"/>
      <c r="C142" s="7"/>
      <c r="D142" s="8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2.75" customHeight="1" x14ac:dyDescent="0.15">
      <c r="A143" s="2"/>
      <c r="B143" s="7"/>
      <c r="C143" s="7"/>
      <c r="D143" s="8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2.75" customHeight="1" x14ac:dyDescent="0.15">
      <c r="A144" s="2"/>
      <c r="B144" s="7"/>
      <c r="C144" s="7"/>
      <c r="D144" s="8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2.75" customHeight="1" x14ac:dyDescent="0.15">
      <c r="A145" s="2"/>
      <c r="B145" s="7"/>
      <c r="C145" s="7"/>
      <c r="D145" s="8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2.75" customHeight="1" x14ac:dyDescent="0.15">
      <c r="A146" s="2"/>
      <c r="B146" s="7"/>
      <c r="C146" s="7"/>
      <c r="D146" s="8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2.75" customHeight="1" x14ac:dyDescent="0.15">
      <c r="A147" s="2"/>
      <c r="B147" s="7"/>
      <c r="C147" s="7"/>
      <c r="D147" s="8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2.75" customHeight="1" x14ac:dyDescent="0.15">
      <c r="A148" s="2"/>
      <c r="B148" s="7"/>
      <c r="C148" s="7"/>
      <c r="D148" s="8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2.75" customHeight="1" x14ac:dyDescent="0.15">
      <c r="A149" s="2"/>
      <c r="B149" s="7"/>
      <c r="C149" s="7"/>
      <c r="D149" s="8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2.75" customHeight="1" x14ac:dyDescent="0.15">
      <c r="A150" s="2"/>
      <c r="B150" s="7"/>
      <c r="C150" s="7"/>
      <c r="D150" s="8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2.75" customHeight="1" x14ac:dyDescent="0.15">
      <c r="A151" s="2"/>
      <c r="B151" s="7"/>
      <c r="C151" s="7"/>
      <c r="D151" s="8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2.75" customHeight="1" x14ac:dyDescent="0.15">
      <c r="A152" s="2"/>
      <c r="B152" s="7"/>
      <c r="C152" s="7"/>
      <c r="D152" s="8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2.75" customHeight="1" x14ac:dyDescent="0.15">
      <c r="A153" s="2"/>
      <c r="B153" s="7"/>
      <c r="C153" s="7"/>
      <c r="D153" s="8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2.75" customHeight="1" x14ac:dyDescent="0.15">
      <c r="A154" s="2"/>
      <c r="B154" s="7"/>
      <c r="C154" s="7"/>
      <c r="D154" s="8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2.75" customHeight="1" x14ac:dyDescent="0.15">
      <c r="A155" s="2"/>
      <c r="B155" s="7"/>
      <c r="C155" s="7"/>
      <c r="D155" s="8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2.75" customHeight="1" x14ac:dyDescent="0.15">
      <c r="A156" s="2"/>
      <c r="B156" s="7"/>
      <c r="C156" s="7"/>
      <c r="D156" s="8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2.75" customHeight="1" x14ac:dyDescent="0.15">
      <c r="A157" s="2"/>
      <c r="B157" s="7"/>
      <c r="C157" s="7"/>
      <c r="D157" s="8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2.75" customHeight="1" x14ac:dyDescent="0.15">
      <c r="A158" s="2"/>
      <c r="B158" s="7"/>
      <c r="C158" s="7"/>
      <c r="D158" s="8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2.75" customHeight="1" x14ac:dyDescent="0.15">
      <c r="A159" s="2"/>
      <c r="B159" s="7"/>
      <c r="C159" s="7"/>
      <c r="D159" s="8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2.75" customHeight="1" x14ac:dyDescent="0.15">
      <c r="A160" s="2"/>
      <c r="B160" s="7"/>
      <c r="C160" s="7"/>
      <c r="D160" s="8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2.75" customHeight="1" x14ac:dyDescent="0.15">
      <c r="A161" s="2"/>
      <c r="B161" s="7"/>
      <c r="C161" s="7"/>
      <c r="D161" s="8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2.75" customHeight="1" x14ac:dyDescent="0.15">
      <c r="A162" s="2"/>
      <c r="B162" s="7"/>
      <c r="C162" s="7"/>
      <c r="D162" s="8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2.75" customHeight="1" x14ac:dyDescent="0.15">
      <c r="A163" s="2"/>
      <c r="B163" s="7"/>
      <c r="C163" s="7"/>
      <c r="D163" s="8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2.75" customHeight="1" x14ac:dyDescent="0.15">
      <c r="A164" s="2"/>
      <c r="B164" s="7"/>
      <c r="C164" s="7"/>
      <c r="D164" s="8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2.75" customHeight="1" x14ac:dyDescent="0.15">
      <c r="A165" s="2"/>
      <c r="B165" s="7"/>
      <c r="C165" s="7"/>
      <c r="D165" s="8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2.75" customHeight="1" x14ac:dyDescent="0.15">
      <c r="A166" s="2"/>
      <c r="B166" s="7"/>
      <c r="C166" s="7"/>
      <c r="D166" s="8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2.75" customHeight="1" x14ac:dyDescent="0.15">
      <c r="A167" s="2"/>
      <c r="B167" s="7"/>
      <c r="C167" s="7"/>
      <c r="D167" s="8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2.75" customHeight="1" x14ac:dyDescent="0.15">
      <c r="A168" s="2"/>
      <c r="B168" s="7"/>
      <c r="C168" s="7"/>
      <c r="D168" s="8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2.75" customHeight="1" x14ac:dyDescent="0.15">
      <c r="A169" s="2"/>
      <c r="B169" s="7"/>
      <c r="C169" s="7"/>
      <c r="D169" s="8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2.75" customHeight="1" x14ac:dyDescent="0.15">
      <c r="A170" s="2"/>
      <c r="B170" s="7"/>
      <c r="C170" s="7"/>
      <c r="D170" s="8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2.75" customHeight="1" x14ac:dyDescent="0.15">
      <c r="A171" s="2"/>
      <c r="B171" s="7"/>
      <c r="C171" s="7"/>
      <c r="D171" s="8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2.75" customHeight="1" x14ac:dyDescent="0.15">
      <c r="A172" s="2"/>
      <c r="B172" s="7"/>
      <c r="C172" s="7"/>
      <c r="D172" s="8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2.75" customHeight="1" x14ac:dyDescent="0.15">
      <c r="A173" s="2"/>
      <c r="B173" s="7"/>
      <c r="C173" s="7"/>
      <c r="D173" s="8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2.75" customHeight="1" x14ac:dyDescent="0.15">
      <c r="A174" s="2"/>
      <c r="B174" s="7"/>
      <c r="C174" s="7"/>
      <c r="D174" s="8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2.75" customHeight="1" x14ac:dyDescent="0.15">
      <c r="A175" s="2"/>
      <c r="B175" s="7"/>
      <c r="C175" s="7"/>
      <c r="D175" s="8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2.75" customHeight="1" x14ac:dyDescent="0.15">
      <c r="A176" s="2"/>
      <c r="B176" s="7"/>
      <c r="C176" s="7"/>
      <c r="D176" s="8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2.75" customHeight="1" x14ac:dyDescent="0.15">
      <c r="A177" s="2"/>
      <c r="B177" s="7"/>
      <c r="C177" s="7"/>
      <c r="D177" s="8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2.75" customHeight="1" x14ac:dyDescent="0.15">
      <c r="A178" s="2"/>
      <c r="B178" s="7"/>
      <c r="C178" s="7"/>
      <c r="D178" s="8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2.75" customHeight="1" x14ac:dyDescent="0.15">
      <c r="A179" s="2"/>
      <c r="B179" s="7"/>
      <c r="C179" s="7"/>
      <c r="D179" s="8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2.75" customHeight="1" x14ac:dyDescent="0.15">
      <c r="A180" s="2"/>
      <c r="B180" s="7"/>
      <c r="C180" s="7"/>
      <c r="D180" s="8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2.75" customHeight="1" x14ac:dyDescent="0.15">
      <c r="A181" s="2"/>
      <c r="B181" s="7"/>
      <c r="C181" s="7"/>
      <c r="D181" s="8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2.75" customHeight="1" x14ac:dyDescent="0.15">
      <c r="A182" s="2"/>
      <c r="B182" s="7"/>
      <c r="C182" s="7"/>
      <c r="D182" s="8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2.75" customHeight="1" x14ac:dyDescent="0.15">
      <c r="A183" s="2"/>
      <c r="B183" s="7"/>
      <c r="C183" s="7"/>
      <c r="D183" s="8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2.75" customHeight="1" x14ac:dyDescent="0.15">
      <c r="A184" s="2"/>
      <c r="B184" s="7"/>
      <c r="C184" s="7"/>
      <c r="D184" s="8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2.75" customHeight="1" x14ac:dyDescent="0.15">
      <c r="A185" s="2"/>
      <c r="B185" s="7"/>
      <c r="C185" s="7"/>
      <c r="D185" s="8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2.75" customHeight="1" x14ac:dyDescent="0.15">
      <c r="A186" s="2"/>
      <c r="B186" s="7"/>
      <c r="C186" s="7"/>
      <c r="D186" s="8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2.75" customHeight="1" x14ac:dyDescent="0.15">
      <c r="A187" s="2"/>
      <c r="B187" s="7"/>
      <c r="C187" s="7"/>
      <c r="D187" s="8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2.75" customHeight="1" x14ac:dyDescent="0.15">
      <c r="A188" s="2"/>
      <c r="B188" s="7"/>
      <c r="C188" s="7"/>
      <c r="D188" s="8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2.75" customHeight="1" x14ac:dyDescent="0.15">
      <c r="A189" s="2"/>
      <c r="B189" s="7"/>
      <c r="C189" s="7"/>
      <c r="D189" s="8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2.75" customHeight="1" x14ac:dyDescent="0.15">
      <c r="A190" s="2"/>
      <c r="B190" s="7"/>
      <c r="C190" s="7"/>
      <c r="D190" s="8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2.75" customHeight="1" x14ac:dyDescent="0.15">
      <c r="A191" s="2"/>
      <c r="B191" s="7"/>
      <c r="C191" s="7"/>
      <c r="D191" s="8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2.75" customHeight="1" x14ac:dyDescent="0.15">
      <c r="A192" s="2"/>
      <c r="B192" s="7"/>
      <c r="C192" s="7"/>
      <c r="D192" s="8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2.75" customHeight="1" x14ac:dyDescent="0.15">
      <c r="A193" s="2"/>
      <c r="B193" s="7"/>
      <c r="C193" s="7"/>
      <c r="D193" s="8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2.75" customHeight="1" x14ac:dyDescent="0.15">
      <c r="A194" s="2"/>
      <c r="B194" s="7"/>
      <c r="C194" s="7"/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2.75" customHeight="1" x14ac:dyDescent="0.15">
      <c r="A195" s="2"/>
      <c r="B195" s="7"/>
      <c r="C195" s="7"/>
      <c r="D195" s="8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2.75" customHeight="1" x14ac:dyDescent="0.15">
      <c r="A196" s="2"/>
      <c r="B196" s="7"/>
      <c r="C196" s="7"/>
      <c r="D196" s="8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2.75" customHeight="1" x14ac:dyDescent="0.15">
      <c r="A197" s="2"/>
      <c r="B197" s="7"/>
      <c r="C197" s="7"/>
      <c r="D197" s="8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2.75" customHeight="1" x14ac:dyDescent="0.15">
      <c r="A198" s="2"/>
      <c r="B198" s="7"/>
      <c r="C198" s="7"/>
      <c r="D198" s="8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2.75" customHeight="1" x14ac:dyDescent="0.15">
      <c r="A199" s="2"/>
      <c r="B199" s="7"/>
      <c r="C199" s="7"/>
      <c r="D199" s="8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2.75" customHeight="1" x14ac:dyDescent="0.15">
      <c r="A200" s="2"/>
      <c r="B200" s="7"/>
      <c r="C200" s="7"/>
      <c r="D200" s="8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2.75" customHeight="1" x14ac:dyDescent="0.15">
      <c r="A201" s="2"/>
      <c r="B201" s="7"/>
      <c r="C201" s="7"/>
      <c r="D201" s="8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2.75" customHeight="1" x14ac:dyDescent="0.15">
      <c r="A202" s="2"/>
      <c r="B202" s="7"/>
      <c r="C202" s="7"/>
      <c r="D202" s="8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2.75" customHeight="1" x14ac:dyDescent="0.15">
      <c r="A203" s="2"/>
      <c r="B203" s="7"/>
      <c r="C203" s="7"/>
      <c r="D203" s="8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2.75" customHeight="1" x14ac:dyDescent="0.15">
      <c r="A204" s="2"/>
      <c r="B204" s="7"/>
      <c r="C204" s="7"/>
      <c r="D204" s="8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2.75" customHeight="1" x14ac:dyDescent="0.15">
      <c r="A205" s="2"/>
      <c r="B205" s="7"/>
      <c r="C205" s="7"/>
      <c r="D205" s="8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2.75" customHeight="1" x14ac:dyDescent="0.15">
      <c r="A206" s="2"/>
      <c r="B206" s="7"/>
      <c r="C206" s="7"/>
      <c r="D206" s="8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2.75" customHeight="1" x14ac:dyDescent="0.15">
      <c r="A207" s="2"/>
      <c r="B207" s="7"/>
      <c r="C207" s="7"/>
      <c r="D207" s="8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2.75" customHeight="1" x14ac:dyDescent="0.15">
      <c r="A208" s="2"/>
      <c r="B208" s="7"/>
      <c r="C208" s="7"/>
      <c r="D208" s="8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2.75" customHeight="1" x14ac:dyDescent="0.15">
      <c r="A209" s="2"/>
      <c r="B209" s="7"/>
      <c r="C209" s="7"/>
      <c r="D209" s="8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2.75" customHeight="1" x14ac:dyDescent="0.15">
      <c r="A210" s="2"/>
      <c r="B210" s="7"/>
      <c r="C210" s="7"/>
      <c r="D210" s="8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2.75" customHeight="1" x14ac:dyDescent="0.15">
      <c r="A211" s="2"/>
      <c r="B211" s="7"/>
      <c r="C211" s="7"/>
      <c r="D211" s="8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2.75" customHeight="1" x14ac:dyDescent="0.15">
      <c r="A212" s="2"/>
      <c r="B212" s="7"/>
      <c r="C212" s="7"/>
      <c r="D212" s="8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2.75" customHeight="1" x14ac:dyDescent="0.15">
      <c r="A213" s="2"/>
      <c r="B213" s="7"/>
      <c r="C213" s="7"/>
      <c r="D213" s="8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2.75" customHeight="1" x14ac:dyDescent="0.15">
      <c r="A214" s="2"/>
      <c r="B214" s="7"/>
      <c r="C214" s="7"/>
      <c r="D214" s="8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2.75" customHeight="1" x14ac:dyDescent="0.15">
      <c r="A215" s="2"/>
      <c r="B215" s="7"/>
      <c r="C215" s="7"/>
      <c r="D215" s="8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2.75" customHeight="1" x14ac:dyDescent="0.15">
      <c r="A216" s="2"/>
      <c r="B216" s="7"/>
      <c r="C216" s="7"/>
      <c r="D216" s="8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2.75" customHeight="1" x14ac:dyDescent="0.15">
      <c r="A217" s="2"/>
      <c r="B217" s="7"/>
      <c r="C217" s="7"/>
      <c r="D217" s="8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2.75" customHeight="1" x14ac:dyDescent="0.15">
      <c r="A218" s="2"/>
      <c r="B218" s="7"/>
      <c r="C218" s="7"/>
      <c r="D218" s="8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2.75" customHeight="1" x14ac:dyDescent="0.15">
      <c r="A219" s="2"/>
      <c r="B219" s="7"/>
      <c r="C219" s="7"/>
      <c r="D219" s="8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2.75" customHeight="1" x14ac:dyDescent="0.15">
      <c r="A220" s="2"/>
      <c r="B220" s="7"/>
      <c r="C220" s="7"/>
      <c r="D220" s="8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2.75" customHeight="1" x14ac:dyDescent="0.15">
      <c r="A221" s="2"/>
      <c r="B221" s="7"/>
      <c r="C221" s="7"/>
      <c r="D221" s="8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2.75" customHeight="1" x14ac:dyDescent="0.15">
      <c r="A222" s="2"/>
      <c r="B222" s="7"/>
      <c r="C222" s="7"/>
      <c r="D222" s="8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2.75" customHeight="1" x14ac:dyDescent="0.15">
      <c r="A223" s="2"/>
      <c r="B223" s="7"/>
      <c r="C223" s="7"/>
      <c r="D223" s="8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2.75" customHeight="1" x14ac:dyDescent="0.15">
      <c r="A224" s="2"/>
      <c r="B224" s="7"/>
      <c r="C224" s="7"/>
      <c r="D224" s="8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2.75" customHeight="1" x14ac:dyDescent="0.15">
      <c r="A225" s="2"/>
      <c r="B225" s="7"/>
      <c r="C225" s="7"/>
      <c r="D225" s="8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2.75" customHeight="1" x14ac:dyDescent="0.15">
      <c r="A226" s="2"/>
      <c r="B226" s="7"/>
      <c r="C226" s="7"/>
      <c r="D226" s="8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2.75" customHeight="1" x14ac:dyDescent="0.15">
      <c r="A227" s="2"/>
      <c r="B227" s="7"/>
      <c r="C227" s="7"/>
      <c r="D227" s="8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2.75" customHeight="1" x14ac:dyDescent="0.15">
      <c r="A228" s="2"/>
      <c r="B228" s="7"/>
      <c r="C228" s="7"/>
      <c r="D228" s="8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2.75" customHeight="1" x14ac:dyDescent="0.15">
      <c r="A229" s="2"/>
      <c r="B229" s="7"/>
      <c r="C229" s="7"/>
      <c r="D229" s="8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2.75" customHeight="1" x14ac:dyDescent="0.15">
      <c r="A230" s="2"/>
      <c r="B230" s="7"/>
      <c r="C230" s="7"/>
      <c r="D230" s="8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2.75" customHeight="1" x14ac:dyDescent="0.15">
      <c r="A231" s="2"/>
      <c r="B231" s="7"/>
      <c r="C231" s="7"/>
      <c r="D231" s="8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2.75" customHeight="1" x14ac:dyDescent="0.15">
      <c r="A232" s="2"/>
      <c r="B232" s="7"/>
      <c r="C232" s="7"/>
      <c r="D232" s="8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2.75" customHeight="1" x14ac:dyDescent="0.15">
      <c r="A233" s="2"/>
      <c r="B233" s="7"/>
      <c r="C233" s="7"/>
      <c r="D233" s="8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2.75" customHeight="1" x14ac:dyDescent="0.15">
      <c r="A234" s="2"/>
      <c r="B234" s="7"/>
      <c r="C234" s="7"/>
      <c r="D234" s="8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2.75" customHeight="1" x14ac:dyDescent="0.15">
      <c r="A235" s="2"/>
      <c r="B235" s="7"/>
      <c r="C235" s="7"/>
      <c r="D235" s="8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2.75" customHeight="1" x14ac:dyDescent="0.15">
      <c r="A236" s="2"/>
      <c r="B236" s="7"/>
      <c r="C236" s="7"/>
      <c r="D236" s="8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2.75" customHeight="1" x14ac:dyDescent="0.15">
      <c r="A237" s="2"/>
      <c r="B237" s="7"/>
      <c r="C237" s="7"/>
      <c r="D237" s="8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2.75" customHeight="1" x14ac:dyDescent="0.15">
      <c r="A238" s="2"/>
      <c r="B238" s="7"/>
      <c r="C238" s="7"/>
      <c r="D238" s="8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2.75" customHeight="1" x14ac:dyDescent="0.15">
      <c r="A239" s="2"/>
      <c r="B239" s="7"/>
      <c r="C239" s="7"/>
      <c r="D239" s="8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2.75" customHeight="1" x14ac:dyDescent="0.15">
      <c r="A240" s="2"/>
      <c r="B240" s="7"/>
      <c r="C240" s="7"/>
      <c r="D240" s="8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2.75" customHeight="1" x14ac:dyDescent="0.15">
      <c r="A241" s="2"/>
      <c r="B241" s="7"/>
      <c r="C241" s="7"/>
      <c r="D241" s="8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2.75" customHeight="1" x14ac:dyDescent="0.15">
      <c r="A242" s="2"/>
      <c r="B242" s="7"/>
      <c r="C242" s="7"/>
      <c r="D242" s="8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2.75" customHeight="1" x14ac:dyDescent="0.15">
      <c r="A243" s="2"/>
      <c r="B243" s="7"/>
      <c r="C243" s="7"/>
      <c r="D243" s="8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2.75" customHeight="1" x14ac:dyDescent="0.15">
      <c r="A244" s="2"/>
      <c r="B244" s="7"/>
      <c r="C244" s="7"/>
      <c r="D244" s="8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2.75" customHeight="1" x14ac:dyDescent="0.15">
      <c r="A245" s="2"/>
      <c r="B245" s="7"/>
      <c r="C245" s="7"/>
      <c r="D245" s="8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2.75" customHeight="1" x14ac:dyDescent="0.15">
      <c r="A246" s="2"/>
      <c r="B246" s="7"/>
      <c r="C246" s="7"/>
      <c r="D246" s="8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2.75" customHeight="1" x14ac:dyDescent="0.15">
      <c r="A247" s="2"/>
      <c r="B247" s="7"/>
      <c r="C247" s="7"/>
      <c r="D247" s="8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2.75" customHeight="1" x14ac:dyDescent="0.15">
      <c r="A248" s="2"/>
      <c r="B248" s="7"/>
      <c r="C248" s="7"/>
      <c r="D248" s="8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2.75" customHeight="1" x14ac:dyDescent="0.15">
      <c r="A249" s="2"/>
      <c r="B249" s="7"/>
      <c r="C249" s="7"/>
      <c r="D249" s="8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2.75" customHeight="1" x14ac:dyDescent="0.15">
      <c r="A250" s="2"/>
      <c r="B250" s="7"/>
      <c r="C250" s="7"/>
      <c r="D250" s="8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2.75" customHeight="1" x14ac:dyDescent="0.15">
      <c r="A251" s="2"/>
      <c r="B251" s="7"/>
      <c r="C251" s="7"/>
      <c r="D251" s="8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2.75" customHeight="1" x14ac:dyDescent="0.15">
      <c r="A252" s="2"/>
      <c r="B252" s="7"/>
      <c r="C252" s="7"/>
      <c r="D252" s="8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2.75" customHeight="1" x14ac:dyDescent="0.15">
      <c r="A253" s="2"/>
      <c r="B253" s="7"/>
      <c r="C253" s="7"/>
      <c r="D253" s="8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2.75" customHeight="1" x14ac:dyDescent="0.15">
      <c r="A254" s="2"/>
      <c r="B254" s="7"/>
      <c r="C254" s="7"/>
      <c r="D254" s="8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2.75" customHeight="1" x14ac:dyDescent="0.15">
      <c r="A255" s="2"/>
      <c r="B255" s="7"/>
      <c r="C255" s="7"/>
      <c r="D255" s="8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2.75" customHeight="1" x14ac:dyDescent="0.15">
      <c r="A256" s="2"/>
      <c r="B256" s="7"/>
      <c r="C256" s="7"/>
      <c r="D256" s="8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2.75" customHeight="1" x14ac:dyDescent="0.15">
      <c r="A257" s="2"/>
      <c r="B257" s="7"/>
      <c r="C257" s="7"/>
      <c r="D257" s="8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2.75" customHeight="1" x14ac:dyDescent="0.15">
      <c r="A258" s="2"/>
      <c r="B258" s="7"/>
      <c r="C258" s="7"/>
      <c r="D258" s="8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2.75" customHeight="1" x14ac:dyDescent="0.15">
      <c r="A259" s="2"/>
      <c r="B259" s="7"/>
      <c r="C259" s="7"/>
      <c r="D259" s="8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2.75" customHeight="1" x14ac:dyDescent="0.15">
      <c r="A260" s="2"/>
      <c r="B260" s="7"/>
      <c r="C260" s="7"/>
      <c r="D260" s="8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2.75" customHeight="1" x14ac:dyDescent="0.15">
      <c r="A261" s="2"/>
      <c r="B261" s="7"/>
      <c r="C261" s="7"/>
      <c r="D261" s="8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2.75" customHeight="1" x14ac:dyDescent="0.15">
      <c r="A262" s="2"/>
      <c r="B262" s="7"/>
      <c r="C262" s="7"/>
      <c r="D262" s="8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2.75" customHeight="1" x14ac:dyDescent="0.15">
      <c r="A263" s="2"/>
      <c r="B263" s="7"/>
      <c r="C263" s="7"/>
      <c r="D263" s="8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2.75" customHeight="1" x14ac:dyDescent="0.15">
      <c r="A264" s="2"/>
      <c r="B264" s="7"/>
      <c r="C264" s="7"/>
      <c r="D264" s="8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2.75" customHeight="1" x14ac:dyDescent="0.15">
      <c r="A265" s="2"/>
      <c r="B265" s="7"/>
      <c r="C265" s="7"/>
      <c r="D265" s="8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2.75" customHeight="1" x14ac:dyDescent="0.15">
      <c r="A266" s="2"/>
      <c r="B266" s="7"/>
      <c r="C266" s="7"/>
      <c r="D266" s="8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2.75" customHeight="1" x14ac:dyDescent="0.15">
      <c r="A267" s="2"/>
      <c r="B267" s="7"/>
      <c r="C267" s="7"/>
      <c r="D267" s="8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2.75" customHeight="1" x14ac:dyDescent="0.15">
      <c r="A268" s="2"/>
      <c r="B268" s="7"/>
      <c r="C268" s="7"/>
      <c r="D268" s="8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2.75" customHeight="1" x14ac:dyDescent="0.15">
      <c r="A269" s="2"/>
      <c r="B269" s="7"/>
      <c r="C269" s="7"/>
      <c r="D269" s="8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2.75" customHeight="1" x14ac:dyDescent="0.15">
      <c r="A270" s="2"/>
      <c r="B270" s="7"/>
      <c r="C270" s="7"/>
      <c r="D270" s="8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2.75" customHeight="1" x14ac:dyDescent="0.15">
      <c r="A271" s="2"/>
      <c r="B271" s="7"/>
      <c r="C271" s="7"/>
      <c r="D271" s="8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2.75" customHeight="1" x14ac:dyDescent="0.15">
      <c r="A272" s="2"/>
      <c r="B272" s="7"/>
      <c r="C272" s="7"/>
      <c r="D272" s="8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2.75" customHeight="1" x14ac:dyDescent="0.15">
      <c r="A273" s="2"/>
      <c r="B273" s="7"/>
      <c r="C273" s="7"/>
      <c r="D273" s="8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2.75" customHeight="1" x14ac:dyDescent="0.15">
      <c r="A274" s="2"/>
      <c r="B274" s="7"/>
      <c r="C274" s="7"/>
      <c r="D274" s="8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2.75" customHeight="1" x14ac:dyDescent="0.15">
      <c r="A275" s="2"/>
      <c r="B275" s="7"/>
      <c r="C275" s="7"/>
      <c r="D275" s="8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2.75" customHeight="1" x14ac:dyDescent="0.15">
      <c r="A276" s="2"/>
      <c r="B276" s="7"/>
      <c r="C276" s="7"/>
      <c r="D276" s="8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2.75" customHeight="1" x14ac:dyDescent="0.15">
      <c r="A277" s="2"/>
      <c r="B277" s="7"/>
      <c r="C277" s="7"/>
      <c r="D277" s="8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2.75" customHeight="1" x14ac:dyDescent="0.15">
      <c r="A278" s="2"/>
      <c r="B278" s="7"/>
      <c r="C278" s="7"/>
      <c r="D278" s="8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2.75" customHeight="1" x14ac:dyDescent="0.15">
      <c r="A279" s="2"/>
      <c r="B279" s="7"/>
      <c r="C279" s="7"/>
      <c r="D279" s="8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2.75" customHeight="1" x14ac:dyDescent="0.15">
      <c r="A280" s="2"/>
      <c r="B280" s="7"/>
      <c r="C280" s="7"/>
      <c r="D280" s="8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2.75" customHeight="1" x14ac:dyDescent="0.15">
      <c r="A281" s="2"/>
      <c r="B281" s="7"/>
      <c r="C281" s="7"/>
      <c r="D281" s="8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2.75" customHeight="1" x14ac:dyDescent="0.15">
      <c r="A282" s="2"/>
      <c r="B282" s="7"/>
      <c r="C282" s="7"/>
      <c r="D282" s="8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2.75" customHeight="1" x14ac:dyDescent="0.15">
      <c r="A283" s="2"/>
      <c r="B283" s="7"/>
      <c r="C283" s="7"/>
      <c r="D283" s="8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2.75" customHeight="1" x14ac:dyDescent="0.15">
      <c r="A284" s="2"/>
      <c r="B284" s="7"/>
      <c r="C284" s="7"/>
      <c r="D284" s="8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2.75" customHeight="1" x14ac:dyDescent="0.15">
      <c r="A285" s="2"/>
      <c r="B285" s="7"/>
      <c r="C285" s="7"/>
      <c r="D285" s="8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2.75" customHeight="1" x14ac:dyDescent="0.15">
      <c r="A286" s="2"/>
      <c r="B286" s="7"/>
      <c r="C286" s="7"/>
      <c r="D286" s="8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2.75" customHeight="1" x14ac:dyDescent="0.15">
      <c r="A287" s="2"/>
      <c r="B287" s="7"/>
      <c r="C287" s="7"/>
      <c r="D287" s="8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2.75" customHeight="1" x14ac:dyDescent="0.15">
      <c r="A288" s="2"/>
      <c r="B288" s="7"/>
      <c r="C288" s="7"/>
      <c r="D288" s="8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2.75" customHeight="1" x14ac:dyDescent="0.15">
      <c r="A289" s="2"/>
      <c r="B289" s="7"/>
      <c r="C289" s="7"/>
      <c r="D289" s="8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2.75" customHeight="1" x14ac:dyDescent="0.15">
      <c r="A290" s="2"/>
      <c r="B290" s="7"/>
      <c r="C290" s="7"/>
      <c r="D290" s="8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2.75" customHeight="1" x14ac:dyDescent="0.15">
      <c r="A291" s="2"/>
      <c r="B291" s="7"/>
      <c r="C291" s="7"/>
      <c r="D291" s="8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2.75" customHeight="1" x14ac:dyDescent="0.15">
      <c r="A292" s="2"/>
      <c r="B292" s="7"/>
      <c r="C292" s="7"/>
      <c r="D292" s="8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2.75" customHeight="1" x14ac:dyDescent="0.15">
      <c r="A293" s="2"/>
      <c r="B293" s="7"/>
      <c r="C293" s="7"/>
      <c r="D293" s="8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2.75" customHeight="1" x14ac:dyDescent="0.15">
      <c r="A294" s="2"/>
      <c r="B294" s="7"/>
      <c r="C294" s="7"/>
      <c r="D294" s="8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2.75" customHeight="1" x14ac:dyDescent="0.15">
      <c r="A295" s="2"/>
      <c r="B295" s="7"/>
      <c r="C295" s="7"/>
      <c r="D295" s="8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2.75" customHeight="1" x14ac:dyDescent="0.15">
      <c r="A296" s="2"/>
      <c r="B296" s="7"/>
      <c r="C296" s="7"/>
      <c r="D296" s="8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2.75" customHeight="1" x14ac:dyDescent="0.15">
      <c r="A297" s="2"/>
      <c r="B297" s="7"/>
      <c r="C297" s="7"/>
      <c r="D297" s="8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2.75" customHeight="1" x14ac:dyDescent="0.15">
      <c r="A298" s="2"/>
      <c r="B298" s="7"/>
      <c r="C298" s="7"/>
      <c r="D298" s="8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2.75" customHeight="1" x14ac:dyDescent="0.15">
      <c r="A299" s="2"/>
      <c r="B299" s="7"/>
      <c r="C299" s="7"/>
      <c r="D299" s="8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2.75" customHeight="1" x14ac:dyDescent="0.15">
      <c r="A300" s="2"/>
      <c r="B300" s="7"/>
      <c r="C300" s="7"/>
      <c r="D300" s="8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2.75" customHeight="1" x14ac:dyDescent="0.15">
      <c r="A301" s="2"/>
      <c r="B301" s="7"/>
      <c r="C301" s="7"/>
      <c r="D301" s="8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2.75" customHeight="1" x14ac:dyDescent="0.15">
      <c r="A302" s="2"/>
      <c r="B302" s="7"/>
      <c r="C302" s="7"/>
      <c r="D302" s="8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2.75" customHeight="1" x14ac:dyDescent="0.15">
      <c r="A303" s="2"/>
      <c r="B303" s="7"/>
      <c r="C303" s="7"/>
      <c r="D303" s="8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2.75" customHeight="1" x14ac:dyDescent="0.15">
      <c r="A304" s="2"/>
      <c r="B304" s="7"/>
      <c r="C304" s="7"/>
      <c r="D304" s="8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2.75" customHeight="1" x14ac:dyDescent="0.15">
      <c r="A305" s="2"/>
      <c r="B305" s="7"/>
      <c r="C305" s="7"/>
      <c r="D305" s="8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2.75" customHeight="1" x14ac:dyDescent="0.15">
      <c r="A306" s="2"/>
      <c r="B306" s="7"/>
      <c r="C306" s="7"/>
      <c r="D306" s="8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2.75" customHeight="1" x14ac:dyDescent="0.15">
      <c r="A307" s="2"/>
      <c r="B307" s="7"/>
      <c r="C307" s="7"/>
      <c r="D307" s="8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2.75" customHeight="1" x14ac:dyDescent="0.15">
      <c r="A308" s="2"/>
      <c r="B308" s="7"/>
      <c r="C308" s="7"/>
      <c r="D308" s="8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2.75" customHeight="1" x14ac:dyDescent="0.15">
      <c r="A309" s="2"/>
      <c r="B309" s="7"/>
      <c r="C309" s="7"/>
      <c r="D309" s="8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2.75" customHeight="1" x14ac:dyDescent="0.15">
      <c r="A310" s="2"/>
      <c r="B310" s="7"/>
      <c r="C310" s="7"/>
      <c r="D310" s="8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2.75" customHeight="1" x14ac:dyDescent="0.15">
      <c r="A311" s="2"/>
      <c r="B311" s="7"/>
      <c r="C311" s="7"/>
      <c r="D311" s="8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2.75" customHeight="1" x14ac:dyDescent="0.15">
      <c r="A312" s="2"/>
      <c r="B312" s="7"/>
      <c r="C312" s="7"/>
      <c r="D312" s="8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2.75" customHeight="1" x14ac:dyDescent="0.15">
      <c r="A313" s="2"/>
      <c r="B313" s="7"/>
      <c r="C313" s="7"/>
      <c r="D313" s="8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2.75" customHeight="1" x14ac:dyDescent="0.15">
      <c r="A314" s="2"/>
      <c r="B314" s="7"/>
      <c r="C314" s="7"/>
      <c r="D314" s="8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2.75" customHeight="1" x14ac:dyDescent="0.15">
      <c r="A315" s="2"/>
      <c r="B315" s="7"/>
      <c r="C315" s="7"/>
      <c r="D315" s="8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2.75" customHeight="1" x14ac:dyDescent="0.15">
      <c r="A316" s="2"/>
      <c r="B316" s="7"/>
      <c r="C316" s="7"/>
      <c r="D316" s="8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2.75" customHeight="1" x14ac:dyDescent="0.15">
      <c r="A317" s="2"/>
      <c r="B317" s="7"/>
      <c r="C317" s="7"/>
      <c r="D317" s="8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2.75" customHeight="1" x14ac:dyDescent="0.15">
      <c r="A318" s="2"/>
      <c r="B318" s="7"/>
      <c r="C318" s="7"/>
      <c r="D318" s="8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2.75" customHeight="1" x14ac:dyDescent="0.15">
      <c r="A319" s="2"/>
      <c r="B319" s="7"/>
      <c r="C319" s="7"/>
      <c r="D319" s="8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2.75" customHeight="1" x14ac:dyDescent="0.15">
      <c r="A320" s="2"/>
      <c r="B320" s="7"/>
      <c r="C320" s="7"/>
      <c r="D320" s="8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2.75" customHeight="1" x14ac:dyDescent="0.15">
      <c r="A321" s="2"/>
      <c r="B321" s="7"/>
      <c r="C321" s="7"/>
      <c r="D321" s="8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2.75" customHeight="1" x14ac:dyDescent="0.15">
      <c r="A322" s="2"/>
      <c r="B322" s="7"/>
      <c r="C322" s="7"/>
      <c r="D322" s="8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2.75" customHeight="1" x14ac:dyDescent="0.15">
      <c r="A323" s="2"/>
      <c r="B323" s="7"/>
      <c r="C323" s="7"/>
      <c r="D323" s="8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2.75" customHeight="1" x14ac:dyDescent="0.15">
      <c r="A324" s="2"/>
      <c r="B324" s="7"/>
      <c r="C324" s="7"/>
      <c r="D324" s="8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2.75" customHeight="1" x14ac:dyDescent="0.15">
      <c r="A325" s="2"/>
      <c r="B325" s="7"/>
      <c r="C325" s="7"/>
      <c r="D325" s="8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2.75" customHeight="1" x14ac:dyDescent="0.15">
      <c r="A326" s="2"/>
      <c r="B326" s="7"/>
      <c r="C326" s="7"/>
      <c r="D326" s="8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2.75" customHeight="1" x14ac:dyDescent="0.15">
      <c r="A327" s="2"/>
      <c r="B327" s="7"/>
      <c r="C327" s="7"/>
      <c r="D327" s="8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2.75" customHeight="1" x14ac:dyDescent="0.15">
      <c r="A328" s="2"/>
      <c r="B328" s="7"/>
      <c r="C328" s="7"/>
      <c r="D328" s="8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2.75" customHeight="1" x14ac:dyDescent="0.15">
      <c r="A329" s="2"/>
      <c r="B329" s="7"/>
      <c r="C329" s="7"/>
      <c r="D329" s="8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2.75" customHeight="1" x14ac:dyDescent="0.15">
      <c r="A330" s="2"/>
      <c r="B330" s="7"/>
      <c r="C330" s="7"/>
      <c r="D330" s="8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2.75" customHeight="1" x14ac:dyDescent="0.15">
      <c r="A331" s="2"/>
      <c r="B331" s="7"/>
      <c r="C331" s="7"/>
      <c r="D331" s="8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2.75" customHeight="1" x14ac:dyDescent="0.15">
      <c r="A332" s="2"/>
      <c r="B332" s="7"/>
      <c r="C332" s="7"/>
      <c r="D332" s="8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2.75" customHeight="1" x14ac:dyDescent="0.15">
      <c r="A333" s="2"/>
      <c r="B333" s="7"/>
      <c r="C333" s="7"/>
      <c r="D333" s="8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2.75" customHeight="1" x14ac:dyDescent="0.15">
      <c r="A334" s="2"/>
      <c r="B334" s="7"/>
      <c r="C334" s="7"/>
      <c r="D334" s="8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2.75" customHeight="1" x14ac:dyDescent="0.15">
      <c r="A335" s="2"/>
      <c r="B335" s="7"/>
      <c r="C335" s="7"/>
      <c r="D335" s="8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2.75" customHeight="1" x14ac:dyDescent="0.15">
      <c r="A336" s="2"/>
      <c r="B336" s="7"/>
      <c r="C336" s="7"/>
      <c r="D336" s="8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2.75" customHeight="1" x14ac:dyDescent="0.15">
      <c r="A337" s="2"/>
      <c r="B337" s="7"/>
      <c r="C337" s="7"/>
      <c r="D337" s="8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2.75" customHeight="1" x14ac:dyDescent="0.15">
      <c r="A338" s="2"/>
      <c r="B338" s="7"/>
      <c r="C338" s="7"/>
      <c r="D338" s="8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2.75" customHeight="1" x14ac:dyDescent="0.15">
      <c r="A339" s="2"/>
      <c r="B339" s="7"/>
      <c r="C339" s="7"/>
      <c r="D339" s="8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2.75" customHeight="1" x14ac:dyDescent="0.15">
      <c r="A340" s="2"/>
      <c r="B340" s="7"/>
      <c r="C340" s="7"/>
      <c r="D340" s="8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2.75" customHeight="1" x14ac:dyDescent="0.15">
      <c r="A341" s="2"/>
      <c r="B341" s="7"/>
      <c r="C341" s="7"/>
      <c r="D341" s="8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2.75" customHeight="1" x14ac:dyDescent="0.15">
      <c r="A342" s="2"/>
      <c r="B342" s="7"/>
      <c r="C342" s="7"/>
      <c r="D342" s="8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2.75" customHeight="1" x14ac:dyDescent="0.15">
      <c r="A343" s="2"/>
      <c r="B343" s="7"/>
      <c r="C343" s="7"/>
      <c r="D343" s="8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2.75" customHeight="1" x14ac:dyDescent="0.15">
      <c r="A344" s="2"/>
      <c r="B344" s="7"/>
      <c r="C344" s="7"/>
      <c r="D344" s="8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2.75" customHeight="1" x14ac:dyDescent="0.15">
      <c r="A345" s="2"/>
      <c r="B345" s="7"/>
      <c r="C345" s="7"/>
      <c r="D345" s="8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2.75" customHeight="1" x14ac:dyDescent="0.15">
      <c r="A346" s="2"/>
      <c r="B346" s="7"/>
      <c r="C346" s="7"/>
      <c r="D346" s="8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2.75" customHeight="1" x14ac:dyDescent="0.15">
      <c r="A347" s="2"/>
      <c r="B347" s="7"/>
      <c r="C347" s="7"/>
      <c r="D347" s="8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2.75" customHeight="1" x14ac:dyDescent="0.15">
      <c r="A348" s="2"/>
      <c r="B348" s="7"/>
      <c r="C348" s="7"/>
      <c r="D348" s="8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2.75" customHeight="1" x14ac:dyDescent="0.15">
      <c r="A349" s="2"/>
      <c r="B349" s="7"/>
      <c r="C349" s="7"/>
      <c r="D349" s="8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2.75" customHeight="1" x14ac:dyDescent="0.15">
      <c r="A350" s="2"/>
      <c r="B350" s="7"/>
      <c r="C350" s="7"/>
      <c r="D350" s="8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2.75" customHeight="1" x14ac:dyDescent="0.15">
      <c r="A351" s="2"/>
      <c r="B351" s="7"/>
      <c r="C351" s="7"/>
      <c r="D351" s="8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2.75" customHeight="1" x14ac:dyDescent="0.15">
      <c r="A352" s="2"/>
      <c r="B352" s="7"/>
      <c r="C352" s="7"/>
      <c r="D352" s="8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2.75" customHeight="1" x14ac:dyDescent="0.15">
      <c r="A353" s="2"/>
      <c r="B353" s="7"/>
      <c r="C353" s="7"/>
      <c r="D353" s="8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2.75" customHeight="1" x14ac:dyDescent="0.15">
      <c r="A354" s="2"/>
      <c r="B354" s="7"/>
      <c r="C354" s="7"/>
      <c r="D354" s="8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2.75" customHeight="1" x14ac:dyDescent="0.15">
      <c r="A355" s="2"/>
      <c r="B355" s="7"/>
      <c r="C355" s="7"/>
      <c r="D355" s="8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2.75" customHeight="1" x14ac:dyDescent="0.15">
      <c r="A356" s="2"/>
      <c r="B356" s="7"/>
      <c r="C356" s="7"/>
      <c r="D356" s="8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2.75" customHeight="1" x14ac:dyDescent="0.15">
      <c r="A357" s="2"/>
      <c r="B357" s="7"/>
      <c r="C357" s="7"/>
      <c r="D357" s="8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2.75" customHeight="1" x14ac:dyDescent="0.15">
      <c r="A358" s="2"/>
      <c r="B358" s="7"/>
      <c r="C358" s="7"/>
      <c r="D358" s="8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2.75" customHeight="1" x14ac:dyDescent="0.15">
      <c r="A359" s="2"/>
      <c r="B359" s="7"/>
      <c r="C359" s="7"/>
      <c r="D359" s="8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2.75" customHeight="1" x14ac:dyDescent="0.15">
      <c r="A360" s="2"/>
      <c r="B360" s="7"/>
      <c r="C360" s="7"/>
      <c r="D360" s="8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2.75" customHeight="1" x14ac:dyDescent="0.15">
      <c r="A361" s="2"/>
      <c r="B361" s="7"/>
      <c r="C361" s="7"/>
      <c r="D361" s="8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2.75" customHeight="1" x14ac:dyDescent="0.15">
      <c r="A362" s="2"/>
      <c r="B362" s="7"/>
      <c r="C362" s="7"/>
      <c r="D362" s="8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2.75" customHeight="1" x14ac:dyDescent="0.15">
      <c r="A363" s="2"/>
      <c r="B363" s="7"/>
      <c r="C363" s="7"/>
      <c r="D363" s="8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2.75" customHeight="1" x14ac:dyDescent="0.15">
      <c r="A364" s="2"/>
      <c r="B364" s="7"/>
      <c r="C364" s="7"/>
      <c r="D364" s="8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2.75" customHeight="1" x14ac:dyDescent="0.15">
      <c r="A365" s="2"/>
      <c r="B365" s="7"/>
      <c r="C365" s="7"/>
      <c r="D365" s="8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2.75" customHeight="1" x14ac:dyDescent="0.15">
      <c r="A366" s="2"/>
      <c r="B366" s="7"/>
      <c r="C366" s="7"/>
      <c r="D366" s="8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2.75" customHeight="1" x14ac:dyDescent="0.15">
      <c r="A367" s="2"/>
      <c r="B367" s="7"/>
      <c r="C367" s="7"/>
      <c r="D367" s="8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2.75" customHeight="1" x14ac:dyDescent="0.15">
      <c r="A368" s="2"/>
      <c r="B368" s="7"/>
      <c r="C368" s="7"/>
      <c r="D368" s="8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2.75" customHeight="1" x14ac:dyDescent="0.15">
      <c r="A369" s="2"/>
      <c r="B369" s="7"/>
      <c r="C369" s="7"/>
      <c r="D369" s="8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2.75" customHeight="1" x14ac:dyDescent="0.15">
      <c r="A370" s="2"/>
      <c r="B370" s="7"/>
      <c r="C370" s="7"/>
      <c r="D370" s="8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2.75" customHeight="1" x14ac:dyDescent="0.15">
      <c r="A371" s="2"/>
      <c r="B371" s="7"/>
      <c r="C371" s="7"/>
      <c r="D371" s="8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2.75" customHeight="1" x14ac:dyDescent="0.15">
      <c r="A372" s="2"/>
      <c r="B372" s="7"/>
      <c r="C372" s="7"/>
      <c r="D372" s="8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2.75" customHeight="1" x14ac:dyDescent="0.15">
      <c r="A373" s="2"/>
      <c r="B373" s="7"/>
      <c r="C373" s="7"/>
      <c r="D373" s="8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2.75" customHeight="1" x14ac:dyDescent="0.15">
      <c r="A374" s="2"/>
      <c r="B374" s="7"/>
      <c r="C374" s="7"/>
      <c r="D374" s="8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2.75" customHeight="1" x14ac:dyDescent="0.15">
      <c r="A375" s="2"/>
      <c r="B375" s="7"/>
      <c r="C375" s="7"/>
      <c r="D375" s="8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2.75" customHeight="1" x14ac:dyDescent="0.15">
      <c r="A376" s="2"/>
      <c r="B376" s="7"/>
      <c r="C376" s="7"/>
      <c r="D376" s="8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2.75" customHeight="1" x14ac:dyDescent="0.15">
      <c r="A377" s="2"/>
      <c r="B377" s="7"/>
      <c r="C377" s="7"/>
      <c r="D377" s="8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2.75" customHeight="1" x14ac:dyDescent="0.15">
      <c r="A378" s="2"/>
      <c r="B378" s="7"/>
      <c r="C378" s="7"/>
      <c r="D378" s="8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2.75" customHeight="1" x14ac:dyDescent="0.15">
      <c r="A379" s="2"/>
      <c r="B379" s="7"/>
      <c r="C379" s="7"/>
      <c r="D379" s="8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2.75" customHeight="1" x14ac:dyDescent="0.15">
      <c r="A380" s="2"/>
      <c r="B380" s="7"/>
      <c r="C380" s="7"/>
      <c r="D380" s="8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2.75" customHeight="1" x14ac:dyDescent="0.15">
      <c r="A381" s="2"/>
      <c r="B381" s="7"/>
      <c r="C381" s="7"/>
      <c r="D381" s="8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2.75" customHeight="1" x14ac:dyDescent="0.15">
      <c r="A382" s="2"/>
      <c r="B382" s="7"/>
      <c r="C382" s="7"/>
      <c r="D382" s="8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2.75" customHeight="1" x14ac:dyDescent="0.15">
      <c r="A383" s="2"/>
      <c r="B383" s="7"/>
      <c r="C383" s="7"/>
      <c r="D383" s="8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2.75" customHeight="1" x14ac:dyDescent="0.15">
      <c r="A384" s="2"/>
      <c r="B384" s="7"/>
      <c r="C384" s="7"/>
      <c r="D384" s="8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2.75" customHeight="1" x14ac:dyDescent="0.15">
      <c r="A385" s="2"/>
      <c r="B385" s="7"/>
      <c r="C385" s="7"/>
      <c r="D385" s="8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2.75" customHeight="1" x14ac:dyDescent="0.15">
      <c r="A386" s="2"/>
      <c r="B386" s="7"/>
      <c r="C386" s="7"/>
      <c r="D386" s="8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2.75" customHeight="1" x14ac:dyDescent="0.15">
      <c r="A387" s="2"/>
      <c r="B387" s="7"/>
      <c r="C387" s="7"/>
      <c r="D387" s="8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2.75" customHeight="1" x14ac:dyDescent="0.15">
      <c r="A388" s="2"/>
      <c r="B388" s="7"/>
      <c r="C388" s="7"/>
      <c r="D388" s="8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2.75" customHeight="1" x14ac:dyDescent="0.15">
      <c r="A389" s="2"/>
      <c r="B389" s="7"/>
      <c r="C389" s="7"/>
      <c r="D389" s="8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2.75" customHeight="1" x14ac:dyDescent="0.15">
      <c r="A390" s="2"/>
      <c r="B390" s="7"/>
      <c r="C390" s="7"/>
      <c r="D390" s="8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2.75" customHeight="1" x14ac:dyDescent="0.15">
      <c r="A391" s="2"/>
      <c r="B391" s="7"/>
      <c r="C391" s="7"/>
      <c r="D391" s="8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2.75" customHeight="1" x14ac:dyDescent="0.15">
      <c r="A392" s="2"/>
      <c r="B392" s="7"/>
      <c r="C392" s="7"/>
      <c r="D392" s="8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2.75" customHeight="1" x14ac:dyDescent="0.15">
      <c r="A393" s="2"/>
      <c r="B393" s="7"/>
      <c r="C393" s="7"/>
      <c r="D393" s="8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2.75" customHeight="1" x14ac:dyDescent="0.15">
      <c r="A394" s="2"/>
      <c r="B394" s="7"/>
      <c r="C394" s="7"/>
      <c r="D394" s="8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2.75" customHeight="1" x14ac:dyDescent="0.15">
      <c r="A395" s="2"/>
      <c r="B395" s="7"/>
      <c r="C395" s="7"/>
      <c r="D395" s="8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2.75" customHeight="1" x14ac:dyDescent="0.15">
      <c r="A396" s="2"/>
      <c r="B396" s="7"/>
      <c r="C396" s="7"/>
      <c r="D396" s="8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2.75" customHeight="1" x14ac:dyDescent="0.15">
      <c r="A397" s="2"/>
      <c r="B397" s="7"/>
      <c r="C397" s="7"/>
      <c r="D397" s="8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2.75" customHeight="1" x14ac:dyDescent="0.15">
      <c r="A398" s="2"/>
      <c r="B398" s="7"/>
      <c r="C398" s="7"/>
      <c r="D398" s="8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2.75" customHeight="1" x14ac:dyDescent="0.15">
      <c r="A399" s="2"/>
      <c r="B399" s="7"/>
      <c r="C399" s="7"/>
      <c r="D399" s="8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2.75" customHeight="1" x14ac:dyDescent="0.15">
      <c r="A400" s="2"/>
      <c r="B400" s="7"/>
      <c r="C400" s="7"/>
      <c r="D400" s="8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2.75" customHeight="1" x14ac:dyDescent="0.15">
      <c r="A401" s="2"/>
      <c r="B401" s="7"/>
      <c r="C401" s="7"/>
      <c r="D401" s="8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2.75" customHeight="1" x14ac:dyDescent="0.15">
      <c r="A402" s="2"/>
      <c r="B402" s="7"/>
      <c r="C402" s="7"/>
      <c r="D402" s="8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2.75" customHeight="1" x14ac:dyDescent="0.15">
      <c r="A403" s="2"/>
      <c r="B403" s="7"/>
      <c r="C403" s="7"/>
      <c r="D403" s="8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2.75" customHeight="1" x14ac:dyDescent="0.15">
      <c r="A404" s="2"/>
      <c r="B404" s="7"/>
      <c r="C404" s="7"/>
      <c r="D404" s="8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2.75" customHeight="1" x14ac:dyDescent="0.15">
      <c r="A405" s="2"/>
      <c r="B405" s="7"/>
      <c r="C405" s="7"/>
      <c r="D405" s="8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2.75" customHeight="1" x14ac:dyDescent="0.15">
      <c r="A406" s="2"/>
      <c r="B406" s="7"/>
      <c r="C406" s="7"/>
      <c r="D406" s="8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2.75" customHeight="1" x14ac:dyDescent="0.15">
      <c r="A407" s="2"/>
      <c r="B407" s="7"/>
      <c r="C407" s="7"/>
      <c r="D407" s="8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2.75" customHeight="1" x14ac:dyDescent="0.15">
      <c r="A408" s="2"/>
      <c r="B408" s="7"/>
      <c r="C408" s="7"/>
      <c r="D408" s="8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2.75" customHeight="1" x14ac:dyDescent="0.15">
      <c r="A409" s="2"/>
      <c r="B409" s="7"/>
      <c r="C409" s="7"/>
      <c r="D409" s="8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2.75" customHeight="1" x14ac:dyDescent="0.15">
      <c r="A410" s="2"/>
      <c r="B410" s="7"/>
      <c r="C410" s="7"/>
      <c r="D410" s="8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2.75" customHeight="1" x14ac:dyDescent="0.15">
      <c r="A411" s="2"/>
      <c r="B411" s="7"/>
      <c r="C411" s="7"/>
      <c r="D411" s="8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2.75" customHeight="1" x14ac:dyDescent="0.15">
      <c r="A412" s="2"/>
      <c r="B412" s="7"/>
      <c r="C412" s="7"/>
      <c r="D412" s="8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2.75" customHeight="1" x14ac:dyDescent="0.15">
      <c r="A413" s="2"/>
      <c r="B413" s="7"/>
      <c r="C413" s="7"/>
      <c r="D413" s="8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2.75" customHeight="1" x14ac:dyDescent="0.15">
      <c r="A414" s="2"/>
      <c r="B414" s="7"/>
      <c r="C414" s="7"/>
      <c r="D414" s="8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2.75" customHeight="1" x14ac:dyDescent="0.15">
      <c r="A415" s="2"/>
      <c r="B415" s="7"/>
      <c r="C415" s="7"/>
      <c r="D415" s="8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2.75" customHeight="1" x14ac:dyDescent="0.15">
      <c r="A416" s="2"/>
      <c r="B416" s="7"/>
      <c r="C416" s="7"/>
      <c r="D416" s="8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2.75" customHeight="1" x14ac:dyDescent="0.15">
      <c r="A417" s="2"/>
      <c r="B417" s="7"/>
      <c r="C417" s="7"/>
      <c r="D417" s="8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2.75" customHeight="1" x14ac:dyDescent="0.15">
      <c r="A418" s="2"/>
      <c r="B418" s="7"/>
      <c r="C418" s="7"/>
      <c r="D418" s="8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2.75" customHeight="1" x14ac:dyDescent="0.15">
      <c r="A419" s="2"/>
      <c r="B419" s="7"/>
      <c r="C419" s="7"/>
      <c r="D419" s="8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2.75" customHeight="1" x14ac:dyDescent="0.15">
      <c r="A420" s="2"/>
      <c r="B420" s="7"/>
      <c r="C420" s="7"/>
      <c r="D420" s="8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2.75" customHeight="1" x14ac:dyDescent="0.15">
      <c r="A421" s="2"/>
      <c r="B421" s="7"/>
      <c r="C421" s="7"/>
      <c r="D421" s="8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2.75" customHeight="1" x14ac:dyDescent="0.15">
      <c r="A422" s="2"/>
      <c r="B422" s="7"/>
      <c r="C422" s="7"/>
      <c r="D422" s="8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2.75" customHeight="1" x14ac:dyDescent="0.15">
      <c r="A423" s="2"/>
      <c r="B423" s="7"/>
      <c r="C423" s="7"/>
      <c r="D423" s="8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2.75" customHeight="1" x14ac:dyDescent="0.15">
      <c r="A424" s="2"/>
      <c r="B424" s="7"/>
      <c r="C424" s="7"/>
      <c r="D424" s="8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2.75" customHeight="1" x14ac:dyDescent="0.15">
      <c r="A425" s="2"/>
      <c r="B425" s="7"/>
      <c r="C425" s="7"/>
      <c r="D425" s="8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2.75" customHeight="1" x14ac:dyDescent="0.15">
      <c r="A426" s="2"/>
      <c r="B426" s="7"/>
      <c r="C426" s="7"/>
      <c r="D426" s="8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2.75" customHeight="1" x14ac:dyDescent="0.15">
      <c r="A427" s="2"/>
      <c r="B427" s="7"/>
      <c r="C427" s="7"/>
      <c r="D427" s="8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2.75" customHeight="1" x14ac:dyDescent="0.15">
      <c r="A428" s="2"/>
      <c r="B428" s="7"/>
      <c r="C428" s="7"/>
      <c r="D428" s="8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2.75" customHeight="1" x14ac:dyDescent="0.15">
      <c r="A429" s="2"/>
      <c r="B429" s="7"/>
      <c r="C429" s="7"/>
      <c r="D429" s="8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2.75" customHeight="1" x14ac:dyDescent="0.15">
      <c r="A430" s="2"/>
      <c r="B430" s="7"/>
      <c r="C430" s="7"/>
      <c r="D430" s="8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2.75" customHeight="1" x14ac:dyDescent="0.15">
      <c r="A431" s="2"/>
      <c r="B431" s="7"/>
      <c r="C431" s="7"/>
      <c r="D431" s="8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2.75" customHeight="1" x14ac:dyDescent="0.15">
      <c r="A432" s="2"/>
      <c r="B432" s="7"/>
      <c r="C432" s="7"/>
      <c r="D432" s="8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2.75" customHeight="1" x14ac:dyDescent="0.15">
      <c r="A433" s="2"/>
      <c r="B433" s="7"/>
      <c r="C433" s="7"/>
      <c r="D433" s="8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2.75" customHeight="1" x14ac:dyDescent="0.15">
      <c r="A434" s="2"/>
      <c r="B434" s="7"/>
      <c r="C434" s="7"/>
      <c r="D434" s="8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2.75" customHeight="1" x14ac:dyDescent="0.15">
      <c r="A435" s="2"/>
      <c r="B435" s="7"/>
      <c r="C435" s="7"/>
      <c r="D435" s="8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2.75" customHeight="1" x14ac:dyDescent="0.15">
      <c r="A436" s="2"/>
      <c r="B436" s="7"/>
      <c r="C436" s="7"/>
      <c r="D436" s="8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2.75" customHeight="1" x14ac:dyDescent="0.15">
      <c r="A437" s="2"/>
      <c r="B437" s="7"/>
      <c r="C437" s="7"/>
      <c r="D437" s="8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2.75" customHeight="1" x14ac:dyDescent="0.15">
      <c r="A438" s="2"/>
      <c r="B438" s="7"/>
      <c r="C438" s="7"/>
      <c r="D438" s="8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2.75" customHeight="1" x14ac:dyDescent="0.15">
      <c r="A439" s="2"/>
      <c r="B439" s="7"/>
      <c r="C439" s="7"/>
      <c r="D439" s="8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2.75" customHeight="1" x14ac:dyDescent="0.15">
      <c r="A440" s="2"/>
      <c r="B440" s="7"/>
      <c r="C440" s="7"/>
      <c r="D440" s="8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2.75" customHeight="1" x14ac:dyDescent="0.15">
      <c r="A441" s="2"/>
      <c r="B441" s="7"/>
      <c r="C441" s="7"/>
      <c r="D441" s="8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2.75" customHeight="1" x14ac:dyDescent="0.15">
      <c r="A442" s="2"/>
      <c r="B442" s="7"/>
      <c r="C442" s="7"/>
      <c r="D442" s="8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2.75" customHeight="1" x14ac:dyDescent="0.15">
      <c r="A443" s="2"/>
      <c r="B443" s="7"/>
      <c r="C443" s="7"/>
      <c r="D443" s="8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2.75" customHeight="1" x14ac:dyDescent="0.15">
      <c r="A444" s="2"/>
      <c r="B444" s="7"/>
      <c r="C444" s="7"/>
      <c r="D444" s="8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2.75" customHeight="1" x14ac:dyDescent="0.15">
      <c r="A445" s="2"/>
      <c r="B445" s="7"/>
      <c r="C445" s="7"/>
      <c r="D445" s="8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2.75" customHeight="1" x14ac:dyDescent="0.15">
      <c r="A446" s="2"/>
      <c r="B446" s="7"/>
      <c r="C446" s="7"/>
      <c r="D446" s="8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2.75" customHeight="1" x14ac:dyDescent="0.15">
      <c r="A447" s="2"/>
      <c r="B447" s="7"/>
      <c r="C447" s="7"/>
      <c r="D447" s="8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2.75" customHeight="1" x14ac:dyDescent="0.15">
      <c r="A448" s="2"/>
      <c r="B448" s="7"/>
      <c r="C448" s="7"/>
      <c r="D448" s="8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2.75" customHeight="1" x14ac:dyDescent="0.15">
      <c r="A449" s="2"/>
      <c r="B449" s="7"/>
      <c r="C449" s="7"/>
      <c r="D449" s="8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2.75" customHeight="1" x14ac:dyDescent="0.15">
      <c r="A450" s="2"/>
      <c r="B450" s="7"/>
      <c r="C450" s="7"/>
      <c r="D450" s="8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2.75" customHeight="1" x14ac:dyDescent="0.15">
      <c r="A451" s="2"/>
      <c r="B451" s="7"/>
      <c r="C451" s="7"/>
      <c r="D451" s="8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2.75" customHeight="1" x14ac:dyDescent="0.15">
      <c r="A452" s="2"/>
      <c r="B452" s="7"/>
      <c r="C452" s="7"/>
      <c r="D452" s="8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2.75" customHeight="1" x14ac:dyDescent="0.15">
      <c r="A453" s="2"/>
      <c r="B453" s="7"/>
      <c r="C453" s="7"/>
      <c r="D453" s="8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2.75" customHeight="1" x14ac:dyDescent="0.15">
      <c r="A454" s="2"/>
      <c r="B454" s="7"/>
      <c r="C454" s="7"/>
      <c r="D454" s="8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2.75" customHeight="1" x14ac:dyDescent="0.15">
      <c r="A455" s="2"/>
      <c r="B455" s="7"/>
      <c r="C455" s="7"/>
      <c r="D455" s="8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2.75" customHeight="1" x14ac:dyDescent="0.15">
      <c r="A456" s="2"/>
      <c r="B456" s="7"/>
      <c r="C456" s="7"/>
      <c r="D456" s="8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2.75" customHeight="1" x14ac:dyDescent="0.15">
      <c r="A457" s="2"/>
      <c r="B457" s="7"/>
      <c r="C457" s="7"/>
      <c r="D457" s="8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2.75" customHeight="1" x14ac:dyDescent="0.15">
      <c r="A458" s="2"/>
      <c r="B458" s="7"/>
      <c r="C458" s="7"/>
      <c r="D458" s="8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2.75" customHeight="1" x14ac:dyDescent="0.15">
      <c r="A459" s="2"/>
      <c r="B459" s="7"/>
      <c r="C459" s="7"/>
      <c r="D459" s="8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2.75" customHeight="1" x14ac:dyDescent="0.15">
      <c r="A460" s="2"/>
      <c r="B460" s="7"/>
      <c r="C460" s="7"/>
      <c r="D460" s="8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2.75" customHeight="1" x14ac:dyDescent="0.15">
      <c r="A461" s="2"/>
      <c r="B461" s="7"/>
      <c r="C461" s="7"/>
      <c r="D461" s="8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2.75" customHeight="1" x14ac:dyDescent="0.15">
      <c r="A462" s="2"/>
      <c r="B462" s="7"/>
      <c r="C462" s="7"/>
      <c r="D462" s="8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2.75" customHeight="1" x14ac:dyDescent="0.15">
      <c r="A463" s="2"/>
      <c r="B463" s="7"/>
      <c r="C463" s="7"/>
      <c r="D463" s="8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2.75" customHeight="1" x14ac:dyDescent="0.15">
      <c r="A464" s="2"/>
      <c r="B464" s="7"/>
      <c r="C464" s="7"/>
      <c r="D464" s="8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2.75" customHeight="1" x14ac:dyDescent="0.15">
      <c r="A465" s="2"/>
      <c r="B465" s="7"/>
      <c r="C465" s="7"/>
      <c r="D465" s="8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2.75" customHeight="1" x14ac:dyDescent="0.15">
      <c r="A466" s="2"/>
      <c r="B466" s="7"/>
      <c r="C466" s="7"/>
      <c r="D466" s="8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2.75" customHeight="1" x14ac:dyDescent="0.15">
      <c r="A467" s="2"/>
      <c r="B467" s="7"/>
      <c r="C467" s="7"/>
      <c r="D467" s="8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2.75" customHeight="1" x14ac:dyDescent="0.15">
      <c r="A468" s="2"/>
      <c r="B468" s="7"/>
      <c r="C468" s="7"/>
      <c r="D468" s="8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2.75" customHeight="1" x14ac:dyDescent="0.15">
      <c r="A469" s="2"/>
      <c r="B469" s="7"/>
      <c r="C469" s="7"/>
      <c r="D469" s="8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2.75" customHeight="1" x14ac:dyDescent="0.15">
      <c r="A470" s="2"/>
      <c r="B470" s="7"/>
      <c r="C470" s="7"/>
      <c r="D470" s="8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2.75" customHeight="1" x14ac:dyDescent="0.15">
      <c r="A471" s="2"/>
      <c r="B471" s="7"/>
      <c r="C471" s="7"/>
      <c r="D471" s="8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2.75" customHeight="1" x14ac:dyDescent="0.15">
      <c r="A472" s="2"/>
      <c r="B472" s="7"/>
      <c r="C472" s="7"/>
      <c r="D472" s="8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2.75" customHeight="1" x14ac:dyDescent="0.15">
      <c r="A473" s="2"/>
      <c r="B473" s="7"/>
      <c r="C473" s="7"/>
      <c r="D473" s="8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2.75" customHeight="1" x14ac:dyDescent="0.15">
      <c r="A474" s="2"/>
      <c r="B474" s="7"/>
      <c r="C474" s="7"/>
      <c r="D474" s="8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2.75" customHeight="1" x14ac:dyDescent="0.15">
      <c r="A475" s="2"/>
      <c r="B475" s="7"/>
      <c r="C475" s="7"/>
      <c r="D475" s="8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2.75" customHeight="1" x14ac:dyDescent="0.15">
      <c r="A476" s="2"/>
      <c r="B476" s="7"/>
      <c r="C476" s="7"/>
      <c r="D476" s="8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2.75" customHeight="1" x14ac:dyDescent="0.15">
      <c r="A477" s="2"/>
      <c r="B477" s="7"/>
      <c r="C477" s="7"/>
      <c r="D477" s="8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2.75" customHeight="1" x14ac:dyDescent="0.15">
      <c r="A478" s="2"/>
      <c r="B478" s="7"/>
      <c r="C478" s="7"/>
      <c r="D478" s="8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2.75" customHeight="1" x14ac:dyDescent="0.15">
      <c r="A479" s="2"/>
      <c r="B479" s="7"/>
      <c r="C479" s="7"/>
      <c r="D479" s="8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2.75" customHeight="1" x14ac:dyDescent="0.15">
      <c r="A480" s="2"/>
      <c r="B480" s="7"/>
      <c r="C480" s="7"/>
      <c r="D480" s="8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2.75" customHeight="1" x14ac:dyDescent="0.15">
      <c r="A481" s="2"/>
      <c r="B481" s="7"/>
      <c r="C481" s="7"/>
      <c r="D481" s="8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2.75" customHeight="1" x14ac:dyDescent="0.15">
      <c r="A482" s="2"/>
      <c r="B482" s="7"/>
      <c r="C482" s="7"/>
      <c r="D482" s="8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2.75" customHeight="1" x14ac:dyDescent="0.15">
      <c r="A483" s="2"/>
      <c r="B483" s="7"/>
      <c r="C483" s="7"/>
      <c r="D483" s="8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2.75" customHeight="1" x14ac:dyDescent="0.15">
      <c r="A484" s="2"/>
      <c r="B484" s="7"/>
      <c r="C484" s="7"/>
      <c r="D484" s="8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2.75" customHeight="1" x14ac:dyDescent="0.15">
      <c r="A485" s="2"/>
      <c r="B485" s="7"/>
      <c r="C485" s="7"/>
      <c r="D485" s="8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2.75" customHeight="1" x14ac:dyDescent="0.15">
      <c r="A486" s="2"/>
      <c r="B486" s="7"/>
      <c r="C486" s="7"/>
      <c r="D486" s="8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2.75" customHeight="1" x14ac:dyDescent="0.15">
      <c r="A487" s="2"/>
      <c r="B487" s="7"/>
      <c r="C487" s="7"/>
      <c r="D487" s="8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2.75" customHeight="1" x14ac:dyDescent="0.15">
      <c r="A488" s="2"/>
      <c r="B488" s="7"/>
      <c r="C488" s="7"/>
      <c r="D488" s="8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2.75" customHeight="1" x14ac:dyDescent="0.15">
      <c r="A489" s="2"/>
      <c r="B489" s="7"/>
      <c r="C489" s="7"/>
      <c r="D489" s="8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2.75" customHeight="1" x14ac:dyDescent="0.15">
      <c r="A490" s="2"/>
      <c r="B490" s="7"/>
      <c r="C490" s="7"/>
      <c r="D490" s="8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2.75" customHeight="1" x14ac:dyDescent="0.15">
      <c r="A491" s="2"/>
      <c r="B491" s="7"/>
      <c r="C491" s="7"/>
      <c r="D491" s="8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2.75" customHeight="1" x14ac:dyDescent="0.15">
      <c r="A492" s="2"/>
      <c r="B492" s="7"/>
      <c r="C492" s="7"/>
      <c r="D492" s="8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2.75" customHeight="1" x14ac:dyDescent="0.15">
      <c r="A493" s="2"/>
      <c r="B493" s="7"/>
      <c r="C493" s="7"/>
      <c r="D493" s="8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2.75" customHeight="1" x14ac:dyDescent="0.15">
      <c r="A494" s="2"/>
      <c r="B494" s="7"/>
      <c r="C494" s="7"/>
      <c r="D494" s="8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2.75" customHeight="1" x14ac:dyDescent="0.15">
      <c r="A495" s="2"/>
      <c r="B495" s="7"/>
      <c r="C495" s="7"/>
      <c r="D495" s="8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2.75" customHeight="1" x14ac:dyDescent="0.15">
      <c r="A496" s="2"/>
      <c r="B496" s="7"/>
      <c r="C496" s="7"/>
      <c r="D496" s="8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2.75" customHeight="1" x14ac:dyDescent="0.15">
      <c r="A497" s="2"/>
      <c r="B497" s="7"/>
      <c r="C497" s="7"/>
      <c r="D497" s="8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2.75" customHeight="1" x14ac:dyDescent="0.15">
      <c r="A498" s="2"/>
      <c r="B498" s="7"/>
      <c r="C498" s="7"/>
      <c r="D498" s="8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2.75" customHeight="1" x14ac:dyDescent="0.15">
      <c r="A499" s="2"/>
      <c r="B499" s="7"/>
      <c r="C499" s="7"/>
      <c r="D499" s="8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2.75" customHeight="1" x14ac:dyDescent="0.15">
      <c r="A500" s="2"/>
      <c r="B500" s="7"/>
      <c r="C500" s="7"/>
      <c r="D500" s="8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2.75" customHeight="1" x14ac:dyDescent="0.15">
      <c r="A501" s="2"/>
      <c r="B501" s="7"/>
      <c r="C501" s="7"/>
      <c r="D501" s="8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2.75" customHeight="1" x14ac:dyDescent="0.15">
      <c r="A502" s="2"/>
      <c r="B502" s="7"/>
      <c r="C502" s="7"/>
      <c r="D502" s="8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2.75" customHeight="1" x14ac:dyDescent="0.15">
      <c r="A503" s="2"/>
      <c r="B503" s="7"/>
      <c r="C503" s="7"/>
      <c r="D503" s="8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2.75" customHeight="1" x14ac:dyDescent="0.15">
      <c r="A504" s="2"/>
      <c r="B504" s="7"/>
      <c r="C504" s="7"/>
      <c r="D504" s="8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2.75" customHeight="1" x14ac:dyDescent="0.15">
      <c r="A505" s="2"/>
      <c r="B505" s="7"/>
      <c r="C505" s="7"/>
      <c r="D505" s="8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2.75" customHeight="1" x14ac:dyDescent="0.15">
      <c r="A506" s="2"/>
      <c r="B506" s="7"/>
      <c r="C506" s="7"/>
      <c r="D506" s="8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2.75" customHeight="1" x14ac:dyDescent="0.15">
      <c r="A507" s="2"/>
      <c r="B507" s="7"/>
      <c r="C507" s="7"/>
      <c r="D507" s="8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2.75" customHeight="1" x14ac:dyDescent="0.15">
      <c r="A508" s="2"/>
      <c r="B508" s="7"/>
      <c r="C508" s="7"/>
      <c r="D508" s="8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2.75" customHeight="1" x14ac:dyDescent="0.15">
      <c r="A509" s="2"/>
      <c r="B509" s="7"/>
      <c r="C509" s="7"/>
      <c r="D509" s="8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2.75" customHeight="1" x14ac:dyDescent="0.15">
      <c r="A510" s="2"/>
      <c r="B510" s="7"/>
      <c r="C510" s="7"/>
      <c r="D510" s="8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2.75" customHeight="1" x14ac:dyDescent="0.15">
      <c r="A511" s="2"/>
      <c r="B511" s="7"/>
      <c r="C511" s="7"/>
      <c r="D511" s="8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2.75" customHeight="1" x14ac:dyDescent="0.15">
      <c r="A512" s="2"/>
      <c r="B512" s="7"/>
      <c r="C512" s="7"/>
      <c r="D512" s="8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2.75" customHeight="1" x14ac:dyDescent="0.15">
      <c r="A513" s="2"/>
      <c r="B513" s="7"/>
      <c r="C513" s="7"/>
      <c r="D513" s="8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2.75" customHeight="1" x14ac:dyDescent="0.15">
      <c r="A514" s="2"/>
      <c r="B514" s="7"/>
      <c r="C514" s="7"/>
      <c r="D514" s="8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2.75" customHeight="1" x14ac:dyDescent="0.15">
      <c r="A515" s="2"/>
      <c r="B515" s="7"/>
      <c r="C515" s="7"/>
      <c r="D515" s="8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2.75" customHeight="1" x14ac:dyDescent="0.15">
      <c r="A516" s="2"/>
      <c r="B516" s="7"/>
      <c r="C516" s="7"/>
      <c r="D516" s="8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2.75" customHeight="1" x14ac:dyDescent="0.15">
      <c r="A517" s="2"/>
      <c r="B517" s="7"/>
      <c r="C517" s="7"/>
      <c r="D517" s="8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2.75" customHeight="1" x14ac:dyDescent="0.15">
      <c r="A518" s="2"/>
      <c r="B518" s="7"/>
      <c r="C518" s="7"/>
      <c r="D518" s="8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2.75" customHeight="1" x14ac:dyDescent="0.15">
      <c r="A519" s="2"/>
      <c r="B519" s="7"/>
      <c r="C519" s="7"/>
      <c r="D519" s="8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2.75" customHeight="1" x14ac:dyDescent="0.15">
      <c r="A520" s="2"/>
      <c r="B520" s="7"/>
      <c r="C520" s="7"/>
      <c r="D520" s="8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2.75" customHeight="1" x14ac:dyDescent="0.15">
      <c r="A521" s="2"/>
      <c r="B521" s="7"/>
      <c r="C521" s="7"/>
      <c r="D521" s="8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2.75" customHeight="1" x14ac:dyDescent="0.15">
      <c r="A522" s="2"/>
      <c r="B522" s="7"/>
      <c r="C522" s="7"/>
      <c r="D522" s="8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2.75" customHeight="1" x14ac:dyDescent="0.15">
      <c r="A523" s="2"/>
      <c r="B523" s="7"/>
      <c r="C523" s="7"/>
      <c r="D523" s="8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2.75" customHeight="1" x14ac:dyDescent="0.15">
      <c r="A524" s="2"/>
      <c r="B524" s="7"/>
      <c r="C524" s="7"/>
      <c r="D524" s="8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2.75" customHeight="1" x14ac:dyDescent="0.15">
      <c r="A525" s="2"/>
      <c r="B525" s="7"/>
      <c r="C525" s="7"/>
      <c r="D525" s="8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2.75" customHeight="1" x14ac:dyDescent="0.15">
      <c r="A526" s="2"/>
      <c r="B526" s="7"/>
      <c r="C526" s="7"/>
      <c r="D526" s="8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2.75" customHeight="1" x14ac:dyDescent="0.15">
      <c r="A527" s="2"/>
      <c r="B527" s="7"/>
      <c r="C527" s="7"/>
      <c r="D527" s="8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2.75" customHeight="1" x14ac:dyDescent="0.15">
      <c r="A528" s="2"/>
      <c r="B528" s="7"/>
      <c r="C528" s="7"/>
      <c r="D528" s="8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2.75" customHeight="1" x14ac:dyDescent="0.15">
      <c r="A529" s="2"/>
      <c r="B529" s="7"/>
      <c r="C529" s="7"/>
      <c r="D529" s="8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2.75" customHeight="1" x14ac:dyDescent="0.15">
      <c r="A530" s="2"/>
      <c r="B530" s="7"/>
      <c r="C530" s="7"/>
      <c r="D530" s="8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2.75" customHeight="1" x14ac:dyDescent="0.15">
      <c r="A531" s="2"/>
      <c r="B531" s="7"/>
      <c r="C531" s="7"/>
      <c r="D531" s="8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2.75" customHeight="1" x14ac:dyDescent="0.15">
      <c r="A532" s="2"/>
      <c r="B532" s="7"/>
      <c r="C532" s="7"/>
      <c r="D532" s="8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2.75" customHeight="1" x14ac:dyDescent="0.15">
      <c r="A533" s="2"/>
      <c r="B533" s="7"/>
      <c r="C533" s="7"/>
      <c r="D533" s="8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2.75" customHeight="1" x14ac:dyDescent="0.15">
      <c r="A534" s="2"/>
      <c r="B534" s="7"/>
      <c r="C534" s="7"/>
      <c r="D534" s="8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2.75" customHeight="1" x14ac:dyDescent="0.15">
      <c r="A535" s="2"/>
      <c r="B535" s="7"/>
      <c r="C535" s="7"/>
      <c r="D535" s="8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2.75" customHeight="1" x14ac:dyDescent="0.15">
      <c r="A536" s="2"/>
      <c r="B536" s="7"/>
      <c r="C536" s="7"/>
      <c r="D536" s="8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2.75" customHeight="1" x14ac:dyDescent="0.15">
      <c r="A537" s="2"/>
      <c r="B537" s="7"/>
      <c r="C537" s="7"/>
      <c r="D537" s="8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2.75" customHeight="1" x14ac:dyDescent="0.15">
      <c r="A538" s="2"/>
      <c r="B538" s="7"/>
      <c r="C538" s="7"/>
      <c r="D538" s="8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2.75" customHeight="1" x14ac:dyDescent="0.15">
      <c r="A539" s="2"/>
      <c r="B539" s="7"/>
      <c r="C539" s="7"/>
      <c r="D539" s="8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2.75" customHeight="1" x14ac:dyDescent="0.15">
      <c r="A540" s="2"/>
      <c r="B540" s="7"/>
      <c r="C540" s="7"/>
      <c r="D540" s="8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2.75" customHeight="1" x14ac:dyDescent="0.15">
      <c r="A541" s="2"/>
      <c r="B541" s="7"/>
      <c r="C541" s="7"/>
      <c r="D541" s="8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2.75" customHeight="1" x14ac:dyDescent="0.15">
      <c r="A542" s="2"/>
      <c r="B542" s="7"/>
      <c r="C542" s="7"/>
      <c r="D542" s="8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2.75" customHeight="1" x14ac:dyDescent="0.15">
      <c r="A543" s="2"/>
      <c r="B543" s="7"/>
      <c r="C543" s="7"/>
      <c r="D543" s="8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2.75" customHeight="1" x14ac:dyDescent="0.15">
      <c r="A544" s="2"/>
      <c r="B544" s="7"/>
      <c r="C544" s="7"/>
      <c r="D544" s="8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2.75" customHeight="1" x14ac:dyDescent="0.15">
      <c r="A545" s="2"/>
      <c r="B545" s="7"/>
      <c r="C545" s="7"/>
      <c r="D545" s="8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2.75" customHeight="1" x14ac:dyDescent="0.15">
      <c r="A546" s="2"/>
      <c r="B546" s="7"/>
      <c r="C546" s="7"/>
      <c r="D546" s="8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2.75" customHeight="1" x14ac:dyDescent="0.15">
      <c r="A547" s="2"/>
      <c r="B547" s="7"/>
      <c r="C547" s="7"/>
      <c r="D547" s="8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2.75" customHeight="1" x14ac:dyDescent="0.15">
      <c r="A548" s="2"/>
      <c r="B548" s="7"/>
      <c r="C548" s="7"/>
      <c r="D548" s="8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2.75" customHeight="1" x14ac:dyDescent="0.15">
      <c r="A549" s="2"/>
      <c r="B549" s="7"/>
      <c r="C549" s="7"/>
      <c r="D549" s="8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2.75" customHeight="1" x14ac:dyDescent="0.15">
      <c r="A550" s="2"/>
      <c r="B550" s="7"/>
      <c r="C550" s="7"/>
      <c r="D550" s="8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2.75" customHeight="1" x14ac:dyDescent="0.15">
      <c r="A551" s="2"/>
      <c r="B551" s="7"/>
      <c r="C551" s="7"/>
      <c r="D551" s="8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2.75" customHeight="1" x14ac:dyDescent="0.15">
      <c r="A552" s="2"/>
      <c r="B552" s="7"/>
      <c r="C552" s="7"/>
      <c r="D552" s="8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2.75" customHeight="1" x14ac:dyDescent="0.15">
      <c r="A553" s="2"/>
      <c r="B553" s="7"/>
      <c r="C553" s="7"/>
      <c r="D553" s="8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2.75" customHeight="1" x14ac:dyDescent="0.15">
      <c r="A554" s="2"/>
      <c r="B554" s="7"/>
      <c r="C554" s="7"/>
      <c r="D554" s="8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2.75" customHeight="1" x14ac:dyDescent="0.15">
      <c r="A555" s="2"/>
      <c r="B555" s="7"/>
      <c r="C555" s="7"/>
      <c r="D555" s="8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2.75" customHeight="1" x14ac:dyDescent="0.15">
      <c r="A556" s="2"/>
      <c r="B556" s="7"/>
      <c r="C556" s="7"/>
      <c r="D556" s="8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2.75" customHeight="1" x14ac:dyDescent="0.15">
      <c r="A557" s="2"/>
      <c r="B557" s="7"/>
      <c r="C557" s="7"/>
      <c r="D557" s="8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2.75" customHeight="1" x14ac:dyDescent="0.15">
      <c r="A558" s="2"/>
      <c r="B558" s="7"/>
      <c r="C558" s="7"/>
      <c r="D558" s="8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2.75" customHeight="1" x14ac:dyDescent="0.15">
      <c r="A559" s="2"/>
      <c r="B559" s="7"/>
      <c r="C559" s="7"/>
      <c r="D559" s="8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2.75" customHeight="1" x14ac:dyDescent="0.15">
      <c r="A560" s="2"/>
      <c r="B560" s="7"/>
      <c r="C560" s="7"/>
      <c r="D560" s="8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2.75" customHeight="1" x14ac:dyDescent="0.15">
      <c r="A561" s="2"/>
      <c r="B561" s="7"/>
      <c r="C561" s="7"/>
      <c r="D561" s="8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2.75" customHeight="1" x14ac:dyDescent="0.15">
      <c r="A562" s="2"/>
      <c r="B562" s="7"/>
      <c r="C562" s="7"/>
      <c r="D562" s="8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2.75" customHeight="1" x14ac:dyDescent="0.15">
      <c r="A563" s="2"/>
      <c r="B563" s="7"/>
      <c r="C563" s="7"/>
      <c r="D563" s="8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2.75" customHeight="1" x14ac:dyDescent="0.15">
      <c r="A564" s="2"/>
      <c r="B564" s="7"/>
      <c r="C564" s="7"/>
      <c r="D564" s="8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2.75" customHeight="1" x14ac:dyDescent="0.15">
      <c r="A565" s="2"/>
      <c r="B565" s="7"/>
      <c r="C565" s="7"/>
      <c r="D565" s="8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2.75" customHeight="1" x14ac:dyDescent="0.15">
      <c r="A566" s="2"/>
      <c r="B566" s="7"/>
      <c r="C566" s="7"/>
      <c r="D566" s="8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2.75" customHeight="1" x14ac:dyDescent="0.15">
      <c r="A567" s="2"/>
      <c r="B567" s="7"/>
      <c r="C567" s="7"/>
      <c r="D567" s="8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2.75" customHeight="1" x14ac:dyDescent="0.15">
      <c r="A568" s="2"/>
      <c r="B568" s="7"/>
      <c r="C568" s="7"/>
      <c r="D568" s="8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2.75" customHeight="1" x14ac:dyDescent="0.15">
      <c r="A569" s="2"/>
      <c r="B569" s="7"/>
      <c r="C569" s="7"/>
      <c r="D569" s="8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2.75" customHeight="1" x14ac:dyDescent="0.15">
      <c r="A570" s="2"/>
      <c r="B570" s="7"/>
      <c r="C570" s="7"/>
      <c r="D570" s="8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2.75" customHeight="1" x14ac:dyDescent="0.15">
      <c r="A571" s="2"/>
      <c r="B571" s="7"/>
      <c r="C571" s="7"/>
      <c r="D571" s="8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2.75" customHeight="1" x14ac:dyDescent="0.15">
      <c r="A572" s="2"/>
      <c r="B572" s="7"/>
      <c r="C572" s="7"/>
      <c r="D572" s="8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2.75" customHeight="1" x14ac:dyDescent="0.15">
      <c r="A573" s="2"/>
      <c r="B573" s="7"/>
      <c r="C573" s="7"/>
      <c r="D573" s="8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2.75" customHeight="1" x14ac:dyDescent="0.15">
      <c r="A574" s="2"/>
      <c r="B574" s="7"/>
      <c r="C574" s="7"/>
      <c r="D574" s="8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2.75" customHeight="1" x14ac:dyDescent="0.15">
      <c r="A575" s="2"/>
      <c r="B575" s="7"/>
      <c r="C575" s="7"/>
      <c r="D575" s="8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2.75" customHeight="1" x14ac:dyDescent="0.15">
      <c r="A576" s="2"/>
      <c r="B576" s="7"/>
      <c r="C576" s="7"/>
      <c r="D576" s="8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2.75" customHeight="1" x14ac:dyDescent="0.15">
      <c r="A577" s="2"/>
      <c r="B577" s="7"/>
      <c r="C577" s="7"/>
      <c r="D577" s="8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2.75" customHeight="1" x14ac:dyDescent="0.15">
      <c r="A578" s="2"/>
      <c r="B578" s="7"/>
      <c r="C578" s="7"/>
      <c r="D578" s="8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2.75" customHeight="1" x14ac:dyDescent="0.15">
      <c r="A579" s="2"/>
      <c r="B579" s="7"/>
      <c r="C579" s="7"/>
      <c r="D579" s="8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2.75" customHeight="1" x14ac:dyDescent="0.15">
      <c r="A580" s="2"/>
      <c r="B580" s="7"/>
      <c r="C580" s="7"/>
      <c r="D580" s="8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2.75" customHeight="1" x14ac:dyDescent="0.15">
      <c r="A581" s="2"/>
      <c r="B581" s="7"/>
      <c r="C581" s="7"/>
      <c r="D581" s="8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2.75" customHeight="1" x14ac:dyDescent="0.15">
      <c r="A582" s="2"/>
      <c r="B582" s="7"/>
      <c r="C582" s="7"/>
      <c r="D582" s="8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2.75" customHeight="1" x14ac:dyDescent="0.15">
      <c r="A583" s="2"/>
      <c r="B583" s="7"/>
      <c r="C583" s="7"/>
      <c r="D583" s="8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2.75" customHeight="1" x14ac:dyDescent="0.15">
      <c r="A584" s="2"/>
      <c r="B584" s="7"/>
      <c r="C584" s="7"/>
      <c r="D584" s="8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2.75" customHeight="1" x14ac:dyDescent="0.15">
      <c r="A585" s="2"/>
      <c r="B585" s="7"/>
      <c r="C585" s="7"/>
      <c r="D585" s="8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2.75" customHeight="1" x14ac:dyDescent="0.15">
      <c r="A586" s="2"/>
      <c r="B586" s="7"/>
      <c r="C586" s="7"/>
      <c r="D586" s="8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2.75" customHeight="1" x14ac:dyDescent="0.15">
      <c r="A587" s="2"/>
      <c r="B587" s="7"/>
      <c r="C587" s="7"/>
      <c r="D587" s="8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2.75" customHeight="1" x14ac:dyDescent="0.15">
      <c r="A588" s="2"/>
      <c r="B588" s="7"/>
      <c r="C588" s="7"/>
      <c r="D588" s="8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2.75" customHeight="1" x14ac:dyDescent="0.15">
      <c r="A589" s="2"/>
      <c r="B589" s="7"/>
      <c r="C589" s="7"/>
      <c r="D589" s="8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2.75" customHeight="1" x14ac:dyDescent="0.15">
      <c r="A590" s="2"/>
      <c r="B590" s="7"/>
      <c r="C590" s="7"/>
      <c r="D590" s="8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2.75" customHeight="1" x14ac:dyDescent="0.15">
      <c r="A591" s="2"/>
      <c r="B591" s="7"/>
      <c r="C591" s="7"/>
      <c r="D591" s="8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2.75" customHeight="1" x14ac:dyDescent="0.15">
      <c r="A592" s="2"/>
      <c r="B592" s="7"/>
      <c r="C592" s="7"/>
      <c r="D592" s="8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2.75" customHeight="1" x14ac:dyDescent="0.15">
      <c r="A593" s="2"/>
      <c r="B593" s="7"/>
      <c r="C593" s="7"/>
      <c r="D593" s="8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2.75" customHeight="1" x14ac:dyDescent="0.15">
      <c r="A594" s="2"/>
      <c r="B594" s="7"/>
      <c r="C594" s="7"/>
      <c r="D594" s="8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2.75" customHeight="1" x14ac:dyDescent="0.15">
      <c r="A595" s="2"/>
      <c r="B595" s="7"/>
      <c r="C595" s="7"/>
      <c r="D595" s="8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2.75" customHeight="1" x14ac:dyDescent="0.15">
      <c r="A596" s="2"/>
      <c r="B596" s="7"/>
      <c r="C596" s="7"/>
      <c r="D596" s="8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2.75" customHeight="1" x14ac:dyDescent="0.15">
      <c r="A597" s="2"/>
      <c r="B597" s="7"/>
      <c r="C597" s="7"/>
      <c r="D597" s="8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2.75" customHeight="1" x14ac:dyDescent="0.15">
      <c r="A598" s="2"/>
      <c r="B598" s="7"/>
      <c r="C598" s="7"/>
      <c r="D598" s="8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2.75" customHeight="1" x14ac:dyDescent="0.15">
      <c r="A599" s="2"/>
      <c r="B599" s="7"/>
      <c r="C599" s="7"/>
      <c r="D599" s="8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2.75" customHeight="1" x14ac:dyDescent="0.15">
      <c r="A600" s="2"/>
      <c r="B600" s="7"/>
      <c r="C600" s="7"/>
      <c r="D600" s="8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2.75" customHeight="1" x14ac:dyDescent="0.15">
      <c r="A601" s="2"/>
      <c r="B601" s="7"/>
      <c r="C601" s="7"/>
      <c r="D601" s="8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2.75" customHeight="1" x14ac:dyDescent="0.15">
      <c r="A602" s="2"/>
      <c r="B602" s="7"/>
      <c r="C602" s="7"/>
      <c r="D602" s="8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2.75" customHeight="1" x14ac:dyDescent="0.15">
      <c r="A603" s="2"/>
      <c r="B603" s="7"/>
      <c r="C603" s="7"/>
      <c r="D603" s="8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2.75" customHeight="1" x14ac:dyDescent="0.15">
      <c r="A604" s="2"/>
      <c r="B604" s="7"/>
      <c r="C604" s="7"/>
      <c r="D604" s="8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2.75" customHeight="1" x14ac:dyDescent="0.15">
      <c r="A605" s="2"/>
      <c r="B605" s="7"/>
      <c r="C605" s="7"/>
      <c r="D605" s="8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2.75" customHeight="1" x14ac:dyDescent="0.15">
      <c r="A606" s="2"/>
      <c r="B606" s="7"/>
      <c r="C606" s="7"/>
      <c r="D606" s="8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2.75" customHeight="1" x14ac:dyDescent="0.15">
      <c r="A607" s="2"/>
      <c r="B607" s="7"/>
      <c r="C607" s="7"/>
      <c r="D607" s="8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2.75" customHeight="1" x14ac:dyDescent="0.15">
      <c r="A608" s="2"/>
      <c r="B608" s="7"/>
      <c r="C608" s="7"/>
      <c r="D608" s="8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2.75" customHeight="1" x14ac:dyDescent="0.15">
      <c r="A609" s="2"/>
      <c r="B609" s="7"/>
      <c r="C609" s="7"/>
      <c r="D609" s="8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2.75" customHeight="1" x14ac:dyDescent="0.15">
      <c r="A610" s="2"/>
      <c r="B610" s="7"/>
      <c r="C610" s="7"/>
      <c r="D610" s="8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2.75" customHeight="1" x14ac:dyDescent="0.15">
      <c r="A611" s="2"/>
      <c r="B611" s="7"/>
      <c r="C611" s="7"/>
      <c r="D611" s="8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2.75" customHeight="1" x14ac:dyDescent="0.15">
      <c r="A612" s="2"/>
      <c r="B612" s="7"/>
      <c r="C612" s="7"/>
      <c r="D612" s="8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2.75" customHeight="1" x14ac:dyDescent="0.15">
      <c r="A613" s="2"/>
      <c r="B613" s="7"/>
      <c r="C613" s="7"/>
      <c r="D613" s="8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2.75" customHeight="1" x14ac:dyDescent="0.15">
      <c r="A614" s="2"/>
      <c r="B614" s="7"/>
      <c r="C614" s="7"/>
      <c r="D614" s="8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2.75" customHeight="1" x14ac:dyDescent="0.15">
      <c r="A615" s="2"/>
      <c r="B615" s="7"/>
      <c r="C615" s="7"/>
      <c r="D615" s="8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2.75" customHeight="1" x14ac:dyDescent="0.15">
      <c r="A616" s="2"/>
      <c r="B616" s="7"/>
      <c r="C616" s="7"/>
      <c r="D616" s="8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2.75" customHeight="1" x14ac:dyDescent="0.15">
      <c r="A617" s="2"/>
      <c r="B617" s="7"/>
      <c r="C617" s="7"/>
      <c r="D617" s="8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2.75" customHeight="1" x14ac:dyDescent="0.15">
      <c r="A618" s="2"/>
      <c r="B618" s="7"/>
      <c r="C618" s="7"/>
      <c r="D618" s="8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2.75" customHeight="1" x14ac:dyDescent="0.15">
      <c r="A619" s="2"/>
      <c r="B619" s="7"/>
      <c r="C619" s="7"/>
      <c r="D619" s="8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2.75" customHeight="1" x14ac:dyDescent="0.15">
      <c r="A620" s="2"/>
      <c r="B620" s="7"/>
      <c r="C620" s="7"/>
      <c r="D620" s="8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2.75" customHeight="1" x14ac:dyDescent="0.15">
      <c r="A621" s="2"/>
      <c r="B621" s="7"/>
      <c r="C621" s="7"/>
      <c r="D621" s="8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2.75" customHeight="1" x14ac:dyDescent="0.15">
      <c r="A622" s="2"/>
      <c r="B622" s="7"/>
      <c r="C622" s="7"/>
      <c r="D622" s="8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2.75" customHeight="1" x14ac:dyDescent="0.15">
      <c r="A623" s="2"/>
      <c r="B623" s="7"/>
      <c r="C623" s="7"/>
      <c r="D623" s="8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2.75" customHeight="1" x14ac:dyDescent="0.15">
      <c r="A624" s="2"/>
      <c r="B624" s="7"/>
      <c r="C624" s="7"/>
      <c r="D624" s="8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2.75" customHeight="1" x14ac:dyDescent="0.15">
      <c r="A625" s="2"/>
      <c r="B625" s="7"/>
      <c r="C625" s="7"/>
      <c r="D625" s="8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2.75" customHeight="1" x14ac:dyDescent="0.15">
      <c r="A626" s="2"/>
      <c r="B626" s="7"/>
      <c r="C626" s="7"/>
      <c r="D626" s="8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2.75" customHeight="1" x14ac:dyDescent="0.15">
      <c r="A627" s="2"/>
      <c r="B627" s="7"/>
      <c r="C627" s="7"/>
      <c r="D627" s="8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2.75" customHeight="1" x14ac:dyDescent="0.15">
      <c r="A628" s="2"/>
      <c r="B628" s="7"/>
      <c r="C628" s="7"/>
      <c r="D628" s="8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2.75" customHeight="1" x14ac:dyDescent="0.15">
      <c r="A629" s="2"/>
      <c r="B629" s="7"/>
      <c r="C629" s="7"/>
      <c r="D629" s="8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2.75" customHeight="1" x14ac:dyDescent="0.15">
      <c r="A630" s="2"/>
      <c r="B630" s="7"/>
      <c r="C630" s="7"/>
      <c r="D630" s="8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2.75" customHeight="1" x14ac:dyDescent="0.15">
      <c r="A631" s="2"/>
      <c r="B631" s="7"/>
      <c r="C631" s="7"/>
      <c r="D631" s="8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2.75" customHeight="1" x14ac:dyDescent="0.15">
      <c r="A632" s="2"/>
      <c r="B632" s="7"/>
      <c r="C632" s="7"/>
      <c r="D632" s="8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2.75" customHeight="1" x14ac:dyDescent="0.15">
      <c r="A633" s="2"/>
      <c r="B633" s="7"/>
      <c r="C633" s="7"/>
      <c r="D633" s="8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2.75" customHeight="1" x14ac:dyDescent="0.15">
      <c r="A634" s="2"/>
      <c r="B634" s="7"/>
      <c r="C634" s="7"/>
      <c r="D634" s="8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2.75" customHeight="1" x14ac:dyDescent="0.15">
      <c r="A635" s="2"/>
      <c r="B635" s="7"/>
      <c r="C635" s="7"/>
      <c r="D635" s="8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2.75" customHeight="1" x14ac:dyDescent="0.15">
      <c r="A636" s="2"/>
      <c r="B636" s="7"/>
      <c r="C636" s="7"/>
      <c r="D636" s="8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2.75" customHeight="1" x14ac:dyDescent="0.15">
      <c r="A637" s="2"/>
      <c r="B637" s="7"/>
      <c r="C637" s="7"/>
      <c r="D637" s="8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2.75" customHeight="1" x14ac:dyDescent="0.15">
      <c r="A638" s="2"/>
      <c r="B638" s="7"/>
      <c r="C638" s="7"/>
      <c r="D638" s="8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2.75" customHeight="1" x14ac:dyDescent="0.15">
      <c r="A639" s="2"/>
      <c r="B639" s="7"/>
      <c r="C639" s="7"/>
      <c r="D639" s="8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2.75" customHeight="1" x14ac:dyDescent="0.15">
      <c r="A640" s="2"/>
      <c r="B640" s="7"/>
      <c r="C640" s="7"/>
      <c r="D640" s="8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2.75" customHeight="1" x14ac:dyDescent="0.15">
      <c r="A641" s="2"/>
      <c r="B641" s="7"/>
      <c r="C641" s="7"/>
      <c r="D641" s="8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2.75" customHeight="1" x14ac:dyDescent="0.15">
      <c r="A642" s="2"/>
      <c r="B642" s="7"/>
      <c r="C642" s="7"/>
      <c r="D642" s="8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2.75" customHeight="1" x14ac:dyDescent="0.15">
      <c r="A643" s="2"/>
      <c r="B643" s="7"/>
      <c r="C643" s="7"/>
      <c r="D643" s="8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2.75" customHeight="1" x14ac:dyDescent="0.15">
      <c r="A644" s="2"/>
      <c r="B644" s="7"/>
      <c r="C644" s="7"/>
      <c r="D644" s="8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2.75" customHeight="1" x14ac:dyDescent="0.15">
      <c r="A645" s="2"/>
      <c r="B645" s="7"/>
      <c r="C645" s="7"/>
      <c r="D645" s="8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2.75" customHeight="1" x14ac:dyDescent="0.15">
      <c r="A646" s="2"/>
      <c r="B646" s="7"/>
      <c r="C646" s="7"/>
      <c r="D646" s="8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2.75" customHeight="1" x14ac:dyDescent="0.15">
      <c r="A647" s="2"/>
      <c r="B647" s="7"/>
      <c r="C647" s="7"/>
      <c r="D647" s="8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2.75" customHeight="1" x14ac:dyDescent="0.15">
      <c r="A648" s="2"/>
      <c r="B648" s="7"/>
      <c r="C648" s="7"/>
      <c r="D648" s="8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2.75" customHeight="1" x14ac:dyDescent="0.15">
      <c r="A649" s="2"/>
      <c r="B649" s="7"/>
      <c r="C649" s="7"/>
      <c r="D649" s="8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2.75" customHeight="1" x14ac:dyDescent="0.15">
      <c r="A650" s="2"/>
      <c r="B650" s="7"/>
      <c r="C650" s="7"/>
      <c r="D650" s="8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2.75" customHeight="1" x14ac:dyDescent="0.15">
      <c r="A651" s="2"/>
      <c r="B651" s="7"/>
      <c r="C651" s="7"/>
      <c r="D651" s="8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2.75" customHeight="1" x14ac:dyDescent="0.15">
      <c r="A652" s="2"/>
      <c r="B652" s="7"/>
      <c r="C652" s="7"/>
      <c r="D652" s="8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2.75" customHeight="1" x14ac:dyDescent="0.15">
      <c r="A653" s="2"/>
      <c r="B653" s="7"/>
      <c r="C653" s="7"/>
      <c r="D653" s="8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2.75" customHeight="1" x14ac:dyDescent="0.15">
      <c r="A654" s="2"/>
      <c r="B654" s="7"/>
      <c r="C654" s="7"/>
      <c r="D654" s="8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2.75" customHeight="1" x14ac:dyDescent="0.15">
      <c r="A655" s="2"/>
      <c r="B655" s="7"/>
      <c r="C655" s="7"/>
      <c r="D655" s="8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2.75" customHeight="1" x14ac:dyDescent="0.15">
      <c r="A656" s="2"/>
      <c r="B656" s="7"/>
      <c r="C656" s="7"/>
      <c r="D656" s="8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2.75" customHeight="1" x14ac:dyDescent="0.15">
      <c r="A657" s="2"/>
      <c r="B657" s="7"/>
      <c r="C657" s="7"/>
      <c r="D657" s="8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2.75" customHeight="1" x14ac:dyDescent="0.15">
      <c r="A658" s="2"/>
      <c r="B658" s="7"/>
      <c r="C658" s="7"/>
      <c r="D658" s="8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2.75" customHeight="1" x14ac:dyDescent="0.15">
      <c r="A659" s="2"/>
      <c r="B659" s="7"/>
      <c r="C659" s="7"/>
      <c r="D659" s="8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2.75" customHeight="1" x14ac:dyDescent="0.15">
      <c r="A660" s="2"/>
      <c r="B660" s="7"/>
      <c r="C660" s="7"/>
      <c r="D660" s="8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2.75" customHeight="1" x14ac:dyDescent="0.15">
      <c r="A661" s="2"/>
      <c r="B661" s="7"/>
      <c r="C661" s="7"/>
      <c r="D661" s="8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2.75" customHeight="1" x14ac:dyDescent="0.15">
      <c r="A662" s="2"/>
      <c r="B662" s="7"/>
      <c r="C662" s="7"/>
      <c r="D662" s="8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2.75" customHeight="1" x14ac:dyDescent="0.15">
      <c r="A663" s="2"/>
      <c r="B663" s="7"/>
      <c r="C663" s="7"/>
      <c r="D663" s="8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2.75" customHeight="1" x14ac:dyDescent="0.15">
      <c r="A664" s="2"/>
      <c r="B664" s="7"/>
      <c r="C664" s="7"/>
      <c r="D664" s="8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2.75" customHeight="1" x14ac:dyDescent="0.15">
      <c r="A665" s="2"/>
      <c r="B665" s="7"/>
      <c r="C665" s="7"/>
      <c r="D665" s="8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2.75" customHeight="1" x14ac:dyDescent="0.15">
      <c r="A666" s="2"/>
      <c r="B666" s="7"/>
      <c r="C666" s="7"/>
      <c r="D666" s="8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2.75" customHeight="1" x14ac:dyDescent="0.15">
      <c r="A667" s="2"/>
      <c r="B667" s="7"/>
      <c r="C667" s="7"/>
      <c r="D667" s="8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2.75" customHeight="1" x14ac:dyDescent="0.15">
      <c r="A668" s="2"/>
      <c r="B668" s="7"/>
      <c r="C668" s="7"/>
      <c r="D668" s="8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2.75" customHeight="1" x14ac:dyDescent="0.15">
      <c r="A669" s="2"/>
      <c r="B669" s="7"/>
      <c r="C669" s="7"/>
      <c r="D669" s="8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2.75" customHeight="1" x14ac:dyDescent="0.15">
      <c r="A670" s="2"/>
      <c r="B670" s="7"/>
      <c r="C670" s="7"/>
      <c r="D670" s="8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2.75" customHeight="1" x14ac:dyDescent="0.15">
      <c r="A671" s="2"/>
      <c r="B671" s="7"/>
      <c r="C671" s="7"/>
      <c r="D671" s="8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2.75" customHeight="1" x14ac:dyDescent="0.15">
      <c r="A672" s="2"/>
      <c r="B672" s="7"/>
      <c r="C672" s="7"/>
      <c r="D672" s="8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2.75" customHeight="1" x14ac:dyDescent="0.15">
      <c r="A673" s="2"/>
      <c r="B673" s="7"/>
      <c r="C673" s="7"/>
      <c r="D673" s="8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2.75" customHeight="1" x14ac:dyDescent="0.15">
      <c r="A674" s="2"/>
      <c r="B674" s="7"/>
      <c r="C674" s="7"/>
      <c r="D674" s="8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2.75" customHeight="1" x14ac:dyDescent="0.15">
      <c r="A675" s="2"/>
      <c r="B675" s="7"/>
      <c r="C675" s="7"/>
      <c r="D675" s="8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2.75" customHeight="1" x14ac:dyDescent="0.15">
      <c r="A676" s="2"/>
      <c r="B676" s="7"/>
      <c r="C676" s="7"/>
      <c r="D676" s="8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2.75" customHeight="1" x14ac:dyDescent="0.15">
      <c r="A677" s="2"/>
      <c r="B677" s="7"/>
      <c r="C677" s="7"/>
      <c r="D677" s="8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2.75" customHeight="1" x14ac:dyDescent="0.15">
      <c r="A678" s="2"/>
      <c r="B678" s="7"/>
      <c r="C678" s="7"/>
      <c r="D678" s="8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2.75" customHeight="1" x14ac:dyDescent="0.15">
      <c r="A679" s="2"/>
      <c r="B679" s="7"/>
      <c r="C679" s="7"/>
      <c r="D679" s="8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2.75" customHeight="1" x14ac:dyDescent="0.15">
      <c r="A680" s="2"/>
      <c r="B680" s="7"/>
      <c r="C680" s="7"/>
      <c r="D680" s="8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2.75" customHeight="1" x14ac:dyDescent="0.15">
      <c r="A681" s="2"/>
      <c r="B681" s="7"/>
      <c r="C681" s="7"/>
      <c r="D681" s="8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2.75" customHeight="1" x14ac:dyDescent="0.15">
      <c r="A682" s="2"/>
      <c r="B682" s="7"/>
      <c r="C682" s="7"/>
      <c r="D682" s="8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2.75" customHeight="1" x14ac:dyDescent="0.15">
      <c r="A683" s="2"/>
      <c r="B683" s="7"/>
      <c r="C683" s="7"/>
      <c r="D683" s="8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2.75" customHeight="1" x14ac:dyDescent="0.15">
      <c r="A684" s="2"/>
      <c r="B684" s="7"/>
      <c r="C684" s="7"/>
      <c r="D684" s="8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2.75" customHeight="1" x14ac:dyDescent="0.15">
      <c r="A685" s="2"/>
      <c r="B685" s="7"/>
      <c r="C685" s="7"/>
      <c r="D685" s="8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2.75" customHeight="1" x14ac:dyDescent="0.15">
      <c r="A686" s="2"/>
      <c r="B686" s="7"/>
      <c r="C686" s="7"/>
      <c r="D686" s="8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2.75" customHeight="1" x14ac:dyDescent="0.15">
      <c r="A687" s="2"/>
      <c r="B687" s="7"/>
      <c r="C687" s="7"/>
      <c r="D687" s="8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2.75" customHeight="1" x14ac:dyDescent="0.15">
      <c r="A688" s="2"/>
      <c r="B688" s="7"/>
      <c r="C688" s="7"/>
      <c r="D688" s="8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2.75" customHeight="1" x14ac:dyDescent="0.15">
      <c r="A689" s="2"/>
      <c r="B689" s="7"/>
      <c r="C689" s="7"/>
      <c r="D689" s="8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2.75" customHeight="1" x14ac:dyDescent="0.15">
      <c r="A690" s="2"/>
      <c r="B690" s="7"/>
      <c r="C690" s="7"/>
      <c r="D690" s="8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2.75" customHeight="1" x14ac:dyDescent="0.15">
      <c r="A691" s="2"/>
      <c r="B691" s="7"/>
      <c r="C691" s="7"/>
      <c r="D691" s="8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2.75" customHeight="1" x14ac:dyDescent="0.15">
      <c r="A692" s="2"/>
      <c r="B692" s="7"/>
      <c r="C692" s="7"/>
      <c r="D692" s="8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2.75" customHeight="1" x14ac:dyDescent="0.15">
      <c r="A693" s="2"/>
      <c r="B693" s="7"/>
      <c r="C693" s="7"/>
      <c r="D693" s="8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2.75" customHeight="1" x14ac:dyDescent="0.15">
      <c r="A694" s="2"/>
      <c r="B694" s="7"/>
      <c r="C694" s="7"/>
      <c r="D694" s="8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2.75" customHeight="1" x14ac:dyDescent="0.15">
      <c r="A695" s="2"/>
      <c r="B695" s="7"/>
      <c r="C695" s="7"/>
      <c r="D695" s="8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2.75" customHeight="1" x14ac:dyDescent="0.15">
      <c r="A696" s="2"/>
      <c r="B696" s="7"/>
      <c r="C696" s="7"/>
      <c r="D696" s="8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2.75" customHeight="1" x14ac:dyDescent="0.15">
      <c r="A697" s="2"/>
      <c r="B697" s="7"/>
      <c r="C697" s="7"/>
      <c r="D697" s="8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2.75" customHeight="1" x14ac:dyDescent="0.15">
      <c r="A698" s="2"/>
      <c r="B698" s="7"/>
      <c r="C698" s="7"/>
      <c r="D698" s="8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2.75" customHeight="1" x14ac:dyDescent="0.15">
      <c r="A699" s="2"/>
      <c r="B699" s="7"/>
      <c r="C699" s="7"/>
      <c r="D699" s="8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2.75" customHeight="1" x14ac:dyDescent="0.15">
      <c r="A700" s="2"/>
      <c r="B700" s="7"/>
      <c r="C700" s="7"/>
      <c r="D700" s="8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2.75" customHeight="1" x14ac:dyDescent="0.15">
      <c r="A701" s="2"/>
      <c r="B701" s="7"/>
      <c r="C701" s="7"/>
      <c r="D701" s="8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2.75" customHeight="1" x14ac:dyDescent="0.15">
      <c r="A702" s="2"/>
      <c r="B702" s="7"/>
      <c r="C702" s="7"/>
      <c r="D702" s="8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2.75" customHeight="1" x14ac:dyDescent="0.15">
      <c r="A703" s="2"/>
      <c r="B703" s="7"/>
      <c r="C703" s="7"/>
      <c r="D703" s="8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2.75" customHeight="1" x14ac:dyDescent="0.15">
      <c r="A704" s="2"/>
      <c r="B704" s="7"/>
      <c r="C704" s="7"/>
      <c r="D704" s="8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2.75" customHeight="1" x14ac:dyDescent="0.15">
      <c r="A705" s="2"/>
      <c r="B705" s="7"/>
      <c r="C705" s="7"/>
      <c r="D705" s="8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2.75" customHeight="1" x14ac:dyDescent="0.15">
      <c r="A706" s="2"/>
      <c r="B706" s="7"/>
      <c r="C706" s="7"/>
      <c r="D706" s="8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2.75" customHeight="1" x14ac:dyDescent="0.15">
      <c r="A707" s="2"/>
      <c r="B707" s="7"/>
      <c r="C707" s="7"/>
      <c r="D707" s="8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2.75" customHeight="1" x14ac:dyDescent="0.15">
      <c r="A708" s="2"/>
      <c r="B708" s="7"/>
      <c r="C708" s="7"/>
      <c r="D708" s="8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2.75" customHeight="1" x14ac:dyDescent="0.15">
      <c r="A709" s="2"/>
      <c r="B709" s="7"/>
      <c r="C709" s="7"/>
      <c r="D709" s="8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2.75" customHeight="1" x14ac:dyDescent="0.15">
      <c r="A710" s="2"/>
      <c r="B710" s="7"/>
      <c r="C710" s="7"/>
      <c r="D710" s="8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2.75" customHeight="1" x14ac:dyDescent="0.15">
      <c r="A711" s="2"/>
      <c r="B711" s="7"/>
      <c r="C711" s="7"/>
      <c r="D711" s="8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2.75" customHeight="1" x14ac:dyDescent="0.15">
      <c r="A712" s="2"/>
      <c r="B712" s="7"/>
      <c r="C712" s="7"/>
      <c r="D712" s="8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2.75" customHeight="1" x14ac:dyDescent="0.15">
      <c r="A713" s="2"/>
      <c r="B713" s="7"/>
      <c r="C713" s="7"/>
      <c r="D713" s="8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2.75" customHeight="1" x14ac:dyDescent="0.15">
      <c r="A714" s="2"/>
      <c r="B714" s="7"/>
      <c r="C714" s="7"/>
      <c r="D714" s="8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2.75" customHeight="1" x14ac:dyDescent="0.15">
      <c r="A715" s="2"/>
      <c r="B715" s="7"/>
      <c r="C715" s="7"/>
      <c r="D715" s="8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2.75" customHeight="1" x14ac:dyDescent="0.15">
      <c r="A716" s="2"/>
      <c r="B716" s="7"/>
      <c r="C716" s="7"/>
      <c r="D716" s="8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2.75" customHeight="1" x14ac:dyDescent="0.15">
      <c r="A717" s="2"/>
      <c r="B717" s="7"/>
      <c r="C717" s="7"/>
      <c r="D717" s="8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2.75" customHeight="1" x14ac:dyDescent="0.15">
      <c r="A718" s="2"/>
      <c r="B718" s="7"/>
      <c r="C718" s="7"/>
      <c r="D718" s="8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2.75" customHeight="1" x14ac:dyDescent="0.15">
      <c r="A719" s="2"/>
      <c r="B719" s="7"/>
      <c r="C719" s="7"/>
      <c r="D719" s="8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2.75" customHeight="1" x14ac:dyDescent="0.15">
      <c r="A720" s="2"/>
      <c r="B720" s="7"/>
      <c r="C720" s="7"/>
      <c r="D720" s="8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2.75" customHeight="1" x14ac:dyDescent="0.15">
      <c r="A721" s="2"/>
      <c r="B721" s="7"/>
      <c r="C721" s="7"/>
      <c r="D721" s="8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2.75" customHeight="1" x14ac:dyDescent="0.15">
      <c r="A722" s="2"/>
      <c r="B722" s="7"/>
      <c r="C722" s="7"/>
      <c r="D722" s="8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2.75" customHeight="1" x14ac:dyDescent="0.15">
      <c r="A723" s="2"/>
      <c r="B723" s="7"/>
      <c r="C723" s="7"/>
      <c r="D723" s="8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2.75" customHeight="1" x14ac:dyDescent="0.15">
      <c r="A724" s="2"/>
      <c r="B724" s="7"/>
      <c r="C724" s="7"/>
      <c r="D724" s="8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2.75" customHeight="1" x14ac:dyDescent="0.15">
      <c r="A725" s="2"/>
      <c r="B725" s="7"/>
      <c r="C725" s="7"/>
      <c r="D725" s="8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2.75" customHeight="1" x14ac:dyDescent="0.15">
      <c r="A726" s="2"/>
      <c r="B726" s="7"/>
      <c r="C726" s="7"/>
      <c r="D726" s="8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2.75" customHeight="1" x14ac:dyDescent="0.15">
      <c r="A727" s="2"/>
      <c r="B727" s="7"/>
      <c r="C727" s="7"/>
      <c r="D727" s="8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2.75" customHeight="1" x14ac:dyDescent="0.15">
      <c r="A728" s="2"/>
      <c r="B728" s="7"/>
      <c r="C728" s="7"/>
      <c r="D728" s="8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2.75" customHeight="1" x14ac:dyDescent="0.15">
      <c r="A729" s="2"/>
      <c r="B729" s="7"/>
      <c r="C729" s="7"/>
      <c r="D729" s="8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2.75" customHeight="1" x14ac:dyDescent="0.15">
      <c r="A730" s="2"/>
      <c r="B730" s="7"/>
      <c r="C730" s="7"/>
      <c r="D730" s="8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2.75" customHeight="1" x14ac:dyDescent="0.15">
      <c r="A731" s="2"/>
      <c r="B731" s="7"/>
      <c r="C731" s="7"/>
      <c r="D731" s="8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2.75" customHeight="1" x14ac:dyDescent="0.15">
      <c r="A732" s="2"/>
      <c r="B732" s="7"/>
      <c r="C732" s="7"/>
      <c r="D732" s="8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2.75" customHeight="1" x14ac:dyDescent="0.15">
      <c r="A733" s="2"/>
      <c r="B733" s="7"/>
      <c r="C733" s="7"/>
      <c r="D733" s="8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2.75" customHeight="1" x14ac:dyDescent="0.15">
      <c r="A734" s="2"/>
      <c r="B734" s="7"/>
      <c r="C734" s="7"/>
      <c r="D734" s="8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2.75" customHeight="1" x14ac:dyDescent="0.15">
      <c r="A735" s="2"/>
      <c r="B735" s="7"/>
      <c r="C735" s="7"/>
      <c r="D735" s="8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2.75" customHeight="1" x14ac:dyDescent="0.15">
      <c r="A736" s="2"/>
      <c r="B736" s="7"/>
      <c r="C736" s="7"/>
      <c r="D736" s="8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2.75" customHeight="1" x14ac:dyDescent="0.15">
      <c r="A737" s="2"/>
      <c r="B737" s="7"/>
      <c r="C737" s="7"/>
      <c r="D737" s="8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2.75" customHeight="1" x14ac:dyDescent="0.15">
      <c r="A738" s="2"/>
      <c r="B738" s="7"/>
      <c r="C738" s="7"/>
      <c r="D738" s="8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2.75" customHeight="1" x14ac:dyDescent="0.15">
      <c r="A739" s="2"/>
      <c r="B739" s="7"/>
      <c r="C739" s="7"/>
      <c r="D739" s="8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2.75" customHeight="1" x14ac:dyDescent="0.15">
      <c r="A740" s="2"/>
      <c r="B740" s="7"/>
      <c r="C740" s="7"/>
      <c r="D740" s="8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2.75" customHeight="1" x14ac:dyDescent="0.15">
      <c r="A741" s="2"/>
      <c r="B741" s="7"/>
      <c r="C741" s="7"/>
      <c r="D741" s="8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2.75" customHeight="1" x14ac:dyDescent="0.15">
      <c r="A742" s="2"/>
      <c r="B742" s="7"/>
      <c r="C742" s="7"/>
      <c r="D742" s="8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2.75" customHeight="1" x14ac:dyDescent="0.15">
      <c r="A743" s="2"/>
      <c r="B743" s="7"/>
      <c r="C743" s="7"/>
      <c r="D743" s="8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2.75" customHeight="1" x14ac:dyDescent="0.15">
      <c r="A744" s="2"/>
      <c r="B744" s="7"/>
      <c r="C744" s="7"/>
      <c r="D744" s="8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2.75" customHeight="1" x14ac:dyDescent="0.15">
      <c r="A745" s="2"/>
      <c r="B745" s="7"/>
      <c r="C745" s="7"/>
      <c r="D745" s="8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2.75" customHeight="1" x14ac:dyDescent="0.15">
      <c r="A746" s="2"/>
      <c r="B746" s="7"/>
      <c r="C746" s="7"/>
      <c r="D746" s="8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2.75" customHeight="1" x14ac:dyDescent="0.15">
      <c r="A747" s="2"/>
      <c r="B747" s="7"/>
      <c r="C747" s="7"/>
      <c r="D747" s="8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2.75" customHeight="1" x14ac:dyDescent="0.15">
      <c r="A748" s="2"/>
      <c r="B748" s="7"/>
      <c r="C748" s="7"/>
      <c r="D748" s="8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2.75" customHeight="1" x14ac:dyDescent="0.15">
      <c r="A749" s="2"/>
      <c r="B749" s="7"/>
      <c r="C749" s="7"/>
      <c r="D749" s="8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2.75" customHeight="1" x14ac:dyDescent="0.15">
      <c r="A750" s="2"/>
      <c r="B750" s="7"/>
      <c r="C750" s="7"/>
      <c r="D750" s="8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2.75" customHeight="1" x14ac:dyDescent="0.15">
      <c r="A751" s="2"/>
      <c r="B751" s="7"/>
      <c r="C751" s="7"/>
      <c r="D751" s="8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2.75" customHeight="1" x14ac:dyDescent="0.15">
      <c r="A752" s="2"/>
      <c r="B752" s="7"/>
      <c r="C752" s="7"/>
      <c r="D752" s="8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2.75" customHeight="1" x14ac:dyDescent="0.15">
      <c r="A753" s="2"/>
      <c r="B753" s="7"/>
      <c r="C753" s="7"/>
      <c r="D753" s="8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2.75" customHeight="1" x14ac:dyDescent="0.15">
      <c r="A754" s="2"/>
      <c r="B754" s="7"/>
      <c r="C754" s="7"/>
      <c r="D754" s="8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2.75" customHeight="1" x14ac:dyDescent="0.15">
      <c r="A755" s="2"/>
      <c r="B755" s="7"/>
      <c r="C755" s="7"/>
      <c r="D755" s="8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2.75" customHeight="1" x14ac:dyDescent="0.15">
      <c r="A756" s="2"/>
      <c r="B756" s="7"/>
      <c r="C756" s="7"/>
      <c r="D756" s="8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2.75" customHeight="1" x14ac:dyDescent="0.15">
      <c r="A757" s="2"/>
      <c r="B757" s="7"/>
      <c r="C757" s="7"/>
      <c r="D757" s="8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2.75" customHeight="1" x14ac:dyDescent="0.15">
      <c r="A758" s="2"/>
      <c r="B758" s="7"/>
      <c r="C758" s="7"/>
      <c r="D758" s="8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2.75" customHeight="1" x14ac:dyDescent="0.15">
      <c r="A759" s="2"/>
      <c r="B759" s="7"/>
      <c r="C759" s="7"/>
      <c r="D759" s="8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2.75" customHeight="1" x14ac:dyDescent="0.15">
      <c r="A760" s="2"/>
      <c r="B760" s="7"/>
      <c r="C760" s="7"/>
      <c r="D760" s="8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2.75" customHeight="1" x14ac:dyDescent="0.15">
      <c r="A761" s="2"/>
      <c r="B761" s="7"/>
      <c r="C761" s="7"/>
      <c r="D761" s="8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2.75" customHeight="1" x14ac:dyDescent="0.15">
      <c r="A762" s="2"/>
      <c r="B762" s="7"/>
      <c r="C762" s="7"/>
      <c r="D762" s="8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2.75" customHeight="1" x14ac:dyDescent="0.15">
      <c r="A763" s="2"/>
      <c r="B763" s="7"/>
      <c r="C763" s="7"/>
      <c r="D763" s="8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2.75" customHeight="1" x14ac:dyDescent="0.15">
      <c r="A764" s="2"/>
      <c r="B764" s="7"/>
      <c r="C764" s="7"/>
      <c r="D764" s="8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2.75" customHeight="1" x14ac:dyDescent="0.15">
      <c r="A765" s="2"/>
      <c r="B765" s="7"/>
      <c r="C765" s="7"/>
      <c r="D765" s="8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2.75" customHeight="1" x14ac:dyDescent="0.15">
      <c r="A766" s="2"/>
      <c r="B766" s="7"/>
      <c r="C766" s="7"/>
      <c r="D766" s="8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2.75" customHeight="1" x14ac:dyDescent="0.15">
      <c r="A767" s="2"/>
      <c r="B767" s="7"/>
      <c r="C767" s="7"/>
      <c r="D767" s="8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2.75" customHeight="1" x14ac:dyDescent="0.15">
      <c r="A768" s="2"/>
      <c r="B768" s="7"/>
      <c r="C768" s="7"/>
      <c r="D768" s="8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2.75" customHeight="1" x14ac:dyDescent="0.15">
      <c r="A769" s="2"/>
      <c r="B769" s="7"/>
      <c r="C769" s="7"/>
      <c r="D769" s="8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2.75" customHeight="1" x14ac:dyDescent="0.15">
      <c r="A770" s="2"/>
      <c r="B770" s="7"/>
      <c r="C770" s="7"/>
      <c r="D770" s="8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2.75" customHeight="1" x14ac:dyDescent="0.15">
      <c r="A771" s="2"/>
      <c r="B771" s="7"/>
      <c r="C771" s="7"/>
      <c r="D771" s="8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2.75" customHeight="1" x14ac:dyDescent="0.15">
      <c r="A772" s="2"/>
      <c r="B772" s="7"/>
      <c r="C772" s="7"/>
      <c r="D772" s="8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2.75" customHeight="1" x14ac:dyDescent="0.15">
      <c r="A773" s="2"/>
      <c r="B773" s="7"/>
      <c r="C773" s="7"/>
      <c r="D773" s="8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2.75" customHeight="1" x14ac:dyDescent="0.15">
      <c r="A774" s="2"/>
      <c r="B774" s="7"/>
      <c r="C774" s="7"/>
      <c r="D774" s="8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2.75" customHeight="1" x14ac:dyDescent="0.15">
      <c r="A775" s="2"/>
      <c r="B775" s="7"/>
      <c r="C775" s="7"/>
      <c r="D775" s="8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2.75" customHeight="1" x14ac:dyDescent="0.15">
      <c r="A776" s="2"/>
      <c r="B776" s="7"/>
      <c r="C776" s="7"/>
      <c r="D776" s="8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2.75" customHeight="1" x14ac:dyDescent="0.15">
      <c r="A777" s="2"/>
      <c r="B777" s="7"/>
      <c r="C777" s="7"/>
      <c r="D777" s="8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2.75" customHeight="1" x14ac:dyDescent="0.15">
      <c r="A778" s="2"/>
      <c r="B778" s="7"/>
      <c r="C778" s="7"/>
      <c r="D778" s="8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2.75" customHeight="1" x14ac:dyDescent="0.15">
      <c r="A779" s="2"/>
      <c r="B779" s="7"/>
      <c r="C779" s="7"/>
      <c r="D779" s="8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2.75" customHeight="1" x14ac:dyDescent="0.15">
      <c r="A780" s="2"/>
      <c r="B780" s="7"/>
      <c r="C780" s="7"/>
      <c r="D780" s="8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12.75" customHeight="1" x14ac:dyDescent="0.15">
      <c r="A781" s="2"/>
      <c r="B781" s="7"/>
      <c r="C781" s="7"/>
      <c r="D781" s="8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12.75" customHeight="1" x14ac:dyDescent="0.15">
      <c r="A782" s="2"/>
      <c r="B782" s="7"/>
      <c r="C782" s="7"/>
      <c r="D782" s="8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12.75" customHeight="1" x14ac:dyDescent="0.15">
      <c r="A783" s="2"/>
      <c r="B783" s="7"/>
      <c r="C783" s="7"/>
      <c r="D783" s="8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12.75" customHeight="1" x14ac:dyDescent="0.15">
      <c r="A784" s="2"/>
      <c r="B784" s="7"/>
      <c r="C784" s="7"/>
      <c r="D784" s="8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12.75" customHeight="1" x14ac:dyDescent="0.15">
      <c r="A785" s="2"/>
      <c r="B785" s="7"/>
      <c r="C785" s="7"/>
      <c r="D785" s="8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2.75" customHeight="1" x14ac:dyDescent="0.15">
      <c r="A786" s="2"/>
      <c r="B786" s="7"/>
      <c r="C786" s="7"/>
      <c r="D786" s="8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12.75" customHeight="1" x14ac:dyDescent="0.15">
      <c r="A787" s="2"/>
      <c r="B787" s="7"/>
      <c r="C787" s="7"/>
      <c r="D787" s="8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12.75" customHeight="1" x14ac:dyDescent="0.15">
      <c r="A788" s="2"/>
      <c r="B788" s="7"/>
      <c r="C788" s="7"/>
      <c r="D788" s="8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12.75" customHeight="1" x14ac:dyDescent="0.15">
      <c r="A789" s="2"/>
      <c r="B789" s="7"/>
      <c r="C789" s="7"/>
      <c r="D789" s="8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12.75" customHeight="1" x14ac:dyDescent="0.15">
      <c r="A790" s="2"/>
      <c r="B790" s="7"/>
      <c r="C790" s="7"/>
      <c r="D790" s="8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12.75" customHeight="1" x14ac:dyDescent="0.15">
      <c r="A791" s="2"/>
      <c r="B791" s="7"/>
      <c r="C791" s="7"/>
      <c r="D791" s="8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2.75" customHeight="1" x14ac:dyDescent="0.15">
      <c r="A792" s="2"/>
      <c r="B792" s="7"/>
      <c r="C792" s="7"/>
      <c r="D792" s="8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12.75" customHeight="1" x14ac:dyDescent="0.15">
      <c r="A793" s="2"/>
      <c r="B793" s="7"/>
      <c r="C793" s="7"/>
      <c r="D793" s="8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12.75" customHeight="1" x14ac:dyDescent="0.15">
      <c r="A794" s="2"/>
      <c r="B794" s="7"/>
      <c r="C794" s="7"/>
      <c r="D794" s="8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12.75" customHeight="1" x14ac:dyDescent="0.15">
      <c r="A795" s="2"/>
      <c r="B795" s="7"/>
      <c r="C795" s="7"/>
      <c r="D795" s="8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12.75" customHeight="1" x14ac:dyDescent="0.15">
      <c r="A796" s="2"/>
      <c r="B796" s="7"/>
      <c r="C796" s="7"/>
      <c r="D796" s="8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12.75" customHeight="1" x14ac:dyDescent="0.15">
      <c r="A797" s="2"/>
      <c r="B797" s="7"/>
      <c r="C797" s="7"/>
      <c r="D797" s="8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12.75" customHeight="1" x14ac:dyDescent="0.15">
      <c r="A798" s="2"/>
      <c r="B798" s="7"/>
      <c r="C798" s="7"/>
      <c r="D798" s="8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12.75" customHeight="1" x14ac:dyDescent="0.15">
      <c r="A799" s="2"/>
      <c r="B799" s="7"/>
      <c r="C799" s="7"/>
      <c r="D799" s="8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2.75" customHeight="1" x14ac:dyDescent="0.15">
      <c r="A800" s="2"/>
      <c r="B800" s="7"/>
      <c r="C800" s="7"/>
      <c r="D800" s="8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12.75" customHeight="1" x14ac:dyDescent="0.15">
      <c r="A801" s="2"/>
      <c r="B801" s="7"/>
      <c r="C801" s="7"/>
      <c r="D801" s="8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12.75" customHeight="1" x14ac:dyDescent="0.15">
      <c r="A802" s="2"/>
      <c r="B802" s="7"/>
      <c r="C802" s="7"/>
      <c r="D802" s="8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12.75" customHeight="1" x14ac:dyDescent="0.15">
      <c r="A803" s="2"/>
      <c r="B803" s="7"/>
      <c r="C803" s="7"/>
      <c r="D803" s="8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12.75" customHeight="1" x14ac:dyDescent="0.15">
      <c r="A804" s="2"/>
      <c r="B804" s="7"/>
      <c r="C804" s="7"/>
      <c r="D804" s="8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12.75" customHeight="1" x14ac:dyDescent="0.15">
      <c r="A805" s="2"/>
      <c r="B805" s="7"/>
      <c r="C805" s="7"/>
      <c r="D805" s="8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12.75" customHeight="1" x14ac:dyDescent="0.15">
      <c r="A806" s="2"/>
      <c r="B806" s="7"/>
      <c r="C806" s="7"/>
      <c r="D806" s="8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12.75" customHeight="1" x14ac:dyDescent="0.15">
      <c r="A807" s="2"/>
      <c r="B807" s="7"/>
      <c r="C807" s="7"/>
      <c r="D807" s="8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12.75" customHeight="1" x14ac:dyDescent="0.15">
      <c r="A808" s="2"/>
      <c r="B808" s="7"/>
      <c r="C808" s="7"/>
      <c r="D808" s="8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12.75" customHeight="1" x14ac:dyDescent="0.15">
      <c r="A809" s="2"/>
      <c r="B809" s="7"/>
      <c r="C809" s="7"/>
      <c r="D809" s="8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12.75" customHeight="1" x14ac:dyDescent="0.15">
      <c r="A810" s="2"/>
      <c r="B810" s="7"/>
      <c r="C810" s="7"/>
      <c r="D810" s="8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12.75" customHeight="1" x14ac:dyDescent="0.15">
      <c r="A811" s="2"/>
      <c r="B811" s="7"/>
      <c r="C811" s="7"/>
      <c r="D811" s="8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12.75" customHeight="1" x14ac:dyDescent="0.15">
      <c r="A812" s="2"/>
      <c r="B812" s="7"/>
      <c r="C812" s="7"/>
      <c r="D812" s="8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12.75" customHeight="1" x14ac:dyDescent="0.15">
      <c r="A813" s="2"/>
      <c r="B813" s="7"/>
      <c r="C813" s="7"/>
      <c r="D813" s="8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2.75" customHeight="1" x14ac:dyDescent="0.15">
      <c r="A814" s="2"/>
      <c r="B814" s="7"/>
      <c r="C814" s="7"/>
      <c r="D814" s="8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12.75" customHeight="1" x14ac:dyDescent="0.15">
      <c r="A815" s="2"/>
      <c r="B815" s="7"/>
      <c r="C815" s="7"/>
      <c r="D815" s="8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2.75" customHeight="1" x14ac:dyDescent="0.15">
      <c r="A816" s="2"/>
      <c r="B816" s="7"/>
      <c r="C816" s="7"/>
      <c r="D816" s="8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12.75" customHeight="1" x14ac:dyDescent="0.15">
      <c r="A817" s="2"/>
      <c r="B817" s="7"/>
      <c r="C817" s="7"/>
      <c r="D817" s="8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12.75" customHeight="1" x14ac:dyDescent="0.15">
      <c r="A818" s="2"/>
      <c r="B818" s="7"/>
      <c r="C818" s="7"/>
      <c r="D818" s="8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12.75" customHeight="1" x14ac:dyDescent="0.15">
      <c r="A819" s="2"/>
      <c r="B819" s="7"/>
      <c r="C819" s="7"/>
      <c r="D819" s="8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12.75" customHeight="1" x14ac:dyDescent="0.15">
      <c r="A820" s="2"/>
      <c r="B820" s="7"/>
      <c r="C820" s="7"/>
      <c r="D820" s="8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12.75" customHeight="1" x14ac:dyDescent="0.15">
      <c r="A821" s="2"/>
      <c r="B821" s="7"/>
      <c r="C821" s="7"/>
      <c r="D821" s="8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2.75" customHeight="1" x14ac:dyDescent="0.15">
      <c r="A822" s="2"/>
      <c r="B822" s="7"/>
      <c r="C822" s="7"/>
      <c r="D822" s="8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12.75" customHeight="1" x14ac:dyDescent="0.15">
      <c r="A823" s="2"/>
      <c r="B823" s="7"/>
      <c r="C823" s="7"/>
      <c r="D823" s="8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12.75" customHeight="1" x14ac:dyDescent="0.15">
      <c r="A824" s="2"/>
      <c r="B824" s="7"/>
      <c r="C824" s="7"/>
      <c r="D824" s="8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12.75" customHeight="1" x14ac:dyDescent="0.15">
      <c r="A825" s="2"/>
      <c r="B825" s="7"/>
      <c r="C825" s="7"/>
      <c r="D825" s="8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12.75" customHeight="1" x14ac:dyDescent="0.15">
      <c r="A826" s="2"/>
      <c r="B826" s="7"/>
      <c r="C826" s="7"/>
      <c r="D826" s="8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12.75" customHeight="1" x14ac:dyDescent="0.15">
      <c r="A827" s="2"/>
      <c r="B827" s="7"/>
      <c r="C827" s="7"/>
      <c r="D827" s="8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12.75" customHeight="1" x14ac:dyDescent="0.15">
      <c r="A828" s="2"/>
      <c r="B828" s="7"/>
      <c r="C828" s="7"/>
      <c r="D828" s="8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12.75" customHeight="1" x14ac:dyDescent="0.15">
      <c r="A829" s="2"/>
      <c r="B829" s="7"/>
      <c r="C829" s="7"/>
      <c r="D829" s="8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12.75" customHeight="1" x14ac:dyDescent="0.15">
      <c r="A830" s="2"/>
      <c r="B830" s="7"/>
      <c r="C830" s="7"/>
      <c r="D830" s="8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12.75" customHeight="1" x14ac:dyDescent="0.15">
      <c r="A831" s="2"/>
      <c r="B831" s="7"/>
      <c r="C831" s="7"/>
      <c r="D831" s="8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12.75" customHeight="1" x14ac:dyDescent="0.15">
      <c r="A832" s="2"/>
      <c r="B832" s="7"/>
      <c r="C832" s="7"/>
      <c r="D832" s="8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12.75" customHeight="1" x14ac:dyDescent="0.15">
      <c r="A833" s="2"/>
      <c r="B833" s="7"/>
      <c r="C833" s="7"/>
      <c r="D833" s="8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12.75" customHeight="1" x14ac:dyDescent="0.15">
      <c r="A834" s="2"/>
      <c r="B834" s="7"/>
      <c r="C834" s="7"/>
      <c r="D834" s="8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12.75" customHeight="1" x14ac:dyDescent="0.15">
      <c r="A835" s="2"/>
      <c r="B835" s="7"/>
      <c r="C835" s="7"/>
      <c r="D835" s="8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12.75" customHeight="1" x14ac:dyDescent="0.15">
      <c r="A836" s="2"/>
      <c r="B836" s="7"/>
      <c r="C836" s="7"/>
      <c r="D836" s="8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12.75" customHeight="1" x14ac:dyDescent="0.15">
      <c r="A837" s="2"/>
      <c r="B837" s="7"/>
      <c r="C837" s="7"/>
      <c r="D837" s="8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12.75" customHeight="1" x14ac:dyDescent="0.15">
      <c r="A838" s="2"/>
      <c r="B838" s="7"/>
      <c r="C838" s="7"/>
      <c r="D838" s="8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12.75" customHeight="1" x14ac:dyDescent="0.15">
      <c r="A839" s="2"/>
      <c r="B839" s="7"/>
      <c r="C839" s="7"/>
      <c r="D839" s="8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12.75" customHeight="1" x14ac:dyDescent="0.15">
      <c r="A840" s="2"/>
      <c r="B840" s="7"/>
      <c r="C840" s="7"/>
      <c r="D840" s="8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12.75" customHeight="1" x14ac:dyDescent="0.15">
      <c r="A841" s="2"/>
      <c r="B841" s="7"/>
      <c r="C841" s="7"/>
      <c r="D841" s="8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12.75" customHeight="1" x14ac:dyDescent="0.15">
      <c r="A842" s="2"/>
      <c r="B842" s="7"/>
      <c r="C842" s="7"/>
      <c r="D842" s="8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12.75" customHeight="1" x14ac:dyDescent="0.15">
      <c r="A843" s="2"/>
      <c r="B843" s="7"/>
      <c r="C843" s="7"/>
      <c r="D843" s="8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12.75" customHeight="1" x14ac:dyDescent="0.15">
      <c r="A844" s="2"/>
      <c r="B844" s="7"/>
      <c r="C844" s="7"/>
      <c r="D844" s="8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12.75" customHeight="1" x14ac:dyDescent="0.15">
      <c r="A845" s="2"/>
      <c r="B845" s="7"/>
      <c r="C845" s="7"/>
      <c r="D845" s="8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12.75" customHeight="1" x14ac:dyDescent="0.15">
      <c r="A846" s="2"/>
      <c r="B846" s="7"/>
      <c r="C846" s="7"/>
      <c r="D846" s="8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12.75" customHeight="1" x14ac:dyDescent="0.15">
      <c r="A847" s="2"/>
      <c r="B847" s="7"/>
      <c r="C847" s="7"/>
      <c r="D847" s="8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12.75" customHeight="1" x14ac:dyDescent="0.15">
      <c r="A848" s="2"/>
      <c r="B848" s="7"/>
      <c r="C848" s="7"/>
      <c r="D848" s="8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12.75" customHeight="1" x14ac:dyDescent="0.15">
      <c r="A849" s="2"/>
      <c r="B849" s="7"/>
      <c r="C849" s="7"/>
      <c r="D849" s="8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12.75" customHeight="1" x14ac:dyDescent="0.15">
      <c r="A850" s="2"/>
      <c r="B850" s="7"/>
      <c r="C850" s="7"/>
      <c r="D850" s="8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12.75" customHeight="1" x14ac:dyDescent="0.15">
      <c r="A851" s="2"/>
      <c r="B851" s="7"/>
      <c r="C851" s="7"/>
      <c r="D851" s="8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12.75" customHeight="1" x14ac:dyDescent="0.15">
      <c r="A852" s="2"/>
      <c r="B852" s="7"/>
      <c r="C852" s="7"/>
      <c r="D852" s="8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12.75" customHeight="1" x14ac:dyDescent="0.15">
      <c r="A853" s="2"/>
      <c r="B853" s="7"/>
      <c r="C853" s="7"/>
      <c r="D853" s="8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2.75" customHeight="1" x14ac:dyDescent="0.15">
      <c r="A854" s="2"/>
      <c r="B854" s="7"/>
      <c r="C854" s="7"/>
      <c r="D854" s="8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12.75" customHeight="1" x14ac:dyDescent="0.15">
      <c r="A855" s="2"/>
      <c r="B855" s="7"/>
      <c r="C855" s="7"/>
      <c r="D855" s="8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2.75" customHeight="1" x14ac:dyDescent="0.15">
      <c r="A856" s="2"/>
      <c r="B856" s="7"/>
      <c r="C856" s="7"/>
      <c r="D856" s="8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12.75" customHeight="1" x14ac:dyDescent="0.15">
      <c r="A857" s="2"/>
      <c r="B857" s="7"/>
      <c r="C857" s="7"/>
      <c r="D857" s="8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12.75" customHeight="1" x14ac:dyDescent="0.15">
      <c r="A858" s="2"/>
      <c r="B858" s="7"/>
      <c r="C858" s="7"/>
      <c r="D858" s="8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12.75" customHeight="1" x14ac:dyDescent="0.15">
      <c r="A859" s="2"/>
      <c r="B859" s="7"/>
      <c r="C859" s="7"/>
      <c r="D859" s="8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12.75" customHeight="1" x14ac:dyDescent="0.15">
      <c r="A860" s="2"/>
      <c r="B860" s="7"/>
      <c r="C860" s="7"/>
      <c r="D860" s="8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12.75" customHeight="1" x14ac:dyDescent="0.15">
      <c r="A861" s="2"/>
      <c r="B861" s="7"/>
      <c r="C861" s="7"/>
      <c r="D861" s="8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12.75" customHeight="1" x14ac:dyDescent="0.15">
      <c r="A862" s="2"/>
      <c r="B862" s="7"/>
      <c r="C862" s="7"/>
      <c r="D862" s="8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12.75" customHeight="1" x14ac:dyDescent="0.15">
      <c r="A863" s="2"/>
      <c r="B863" s="7"/>
      <c r="C863" s="7"/>
      <c r="D863" s="8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12.75" customHeight="1" x14ac:dyDescent="0.15">
      <c r="A864" s="2"/>
      <c r="B864" s="7"/>
      <c r="C864" s="7"/>
      <c r="D864" s="8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12.75" customHeight="1" x14ac:dyDescent="0.15">
      <c r="A865" s="2"/>
      <c r="B865" s="7"/>
      <c r="C865" s="7"/>
      <c r="D865" s="8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12.75" customHeight="1" x14ac:dyDescent="0.15">
      <c r="A866" s="2"/>
      <c r="B866" s="7"/>
      <c r="C866" s="7"/>
      <c r="D866" s="8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12.75" customHeight="1" x14ac:dyDescent="0.15">
      <c r="A867" s="2"/>
      <c r="B867" s="7"/>
      <c r="C867" s="7"/>
      <c r="D867" s="8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12.75" customHeight="1" x14ac:dyDescent="0.15">
      <c r="A868" s="2"/>
      <c r="B868" s="7"/>
      <c r="C868" s="7"/>
      <c r="D868" s="8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12.75" customHeight="1" x14ac:dyDescent="0.15">
      <c r="A869" s="2"/>
      <c r="B869" s="7"/>
      <c r="C869" s="7"/>
      <c r="D869" s="8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12.75" customHeight="1" x14ac:dyDescent="0.15">
      <c r="A870" s="2"/>
      <c r="B870" s="7"/>
      <c r="C870" s="7"/>
      <c r="D870" s="8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12.75" customHeight="1" x14ac:dyDescent="0.15">
      <c r="A871" s="2"/>
      <c r="B871" s="7"/>
      <c r="C871" s="7"/>
      <c r="D871" s="8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12.75" customHeight="1" x14ac:dyDescent="0.15">
      <c r="A872" s="2"/>
      <c r="B872" s="7"/>
      <c r="C872" s="7"/>
      <c r="D872" s="8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12.75" customHeight="1" x14ac:dyDescent="0.15">
      <c r="A873" s="2"/>
      <c r="B873" s="7"/>
      <c r="C873" s="7"/>
      <c r="D873" s="8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12.75" customHeight="1" x14ac:dyDescent="0.15">
      <c r="A874" s="2"/>
      <c r="B874" s="7"/>
      <c r="C874" s="7"/>
      <c r="D874" s="8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12.75" customHeight="1" x14ac:dyDescent="0.15">
      <c r="A875" s="2"/>
      <c r="B875" s="7"/>
      <c r="C875" s="7"/>
      <c r="D875" s="8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12.75" customHeight="1" x14ac:dyDescent="0.15">
      <c r="A876" s="2"/>
      <c r="B876" s="7"/>
      <c r="C876" s="7"/>
      <c r="D876" s="8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12.75" customHeight="1" x14ac:dyDescent="0.15">
      <c r="A877" s="2"/>
      <c r="B877" s="7"/>
      <c r="C877" s="7"/>
      <c r="D877" s="8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12.75" customHeight="1" x14ac:dyDescent="0.15">
      <c r="A878" s="2"/>
      <c r="B878" s="7"/>
      <c r="C878" s="7"/>
      <c r="D878" s="8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12.75" customHeight="1" x14ac:dyDescent="0.15">
      <c r="A879" s="2"/>
      <c r="B879" s="7"/>
      <c r="C879" s="7"/>
      <c r="D879" s="8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12.75" customHeight="1" x14ac:dyDescent="0.15">
      <c r="A880" s="2"/>
      <c r="B880" s="7"/>
      <c r="C880" s="7"/>
      <c r="D880" s="8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12.75" customHeight="1" x14ac:dyDescent="0.15">
      <c r="A881" s="2"/>
      <c r="B881" s="7"/>
      <c r="C881" s="7"/>
      <c r="D881" s="8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12.75" customHeight="1" x14ac:dyDescent="0.15">
      <c r="A882" s="2"/>
      <c r="B882" s="7"/>
      <c r="C882" s="7"/>
      <c r="D882" s="8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12.75" customHeight="1" x14ac:dyDescent="0.15">
      <c r="A883" s="2"/>
      <c r="B883" s="7"/>
      <c r="C883" s="7"/>
      <c r="D883" s="8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12.75" customHeight="1" x14ac:dyDescent="0.15">
      <c r="A884" s="2"/>
      <c r="B884" s="7"/>
      <c r="C884" s="7"/>
      <c r="D884" s="8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12.75" customHeight="1" x14ac:dyDescent="0.15">
      <c r="A885" s="2"/>
      <c r="B885" s="7"/>
      <c r="C885" s="7"/>
      <c r="D885" s="8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2.75" customHeight="1" x14ac:dyDescent="0.15">
      <c r="A886" s="2"/>
      <c r="B886" s="7"/>
      <c r="C886" s="7"/>
      <c r="D886" s="8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12.75" customHeight="1" x14ac:dyDescent="0.15">
      <c r="A887" s="2"/>
      <c r="B887" s="7"/>
      <c r="C887" s="7"/>
      <c r="D887" s="8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2.75" customHeight="1" x14ac:dyDescent="0.15">
      <c r="A888" s="2"/>
      <c r="B888" s="7"/>
      <c r="C888" s="7"/>
      <c r="D888" s="8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12.75" customHeight="1" x14ac:dyDescent="0.15">
      <c r="A889" s="2"/>
      <c r="B889" s="7"/>
      <c r="C889" s="7"/>
      <c r="D889" s="8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2.75" customHeight="1" x14ac:dyDescent="0.15">
      <c r="A890" s="2"/>
      <c r="B890" s="7"/>
      <c r="C890" s="7"/>
      <c r="D890" s="8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12.75" customHeight="1" x14ac:dyDescent="0.15">
      <c r="A891" s="2"/>
      <c r="B891" s="7"/>
      <c r="C891" s="7"/>
      <c r="D891" s="8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12.75" customHeight="1" x14ac:dyDescent="0.15">
      <c r="A892" s="2"/>
      <c r="B892" s="7"/>
      <c r="C892" s="7"/>
      <c r="D892" s="8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12.75" customHeight="1" x14ac:dyDescent="0.15">
      <c r="A893" s="2"/>
      <c r="B893" s="7"/>
      <c r="C893" s="7"/>
      <c r="D893" s="8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12.75" customHeight="1" x14ac:dyDescent="0.15">
      <c r="A894" s="2"/>
      <c r="B894" s="7"/>
      <c r="C894" s="7"/>
      <c r="D894" s="8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12.75" customHeight="1" x14ac:dyDescent="0.15">
      <c r="A895" s="2"/>
      <c r="B895" s="7"/>
      <c r="C895" s="7"/>
      <c r="D895" s="8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2.75" customHeight="1" x14ac:dyDescent="0.15">
      <c r="A896" s="2"/>
      <c r="B896" s="7"/>
      <c r="C896" s="7"/>
      <c r="D896" s="8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2.75" customHeight="1" x14ac:dyDescent="0.15">
      <c r="A897" s="2"/>
      <c r="B897" s="7"/>
      <c r="C897" s="7"/>
      <c r="D897" s="8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12.75" customHeight="1" x14ac:dyDescent="0.15">
      <c r="A898" s="2"/>
      <c r="B898" s="7"/>
      <c r="C898" s="7"/>
      <c r="D898" s="8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ht="12.75" customHeight="1" x14ac:dyDescent="0.15">
      <c r="A899" s="2"/>
      <c r="B899" s="7"/>
      <c r="C899" s="7"/>
      <c r="D899" s="8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ht="12.75" customHeight="1" x14ac:dyDescent="0.15">
      <c r="A900" s="2"/>
      <c r="B900" s="7"/>
      <c r="C900" s="7"/>
      <c r="D900" s="8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ht="12.75" customHeight="1" x14ac:dyDescent="0.15">
      <c r="A901" s="2"/>
      <c r="B901" s="7"/>
      <c r="C901" s="7"/>
      <c r="D901" s="8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ht="12.75" customHeight="1" x14ac:dyDescent="0.15">
      <c r="A902" s="2"/>
      <c r="B902" s="7"/>
      <c r="C902" s="7"/>
      <c r="D902" s="8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ht="12.75" customHeight="1" x14ac:dyDescent="0.15">
      <c r="A903" s="2"/>
      <c r="B903" s="7"/>
      <c r="C903" s="7"/>
      <c r="D903" s="8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ht="12.75" customHeight="1" x14ac:dyDescent="0.15">
      <c r="A904" s="2"/>
      <c r="B904" s="7"/>
      <c r="C904" s="7"/>
      <c r="D904" s="8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ht="12.75" customHeight="1" x14ac:dyDescent="0.15">
      <c r="A905" s="2"/>
      <c r="B905" s="7"/>
      <c r="C905" s="7"/>
      <c r="D905" s="8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ht="12.75" customHeight="1" x14ac:dyDescent="0.15">
      <c r="A906" s="2"/>
      <c r="B906" s="7"/>
      <c r="C906" s="7"/>
      <c r="D906" s="8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ht="12.75" customHeight="1" x14ac:dyDescent="0.15">
      <c r="A907" s="2"/>
      <c r="B907" s="7"/>
      <c r="C907" s="7"/>
      <c r="D907" s="8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ht="12.75" customHeight="1" x14ac:dyDescent="0.15">
      <c r="A908" s="2"/>
      <c r="B908" s="7"/>
      <c r="C908" s="7"/>
      <c r="D908" s="8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ht="12.75" customHeight="1" x14ac:dyDescent="0.15">
      <c r="A909" s="2"/>
      <c r="B909" s="7"/>
      <c r="C909" s="7"/>
      <c r="D909" s="8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12.75" customHeight="1" x14ac:dyDescent="0.15">
      <c r="A910" s="2"/>
      <c r="B910" s="7"/>
      <c r="C910" s="7"/>
      <c r="D910" s="8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ht="12.75" customHeight="1" x14ac:dyDescent="0.15">
      <c r="A911" s="2"/>
      <c r="B911" s="7"/>
      <c r="C911" s="7"/>
      <c r="D911" s="8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12.75" customHeight="1" x14ac:dyDescent="0.15">
      <c r="A912" s="2"/>
      <c r="B912" s="7"/>
      <c r="C912" s="7"/>
      <c r="D912" s="8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ht="12.75" customHeight="1" x14ac:dyDescent="0.15">
      <c r="A913" s="2"/>
      <c r="B913" s="7"/>
      <c r="C913" s="7"/>
      <c r="D913" s="8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12.75" customHeight="1" x14ac:dyDescent="0.15">
      <c r="A914" s="2"/>
      <c r="B914" s="7"/>
      <c r="C914" s="7"/>
      <c r="D914" s="8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12.75" customHeight="1" x14ac:dyDescent="0.15">
      <c r="A915" s="2"/>
      <c r="B915" s="7"/>
      <c r="C915" s="7"/>
      <c r="D915" s="8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12.75" customHeight="1" x14ac:dyDescent="0.15">
      <c r="A916" s="2"/>
      <c r="B916" s="7"/>
      <c r="C916" s="7"/>
      <c r="D916" s="8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12.75" customHeight="1" x14ac:dyDescent="0.15">
      <c r="A917" s="2"/>
      <c r="B917" s="7"/>
      <c r="C917" s="7"/>
      <c r="D917" s="8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12.75" customHeight="1" x14ac:dyDescent="0.15">
      <c r="A918" s="2"/>
      <c r="B918" s="7"/>
      <c r="C918" s="7"/>
      <c r="D918" s="8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12.75" customHeight="1" x14ac:dyDescent="0.15">
      <c r="A919" s="2"/>
      <c r="B919" s="7"/>
      <c r="C919" s="7"/>
      <c r="D919" s="8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12.75" customHeight="1" x14ac:dyDescent="0.15">
      <c r="A920" s="2"/>
      <c r="B920" s="7"/>
      <c r="C920" s="7"/>
      <c r="D920" s="8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ht="12.75" customHeight="1" x14ac:dyDescent="0.15">
      <c r="A921" s="2"/>
      <c r="B921" s="7"/>
      <c r="C921" s="7"/>
      <c r="D921" s="8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ht="12.75" customHeight="1" x14ac:dyDescent="0.15">
      <c r="A922" s="2"/>
      <c r="B922" s="7"/>
      <c r="C922" s="7"/>
      <c r="D922" s="8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ht="12.75" customHeight="1" x14ac:dyDescent="0.15">
      <c r="A923" s="2"/>
      <c r="B923" s="7"/>
      <c r="C923" s="7"/>
      <c r="D923" s="8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12.75" customHeight="1" x14ac:dyDescent="0.15">
      <c r="A924" s="2"/>
      <c r="B924" s="7"/>
      <c r="C924" s="7"/>
      <c r="D924" s="8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12.75" customHeight="1" x14ac:dyDescent="0.15">
      <c r="A925" s="2"/>
      <c r="B925" s="7"/>
      <c r="C925" s="7"/>
      <c r="D925" s="8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12.75" customHeight="1" x14ac:dyDescent="0.15">
      <c r="A926" s="2"/>
      <c r="B926" s="7"/>
      <c r="C926" s="7"/>
      <c r="D926" s="8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ht="12.75" customHeight="1" x14ac:dyDescent="0.15">
      <c r="A927" s="2"/>
      <c r="B927" s="7"/>
      <c r="C927" s="7"/>
      <c r="D927" s="8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12.75" customHeight="1" x14ac:dyDescent="0.15">
      <c r="A928" s="2"/>
      <c r="B928" s="7"/>
      <c r="C928" s="7"/>
      <c r="D928" s="8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ht="12.75" customHeight="1" x14ac:dyDescent="0.15">
      <c r="A929" s="2"/>
      <c r="B929" s="7"/>
      <c r="C929" s="7"/>
      <c r="D929" s="8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ht="12.75" customHeight="1" x14ac:dyDescent="0.15">
      <c r="A930" s="2"/>
      <c r="B930" s="7"/>
      <c r="C930" s="7"/>
      <c r="D930" s="8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12.75" customHeight="1" x14ac:dyDescent="0.15">
      <c r="A931" s="2"/>
      <c r="B931" s="7"/>
      <c r="C931" s="7"/>
      <c r="D931" s="8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12.75" customHeight="1" x14ac:dyDescent="0.15">
      <c r="A932" s="2"/>
      <c r="B932" s="7"/>
      <c r="C932" s="7"/>
      <c r="D932" s="8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12.75" customHeight="1" x14ac:dyDescent="0.15">
      <c r="A933" s="2"/>
      <c r="B933" s="7"/>
      <c r="C933" s="7"/>
      <c r="D933" s="8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12.75" customHeight="1" x14ac:dyDescent="0.15">
      <c r="A934" s="2"/>
      <c r="B934" s="7"/>
      <c r="C934" s="7"/>
      <c r="D934" s="8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12.75" customHeight="1" x14ac:dyDescent="0.15">
      <c r="A935" s="2"/>
      <c r="B935" s="7"/>
      <c r="C935" s="7"/>
      <c r="D935" s="8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12.75" customHeight="1" x14ac:dyDescent="0.15">
      <c r="A936" s="2"/>
      <c r="B936" s="7"/>
      <c r="C936" s="7"/>
      <c r="D936" s="8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12.75" customHeight="1" x14ac:dyDescent="0.15">
      <c r="A937" s="2"/>
      <c r="B937" s="7"/>
      <c r="C937" s="7"/>
      <c r="D937" s="8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12.75" customHeight="1" x14ac:dyDescent="0.15">
      <c r="A938" s="2"/>
      <c r="B938" s="7"/>
      <c r="C938" s="7"/>
      <c r="D938" s="8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12.75" customHeight="1" x14ac:dyDescent="0.15">
      <c r="A939" s="2"/>
      <c r="B939" s="7"/>
      <c r="C939" s="7"/>
      <c r="D939" s="8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ht="12.75" customHeight="1" x14ac:dyDescent="0.15">
      <c r="A940" s="2"/>
      <c r="B940" s="7"/>
      <c r="C940" s="7"/>
      <c r="D940" s="8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12.75" customHeight="1" x14ac:dyDescent="0.15">
      <c r="A941" s="2"/>
      <c r="B941" s="7"/>
      <c r="C941" s="7"/>
      <c r="D941" s="8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12.75" customHeight="1" x14ac:dyDescent="0.15">
      <c r="A942" s="2"/>
      <c r="B942" s="7"/>
      <c r="C942" s="7"/>
      <c r="D942" s="8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ht="12.75" customHeight="1" x14ac:dyDescent="0.15">
      <c r="A943" s="2"/>
      <c r="B943" s="7"/>
      <c r="C943" s="7"/>
      <c r="D943" s="8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12.75" customHeight="1" x14ac:dyDescent="0.15">
      <c r="A944" s="2"/>
      <c r="B944" s="7"/>
      <c r="C944" s="7"/>
      <c r="D944" s="8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12.75" customHeight="1" x14ac:dyDescent="0.15">
      <c r="A945" s="2"/>
      <c r="B945" s="7"/>
      <c r="C945" s="7"/>
      <c r="D945" s="8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12.75" customHeight="1" x14ac:dyDescent="0.15">
      <c r="A946" s="2"/>
      <c r="B946" s="7"/>
      <c r="C946" s="7"/>
      <c r="D946" s="8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12.75" customHeight="1" x14ac:dyDescent="0.15">
      <c r="A947" s="2"/>
      <c r="B947" s="7"/>
      <c r="C947" s="7"/>
      <c r="D947" s="8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ht="12.75" customHeight="1" x14ac:dyDescent="0.15">
      <c r="A948" s="2"/>
      <c r="B948" s="7"/>
      <c r="C948" s="7"/>
      <c r="D948" s="8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ht="12.75" customHeight="1" x14ac:dyDescent="0.15">
      <c r="A949" s="2"/>
      <c r="B949" s="7"/>
      <c r="C949" s="7"/>
      <c r="D949" s="8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ht="12.75" customHeight="1" x14ac:dyDescent="0.15">
      <c r="A950" s="2"/>
      <c r="B950" s="7"/>
      <c r="C950" s="7"/>
      <c r="D950" s="8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ht="12.75" customHeight="1" x14ac:dyDescent="0.15">
      <c r="A951" s="2"/>
      <c r="B951" s="7"/>
      <c r="C951" s="7"/>
      <c r="D951" s="8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12.75" customHeight="1" x14ac:dyDescent="0.15">
      <c r="A952" s="2"/>
      <c r="B952" s="7"/>
      <c r="C952" s="7"/>
      <c r="D952" s="8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ht="12.75" customHeight="1" x14ac:dyDescent="0.15">
      <c r="A953" s="2"/>
      <c r="B953" s="7"/>
      <c r="C953" s="7"/>
      <c r="D953" s="8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ht="12.75" customHeight="1" x14ac:dyDescent="0.15">
      <c r="A954" s="2"/>
      <c r="B954" s="7"/>
      <c r="C954" s="7"/>
      <c r="D954" s="8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12.75" customHeight="1" x14ac:dyDescent="0.15">
      <c r="A955" s="2"/>
      <c r="B955" s="7"/>
      <c r="C955" s="7"/>
      <c r="D955" s="8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12.75" customHeight="1" x14ac:dyDescent="0.15">
      <c r="A956" s="2"/>
      <c r="B956" s="7"/>
      <c r="C956" s="7"/>
      <c r="D956" s="8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12.75" customHeight="1" x14ac:dyDescent="0.15">
      <c r="A957" s="2"/>
      <c r="B957" s="7"/>
      <c r="C957" s="7"/>
      <c r="D957" s="8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ht="12.75" customHeight="1" x14ac:dyDescent="0.15">
      <c r="A958" s="2"/>
      <c r="B958" s="7"/>
      <c r="C958" s="7"/>
      <c r="D958" s="8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ht="12.75" customHeight="1" x14ac:dyDescent="0.15">
      <c r="A959" s="2"/>
      <c r="B959" s="7"/>
      <c r="C959" s="7"/>
      <c r="D959" s="8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12.75" customHeight="1" x14ac:dyDescent="0.15">
      <c r="A960" s="2"/>
      <c r="B960" s="7"/>
      <c r="C960" s="7"/>
      <c r="D960" s="8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12.75" customHeight="1" x14ac:dyDescent="0.15">
      <c r="A961" s="2"/>
      <c r="B961" s="7"/>
      <c r="C961" s="7"/>
      <c r="D961" s="8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12.75" customHeight="1" x14ac:dyDescent="0.15">
      <c r="A962" s="2"/>
      <c r="B962" s="7"/>
      <c r="C962" s="7"/>
      <c r="D962" s="8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ht="12.75" customHeight="1" x14ac:dyDescent="0.15">
      <c r="A963" s="2"/>
      <c r="B963" s="7"/>
      <c r="C963" s="7"/>
      <c r="D963" s="8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12.75" customHeight="1" x14ac:dyDescent="0.15">
      <c r="A964" s="2"/>
      <c r="B964" s="7"/>
      <c r="C964" s="7"/>
      <c r="D964" s="8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12.75" customHeight="1" x14ac:dyDescent="0.15">
      <c r="A965" s="2"/>
      <c r="B965" s="7"/>
      <c r="C965" s="7"/>
      <c r="D965" s="8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12.75" customHeight="1" x14ac:dyDescent="0.15">
      <c r="A966" s="2"/>
      <c r="B966" s="7"/>
      <c r="C966" s="7"/>
      <c r="D966" s="8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ht="12.75" customHeight="1" x14ac:dyDescent="0.15">
      <c r="A967" s="2"/>
      <c r="B967" s="7"/>
      <c r="C967" s="7"/>
      <c r="D967" s="8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12.75" customHeight="1" x14ac:dyDescent="0.15">
      <c r="A968" s="2"/>
      <c r="B968" s="7"/>
      <c r="C968" s="7"/>
      <c r="D968" s="8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12.75" customHeight="1" x14ac:dyDescent="0.15">
      <c r="A969" s="2"/>
      <c r="B969" s="7"/>
      <c r="C969" s="7"/>
      <c r="D969" s="8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12.75" customHeight="1" x14ac:dyDescent="0.15">
      <c r="A970" s="2"/>
      <c r="B970" s="7"/>
      <c r="C970" s="7"/>
      <c r="D970" s="8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ht="12.75" customHeight="1" x14ac:dyDescent="0.15">
      <c r="A971" s="2"/>
      <c r="B971" s="7"/>
      <c r="C971" s="7"/>
      <c r="D971" s="8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12.75" customHeight="1" x14ac:dyDescent="0.15">
      <c r="A972" s="2"/>
      <c r="B972" s="7"/>
      <c r="C972" s="7"/>
      <c r="D972" s="8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12.75" customHeight="1" x14ac:dyDescent="0.15">
      <c r="A973" s="2"/>
      <c r="B973" s="7"/>
      <c r="C973" s="7"/>
      <c r="D973" s="8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12.75" customHeight="1" x14ac:dyDescent="0.15">
      <c r="A974" s="2"/>
      <c r="B974" s="7"/>
      <c r="C974" s="7"/>
      <c r="D974" s="8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12.75" customHeight="1" x14ac:dyDescent="0.15">
      <c r="A975" s="2"/>
      <c r="B975" s="7"/>
      <c r="C975" s="7"/>
      <c r="D975" s="8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12.75" customHeight="1" x14ac:dyDescent="0.15">
      <c r="A976" s="2"/>
      <c r="B976" s="7"/>
      <c r="C976" s="7"/>
      <c r="D976" s="8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ht="12.75" customHeight="1" x14ac:dyDescent="0.15">
      <c r="A977" s="2"/>
      <c r="B977" s="7"/>
      <c r="C977" s="7"/>
      <c r="D977" s="8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12.75" customHeight="1" x14ac:dyDescent="0.15">
      <c r="A978" s="2"/>
      <c r="B978" s="7"/>
      <c r="C978" s="7"/>
      <c r="D978" s="8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ht="12.75" customHeight="1" x14ac:dyDescent="0.15">
      <c r="A979" s="2"/>
      <c r="B979" s="7"/>
      <c r="C979" s="7"/>
      <c r="D979" s="8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12.75" customHeight="1" x14ac:dyDescent="0.15">
      <c r="A980" s="2"/>
      <c r="B980" s="7"/>
      <c r="C980" s="7"/>
      <c r="D980" s="8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12.75" customHeight="1" x14ac:dyDescent="0.15">
      <c r="A981" s="2"/>
      <c r="B981" s="7"/>
      <c r="C981" s="7"/>
      <c r="D981" s="8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12.75" customHeight="1" x14ac:dyDescent="0.15">
      <c r="A982" s="2"/>
      <c r="B982" s="7"/>
      <c r="C982" s="7"/>
      <c r="D982" s="8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12.75" customHeight="1" x14ac:dyDescent="0.15">
      <c r="A983" s="2"/>
      <c r="B983" s="7"/>
      <c r="C983" s="7"/>
      <c r="D983" s="8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12.75" customHeight="1" x14ac:dyDescent="0.15">
      <c r="A984" s="2"/>
      <c r="B984" s="7"/>
      <c r="C984" s="7"/>
      <c r="D984" s="8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ht="12.75" customHeight="1" x14ac:dyDescent="0.15">
      <c r="A985" s="2"/>
      <c r="B985" s="7"/>
      <c r="C985" s="7"/>
      <c r="D985" s="8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12.75" customHeight="1" x14ac:dyDescent="0.15">
      <c r="A986" s="2"/>
      <c r="B986" s="7"/>
      <c r="C986" s="7"/>
      <c r="D986" s="8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12.75" customHeight="1" x14ac:dyDescent="0.15">
      <c r="A987" s="2"/>
      <c r="B987" s="7"/>
      <c r="C987" s="7"/>
      <c r="D987" s="8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12.75" customHeight="1" x14ac:dyDescent="0.15">
      <c r="A988" s="2"/>
      <c r="B988" s="7"/>
      <c r="C988" s="7"/>
      <c r="D988" s="8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ht="12.75" customHeight="1" x14ac:dyDescent="0.15">
      <c r="A989" s="2"/>
      <c r="B989" s="7"/>
      <c r="C989" s="7"/>
      <c r="D989" s="8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ht="12.75" customHeight="1" x14ac:dyDescent="0.15">
      <c r="A990" s="2"/>
      <c r="B990" s="7"/>
      <c r="C990" s="7"/>
      <c r="D990" s="8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12.75" customHeight="1" x14ac:dyDescent="0.15">
      <c r="A991" s="2"/>
      <c r="B991" s="7"/>
      <c r="C991" s="7"/>
      <c r="D991" s="8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ht="12.75" customHeight="1" x14ac:dyDescent="0.15">
      <c r="A992" s="2"/>
      <c r="B992" s="7"/>
      <c r="C992" s="7"/>
      <c r="D992" s="8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ht="12.75" customHeight="1" x14ac:dyDescent="0.15">
      <c r="A993" s="2"/>
      <c r="B993" s="7"/>
      <c r="C993" s="7"/>
      <c r="D993" s="8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ht="12.75" customHeight="1" x14ac:dyDescent="0.15">
      <c r="A994" s="2"/>
      <c r="B994" s="7"/>
      <c r="C994" s="7"/>
      <c r="D994" s="8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12.75" customHeight="1" x14ac:dyDescent="0.15">
      <c r="A995" s="2"/>
      <c r="B995" s="7"/>
      <c r="C995" s="7"/>
      <c r="D995" s="8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ht="12.75" customHeight="1" x14ac:dyDescent="0.15">
      <c r="A996" s="2"/>
      <c r="B996" s="7"/>
      <c r="C996" s="7"/>
      <c r="D996" s="8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12.75" customHeight="1" x14ac:dyDescent="0.15">
      <c r="A997" s="2"/>
      <c r="B997" s="7"/>
      <c r="C997" s="7"/>
      <c r="D997" s="8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12.75" customHeight="1" x14ac:dyDescent="0.15">
      <c r="A998" s="2"/>
      <c r="B998" s="7"/>
      <c r="C998" s="7"/>
      <c r="D998" s="8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ht="12.75" customHeight="1" x14ac:dyDescent="0.15">
      <c r="A999" s="2"/>
      <c r="B999" s="7"/>
      <c r="C999" s="7"/>
      <c r="D999" s="8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12.75" customHeight="1" x14ac:dyDescent="0.15">
      <c r="A1000" s="2"/>
      <c r="B1000" s="7"/>
      <c r="C1000" s="7"/>
      <c r="D1000" s="8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D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5" defaultRowHeight="15" customHeight="1" x14ac:dyDescent="0.15"/>
  <cols>
    <col min="1" max="1" width="28.6640625" customWidth="1"/>
    <col min="2" max="2" width="19.6640625" customWidth="1"/>
    <col min="3" max="3" width="8" customWidth="1"/>
    <col min="4" max="4" width="11" customWidth="1"/>
    <col min="5" max="6" width="9.5" customWidth="1"/>
    <col min="7" max="20" width="11" customWidth="1"/>
    <col min="21" max="30" width="8.83203125" customWidth="1"/>
  </cols>
  <sheetData>
    <row r="1" spans="1:30" ht="12.75" customHeight="1" x14ac:dyDescent="0.15">
      <c r="A1" s="2" t="s">
        <v>21</v>
      </c>
      <c r="B1" s="3"/>
      <c r="C1" s="3"/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15">
      <c r="A2" s="3"/>
      <c r="B2" s="3"/>
      <c r="C2" s="3"/>
      <c r="D2" s="3"/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15">
      <c r="A3" s="2" t="s">
        <v>23</v>
      </c>
      <c r="B3" s="7"/>
      <c r="C3" s="7"/>
      <c r="D3" s="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2.75" customHeight="1" x14ac:dyDescent="0.15">
      <c r="A4" s="2"/>
      <c r="B4" s="7" t="s">
        <v>24</v>
      </c>
      <c r="C4" s="7"/>
      <c r="D4" s="12" t="s">
        <v>25</v>
      </c>
      <c r="E4" s="20">
        <f>'Staffing Plan'!Z12</f>
        <v>161000</v>
      </c>
      <c r="F4" s="20">
        <f>'Staffing Plan'!AA12</f>
        <v>225687.5</v>
      </c>
      <c r="G4" s="20">
        <f>'Staffing Plan'!AB12</f>
        <v>401062.5</v>
      </c>
      <c r="H4" s="20">
        <f>'Staffing Plan'!AC12</f>
        <v>449937.5</v>
      </c>
      <c r="I4" s="20">
        <f>'Staffing Plan'!AD12</f>
        <v>571837.5</v>
      </c>
      <c r="J4" s="20">
        <f>'Staffing Plan'!AE12</f>
        <v>501287.5</v>
      </c>
      <c r="K4" s="20">
        <f>'Staffing Plan'!AF12</f>
        <v>552062.5</v>
      </c>
      <c r="L4" s="20">
        <f>'Staffing Plan'!AG12</f>
        <v>587325</v>
      </c>
      <c r="M4" s="20">
        <f>'Staffing Plan'!AH12</f>
        <v>654687.5</v>
      </c>
      <c r="N4" s="20">
        <f>'Staffing Plan'!AI12</f>
        <v>692150</v>
      </c>
      <c r="O4" s="20">
        <f>'Staffing Plan'!AJ12</f>
        <v>730462.5</v>
      </c>
      <c r="P4" s="20">
        <f>'Staffing Plan'!AK12</f>
        <v>769625</v>
      </c>
      <c r="Q4" s="20">
        <f>'Staffing Plan'!AL12</f>
        <v>912712.5</v>
      </c>
      <c r="R4" s="20">
        <f>'Staffing Plan'!AM12</f>
        <v>1017562.5</v>
      </c>
      <c r="S4" s="20">
        <f>'Staffing Plan'!AN12</f>
        <v>1090862.5000000002</v>
      </c>
      <c r="T4" s="20">
        <f>'Staffing Plan'!AO12</f>
        <v>1165862.5</v>
      </c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2.75" customHeight="1" x14ac:dyDescent="0.15">
      <c r="A5" s="2"/>
      <c r="B5" s="7" t="s">
        <v>29</v>
      </c>
      <c r="C5" s="24">
        <v>2000</v>
      </c>
      <c r="D5" s="9" t="s">
        <v>31</v>
      </c>
      <c r="E5" s="19">
        <f>'Staffing Plan'!E12*$C5*3</f>
        <v>36000</v>
      </c>
      <c r="F5" s="19">
        <f>'Staffing Plan'!F12*$C5*3</f>
        <v>54000</v>
      </c>
      <c r="G5" s="19">
        <f>'Staffing Plan'!G12*$C5*3</f>
        <v>96000</v>
      </c>
      <c r="H5" s="19">
        <f>'Staffing Plan'!H12*$C5*3</f>
        <v>108000</v>
      </c>
      <c r="I5" s="19">
        <f>'Staffing Plan'!I12*$C5*3</f>
        <v>132000</v>
      </c>
      <c r="J5" s="19">
        <f>'Staffing Plan'!J12*$C5*3</f>
        <v>114000</v>
      </c>
      <c r="K5" s="19">
        <f>'Staffing Plan'!K12*$C5*3</f>
        <v>126000</v>
      </c>
      <c r="L5" s="19">
        <f>'Staffing Plan'!L12*$C5*3</f>
        <v>132000</v>
      </c>
      <c r="M5" s="19">
        <f>'Staffing Plan'!M12*$C5*3</f>
        <v>144000</v>
      </c>
      <c r="N5" s="19">
        <f>'Staffing Plan'!N12*$C5*3</f>
        <v>150000</v>
      </c>
      <c r="O5" s="19">
        <f>'Staffing Plan'!O12*$C5*3</f>
        <v>156000</v>
      </c>
      <c r="P5" s="19">
        <f>'Staffing Plan'!P12*$C5*3</f>
        <v>162000</v>
      </c>
      <c r="Q5" s="19">
        <f>'Staffing Plan'!Q12*$C5*3</f>
        <v>192000</v>
      </c>
      <c r="R5" s="19">
        <f>'Staffing Plan'!R12*$C5*3</f>
        <v>210000</v>
      </c>
      <c r="S5" s="19">
        <f>'Staffing Plan'!S12*$C5*3</f>
        <v>222000</v>
      </c>
      <c r="T5" s="19">
        <f>'Staffing Plan'!T12*$C5*3</f>
        <v>234000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2.75" customHeight="1" x14ac:dyDescent="0.15">
      <c r="A6" s="2"/>
      <c r="B6" s="30" t="s">
        <v>35</v>
      </c>
      <c r="C6" s="7"/>
      <c r="D6" s="9" t="s">
        <v>36</v>
      </c>
      <c r="E6" s="31">
        <v>1000</v>
      </c>
      <c r="F6" s="31">
        <v>1000</v>
      </c>
      <c r="G6" s="32">
        <v>1000</v>
      </c>
      <c r="H6" s="32">
        <v>1000</v>
      </c>
      <c r="I6" s="32">
        <v>2500</v>
      </c>
      <c r="J6" s="32">
        <v>2500</v>
      </c>
      <c r="K6" s="32">
        <v>5000</v>
      </c>
      <c r="L6" s="32">
        <v>5000</v>
      </c>
      <c r="M6" s="32">
        <v>10000</v>
      </c>
      <c r="N6" s="32">
        <v>10000</v>
      </c>
      <c r="O6" s="32">
        <v>120000</v>
      </c>
      <c r="P6" s="32">
        <v>15000</v>
      </c>
      <c r="Q6" s="32">
        <v>20000</v>
      </c>
      <c r="R6" s="32">
        <v>30000</v>
      </c>
      <c r="S6" s="32">
        <v>40000</v>
      </c>
      <c r="T6" s="32">
        <v>50000</v>
      </c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2.75" customHeight="1" x14ac:dyDescent="0.15">
      <c r="A7" s="2"/>
      <c r="B7" s="3" t="s">
        <v>37</v>
      </c>
      <c r="C7" s="3"/>
      <c r="D7" s="33" t="s">
        <v>38</v>
      </c>
      <c r="E7" s="34">
        <f t="shared" ref="E7:T7" si="0">SUM(E4:E6)</f>
        <v>198000</v>
      </c>
      <c r="F7" s="34">
        <f t="shared" si="0"/>
        <v>280687.5</v>
      </c>
      <c r="G7" s="34">
        <f t="shared" si="0"/>
        <v>498062.5</v>
      </c>
      <c r="H7" s="34">
        <f t="shared" si="0"/>
        <v>558937.5</v>
      </c>
      <c r="I7" s="34">
        <f t="shared" si="0"/>
        <v>706337.5</v>
      </c>
      <c r="J7" s="34">
        <f t="shared" si="0"/>
        <v>617787.5</v>
      </c>
      <c r="K7" s="34">
        <f t="shared" si="0"/>
        <v>683062.5</v>
      </c>
      <c r="L7" s="34">
        <f t="shared" si="0"/>
        <v>724325</v>
      </c>
      <c r="M7" s="34">
        <f t="shared" si="0"/>
        <v>808687.5</v>
      </c>
      <c r="N7" s="34">
        <f t="shared" si="0"/>
        <v>852150</v>
      </c>
      <c r="O7" s="34">
        <f t="shared" si="0"/>
        <v>1006462.5</v>
      </c>
      <c r="P7" s="34">
        <f t="shared" si="0"/>
        <v>946625</v>
      </c>
      <c r="Q7" s="34">
        <f t="shared" si="0"/>
        <v>1124712.5</v>
      </c>
      <c r="R7" s="34">
        <f t="shared" si="0"/>
        <v>1257562.5</v>
      </c>
      <c r="S7" s="34">
        <f t="shared" si="0"/>
        <v>1352862.5000000002</v>
      </c>
      <c r="T7" s="34">
        <f t="shared" si="0"/>
        <v>1449862.5</v>
      </c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2.75" customHeight="1" x14ac:dyDescent="0.15">
      <c r="A8" s="2"/>
      <c r="B8" s="7"/>
      <c r="C8" s="7"/>
      <c r="D8" s="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2.75" customHeight="1" x14ac:dyDescent="0.15">
      <c r="A9" s="2" t="s">
        <v>39</v>
      </c>
      <c r="B9" s="7"/>
      <c r="C9" s="7"/>
      <c r="D9" s="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2.75" customHeight="1" x14ac:dyDescent="0.15">
      <c r="A10" s="2"/>
      <c r="B10" s="7" t="s">
        <v>24</v>
      </c>
      <c r="C10" s="7"/>
      <c r="D10" s="12" t="s">
        <v>25</v>
      </c>
      <c r="E10" s="35">
        <f>'Staffing Plan'!Z19</f>
        <v>34500</v>
      </c>
      <c r="F10" s="35">
        <f>'Staffing Plan'!AA19</f>
        <v>34500</v>
      </c>
      <c r="G10" s="35">
        <f>'Staffing Plan'!AB19</f>
        <v>34500</v>
      </c>
      <c r="H10" s="35">
        <f>'Staffing Plan'!AC19</f>
        <v>34500</v>
      </c>
      <c r="I10" s="35">
        <f>'Staffing Plan'!AD19</f>
        <v>57037.5</v>
      </c>
      <c r="J10" s="35">
        <f>'Staffing Plan'!AE19</f>
        <v>58012.5</v>
      </c>
      <c r="K10" s="35">
        <f>'Staffing Plan'!AF19</f>
        <v>108900</v>
      </c>
      <c r="L10" s="35">
        <f>'Staffing Plan'!AG19</f>
        <v>110700</v>
      </c>
      <c r="M10" s="35">
        <f>'Staffing Plan'!AH19</f>
        <v>112500</v>
      </c>
      <c r="N10" s="35">
        <f>'Staffing Plan'!AI19</f>
        <v>138112.5</v>
      </c>
      <c r="O10" s="35">
        <f>'Staffing Plan'!AJ19</f>
        <v>140287.5</v>
      </c>
      <c r="P10" s="35">
        <f>'Staffing Plan'!AK19</f>
        <v>142462.5</v>
      </c>
      <c r="Q10" s="35">
        <f>'Staffing Plan'!AL19</f>
        <v>169575</v>
      </c>
      <c r="R10" s="35">
        <f>'Staffing Plan'!AM19</f>
        <v>172125</v>
      </c>
      <c r="S10" s="35">
        <f>'Staffing Plan'!AN19</f>
        <v>174675</v>
      </c>
      <c r="T10" s="35">
        <f>'Staffing Plan'!AO19</f>
        <v>177225.00000000003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2.75" customHeight="1" x14ac:dyDescent="0.15">
      <c r="A11" s="2"/>
      <c r="B11" s="7" t="s">
        <v>44</v>
      </c>
      <c r="C11" s="7"/>
      <c r="D11" s="9" t="s">
        <v>36</v>
      </c>
      <c r="E11" s="37">
        <v>0</v>
      </c>
      <c r="F11" s="39">
        <v>2000</v>
      </c>
      <c r="G11" s="37">
        <v>5000</v>
      </c>
      <c r="H11" s="37">
        <v>7500</v>
      </c>
      <c r="I11" s="37">
        <v>10000</v>
      </c>
      <c r="J11" s="37">
        <v>10000</v>
      </c>
      <c r="K11" s="37">
        <v>10000</v>
      </c>
      <c r="L11" s="37">
        <v>10000</v>
      </c>
      <c r="M11" s="37">
        <v>10000</v>
      </c>
      <c r="N11" s="37">
        <v>10000</v>
      </c>
      <c r="O11" s="37">
        <v>10000</v>
      </c>
      <c r="P11" s="37">
        <v>10000</v>
      </c>
      <c r="Q11" s="37">
        <v>10000</v>
      </c>
      <c r="R11" s="37">
        <v>10000</v>
      </c>
      <c r="S11" s="37">
        <v>10000</v>
      </c>
      <c r="T11" s="37">
        <v>10000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2.75" customHeight="1" x14ac:dyDescent="0.15">
      <c r="A12" s="2"/>
      <c r="B12" s="7" t="s">
        <v>46</v>
      </c>
      <c r="C12" s="7"/>
      <c r="D12" s="9" t="s">
        <v>36</v>
      </c>
      <c r="E12" s="37">
        <v>0</v>
      </c>
      <c r="F12" s="39">
        <v>0</v>
      </c>
      <c r="G12" s="37">
        <v>0</v>
      </c>
      <c r="H12" s="37">
        <v>25000</v>
      </c>
      <c r="I12" s="37">
        <v>0</v>
      </c>
      <c r="J12" s="37">
        <v>50000</v>
      </c>
      <c r="K12" s="37">
        <v>0</v>
      </c>
      <c r="L12" s="39">
        <v>60000</v>
      </c>
      <c r="M12" s="37">
        <v>0</v>
      </c>
      <c r="N12" s="39">
        <v>75000</v>
      </c>
      <c r="O12" s="37">
        <v>0</v>
      </c>
      <c r="P12" s="39">
        <v>75000</v>
      </c>
      <c r="Q12" s="37">
        <v>0</v>
      </c>
      <c r="R12" s="37">
        <v>100000</v>
      </c>
      <c r="S12" s="37">
        <v>0</v>
      </c>
      <c r="T12" s="37">
        <v>100000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2.75" customHeight="1" x14ac:dyDescent="0.15">
      <c r="A13" s="2"/>
      <c r="B13" s="7" t="s">
        <v>47</v>
      </c>
      <c r="C13" s="7"/>
      <c r="D13" s="9" t="s">
        <v>36</v>
      </c>
      <c r="E13" s="32">
        <v>10000</v>
      </c>
      <c r="F13" s="32">
        <v>15000</v>
      </c>
      <c r="G13" s="32">
        <v>20000</v>
      </c>
      <c r="H13" s="32">
        <v>30000</v>
      </c>
      <c r="I13" s="32">
        <v>40000</v>
      </c>
      <c r="J13" s="32">
        <v>45000</v>
      </c>
      <c r="K13" s="32">
        <v>50000</v>
      </c>
      <c r="L13" s="32">
        <v>60000</v>
      </c>
      <c r="M13" s="32">
        <v>65000</v>
      </c>
      <c r="N13" s="32">
        <v>70000</v>
      </c>
      <c r="O13" s="32">
        <v>75000</v>
      </c>
      <c r="P13" s="32">
        <v>80000</v>
      </c>
      <c r="Q13" s="32">
        <v>100000</v>
      </c>
      <c r="R13" s="32">
        <v>100000</v>
      </c>
      <c r="S13" s="32">
        <v>100000</v>
      </c>
      <c r="T13" s="32">
        <v>100000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2.75" customHeight="1" x14ac:dyDescent="0.15">
      <c r="A14" s="2"/>
      <c r="B14" s="3" t="s">
        <v>48</v>
      </c>
      <c r="C14" s="3"/>
      <c r="D14" s="33" t="s">
        <v>38</v>
      </c>
      <c r="E14" s="42">
        <f t="shared" ref="E14:T14" si="1">SUM(E10:E13)</f>
        <v>44500</v>
      </c>
      <c r="F14" s="42">
        <f t="shared" si="1"/>
        <v>51500</v>
      </c>
      <c r="G14" s="42">
        <f t="shared" si="1"/>
        <v>59500</v>
      </c>
      <c r="H14" s="42">
        <f t="shared" si="1"/>
        <v>97000</v>
      </c>
      <c r="I14" s="42">
        <f t="shared" si="1"/>
        <v>107037.5</v>
      </c>
      <c r="J14" s="42">
        <f t="shared" si="1"/>
        <v>163012.5</v>
      </c>
      <c r="K14" s="42">
        <f t="shared" si="1"/>
        <v>168900</v>
      </c>
      <c r="L14" s="42">
        <f t="shared" si="1"/>
        <v>240700</v>
      </c>
      <c r="M14" s="42">
        <f t="shared" si="1"/>
        <v>187500</v>
      </c>
      <c r="N14" s="42">
        <f t="shared" si="1"/>
        <v>293112.5</v>
      </c>
      <c r="O14" s="42">
        <f t="shared" si="1"/>
        <v>225287.5</v>
      </c>
      <c r="P14" s="42">
        <f t="shared" si="1"/>
        <v>307462.5</v>
      </c>
      <c r="Q14" s="42">
        <f t="shared" si="1"/>
        <v>279575</v>
      </c>
      <c r="R14" s="42">
        <f t="shared" si="1"/>
        <v>382125</v>
      </c>
      <c r="S14" s="42">
        <f t="shared" si="1"/>
        <v>284675</v>
      </c>
      <c r="T14" s="42">
        <f t="shared" si="1"/>
        <v>387225</v>
      </c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2.75" customHeight="1" x14ac:dyDescent="0.15">
      <c r="A15" s="2"/>
      <c r="B15" s="7"/>
      <c r="C15" s="7"/>
      <c r="D15" s="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2.75" customHeight="1" x14ac:dyDescent="0.15">
      <c r="A16" s="2" t="s">
        <v>50</v>
      </c>
      <c r="B16" s="7"/>
      <c r="C16" s="7"/>
      <c r="D16" s="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2.75" customHeight="1" x14ac:dyDescent="0.15">
      <c r="A17" s="2"/>
      <c r="B17" s="7" t="s">
        <v>24</v>
      </c>
      <c r="C17" s="7"/>
      <c r="D17" s="12" t="s">
        <v>25</v>
      </c>
      <c r="E17" s="35">
        <f>'Staffing Plan'!Z26</f>
        <v>186875</v>
      </c>
      <c r="F17" s="35">
        <f>'Staffing Plan'!AA26</f>
        <v>263062.5</v>
      </c>
      <c r="G17" s="35">
        <f>'Staffing Plan'!AB26</f>
        <v>491625</v>
      </c>
      <c r="H17" s="35">
        <f>'Staffing Plan'!AC26</f>
        <v>567812.5</v>
      </c>
      <c r="I17" s="35">
        <f>'Staffing Plan'!AD26</f>
        <v>655200</v>
      </c>
      <c r="J17" s="35">
        <f>'Staffing Plan'!AE26</f>
        <v>587562.5</v>
      </c>
      <c r="K17" s="35">
        <f>'Staffing Plan'!AF26</f>
        <v>637518.75</v>
      </c>
      <c r="L17" s="35">
        <f>'Staffing Plan'!AG26</f>
        <v>688800</v>
      </c>
      <c r="M17" s="35">
        <f>'Staffing Plan'!AH26</f>
        <v>741406.25</v>
      </c>
      <c r="N17" s="35">
        <f>'Staffing Plan'!AI26</f>
        <v>795337.5</v>
      </c>
      <c r="O17" s="35">
        <f>'Staffing Plan'!AJ26</f>
        <v>850593.75</v>
      </c>
      <c r="P17" s="35">
        <f>'Staffing Plan'!AK26</f>
        <v>907175</v>
      </c>
      <c r="Q17" s="35">
        <f>'Staffing Plan'!AL26</f>
        <v>1097250</v>
      </c>
      <c r="R17" s="35">
        <f>'Staffing Plan'!AM26</f>
        <v>1203187.5</v>
      </c>
      <c r="S17" s="35">
        <f>'Staffing Plan'!AN26</f>
        <v>1311775</v>
      </c>
      <c r="T17" s="35">
        <f>'Staffing Plan'!AO26</f>
        <v>1423012.5000000002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2.75" customHeight="1" x14ac:dyDescent="0.15">
      <c r="A18" s="2"/>
      <c r="B18" s="7" t="s">
        <v>58</v>
      </c>
      <c r="C18" s="24">
        <v>3000</v>
      </c>
      <c r="D18" s="9" t="s">
        <v>31</v>
      </c>
      <c r="E18" s="19">
        <f>'Staffing Plan'!E23*$C18*3</f>
        <v>36000</v>
      </c>
      <c r="F18" s="19">
        <f>'Staffing Plan'!F23*$C18*3</f>
        <v>54000</v>
      </c>
      <c r="G18" s="19">
        <f>'Staffing Plan'!G23*$C18*3</f>
        <v>108000</v>
      </c>
      <c r="H18" s="19">
        <f>'Staffing Plan'!H23*$C18*3</f>
        <v>126000</v>
      </c>
      <c r="I18" s="19">
        <f>'Staffing Plan'!I23*$C18*3</f>
        <v>144000</v>
      </c>
      <c r="J18" s="19">
        <f>'Staffing Plan'!J23*$C18*3</f>
        <v>126000</v>
      </c>
      <c r="K18" s="19">
        <f>'Staffing Plan'!K23*$C18*3</f>
        <v>135000</v>
      </c>
      <c r="L18" s="19">
        <f>'Staffing Plan'!L23*$C18*3</f>
        <v>144000</v>
      </c>
      <c r="M18" s="19">
        <f>'Staffing Plan'!M23*$C18*3</f>
        <v>153000</v>
      </c>
      <c r="N18" s="19">
        <f>'Staffing Plan'!N23*$C18*3</f>
        <v>162000</v>
      </c>
      <c r="O18" s="19">
        <f>'Staffing Plan'!O23*$C18*3</f>
        <v>171000</v>
      </c>
      <c r="P18" s="19">
        <f>'Staffing Plan'!P23*$C18*3</f>
        <v>180000</v>
      </c>
      <c r="Q18" s="19">
        <f>'Staffing Plan'!Q23*$C18*3</f>
        <v>216000</v>
      </c>
      <c r="R18" s="19">
        <f>'Staffing Plan'!R23*$C18*3</f>
        <v>234000</v>
      </c>
      <c r="S18" s="19">
        <f>'Staffing Plan'!S23*$C18*3</f>
        <v>252000</v>
      </c>
      <c r="T18" s="19">
        <f>'Staffing Plan'!T23*$C18*3</f>
        <v>270000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2.75" customHeight="1" x14ac:dyDescent="0.15">
      <c r="A19" s="2"/>
      <c r="B19" s="7" t="s">
        <v>60</v>
      </c>
      <c r="C19" s="49">
        <v>7.4999999999999997E-2</v>
      </c>
      <c r="D19" s="9" t="s">
        <v>31</v>
      </c>
      <c r="E19" s="19">
        <f>'Sales Plan'!E28*$C19</f>
        <v>0</v>
      </c>
      <c r="F19" s="19">
        <f>'Sales Plan'!F28*$C19</f>
        <v>3000</v>
      </c>
      <c r="G19" s="19">
        <f>'Sales Plan'!G28*$C19</f>
        <v>6000</v>
      </c>
      <c r="H19" s="19">
        <f>'Sales Plan'!H28*$C19</f>
        <v>9000</v>
      </c>
      <c r="I19" s="19">
        <f>'Sales Plan'!I28*$C19</f>
        <v>18000</v>
      </c>
      <c r="J19" s="19">
        <f>'Sales Plan'!J28*$C19</f>
        <v>24000</v>
      </c>
      <c r="K19" s="19">
        <f>'Sales Plan'!K28*$C19</f>
        <v>42750</v>
      </c>
      <c r="L19" s="19">
        <f>'Sales Plan'!L28*$C19</f>
        <v>56250</v>
      </c>
      <c r="M19" s="19">
        <f>'Sales Plan'!M28*$C19</f>
        <v>67500</v>
      </c>
      <c r="N19" s="19">
        <f>'Sales Plan'!N28*$C19</f>
        <v>86250</v>
      </c>
      <c r="O19" s="19">
        <f>'Sales Plan'!O28*$C19</f>
        <v>105000</v>
      </c>
      <c r="P19" s="19">
        <f>'Sales Plan'!P28*$C19</f>
        <v>120000</v>
      </c>
      <c r="Q19" s="19">
        <f>'Sales Plan'!Q28*$C19</f>
        <v>130500</v>
      </c>
      <c r="R19" s="19">
        <f>'Sales Plan'!R28*$C19</f>
        <v>136500</v>
      </c>
      <c r="S19" s="19">
        <f>'Sales Plan'!S28*$C19</f>
        <v>139500</v>
      </c>
      <c r="T19" s="19">
        <f>'Sales Plan'!T28*$C19</f>
        <v>141750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2.75" customHeight="1" x14ac:dyDescent="0.15">
      <c r="A20" s="2"/>
      <c r="B20" s="7" t="s">
        <v>47</v>
      </c>
      <c r="C20" s="7"/>
      <c r="D20" s="9" t="s">
        <v>36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2.75" customHeight="1" x14ac:dyDescent="0.15">
      <c r="A21" s="2"/>
      <c r="B21" s="3" t="s">
        <v>61</v>
      </c>
      <c r="C21" s="3"/>
      <c r="D21" s="33" t="s">
        <v>38</v>
      </c>
      <c r="E21" s="42">
        <f t="shared" ref="E21:T21" si="2">SUM(E17:E20)</f>
        <v>222875</v>
      </c>
      <c r="F21" s="42">
        <f t="shared" si="2"/>
        <v>320062.5</v>
      </c>
      <c r="G21" s="42">
        <f t="shared" si="2"/>
        <v>605625</v>
      </c>
      <c r="H21" s="42">
        <f t="shared" si="2"/>
        <v>702812.5</v>
      </c>
      <c r="I21" s="42">
        <f t="shared" si="2"/>
        <v>817200</v>
      </c>
      <c r="J21" s="42">
        <f t="shared" si="2"/>
        <v>737562.5</v>
      </c>
      <c r="K21" s="42">
        <f t="shared" si="2"/>
        <v>815268.75</v>
      </c>
      <c r="L21" s="42">
        <f t="shared" si="2"/>
        <v>889050</v>
      </c>
      <c r="M21" s="42">
        <f t="shared" si="2"/>
        <v>961906.25</v>
      </c>
      <c r="N21" s="42">
        <f t="shared" si="2"/>
        <v>1043587.5</v>
      </c>
      <c r="O21" s="42">
        <f t="shared" si="2"/>
        <v>1126593.75</v>
      </c>
      <c r="P21" s="42">
        <f t="shared" si="2"/>
        <v>1207175</v>
      </c>
      <c r="Q21" s="42">
        <f t="shared" si="2"/>
        <v>1443750</v>
      </c>
      <c r="R21" s="42">
        <f t="shared" si="2"/>
        <v>1573687.5</v>
      </c>
      <c r="S21" s="42">
        <f t="shared" si="2"/>
        <v>1703275</v>
      </c>
      <c r="T21" s="42">
        <f t="shared" si="2"/>
        <v>1834762.5000000002</v>
      </c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2.75" customHeight="1" x14ac:dyDescent="0.15">
      <c r="A22" s="2"/>
      <c r="B22" s="7"/>
      <c r="C22" s="7"/>
      <c r="D22" s="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2.75" customHeight="1" x14ac:dyDescent="0.15">
      <c r="A23" s="2" t="s">
        <v>62</v>
      </c>
      <c r="B23" s="7"/>
      <c r="C23" s="7"/>
      <c r="D23" s="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2.75" customHeight="1" x14ac:dyDescent="0.15">
      <c r="A24" s="2"/>
      <c r="B24" s="7" t="s">
        <v>24</v>
      </c>
      <c r="C24" s="7"/>
      <c r="D24" s="12" t="s">
        <v>25</v>
      </c>
      <c r="E24" s="35">
        <f>'Staffing Plan'!Z34</f>
        <v>34500</v>
      </c>
      <c r="F24" s="35">
        <f>'Staffing Plan'!AA34</f>
        <v>113543.33333333333</v>
      </c>
      <c r="G24" s="35">
        <f>'Staffing Plan'!AB34</f>
        <v>161345</v>
      </c>
      <c r="H24" s="35">
        <f>'Staffing Plan'!AC34</f>
        <v>176352.5</v>
      </c>
      <c r="I24" s="35">
        <f>'Staffing Plan'!AD34</f>
        <v>260208</v>
      </c>
      <c r="J24" s="35">
        <f>'Staffing Plan'!AE34</f>
        <v>246250.66666666666</v>
      </c>
      <c r="K24" s="35">
        <f>'Staffing Plan'!AF34</f>
        <v>267057.08333333331</v>
      </c>
      <c r="L24" s="35">
        <f>'Staffing Plan'!AG34</f>
        <v>279497</v>
      </c>
      <c r="M24" s="35">
        <f>'Staffing Plan'!AH34</f>
        <v>317093.75</v>
      </c>
      <c r="N24" s="35">
        <f>'Staffing Plan'!AI34</f>
        <v>333523.16666666663</v>
      </c>
      <c r="O24" s="35">
        <f>'Staffing Plan'!AJ34</f>
        <v>347192.75</v>
      </c>
      <c r="P24" s="35">
        <f>'Staffing Plan'!AK34</f>
        <v>361123.33333333337</v>
      </c>
      <c r="Q24" s="35">
        <f>'Staffing Plan'!AL34</f>
        <v>431053</v>
      </c>
      <c r="R24" s="35">
        <f>'Staffing Plan'!AM34</f>
        <v>458415</v>
      </c>
      <c r="S24" s="35">
        <f>'Staffing Plan'!AN34</f>
        <v>483084.83333333337</v>
      </c>
      <c r="T24" s="35">
        <f>'Staffing Plan'!AO34</f>
        <v>508276.66666666674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2.75" customHeight="1" x14ac:dyDescent="0.15">
      <c r="A25" s="2"/>
      <c r="B25" s="7" t="s">
        <v>67</v>
      </c>
      <c r="C25" s="40"/>
      <c r="D25" s="12"/>
      <c r="E25" s="37">
        <v>10000</v>
      </c>
      <c r="F25" s="37">
        <v>10000</v>
      </c>
      <c r="G25" s="37">
        <v>10000</v>
      </c>
      <c r="H25" s="37">
        <v>10000</v>
      </c>
      <c r="I25" s="37">
        <v>20000</v>
      </c>
      <c r="J25" s="37">
        <v>20000</v>
      </c>
      <c r="K25" s="39">
        <v>22000</v>
      </c>
      <c r="L25" s="39">
        <v>28000</v>
      </c>
      <c r="M25" s="39">
        <v>30000</v>
      </c>
      <c r="N25" s="39">
        <v>33000</v>
      </c>
      <c r="O25" s="39">
        <v>37000</v>
      </c>
      <c r="P25" s="39">
        <v>40000</v>
      </c>
      <c r="Q25" s="37">
        <v>50000</v>
      </c>
      <c r="R25" s="37">
        <v>50000</v>
      </c>
      <c r="S25" s="37">
        <v>50000</v>
      </c>
      <c r="T25" s="37">
        <v>50000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2.75" customHeight="1" x14ac:dyDescent="0.15">
      <c r="A26" s="2"/>
      <c r="B26" s="7" t="s">
        <v>69</v>
      </c>
      <c r="C26" s="40"/>
      <c r="D26" s="12" t="s">
        <v>70</v>
      </c>
      <c r="E26" s="35">
        <f t="shared" ref="E26:P26" si="3">E41</f>
        <v>17775</v>
      </c>
      <c r="F26" s="35">
        <f t="shared" si="3"/>
        <v>29677.5</v>
      </c>
      <c r="G26" s="35">
        <f t="shared" si="3"/>
        <v>51929.999999999993</v>
      </c>
      <c r="H26" s="35">
        <f t="shared" si="3"/>
        <v>58916.25</v>
      </c>
      <c r="I26" s="35">
        <f t="shared" si="3"/>
        <v>72033.75</v>
      </c>
      <c r="J26" s="35">
        <f t="shared" si="3"/>
        <v>63753.75</v>
      </c>
      <c r="K26" s="35">
        <f t="shared" si="3"/>
        <v>71128.125</v>
      </c>
      <c r="L26" s="35">
        <f t="shared" si="3"/>
        <v>74621.25</v>
      </c>
      <c r="M26" s="35">
        <f t="shared" si="3"/>
        <v>80533.124999999985</v>
      </c>
      <c r="N26" s="35">
        <f t="shared" si="3"/>
        <v>85320</v>
      </c>
      <c r="O26" s="35">
        <f t="shared" si="3"/>
        <v>88813.124999999985</v>
      </c>
      <c r="P26" s="35">
        <f t="shared" si="3"/>
        <v>92306.25</v>
      </c>
      <c r="Q26" s="35">
        <v>300000</v>
      </c>
      <c r="R26" s="35">
        <v>300000</v>
      </c>
      <c r="S26" s="35">
        <v>300000</v>
      </c>
      <c r="T26" s="35">
        <v>300000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2.75" customHeight="1" x14ac:dyDescent="0.15">
      <c r="A27" s="2"/>
      <c r="B27" s="7" t="s">
        <v>71</v>
      </c>
      <c r="C27" s="40">
        <v>200</v>
      </c>
      <c r="D27" s="9" t="s">
        <v>31</v>
      </c>
      <c r="E27" s="19">
        <f>'Staffing Plan'!E36*$C27*3</f>
        <v>9480</v>
      </c>
      <c r="F27" s="19">
        <f>'Staffing Plan'!F36*$C27*3</f>
        <v>15828</v>
      </c>
      <c r="G27" s="19">
        <f>'Staffing Plan'!G36*$C27*3</f>
        <v>27696</v>
      </c>
      <c r="H27" s="19">
        <f>'Staffing Plan'!H36*$C27*3</f>
        <v>31422</v>
      </c>
      <c r="I27" s="19">
        <f>'Staffing Plan'!I36*$C27*3</f>
        <v>38418</v>
      </c>
      <c r="J27" s="19">
        <f>'Staffing Plan'!J36*$C27*3</f>
        <v>34001.999999999993</v>
      </c>
      <c r="K27" s="19">
        <f>'Staffing Plan'!K36*$C27*3</f>
        <v>37935</v>
      </c>
      <c r="L27" s="19">
        <f>'Staffing Plan'!L36*$C27*3</f>
        <v>39798</v>
      </c>
      <c r="M27" s="19">
        <f>'Staffing Plan'!M36*$C27*3</f>
        <v>42950.999999999993</v>
      </c>
      <c r="N27" s="19">
        <f>'Staffing Plan'!N36*$C27*3</f>
        <v>45504</v>
      </c>
      <c r="O27" s="19">
        <f>'Staffing Plan'!O36*$C27*3</f>
        <v>47366.999999999993</v>
      </c>
      <c r="P27" s="19">
        <f>'Staffing Plan'!P36*$C27*3</f>
        <v>49230</v>
      </c>
      <c r="Q27" s="19">
        <f>'Staffing Plan'!Q36*$C27*3</f>
        <v>58662</v>
      </c>
      <c r="R27" s="19">
        <f>'Staffing Plan'!R36*$C27*3</f>
        <v>63078</v>
      </c>
      <c r="S27" s="19">
        <f>'Staffing Plan'!S36*200</f>
        <v>22267.999999999996</v>
      </c>
      <c r="T27" s="19">
        <f>'Staffing Plan'!T36*$C27*3</f>
        <v>70530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2.75" customHeight="1" x14ac:dyDescent="0.15">
      <c r="A28" s="2"/>
      <c r="B28" s="7" t="s">
        <v>47</v>
      </c>
      <c r="C28" s="7"/>
      <c r="D28" s="9" t="s">
        <v>36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2.75" customHeight="1" x14ac:dyDescent="0.15">
      <c r="A29" s="2"/>
      <c r="B29" s="3" t="s">
        <v>81</v>
      </c>
      <c r="C29" s="3"/>
      <c r="D29" s="33" t="s">
        <v>38</v>
      </c>
      <c r="E29" s="42">
        <f t="shared" ref="E29:T29" si="4">SUM(E24:E28)</f>
        <v>71755</v>
      </c>
      <c r="F29" s="42">
        <f t="shared" si="4"/>
        <v>169048.83333333331</v>
      </c>
      <c r="G29" s="42">
        <f t="shared" si="4"/>
        <v>250971</v>
      </c>
      <c r="H29" s="42">
        <f t="shared" si="4"/>
        <v>276690.75</v>
      </c>
      <c r="I29" s="42">
        <f t="shared" si="4"/>
        <v>390659.75</v>
      </c>
      <c r="J29" s="42">
        <f t="shared" si="4"/>
        <v>364006.41666666663</v>
      </c>
      <c r="K29" s="42">
        <f t="shared" si="4"/>
        <v>398120.20833333331</v>
      </c>
      <c r="L29" s="42">
        <f t="shared" si="4"/>
        <v>421916.25</v>
      </c>
      <c r="M29" s="42">
        <f t="shared" si="4"/>
        <v>470577.875</v>
      </c>
      <c r="N29" s="42">
        <f t="shared" si="4"/>
        <v>497347.16666666663</v>
      </c>
      <c r="O29" s="42">
        <f t="shared" si="4"/>
        <v>520372.875</v>
      </c>
      <c r="P29" s="42">
        <f t="shared" si="4"/>
        <v>542659.58333333337</v>
      </c>
      <c r="Q29" s="42">
        <f t="shared" si="4"/>
        <v>839715</v>
      </c>
      <c r="R29" s="42">
        <f t="shared" si="4"/>
        <v>871493</v>
      </c>
      <c r="S29" s="42">
        <f t="shared" si="4"/>
        <v>855352.83333333337</v>
      </c>
      <c r="T29" s="42">
        <f t="shared" si="4"/>
        <v>928806.66666666674</v>
      </c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2.75" customHeight="1" x14ac:dyDescent="0.15">
      <c r="A30" s="2"/>
      <c r="B30" s="7"/>
      <c r="C30" s="7"/>
      <c r="D30" s="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2.75" customHeight="1" x14ac:dyDescent="0.15">
      <c r="A31" s="2" t="s">
        <v>82</v>
      </c>
      <c r="B31" s="7"/>
      <c r="C31" s="7"/>
      <c r="D31" s="8"/>
      <c r="E31" s="53">
        <f t="shared" ref="E31:T31" si="5">E7+E14+E21+E29</f>
        <v>537130</v>
      </c>
      <c r="F31" s="53">
        <f t="shared" si="5"/>
        <v>821298.83333333326</v>
      </c>
      <c r="G31" s="53">
        <f t="shared" si="5"/>
        <v>1414158.5</v>
      </c>
      <c r="H31" s="53">
        <f t="shared" si="5"/>
        <v>1635440.75</v>
      </c>
      <c r="I31" s="53">
        <f t="shared" si="5"/>
        <v>2021234.75</v>
      </c>
      <c r="J31" s="53">
        <f t="shared" si="5"/>
        <v>1882368.9166666665</v>
      </c>
      <c r="K31" s="53">
        <f t="shared" si="5"/>
        <v>2065351.4583333333</v>
      </c>
      <c r="L31" s="53">
        <f t="shared" si="5"/>
        <v>2275991.25</v>
      </c>
      <c r="M31" s="53">
        <f t="shared" si="5"/>
        <v>2428671.625</v>
      </c>
      <c r="N31" s="53">
        <f t="shared" si="5"/>
        <v>2686197.1666666665</v>
      </c>
      <c r="O31" s="53">
        <f t="shared" si="5"/>
        <v>2878716.625</v>
      </c>
      <c r="P31" s="53">
        <f t="shared" si="5"/>
        <v>3003922.0833333335</v>
      </c>
      <c r="Q31" s="53">
        <f t="shared" si="5"/>
        <v>3687752.5</v>
      </c>
      <c r="R31" s="53">
        <f t="shared" si="5"/>
        <v>4084868</v>
      </c>
      <c r="S31" s="53">
        <f t="shared" si="5"/>
        <v>4196165.333333333</v>
      </c>
      <c r="T31" s="53">
        <f t="shared" si="5"/>
        <v>4600656.666666667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2.75" customHeight="1" x14ac:dyDescent="0.15">
      <c r="A32" s="10"/>
      <c r="B32" s="10"/>
      <c r="C32" s="10"/>
      <c r="D32" s="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2.75" customHeight="1" x14ac:dyDescent="0.15">
      <c r="A33" s="2" t="s">
        <v>83</v>
      </c>
      <c r="B33" s="10"/>
      <c r="C33" s="10"/>
      <c r="D33" s="8"/>
      <c r="E33" s="19">
        <f t="shared" ref="E33:T33" si="6">E31-(E4+E10+E17+E24)</f>
        <v>120255</v>
      </c>
      <c r="F33" s="19">
        <f t="shared" si="6"/>
        <v>184505.49999999988</v>
      </c>
      <c r="G33" s="19">
        <f t="shared" si="6"/>
        <v>325626</v>
      </c>
      <c r="H33" s="19">
        <f t="shared" si="6"/>
        <v>406838.25</v>
      </c>
      <c r="I33" s="19">
        <f t="shared" si="6"/>
        <v>476951.75</v>
      </c>
      <c r="J33" s="19">
        <f t="shared" si="6"/>
        <v>489255.74999999977</v>
      </c>
      <c r="K33" s="19">
        <f t="shared" si="6"/>
        <v>499813.125</v>
      </c>
      <c r="L33" s="19">
        <f t="shared" si="6"/>
        <v>609669.25</v>
      </c>
      <c r="M33" s="19">
        <f t="shared" si="6"/>
        <v>602984.125</v>
      </c>
      <c r="N33" s="19">
        <f t="shared" si="6"/>
        <v>727074</v>
      </c>
      <c r="O33" s="19">
        <f t="shared" si="6"/>
        <v>810180.125</v>
      </c>
      <c r="P33" s="19">
        <f t="shared" si="6"/>
        <v>823536.25</v>
      </c>
      <c r="Q33" s="19">
        <f t="shared" si="6"/>
        <v>1077162</v>
      </c>
      <c r="R33" s="19">
        <f t="shared" si="6"/>
        <v>1233578</v>
      </c>
      <c r="S33" s="19">
        <f t="shared" si="6"/>
        <v>1135767.9999999995</v>
      </c>
      <c r="T33" s="19">
        <f t="shared" si="6"/>
        <v>1326280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2.75" customHeight="1" x14ac:dyDescent="0.15">
      <c r="A34" s="10"/>
      <c r="B34" s="10"/>
      <c r="C34" s="10"/>
      <c r="D34" s="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2.75" customHeight="1" x14ac:dyDescent="0.15">
      <c r="A35" s="2" t="s">
        <v>84</v>
      </c>
      <c r="B35" s="10"/>
      <c r="C35" s="10"/>
      <c r="D35" s="1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.75" customHeight="1" x14ac:dyDescent="0.15">
      <c r="A36" s="10"/>
      <c r="B36" s="10" t="s">
        <v>85</v>
      </c>
      <c r="C36" s="10"/>
      <c r="D36" s="12" t="s">
        <v>25</v>
      </c>
      <c r="E36" s="54">
        <f>'Staffing Plan'!E36</f>
        <v>15.8</v>
      </c>
      <c r="F36" s="54">
        <f>'Staffing Plan'!F36</f>
        <v>26.38</v>
      </c>
      <c r="G36" s="54">
        <f>'Staffing Plan'!G36</f>
        <v>46.16</v>
      </c>
      <c r="H36" s="54">
        <f>'Staffing Plan'!H36</f>
        <v>52.37</v>
      </c>
      <c r="I36" s="54">
        <f>'Staffing Plan'!I36</f>
        <v>64.03</v>
      </c>
      <c r="J36" s="54">
        <f>'Staffing Plan'!J36</f>
        <v>56.669999999999995</v>
      </c>
      <c r="K36" s="54">
        <f>'Staffing Plan'!K36</f>
        <v>63.225000000000001</v>
      </c>
      <c r="L36" s="54">
        <f>'Staffing Plan'!L36</f>
        <v>66.33</v>
      </c>
      <c r="M36" s="54">
        <f>'Staffing Plan'!M36</f>
        <v>71.584999999999994</v>
      </c>
      <c r="N36" s="54">
        <f>'Staffing Plan'!N36</f>
        <v>75.84</v>
      </c>
      <c r="O36" s="54">
        <f>'Staffing Plan'!O36</f>
        <v>78.944999999999993</v>
      </c>
      <c r="P36" s="54">
        <f>'Staffing Plan'!P36</f>
        <v>82.05</v>
      </c>
      <c r="Q36" s="54">
        <f>'Staffing Plan'!Q36</f>
        <v>97.77</v>
      </c>
      <c r="R36" s="54">
        <f>'Staffing Plan'!R36</f>
        <v>105.13</v>
      </c>
      <c r="S36" s="54">
        <f>'Staffing Plan'!S36</f>
        <v>111.33999999999999</v>
      </c>
      <c r="T36" s="54">
        <f>'Staffing Plan'!T36</f>
        <v>117.55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.75" customHeight="1" x14ac:dyDescent="0.15">
      <c r="A37" s="10"/>
      <c r="B37" s="10" t="s">
        <v>86</v>
      </c>
      <c r="C37" s="9">
        <v>300</v>
      </c>
      <c r="D37" s="8"/>
      <c r="E37" s="55">
        <f t="shared" ref="E37:T37" si="7">E36*$C37</f>
        <v>4740</v>
      </c>
      <c r="F37" s="55">
        <f t="shared" si="7"/>
        <v>7914</v>
      </c>
      <c r="G37" s="55">
        <f t="shared" si="7"/>
        <v>13847.999999999998</v>
      </c>
      <c r="H37" s="55">
        <f t="shared" si="7"/>
        <v>15711</v>
      </c>
      <c r="I37" s="55">
        <f t="shared" si="7"/>
        <v>19209</v>
      </c>
      <c r="J37" s="55">
        <f t="shared" si="7"/>
        <v>17001</v>
      </c>
      <c r="K37" s="55">
        <f t="shared" si="7"/>
        <v>18967.5</v>
      </c>
      <c r="L37" s="55">
        <f t="shared" si="7"/>
        <v>19899</v>
      </c>
      <c r="M37" s="55">
        <f t="shared" si="7"/>
        <v>21475.499999999996</v>
      </c>
      <c r="N37" s="55">
        <f t="shared" si="7"/>
        <v>22752</v>
      </c>
      <c r="O37" s="55">
        <f t="shared" si="7"/>
        <v>23683.499999999996</v>
      </c>
      <c r="P37" s="55">
        <f t="shared" si="7"/>
        <v>24615</v>
      </c>
      <c r="Q37" s="55">
        <f t="shared" si="7"/>
        <v>29331</v>
      </c>
      <c r="R37" s="55">
        <f t="shared" si="7"/>
        <v>31539</v>
      </c>
      <c r="S37" s="55">
        <f t="shared" si="7"/>
        <v>33402</v>
      </c>
      <c r="T37" s="55">
        <f t="shared" si="7"/>
        <v>35265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2.75" customHeight="1" x14ac:dyDescent="0.15">
      <c r="A38" s="10"/>
      <c r="B38" s="10"/>
      <c r="C38" s="10"/>
      <c r="D38" s="8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2.75" customHeight="1" x14ac:dyDescent="0.15">
      <c r="A39" s="10"/>
      <c r="B39" s="10"/>
      <c r="C39" s="8" t="s">
        <v>87</v>
      </c>
      <c r="D39" s="8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2.75" customHeight="1" x14ac:dyDescent="0.15">
      <c r="A40" s="10"/>
      <c r="B40" s="10" t="s">
        <v>88</v>
      </c>
      <c r="C40" s="24">
        <v>15</v>
      </c>
      <c r="D40" s="8"/>
      <c r="E40" s="19">
        <f t="shared" ref="E40:T40" si="8">E37*$C40/4</f>
        <v>17775</v>
      </c>
      <c r="F40" s="19">
        <f t="shared" si="8"/>
        <v>29677.5</v>
      </c>
      <c r="G40" s="19">
        <f t="shared" si="8"/>
        <v>51929.999999999993</v>
      </c>
      <c r="H40" s="19">
        <f t="shared" si="8"/>
        <v>58916.25</v>
      </c>
      <c r="I40" s="19">
        <f t="shared" si="8"/>
        <v>72033.75</v>
      </c>
      <c r="J40" s="19">
        <f t="shared" si="8"/>
        <v>63753.75</v>
      </c>
      <c r="K40" s="19">
        <f t="shared" si="8"/>
        <v>71128.125</v>
      </c>
      <c r="L40" s="19">
        <f t="shared" si="8"/>
        <v>74621.25</v>
      </c>
      <c r="M40" s="19">
        <f t="shared" si="8"/>
        <v>80533.124999999985</v>
      </c>
      <c r="N40" s="19">
        <f t="shared" si="8"/>
        <v>85320</v>
      </c>
      <c r="O40" s="19">
        <f t="shared" si="8"/>
        <v>88813.124999999985</v>
      </c>
      <c r="P40" s="19">
        <f t="shared" si="8"/>
        <v>92306.25</v>
      </c>
      <c r="Q40" s="19">
        <f t="shared" si="8"/>
        <v>109991.25</v>
      </c>
      <c r="R40" s="19">
        <f t="shared" si="8"/>
        <v>118271.25</v>
      </c>
      <c r="S40" s="19">
        <f t="shared" si="8"/>
        <v>125257.5</v>
      </c>
      <c r="T40" s="19">
        <f t="shared" si="8"/>
        <v>132243.75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2.75" customHeight="1" x14ac:dyDescent="0.15">
      <c r="A41" s="10"/>
      <c r="B41" s="10" t="s">
        <v>93</v>
      </c>
      <c r="C41" s="10"/>
      <c r="D41" s="9" t="s">
        <v>36</v>
      </c>
      <c r="E41" s="37">
        <f t="shared" ref="E41:T41" si="9">E40</f>
        <v>17775</v>
      </c>
      <c r="F41" s="37">
        <f t="shared" si="9"/>
        <v>29677.5</v>
      </c>
      <c r="G41" s="37">
        <f t="shared" si="9"/>
        <v>51929.999999999993</v>
      </c>
      <c r="H41" s="37">
        <f t="shared" si="9"/>
        <v>58916.25</v>
      </c>
      <c r="I41" s="37">
        <f t="shared" si="9"/>
        <v>72033.75</v>
      </c>
      <c r="J41" s="37">
        <f t="shared" si="9"/>
        <v>63753.75</v>
      </c>
      <c r="K41" s="37">
        <f t="shared" si="9"/>
        <v>71128.125</v>
      </c>
      <c r="L41" s="37">
        <f t="shared" si="9"/>
        <v>74621.25</v>
      </c>
      <c r="M41" s="37">
        <f t="shared" si="9"/>
        <v>80533.124999999985</v>
      </c>
      <c r="N41" s="37">
        <f t="shared" si="9"/>
        <v>85320</v>
      </c>
      <c r="O41" s="37">
        <f t="shared" si="9"/>
        <v>88813.124999999985</v>
      </c>
      <c r="P41" s="37">
        <f t="shared" si="9"/>
        <v>92306.25</v>
      </c>
      <c r="Q41" s="37">
        <f t="shared" si="9"/>
        <v>109991.25</v>
      </c>
      <c r="R41" s="37">
        <f t="shared" si="9"/>
        <v>118271.25</v>
      </c>
      <c r="S41" s="37">
        <f t="shared" si="9"/>
        <v>125257.5</v>
      </c>
      <c r="T41" s="37">
        <f t="shared" si="9"/>
        <v>132243.75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2.75" customHeight="1" x14ac:dyDescent="0.15">
      <c r="A42" s="10"/>
      <c r="B42" s="10"/>
      <c r="C42" s="10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2.75" customHeight="1" x14ac:dyDescent="0.15">
      <c r="A43" s="10"/>
      <c r="B43" s="10"/>
      <c r="C43" s="10"/>
      <c r="D43" s="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2.75" customHeight="1" x14ac:dyDescent="0.15">
      <c r="A44" s="10"/>
      <c r="B44" s="10"/>
      <c r="C44" s="10"/>
      <c r="D44" s="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2.75" customHeight="1" x14ac:dyDescent="0.15">
      <c r="A45" s="10"/>
      <c r="B45" s="10"/>
      <c r="C45" s="10"/>
      <c r="D45" s="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2.75" customHeight="1" x14ac:dyDescent="0.15">
      <c r="A46" s="10"/>
      <c r="B46" s="10"/>
      <c r="C46" s="10"/>
      <c r="D46" s="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2.75" customHeight="1" x14ac:dyDescent="0.15">
      <c r="A47" s="10"/>
      <c r="B47" s="10"/>
      <c r="C47" s="10"/>
      <c r="D47" s="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2.75" customHeight="1" x14ac:dyDescent="0.15">
      <c r="A48" s="10"/>
      <c r="B48" s="10"/>
      <c r="C48" s="10"/>
      <c r="D48" s="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2.75" customHeight="1" x14ac:dyDescent="0.15">
      <c r="A49" s="10"/>
      <c r="B49" s="10"/>
      <c r="C49" s="10"/>
      <c r="D49" s="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2.75" customHeight="1" x14ac:dyDescent="0.15">
      <c r="A50" s="10"/>
      <c r="B50" s="10"/>
      <c r="C50" s="10"/>
      <c r="D50" s="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2.75" customHeight="1" x14ac:dyDescent="0.15">
      <c r="A51" s="10"/>
      <c r="B51" s="10"/>
      <c r="C51" s="10"/>
      <c r="D51" s="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2.75" customHeight="1" x14ac:dyDescent="0.15">
      <c r="A52" s="10"/>
      <c r="B52" s="10"/>
      <c r="C52" s="10"/>
      <c r="D52" s="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2.75" customHeight="1" x14ac:dyDescent="0.15">
      <c r="A53" s="10"/>
      <c r="B53" s="10"/>
      <c r="C53" s="10"/>
      <c r="D53" s="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2.75" customHeight="1" x14ac:dyDescent="0.15">
      <c r="A54" s="10"/>
      <c r="B54" s="10"/>
      <c r="C54" s="10"/>
      <c r="D54" s="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2.75" customHeight="1" x14ac:dyDescent="0.15">
      <c r="A55" s="10"/>
      <c r="B55" s="10"/>
      <c r="C55" s="10"/>
      <c r="D55" s="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2.75" customHeight="1" x14ac:dyDescent="0.15">
      <c r="A56" s="10"/>
      <c r="B56" s="10"/>
      <c r="C56" s="10"/>
      <c r="D56" s="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2.75" customHeight="1" x14ac:dyDescent="0.15">
      <c r="A57" s="10"/>
      <c r="B57" s="10"/>
      <c r="C57" s="10"/>
      <c r="D57" s="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2.75" customHeight="1" x14ac:dyDescent="0.15">
      <c r="A58" s="10"/>
      <c r="B58" s="10"/>
      <c r="C58" s="10"/>
      <c r="D58" s="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2.75" customHeight="1" x14ac:dyDescent="0.15">
      <c r="A59" s="10"/>
      <c r="B59" s="10"/>
      <c r="C59" s="10"/>
      <c r="D59" s="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2.75" customHeight="1" x14ac:dyDescent="0.15">
      <c r="A60" s="10"/>
      <c r="B60" s="10"/>
      <c r="C60" s="10"/>
      <c r="D60" s="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2.75" customHeight="1" x14ac:dyDescent="0.15">
      <c r="A61" s="10"/>
      <c r="B61" s="10"/>
      <c r="C61" s="10"/>
      <c r="D61" s="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2.75" customHeight="1" x14ac:dyDescent="0.15">
      <c r="A62" s="10"/>
      <c r="B62" s="10"/>
      <c r="C62" s="10"/>
      <c r="D62" s="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2.75" customHeight="1" x14ac:dyDescent="0.15">
      <c r="A63" s="10"/>
      <c r="B63" s="10"/>
      <c r="C63" s="10"/>
      <c r="D63" s="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2.75" customHeight="1" x14ac:dyDescent="0.15">
      <c r="A64" s="10"/>
      <c r="B64" s="10"/>
      <c r="C64" s="10"/>
      <c r="D64" s="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2.75" customHeight="1" x14ac:dyDescent="0.15">
      <c r="A65" s="10"/>
      <c r="B65" s="10"/>
      <c r="C65" s="10"/>
      <c r="D65" s="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2.75" customHeight="1" x14ac:dyDescent="0.15">
      <c r="A66" s="10"/>
      <c r="B66" s="10"/>
      <c r="C66" s="10"/>
      <c r="D66" s="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2.75" customHeight="1" x14ac:dyDescent="0.15">
      <c r="A67" s="10"/>
      <c r="B67" s="10"/>
      <c r="C67" s="10"/>
      <c r="D67" s="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2.75" customHeight="1" x14ac:dyDescent="0.15">
      <c r="A68" s="10"/>
      <c r="B68" s="10"/>
      <c r="C68" s="10"/>
      <c r="D68" s="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2.75" customHeight="1" x14ac:dyDescent="0.15">
      <c r="A69" s="10"/>
      <c r="B69" s="10"/>
      <c r="C69" s="10"/>
      <c r="D69" s="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2.75" customHeight="1" x14ac:dyDescent="0.15">
      <c r="A70" s="10"/>
      <c r="B70" s="10"/>
      <c r="C70" s="10"/>
      <c r="D70" s="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2.75" customHeight="1" x14ac:dyDescent="0.15">
      <c r="A71" s="10"/>
      <c r="B71" s="10"/>
      <c r="C71" s="10"/>
      <c r="D71" s="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2.75" customHeight="1" x14ac:dyDescent="0.15">
      <c r="A72" s="10"/>
      <c r="B72" s="10"/>
      <c r="C72" s="10"/>
      <c r="D72" s="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2.75" customHeight="1" x14ac:dyDescent="0.15">
      <c r="A73" s="10"/>
      <c r="B73" s="10"/>
      <c r="C73" s="10"/>
      <c r="D73" s="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2.75" customHeight="1" x14ac:dyDescent="0.15">
      <c r="A74" s="10"/>
      <c r="B74" s="10"/>
      <c r="C74" s="10"/>
      <c r="D74" s="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2.75" customHeight="1" x14ac:dyDescent="0.15">
      <c r="A75" s="10"/>
      <c r="B75" s="10"/>
      <c r="C75" s="10"/>
      <c r="D75" s="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2.75" customHeight="1" x14ac:dyDescent="0.15">
      <c r="A76" s="10"/>
      <c r="B76" s="10"/>
      <c r="C76" s="10"/>
      <c r="D76" s="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2.75" customHeight="1" x14ac:dyDescent="0.15">
      <c r="A77" s="10"/>
      <c r="B77" s="10"/>
      <c r="C77" s="10"/>
      <c r="D77" s="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2.75" customHeight="1" x14ac:dyDescent="0.15">
      <c r="A78" s="10"/>
      <c r="B78" s="10"/>
      <c r="C78" s="10"/>
      <c r="D78" s="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2.75" customHeight="1" x14ac:dyDescent="0.15">
      <c r="A79" s="10"/>
      <c r="B79" s="10"/>
      <c r="C79" s="10"/>
      <c r="D79" s="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2.75" customHeight="1" x14ac:dyDescent="0.15">
      <c r="A80" s="10"/>
      <c r="B80" s="10"/>
      <c r="C80" s="10"/>
      <c r="D80" s="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2.75" customHeight="1" x14ac:dyDescent="0.15">
      <c r="A81" s="10"/>
      <c r="B81" s="10"/>
      <c r="C81" s="10"/>
      <c r="D81" s="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2.75" customHeight="1" x14ac:dyDescent="0.15">
      <c r="A82" s="10"/>
      <c r="B82" s="10"/>
      <c r="C82" s="10"/>
      <c r="D82" s="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2.75" customHeight="1" x14ac:dyDescent="0.15">
      <c r="A83" s="10"/>
      <c r="B83" s="10"/>
      <c r="C83" s="10"/>
      <c r="D83" s="8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2.75" customHeight="1" x14ac:dyDescent="0.15">
      <c r="A84" s="10"/>
      <c r="B84" s="10"/>
      <c r="C84" s="10"/>
      <c r="D84" s="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2.75" customHeight="1" x14ac:dyDescent="0.15">
      <c r="A85" s="10"/>
      <c r="B85" s="10"/>
      <c r="C85" s="10"/>
      <c r="D85" s="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2.75" customHeight="1" x14ac:dyDescent="0.15">
      <c r="A86" s="10"/>
      <c r="B86" s="10"/>
      <c r="C86" s="10"/>
      <c r="D86" s="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2.75" customHeight="1" x14ac:dyDescent="0.15">
      <c r="A87" s="10"/>
      <c r="B87" s="10"/>
      <c r="C87" s="10"/>
      <c r="D87" s="8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2.75" customHeight="1" x14ac:dyDescent="0.15">
      <c r="A88" s="10"/>
      <c r="B88" s="10"/>
      <c r="C88" s="10"/>
      <c r="D88" s="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2.75" customHeight="1" x14ac:dyDescent="0.15">
      <c r="A89" s="10"/>
      <c r="B89" s="10"/>
      <c r="C89" s="10"/>
      <c r="D89" s="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2.75" customHeight="1" x14ac:dyDescent="0.15">
      <c r="A90" s="10"/>
      <c r="B90" s="10"/>
      <c r="C90" s="10"/>
      <c r="D90" s="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2.75" customHeight="1" x14ac:dyDescent="0.15">
      <c r="A91" s="10"/>
      <c r="B91" s="10"/>
      <c r="C91" s="10"/>
      <c r="D91" s="8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2.75" customHeight="1" x14ac:dyDescent="0.15">
      <c r="A92" s="10"/>
      <c r="B92" s="10"/>
      <c r="C92" s="10"/>
      <c r="D92" s="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2.75" customHeight="1" x14ac:dyDescent="0.15">
      <c r="A93" s="10"/>
      <c r="B93" s="10"/>
      <c r="C93" s="10"/>
      <c r="D93" s="8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2.75" customHeight="1" x14ac:dyDescent="0.15">
      <c r="A94" s="10"/>
      <c r="B94" s="10"/>
      <c r="C94" s="10"/>
      <c r="D94" s="8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2.75" customHeight="1" x14ac:dyDescent="0.15">
      <c r="A95" s="10"/>
      <c r="B95" s="10"/>
      <c r="C95" s="10"/>
      <c r="D95" s="8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2.75" customHeight="1" x14ac:dyDescent="0.15">
      <c r="A96" s="10"/>
      <c r="B96" s="10"/>
      <c r="C96" s="10"/>
      <c r="D96" s="8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2.75" customHeight="1" x14ac:dyDescent="0.15">
      <c r="A97" s="10"/>
      <c r="B97" s="10"/>
      <c r="C97" s="10"/>
      <c r="D97" s="8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2.75" customHeight="1" x14ac:dyDescent="0.15">
      <c r="A98" s="10"/>
      <c r="B98" s="10"/>
      <c r="C98" s="10"/>
      <c r="D98" s="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2.75" customHeight="1" x14ac:dyDescent="0.15">
      <c r="A99" s="10"/>
      <c r="B99" s="10"/>
      <c r="C99" s="10"/>
      <c r="D99" s="8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2.75" customHeight="1" x14ac:dyDescent="0.15">
      <c r="A100" s="10"/>
      <c r="B100" s="10"/>
      <c r="C100" s="10"/>
      <c r="D100" s="8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2.75" customHeight="1" x14ac:dyDescent="0.15">
      <c r="A101" s="10"/>
      <c r="B101" s="10"/>
      <c r="C101" s="10"/>
      <c r="D101" s="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2.75" customHeight="1" x14ac:dyDescent="0.15">
      <c r="A102" s="10"/>
      <c r="B102" s="10"/>
      <c r="C102" s="10"/>
      <c r="D102" s="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2.75" customHeight="1" x14ac:dyDescent="0.15">
      <c r="A103" s="10"/>
      <c r="B103" s="10"/>
      <c r="C103" s="10"/>
      <c r="D103" s="8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2.75" customHeight="1" x14ac:dyDescent="0.15">
      <c r="A104" s="10"/>
      <c r="B104" s="10"/>
      <c r="C104" s="10"/>
      <c r="D104" s="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2.75" customHeight="1" x14ac:dyDescent="0.15">
      <c r="A105" s="10"/>
      <c r="B105" s="10"/>
      <c r="C105" s="10"/>
      <c r="D105" s="8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2.75" customHeight="1" x14ac:dyDescent="0.15">
      <c r="A106" s="10"/>
      <c r="B106" s="10"/>
      <c r="C106" s="10"/>
      <c r="D106" s="8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2.75" customHeight="1" x14ac:dyDescent="0.15">
      <c r="A107" s="10"/>
      <c r="B107" s="10"/>
      <c r="C107" s="10"/>
      <c r="D107" s="8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2.75" customHeight="1" x14ac:dyDescent="0.15">
      <c r="A108" s="10"/>
      <c r="B108" s="10"/>
      <c r="C108" s="10"/>
      <c r="D108" s="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2.75" customHeight="1" x14ac:dyDescent="0.15">
      <c r="A109" s="10"/>
      <c r="B109" s="10"/>
      <c r="C109" s="10"/>
      <c r="D109" s="8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2.75" customHeight="1" x14ac:dyDescent="0.15">
      <c r="A110" s="10"/>
      <c r="B110" s="10"/>
      <c r="C110" s="10"/>
      <c r="D110" s="8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2.75" customHeight="1" x14ac:dyDescent="0.15">
      <c r="A111" s="10"/>
      <c r="B111" s="10"/>
      <c r="C111" s="10"/>
      <c r="D111" s="8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2.75" customHeight="1" x14ac:dyDescent="0.15">
      <c r="A112" s="10"/>
      <c r="B112" s="10"/>
      <c r="C112" s="10"/>
      <c r="D112" s="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2.75" customHeight="1" x14ac:dyDescent="0.15">
      <c r="A113" s="10"/>
      <c r="B113" s="10"/>
      <c r="C113" s="10"/>
      <c r="D113" s="8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2.75" customHeight="1" x14ac:dyDescent="0.15">
      <c r="A114" s="10"/>
      <c r="B114" s="10"/>
      <c r="C114" s="10"/>
      <c r="D114" s="8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2.75" customHeight="1" x14ac:dyDescent="0.15">
      <c r="A115" s="10"/>
      <c r="B115" s="10"/>
      <c r="C115" s="10"/>
      <c r="D115" s="8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2.75" customHeight="1" x14ac:dyDescent="0.15">
      <c r="A116" s="10"/>
      <c r="B116" s="10"/>
      <c r="C116" s="10"/>
      <c r="D116" s="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2.75" customHeight="1" x14ac:dyDescent="0.15">
      <c r="A117" s="10"/>
      <c r="B117" s="10"/>
      <c r="C117" s="10"/>
      <c r="D117" s="8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2.75" customHeight="1" x14ac:dyDescent="0.15">
      <c r="A118" s="10"/>
      <c r="B118" s="10"/>
      <c r="C118" s="10"/>
      <c r="D118" s="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2.75" customHeight="1" x14ac:dyDescent="0.15">
      <c r="A119" s="10"/>
      <c r="B119" s="10"/>
      <c r="C119" s="10"/>
      <c r="D119" s="8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2.75" customHeight="1" x14ac:dyDescent="0.15">
      <c r="A120" s="10"/>
      <c r="B120" s="10"/>
      <c r="C120" s="10"/>
      <c r="D120" s="8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2.75" customHeight="1" x14ac:dyDescent="0.15">
      <c r="A121" s="10"/>
      <c r="B121" s="10"/>
      <c r="C121" s="10"/>
      <c r="D121" s="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2.75" customHeight="1" x14ac:dyDescent="0.15">
      <c r="A122" s="10"/>
      <c r="B122" s="10"/>
      <c r="C122" s="10"/>
      <c r="D122" s="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2.75" customHeight="1" x14ac:dyDescent="0.15">
      <c r="A123" s="10"/>
      <c r="B123" s="10"/>
      <c r="C123" s="10"/>
      <c r="D123" s="8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2.75" customHeight="1" x14ac:dyDescent="0.15">
      <c r="A124" s="10"/>
      <c r="B124" s="10"/>
      <c r="C124" s="10"/>
      <c r="D124" s="8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2.75" customHeight="1" x14ac:dyDescent="0.15">
      <c r="A125" s="10"/>
      <c r="B125" s="10"/>
      <c r="C125" s="10"/>
      <c r="D125" s="8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2.75" customHeight="1" x14ac:dyDescent="0.15">
      <c r="A126" s="10"/>
      <c r="B126" s="10"/>
      <c r="C126" s="10"/>
      <c r="D126" s="8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2.75" customHeight="1" x14ac:dyDescent="0.15">
      <c r="A127" s="10"/>
      <c r="B127" s="10"/>
      <c r="C127" s="10"/>
      <c r="D127" s="8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2.75" customHeight="1" x14ac:dyDescent="0.15">
      <c r="A128" s="10"/>
      <c r="B128" s="10"/>
      <c r="C128" s="10"/>
      <c r="D128" s="8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2.75" customHeight="1" x14ac:dyDescent="0.15">
      <c r="A129" s="10"/>
      <c r="B129" s="10"/>
      <c r="C129" s="10"/>
      <c r="D129" s="8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2.75" customHeight="1" x14ac:dyDescent="0.15">
      <c r="A130" s="10"/>
      <c r="B130" s="10"/>
      <c r="C130" s="10"/>
      <c r="D130" s="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2.75" customHeight="1" x14ac:dyDescent="0.15">
      <c r="A131" s="10"/>
      <c r="B131" s="10"/>
      <c r="C131" s="10"/>
      <c r="D131" s="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2.75" customHeight="1" x14ac:dyDescent="0.15">
      <c r="A132" s="10"/>
      <c r="B132" s="10"/>
      <c r="C132" s="10"/>
      <c r="D132" s="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2.75" customHeight="1" x14ac:dyDescent="0.15">
      <c r="A133" s="10"/>
      <c r="B133" s="10"/>
      <c r="C133" s="10"/>
      <c r="D133" s="8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2.75" customHeight="1" x14ac:dyDescent="0.15">
      <c r="A134" s="10"/>
      <c r="B134" s="10"/>
      <c r="C134" s="10"/>
      <c r="D134" s="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2.75" customHeight="1" x14ac:dyDescent="0.15">
      <c r="A135" s="10"/>
      <c r="B135" s="10"/>
      <c r="C135" s="10"/>
      <c r="D135" s="8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2.75" customHeight="1" x14ac:dyDescent="0.15">
      <c r="A136" s="10"/>
      <c r="B136" s="10"/>
      <c r="C136" s="10"/>
      <c r="D136" s="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2.75" customHeight="1" x14ac:dyDescent="0.15">
      <c r="A137" s="10"/>
      <c r="B137" s="10"/>
      <c r="C137" s="10"/>
      <c r="D137" s="8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2.75" customHeight="1" x14ac:dyDescent="0.15">
      <c r="A138" s="10"/>
      <c r="B138" s="10"/>
      <c r="C138" s="10"/>
      <c r="D138" s="8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2.75" customHeight="1" x14ac:dyDescent="0.15">
      <c r="A139" s="10"/>
      <c r="B139" s="10"/>
      <c r="C139" s="10"/>
      <c r="D139" s="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2.75" customHeight="1" x14ac:dyDescent="0.15">
      <c r="A140" s="10"/>
      <c r="B140" s="10"/>
      <c r="C140" s="10"/>
      <c r="D140" s="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2.75" customHeight="1" x14ac:dyDescent="0.15">
      <c r="A141" s="10"/>
      <c r="B141" s="10"/>
      <c r="C141" s="10"/>
      <c r="D141" s="8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2.75" customHeight="1" x14ac:dyDescent="0.15">
      <c r="A142" s="10"/>
      <c r="B142" s="10"/>
      <c r="C142" s="10"/>
      <c r="D142" s="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2.75" customHeight="1" x14ac:dyDescent="0.15">
      <c r="A143" s="10"/>
      <c r="B143" s="10"/>
      <c r="C143" s="10"/>
      <c r="D143" s="8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2.75" customHeight="1" x14ac:dyDescent="0.15">
      <c r="A144" s="10"/>
      <c r="B144" s="10"/>
      <c r="C144" s="10"/>
      <c r="D144" s="8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2.75" customHeight="1" x14ac:dyDescent="0.15">
      <c r="A145" s="10"/>
      <c r="B145" s="10"/>
      <c r="C145" s="10"/>
      <c r="D145" s="8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2.75" customHeight="1" x14ac:dyDescent="0.15">
      <c r="A146" s="10"/>
      <c r="B146" s="10"/>
      <c r="C146" s="10"/>
      <c r="D146" s="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2.75" customHeight="1" x14ac:dyDescent="0.15">
      <c r="A147" s="10"/>
      <c r="B147" s="10"/>
      <c r="C147" s="10"/>
      <c r="D147" s="8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2.75" customHeight="1" x14ac:dyDescent="0.15">
      <c r="A148" s="10"/>
      <c r="B148" s="10"/>
      <c r="C148" s="10"/>
      <c r="D148" s="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2.75" customHeight="1" x14ac:dyDescent="0.15">
      <c r="A149" s="10"/>
      <c r="B149" s="10"/>
      <c r="C149" s="10"/>
      <c r="D149" s="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2.75" customHeight="1" x14ac:dyDescent="0.15">
      <c r="A150" s="10"/>
      <c r="B150" s="10"/>
      <c r="C150" s="10"/>
      <c r="D150" s="8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2.75" customHeight="1" x14ac:dyDescent="0.15">
      <c r="A151" s="10"/>
      <c r="B151" s="10"/>
      <c r="C151" s="10"/>
      <c r="D151" s="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2.75" customHeight="1" x14ac:dyDescent="0.15">
      <c r="A152" s="10"/>
      <c r="B152" s="10"/>
      <c r="C152" s="10"/>
      <c r="D152" s="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2.75" customHeight="1" x14ac:dyDescent="0.15">
      <c r="A153" s="10"/>
      <c r="B153" s="10"/>
      <c r="C153" s="10"/>
      <c r="D153" s="8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2.75" customHeight="1" x14ac:dyDescent="0.15">
      <c r="A154" s="10"/>
      <c r="B154" s="10"/>
      <c r="C154" s="10"/>
      <c r="D154" s="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2.75" customHeight="1" x14ac:dyDescent="0.15">
      <c r="A155" s="10"/>
      <c r="B155" s="10"/>
      <c r="C155" s="10"/>
      <c r="D155" s="8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2.75" customHeight="1" x14ac:dyDescent="0.15">
      <c r="A156" s="10"/>
      <c r="B156" s="10"/>
      <c r="C156" s="10"/>
      <c r="D156" s="8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2.75" customHeight="1" x14ac:dyDescent="0.15">
      <c r="A157" s="10"/>
      <c r="B157" s="10"/>
      <c r="C157" s="10"/>
      <c r="D157" s="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2.75" customHeight="1" x14ac:dyDescent="0.15">
      <c r="A158" s="10"/>
      <c r="B158" s="10"/>
      <c r="C158" s="10"/>
      <c r="D158" s="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2.75" customHeight="1" x14ac:dyDescent="0.15">
      <c r="A159" s="10"/>
      <c r="B159" s="10"/>
      <c r="C159" s="10"/>
      <c r="D159" s="8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2.75" customHeight="1" x14ac:dyDescent="0.15">
      <c r="A160" s="10"/>
      <c r="B160" s="10"/>
      <c r="C160" s="10"/>
      <c r="D160" s="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2.75" customHeight="1" x14ac:dyDescent="0.15">
      <c r="A161" s="10"/>
      <c r="B161" s="10"/>
      <c r="C161" s="10"/>
      <c r="D161" s="8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2.75" customHeight="1" x14ac:dyDescent="0.15">
      <c r="A162" s="10"/>
      <c r="B162" s="10"/>
      <c r="C162" s="10"/>
      <c r="D162" s="8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2.75" customHeight="1" x14ac:dyDescent="0.15">
      <c r="A163" s="10"/>
      <c r="B163" s="10"/>
      <c r="C163" s="10"/>
      <c r="D163" s="8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2.75" customHeight="1" x14ac:dyDescent="0.15">
      <c r="A164" s="10"/>
      <c r="B164" s="10"/>
      <c r="C164" s="10"/>
      <c r="D164" s="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2.75" customHeight="1" x14ac:dyDescent="0.15">
      <c r="A165" s="10"/>
      <c r="B165" s="10"/>
      <c r="C165" s="10"/>
      <c r="D165" s="8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2.75" customHeight="1" x14ac:dyDescent="0.15">
      <c r="A166" s="10"/>
      <c r="B166" s="10"/>
      <c r="C166" s="10"/>
      <c r="D166" s="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2.75" customHeight="1" x14ac:dyDescent="0.15">
      <c r="A167" s="10"/>
      <c r="B167" s="10"/>
      <c r="C167" s="10"/>
      <c r="D167" s="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2.75" customHeight="1" x14ac:dyDescent="0.15">
      <c r="A168" s="10"/>
      <c r="B168" s="10"/>
      <c r="C168" s="10"/>
      <c r="D168" s="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2.75" customHeight="1" x14ac:dyDescent="0.15">
      <c r="A169" s="10"/>
      <c r="B169" s="10"/>
      <c r="C169" s="10"/>
      <c r="D169" s="8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2.75" customHeight="1" x14ac:dyDescent="0.15">
      <c r="A170" s="10"/>
      <c r="B170" s="10"/>
      <c r="C170" s="10"/>
      <c r="D170" s="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2.75" customHeight="1" x14ac:dyDescent="0.15">
      <c r="A171" s="10"/>
      <c r="B171" s="10"/>
      <c r="C171" s="10"/>
      <c r="D171" s="8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2.75" customHeight="1" x14ac:dyDescent="0.15">
      <c r="A172" s="10"/>
      <c r="B172" s="10"/>
      <c r="C172" s="10"/>
      <c r="D172" s="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2.75" customHeight="1" x14ac:dyDescent="0.15">
      <c r="A173" s="10"/>
      <c r="B173" s="10"/>
      <c r="C173" s="10"/>
      <c r="D173" s="8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2.75" customHeight="1" x14ac:dyDescent="0.15">
      <c r="A174" s="10"/>
      <c r="B174" s="10"/>
      <c r="C174" s="10"/>
      <c r="D174" s="8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2.75" customHeight="1" x14ac:dyDescent="0.15">
      <c r="A175" s="10"/>
      <c r="B175" s="10"/>
      <c r="C175" s="10"/>
      <c r="D175" s="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2.75" customHeight="1" x14ac:dyDescent="0.15">
      <c r="A176" s="10"/>
      <c r="B176" s="10"/>
      <c r="C176" s="10"/>
      <c r="D176" s="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2.75" customHeight="1" x14ac:dyDescent="0.15">
      <c r="A177" s="10"/>
      <c r="B177" s="10"/>
      <c r="C177" s="10"/>
      <c r="D177" s="8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2.75" customHeight="1" x14ac:dyDescent="0.15">
      <c r="A178" s="10"/>
      <c r="B178" s="10"/>
      <c r="C178" s="10"/>
      <c r="D178" s="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2.75" customHeight="1" x14ac:dyDescent="0.15">
      <c r="A179" s="10"/>
      <c r="B179" s="10"/>
      <c r="C179" s="10"/>
      <c r="D179" s="8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2.75" customHeight="1" x14ac:dyDescent="0.15">
      <c r="A180" s="10"/>
      <c r="B180" s="10"/>
      <c r="C180" s="10"/>
      <c r="D180" s="8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2.75" customHeight="1" x14ac:dyDescent="0.15">
      <c r="A181" s="10"/>
      <c r="B181" s="10"/>
      <c r="C181" s="10"/>
      <c r="D181" s="8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2.75" customHeight="1" x14ac:dyDescent="0.15">
      <c r="A182" s="10"/>
      <c r="B182" s="10"/>
      <c r="C182" s="10"/>
      <c r="D182" s="8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2.75" customHeight="1" x14ac:dyDescent="0.15">
      <c r="A183" s="10"/>
      <c r="B183" s="10"/>
      <c r="C183" s="10"/>
      <c r="D183" s="8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2.75" customHeight="1" x14ac:dyDescent="0.15">
      <c r="A184" s="10"/>
      <c r="B184" s="10"/>
      <c r="C184" s="10"/>
      <c r="D184" s="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2.75" customHeight="1" x14ac:dyDescent="0.15">
      <c r="A185" s="10"/>
      <c r="B185" s="10"/>
      <c r="C185" s="10"/>
      <c r="D185" s="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2.75" customHeight="1" x14ac:dyDescent="0.15">
      <c r="A186" s="10"/>
      <c r="B186" s="10"/>
      <c r="C186" s="10"/>
      <c r="D186" s="8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2.75" customHeight="1" x14ac:dyDescent="0.15">
      <c r="A187" s="10"/>
      <c r="B187" s="10"/>
      <c r="C187" s="10"/>
      <c r="D187" s="8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2.75" customHeight="1" x14ac:dyDescent="0.15">
      <c r="A188" s="10"/>
      <c r="B188" s="10"/>
      <c r="C188" s="10"/>
      <c r="D188" s="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2.75" customHeight="1" x14ac:dyDescent="0.15">
      <c r="A189" s="10"/>
      <c r="B189" s="10"/>
      <c r="C189" s="10"/>
      <c r="D189" s="8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2.75" customHeight="1" x14ac:dyDescent="0.15">
      <c r="A190" s="10"/>
      <c r="B190" s="10"/>
      <c r="C190" s="10"/>
      <c r="D190" s="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2.75" customHeight="1" x14ac:dyDescent="0.15">
      <c r="A191" s="10"/>
      <c r="B191" s="10"/>
      <c r="C191" s="10"/>
      <c r="D191" s="8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2.75" customHeight="1" x14ac:dyDescent="0.15">
      <c r="A192" s="10"/>
      <c r="B192" s="10"/>
      <c r="C192" s="10"/>
      <c r="D192" s="8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2.75" customHeight="1" x14ac:dyDescent="0.15">
      <c r="A193" s="10"/>
      <c r="B193" s="10"/>
      <c r="C193" s="10"/>
      <c r="D193" s="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2.75" customHeight="1" x14ac:dyDescent="0.15">
      <c r="A194" s="10"/>
      <c r="B194" s="10"/>
      <c r="C194" s="10"/>
      <c r="D194" s="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2.75" customHeight="1" x14ac:dyDescent="0.15">
      <c r="A195" s="10"/>
      <c r="B195" s="10"/>
      <c r="C195" s="10"/>
      <c r="D195" s="8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2.75" customHeight="1" x14ac:dyDescent="0.15">
      <c r="A196" s="10"/>
      <c r="B196" s="10"/>
      <c r="C196" s="10"/>
      <c r="D196" s="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2.75" customHeight="1" x14ac:dyDescent="0.15">
      <c r="A197" s="10"/>
      <c r="B197" s="10"/>
      <c r="C197" s="10"/>
      <c r="D197" s="8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2.75" customHeight="1" x14ac:dyDescent="0.15">
      <c r="A198" s="10"/>
      <c r="B198" s="10"/>
      <c r="C198" s="10"/>
      <c r="D198" s="8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2.75" customHeight="1" x14ac:dyDescent="0.15">
      <c r="A199" s="10"/>
      <c r="B199" s="10"/>
      <c r="C199" s="10"/>
      <c r="D199" s="8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2.75" customHeight="1" x14ac:dyDescent="0.15">
      <c r="A200" s="10"/>
      <c r="B200" s="10"/>
      <c r="C200" s="10"/>
      <c r="D200" s="8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2.75" customHeight="1" x14ac:dyDescent="0.15">
      <c r="A201" s="10"/>
      <c r="B201" s="10"/>
      <c r="C201" s="10"/>
      <c r="D201" s="8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2.75" customHeight="1" x14ac:dyDescent="0.15">
      <c r="A202" s="10"/>
      <c r="B202" s="10"/>
      <c r="C202" s="10"/>
      <c r="D202" s="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2.75" customHeight="1" x14ac:dyDescent="0.15">
      <c r="A203" s="10"/>
      <c r="B203" s="10"/>
      <c r="C203" s="10"/>
      <c r="D203" s="8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2.75" customHeight="1" x14ac:dyDescent="0.15">
      <c r="A204" s="10"/>
      <c r="B204" s="10"/>
      <c r="C204" s="10"/>
      <c r="D204" s="8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2.75" customHeight="1" x14ac:dyDescent="0.15">
      <c r="A205" s="10"/>
      <c r="B205" s="10"/>
      <c r="C205" s="10"/>
      <c r="D205" s="8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2.75" customHeight="1" x14ac:dyDescent="0.15">
      <c r="A206" s="10"/>
      <c r="B206" s="10"/>
      <c r="C206" s="10"/>
      <c r="D206" s="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2.75" customHeight="1" x14ac:dyDescent="0.15">
      <c r="A207" s="10"/>
      <c r="B207" s="10"/>
      <c r="C207" s="10"/>
      <c r="D207" s="8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2.75" customHeight="1" x14ac:dyDescent="0.15">
      <c r="A208" s="10"/>
      <c r="B208" s="10"/>
      <c r="C208" s="10"/>
      <c r="D208" s="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2.75" customHeight="1" x14ac:dyDescent="0.15">
      <c r="A209" s="10"/>
      <c r="B209" s="10"/>
      <c r="C209" s="10"/>
      <c r="D209" s="8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2.75" customHeight="1" x14ac:dyDescent="0.15">
      <c r="A210" s="10"/>
      <c r="B210" s="10"/>
      <c r="C210" s="10"/>
      <c r="D210" s="8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2.75" customHeight="1" x14ac:dyDescent="0.15">
      <c r="A211" s="10"/>
      <c r="B211" s="10"/>
      <c r="C211" s="10"/>
      <c r="D211" s="8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2.75" customHeight="1" x14ac:dyDescent="0.15">
      <c r="A212" s="10"/>
      <c r="B212" s="10"/>
      <c r="C212" s="10"/>
      <c r="D212" s="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2.75" customHeight="1" x14ac:dyDescent="0.15">
      <c r="A213" s="10"/>
      <c r="B213" s="10"/>
      <c r="C213" s="10"/>
      <c r="D213" s="8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2.75" customHeight="1" x14ac:dyDescent="0.15">
      <c r="A214" s="10"/>
      <c r="B214" s="10"/>
      <c r="C214" s="10"/>
      <c r="D214" s="8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2.75" customHeight="1" x14ac:dyDescent="0.15">
      <c r="A215" s="10"/>
      <c r="B215" s="10"/>
      <c r="C215" s="10"/>
      <c r="D215" s="8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2.75" customHeight="1" x14ac:dyDescent="0.15">
      <c r="A216" s="10"/>
      <c r="B216" s="10"/>
      <c r="C216" s="10"/>
      <c r="D216" s="8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2.75" customHeight="1" x14ac:dyDescent="0.15">
      <c r="A217" s="10"/>
      <c r="B217" s="10"/>
      <c r="C217" s="10"/>
      <c r="D217" s="8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2.75" customHeight="1" x14ac:dyDescent="0.15">
      <c r="A218" s="10"/>
      <c r="B218" s="10"/>
      <c r="C218" s="10"/>
      <c r="D218" s="8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2.75" customHeight="1" x14ac:dyDescent="0.15">
      <c r="A219" s="10"/>
      <c r="B219" s="10"/>
      <c r="C219" s="10"/>
      <c r="D219" s="8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2.75" customHeight="1" x14ac:dyDescent="0.15">
      <c r="A220" s="10"/>
      <c r="B220" s="10"/>
      <c r="C220" s="10"/>
      <c r="D220" s="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2.75" customHeight="1" x14ac:dyDescent="0.15">
      <c r="A221" s="10"/>
      <c r="B221" s="10"/>
      <c r="C221" s="10"/>
      <c r="D221" s="8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2.75" customHeight="1" x14ac:dyDescent="0.15">
      <c r="A222" s="10"/>
      <c r="B222" s="10"/>
      <c r="C222" s="10"/>
      <c r="D222" s="8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2.75" customHeight="1" x14ac:dyDescent="0.15">
      <c r="A223" s="10"/>
      <c r="B223" s="10"/>
      <c r="C223" s="10"/>
      <c r="D223" s="8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2.75" customHeight="1" x14ac:dyDescent="0.15">
      <c r="A224" s="10"/>
      <c r="B224" s="10"/>
      <c r="C224" s="10"/>
      <c r="D224" s="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2.75" customHeight="1" x14ac:dyDescent="0.15">
      <c r="A225" s="10"/>
      <c r="B225" s="10"/>
      <c r="C225" s="10"/>
      <c r="D225" s="8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2.75" customHeight="1" x14ac:dyDescent="0.15">
      <c r="A226" s="10"/>
      <c r="B226" s="10"/>
      <c r="C226" s="10"/>
      <c r="D226" s="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2.75" customHeight="1" x14ac:dyDescent="0.15">
      <c r="A227" s="10"/>
      <c r="B227" s="10"/>
      <c r="C227" s="10"/>
      <c r="D227" s="8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2.75" customHeight="1" x14ac:dyDescent="0.15">
      <c r="A228" s="10"/>
      <c r="B228" s="10"/>
      <c r="C228" s="10"/>
      <c r="D228" s="8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2.75" customHeight="1" x14ac:dyDescent="0.15">
      <c r="A229" s="10"/>
      <c r="B229" s="10"/>
      <c r="C229" s="10"/>
      <c r="D229" s="8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2.75" customHeight="1" x14ac:dyDescent="0.15">
      <c r="A230" s="10"/>
      <c r="B230" s="10"/>
      <c r="C230" s="10"/>
      <c r="D230" s="8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2.75" customHeight="1" x14ac:dyDescent="0.15">
      <c r="A231" s="10"/>
      <c r="B231" s="10"/>
      <c r="C231" s="10"/>
      <c r="D231" s="8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2.75" customHeight="1" x14ac:dyDescent="0.15">
      <c r="A232" s="10"/>
      <c r="B232" s="10"/>
      <c r="C232" s="10"/>
      <c r="D232" s="8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2.75" customHeight="1" x14ac:dyDescent="0.15">
      <c r="A233" s="10"/>
      <c r="B233" s="10"/>
      <c r="C233" s="10"/>
      <c r="D233" s="8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2.75" customHeight="1" x14ac:dyDescent="0.15">
      <c r="A234" s="10"/>
      <c r="B234" s="10"/>
      <c r="C234" s="10"/>
      <c r="D234" s="8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2.75" customHeight="1" x14ac:dyDescent="0.15">
      <c r="A235" s="10"/>
      <c r="B235" s="10"/>
      <c r="C235" s="10"/>
      <c r="D235" s="8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2.75" customHeight="1" x14ac:dyDescent="0.15">
      <c r="A236" s="10"/>
      <c r="B236" s="10"/>
      <c r="C236" s="10"/>
      <c r="D236" s="8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2.75" customHeight="1" x14ac:dyDescent="0.15">
      <c r="A237" s="10"/>
      <c r="B237" s="10"/>
      <c r="C237" s="10"/>
      <c r="D237" s="8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2.75" customHeight="1" x14ac:dyDescent="0.15">
      <c r="A238" s="10"/>
      <c r="B238" s="10"/>
      <c r="C238" s="10"/>
      <c r="D238" s="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2.75" customHeight="1" x14ac:dyDescent="0.15">
      <c r="A239" s="10"/>
      <c r="B239" s="10"/>
      <c r="C239" s="10"/>
      <c r="D239" s="8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2.75" customHeight="1" x14ac:dyDescent="0.15">
      <c r="A240" s="10"/>
      <c r="B240" s="10"/>
      <c r="C240" s="10"/>
      <c r="D240" s="8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2.75" customHeight="1" x14ac:dyDescent="0.15">
      <c r="A241" s="10"/>
      <c r="B241" s="10"/>
      <c r="C241" s="10"/>
      <c r="D241" s="8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2.75" customHeight="1" x14ac:dyDescent="0.15">
      <c r="A242" s="10"/>
      <c r="B242" s="10"/>
      <c r="C242" s="10"/>
      <c r="D242" s="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2.75" customHeight="1" x14ac:dyDescent="0.15">
      <c r="A243" s="10"/>
      <c r="B243" s="10"/>
      <c r="C243" s="10"/>
      <c r="D243" s="8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2.75" customHeight="1" x14ac:dyDescent="0.15">
      <c r="A244" s="10"/>
      <c r="B244" s="10"/>
      <c r="C244" s="10"/>
      <c r="D244" s="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2.75" customHeight="1" x14ac:dyDescent="0.15">
      <c r="A245" s="10"/>
      <c r="B245" s="10"/>
      <c r="C245" s="10"/>
      <c r="D245" s="8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2.75" customHeight="1" x14ac:dyDescent="0.15">
      <c r="A246" s="10"/>
      <c r="B246" s="10"/>
      <c r="C246" s="10"/>
      <c r="D246" s="8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2.75" customHeight="1" x14ac:dyDescent="0.15">
      <c r="A247" s="10"/>
      <c r="B247" s="10"/>
      <c r="C247" s="10"/>
      <c r="D247" s="8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2.75" customHeight="1" x14ac:dyDescent="0.15">
      <c r="A248" s="10"/>
      <c r="B248" s="10"/>
      <c r="C248" s="10"/>
      <c r="D248" s="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2.75" customHeight="1" x14ac:dyDescent="0.15">
      <c r="A249" s="10"/>
      <c r="B249" s="10"/>
      <c r="C249" s="10"/>
      <c r="D249" s="8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2.75" customHeight="1" x14ac:dyDescent="0.15">
      <c r="A250" s="10"/>
      <c r="B250" s="10"/>
      <c r="C250" s="10"/>
      <c r="D250" s="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2.75" customHeight="1" x14ac:dyDescent="0.15">
      <c r="A251" s="10"/>
      <c r="B251" s="10"/>
      <c r="C251" s="10"/>
      <c r="D251" s="8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2.75" customHeight="1" x14ac:dyDescent="0.15">
      <c r="A252" s="10"/>
      <c r="B252" s="10"/>
      <c r="C252" s="10"/>
      <c r="D252" s="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2.75" customHeight="1" x14ac:dyDescent="0.15">
      <c r="A253" s="10"/>
      <c r="B253" s="10"/>
      <c r="C253" s="10"/>
      <c r="D253" s="8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2.75" customHeight="1" x14ac:dyDescent="0.15">
      <c r="A254" s="10"/>
      <c r="B254" s="10"/>
      <c r="C254" s="10"/>
      <c r="D254" s="8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2.75" customHeight="1" x14ac:dyDescent="0.15">
      <c r="A255" s="10"/>
      <c r="B255" s="10"/>
      <c r="C255" s="10"/>
      <c r="D255" s="8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2.75" customHeight="1" x14ac:dyDescent="0.15">
      <c r="A256" s="10"/>
      <c r="B256" s="10"/>
      <c r="C256" s="10"/>
      <c r="D256" s="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2.75" customHeight="1" x14ac:dyDescent="0.15">
      <c r="A257" s="10"/>
      <c r="B257" s="10"/>
      <c r="C257" s="10"/>
      <c r="D257" s="8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2.75" customHeight="1" x14ac:dyDescent="0.15">
      <c r="A258" s="10"/>
      <c r="B258" s="10"/>
      <c r="C258" s="10"/>
      <c r="D258" s="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2.75" customHeight="1" x14ac:dyDescent="0.15">
      <c r="A259" s="10"/>
      <c r="B259" s="10"/>
      <c r="C259" s="10"/>
      <c r="D259" s="8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2.75" customHeight="1" x14ac:dyDescent="0.15">
      <c r="A260" s="10"/>
      <c r="B260" s="10"/>
      <c r="C260" s="10"/>
      <c r="D260" s="8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2.75" customHeight="1" x14ac:dyDescent="0.15">
      <c r="A261" s="10"/>
      <c r="B261" s="10"/>
      <c r="C261" s="10"/>
      <c r="D261" s="8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2.75" customHeight="1" x14ac:dyDescent="0.15">
      <c r="A262" s="10"/>
      <c r="B262" s="10"/>
      <c r="C262" s="10"/>
      <c r="D262" s="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2.75" customHeight="1" x14ac:dyDescent="0.15">
      <c r="A263" s="10"/>
      <c r="B263" s="10"/>
      <c r="C263" s="10"/>
      <c r="D263" s="8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2.75" customHeight="1" x14ac:dyDescent="0.15">
      <c r="A264" s="10"/>
      <c r="B264" s="10"/>
      <c r="C264" s="10"/>
      <c r="D264" s="8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2.75" customHeight="1" x14ac:dyDescent="0.15">
      <c r="A265" s="10"/>
      <c r="B265" s="10"/>
      <c r="C265" s="10"/>
      <c r="D265" s="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2.75" customHeight="1" x14ac:dyDescent="0.15">
      <c r="A266" s="10"/>
      <c r="B266" s="10"/>
      <c r="C266" s="10"/>
      <c r="D266" s="8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2.75" customHeight="1" x14ac:dyDescent="0.15">
      <c r="A267" s="10"/>
      <c r="B267" s="10"/>
      <c r="C267" s="10"/>
      <c r="D267" s="8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2.75" customHeight="1" x14ac:dyDescent="0.15">
      <c r="A268" s="10"/>
      <c r="B268" s="10"/>
      <c r="C268" s="10"/>
      <c r="D268" s="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2.75" customHeight="1" x14ac:dyDescent="0.15">
      <c r="A269" s="10"/>
      <c r="B269" s="10"/>
      <c r="C269" s="10"/>
      <c r="D269" s="8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2.75" customHeight="1" x14ac:dyDescent="0.15">
      <c r="A270" s="10"/>
      <c r="B270" s="10"/>
      <c r="C270" s="10"/>
      <c r="D270" s="8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2.75" customHeight="1" x14ac:dyDescent="0.15">
      <c r="A271" s="10"/>
      <c r="B271" s="10"/>
      <c r="C271" s="10"/>
      <c r="D271" s="8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2.75" customHeight="1" x14ac:dyDescent="0.15">
      <c r="A272" s="10"/>
      <c r="B272" s="10"/>
      <c r="C272" s="10"/>
      <c r="D272" s="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2.75" customHeight="1" x14ac:dyDescent="0.15">
      <c r="A273" s="10"/>
      <c r="B273" s="10"/>
      <c r="C273" s="10"/>
      <c r="D273" s="8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2.75" customHeight="1" x14ac:dyDescent="0.15">
      <c r="A274" s="10"/>
      <c r="B274" s="10"/>
      <c r="C274" s="10"/>
      <c r="D274" s="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2.75" customHeight="1" x14ac:dyDescent="0.15">
      <c r="A275" s="10"/>
      <c r="B275" s="10"/>
      <c r="C275" s="10"/>
      <c r="D275" s="8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2.75" customHeight="1" x14ac:dyDescent="0.15">
      <c r="A276" s="10"/>
      <c r="B276" s="10"/>
      <c r="C276" s="10"/>
      <c r="D276" s="8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2.75" customHeight="1" x14ac:dyDescent="0.15">
      <c r="A277" s="10"/>
      <c r="B277" s="10"/>
      <c r="C277" s="10"/>
      <c r="D277" s="8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2.75" customHeight="1" x14ac:dyDescent="0.15">
      <c r="A278" s="10"/>
      <c r="B278" s="10"/>
      <c r="C278" s="10"/>
      <c r="D278" s="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2.75" customHeight="1" x14ac:dyDescent="0.15">
      <c r="A279" s="10"/>
      <c r="B279" s="10"/>
      <c r="C279" s="10"/>
      <c r="D279" s="8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2.75" customHeight="1" x14ac:dyDescent="0.15">
      <c r="A280" s="10"/>
      <c r="B280" s="10"/>
      <c r="C280" s="10"/>
      <c r="D280" s="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2.75" customHeight="1" x14ac:dyDescent="0.15">
      <c r="A281" s="10"/>
      <c r="B281" s="10"/>
      <c r="C281" s="10"/>
      <c r="D281" s="8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2.75" customHeight="1" x14ac:dyDescent="0.15">
      <c r="A282" s="10"/>
      <c r="B282" s="10"/>
      <c r="C282" s="10"/>
      <c r="D282" s="8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2.75" customHeight="1" x14ac:dyDescent="0.15">
      <c r="A283" s="10"/>
      <c r="B283" s="10"/>
      <c r="C283" s="10"/>
      <c r="D283" s="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2.75" customHeight="1" x14ac:dyDescent="0.15">
      <c r="A284" s="10"/>
      <c r="B284" s="10"/>
      <c r="C284" s="10"/>
      <c r="D284" s="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2.75" customHeight="1" x14ac:dyDescent="0.15">
      <c r="A285" s="10"/>
      <c r="B285" s="10"/>
      <c r="C285" s="10"/>
      <c r="D285" s="8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2.75" customHeight="1" x14ac:dyDescent="0.15">
      <c r="A286" s="10"/>
      <c r="B286" s="10"/>
      <c r="C286" s="10"/>
      <c r="D286" s="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2.75" customHeight="1" x14ac:dyDescent="0.15">
      <c r="A287" s="10"/>
      <c r="B287" s="10"/>
      <c r="C287" s="10"/>
      <c r="D287" s="8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2.75" customHeight="1" x14ac:dyDescent="0.15">
      <c r="A288" s="10"/>
      <c r="B288" s="10"/>
      <c r="C288" s="10"/>
      <c r="D288" s="8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2.75" customHeight="1" x14ac:dyDescent="0.15">
      <c r="A289" s="10"/>
      <c r="B289" s="10"/>
      <c r="C289" s="10"/>
      <c r="D289" s="8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2.75" customHeight="1" x14ac:dyDescent="0.15">
      <c r="A290" s="10"/>
      <c r="B290" s="10"/>
      <c r="C290" s="10"/>
      <c r="D290" s="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2.75" customHeight="1" x14ac:dyDescent="0.15">
      <c r="A291" s="10"/>
      <c r="B291" s="10"/>
      <c r="C291" s="10"/>
      <c r="D291" s="8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2.75" customHeight="1" x14ac:dyDescent="0.15">
      <c r="A292" s="10"/>
      <c r="B292" s="10"/>
      <c r="C292" s="10"/>
      <c r="D292" s="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2.75" customHeight="1" x14ac:dyDescent="0.15">
      <c r="A293" s="10"/>
      <c r="B293" s="10"/>
      <c r="C293" s="10"/>
      <c r="D293" s="8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2.75" customHeight="1" x14ac:dyDescent="0.15">
      <c r="A294" s="10"/>
      <c r="B294" s="10"/>
      <c r="C294" s="10"/>
      <c r="D294" s="8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2.75" customHeight="1" x14ac:dyDescent="0.15">
      <c r="A295" s="10"/>
      <c r="B295" s="10"/>
      <c r="C295" s="10"/>
      <c r="D295" s="8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2.75" customHeight="1" x14ac:dyDescent="0.15">
      <c r="A296" s="10"/>
      <c r="B296" s="10"/>
      <c r="C296" s="10"/>
      <c r="D296" s="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2.75" customHeight="1" x14ac:dyDescent="0.15">
      <c r="A297" s="10"/>
      <c r="B297" s="10"/>
      <c r="C297" s="10"/>
      <c r="D297" s="8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2.75" customHeight="1" x14ac:dyDescent="0.15">
      <c r="A298" s="10"/>
      <c r="B298" s="10"/>
      <c r="C298" s="10"/>
      <c r="D298" s="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2.75" customHeight="1" x14ac:dyDescent="0.15">
      <c r="A299" s="10"/>
      <c r="B299" s="10"/>
      <c r="C299" s="10"/>
      <c r="D299" s="8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2.75" customHeight="1" x14ac:dyDescent="0.15">
      <c r="A300" s="10"/>
      <c r="B300" s="10"/>
      <c r="C300" s="10"/>
      <c r="D300" s="8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2.75" customHeight="1" x14ac:dyDescent="0.15">
      <c r="A301" s="10"/>
      <c r="B301" s="10"/>
      <c r="C301" s="10"/>
      <c r="D301" s="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2.75" customHeight="1" x14ac:dyDescent="0.15">
      <c r="A302" s="10"/>
      <c r="B302" s="10"/>
      <c r="C302" s="10"/>
      <c r="D302" s="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2.75" customHeight="1" x14ac:dyDescent="0.15">
      <c r="A303" s="10"/>
      <c r="B303" s="10"/>
      <c r="C303" s="10"/>
      <c r="D303" s="8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2.75" customHeight="1" x14ac:dyDescent="0.15">
      <c r="A304" s="10"/>
      <c r="B304" s="10"/>
      <c r="C304" s="10"/>
      <c r="D304" s="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2.75" customHeight="1" x14ac:dyDescent="0.15">
      <c r="A305" s="10"/>
      <c r="B305" s="10"/>
      <c r="C305" s="10"/>
      <c r="D305" s="8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2.75" customHeight="1" x14ac:dyDescent="0.15">
      <c r="A306" s="10"/>
      <c r="B306" s="10"/>
      <c r="C306" s="10"/>
      <c r="D306" s="8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2.75" customHeight="1" x14ac:dyDescent="0.15">
      <c r="A307" s="10"/>
      <c r="B307" s="10"/>
      <c r="C307" s="10"/>
      <c r="D307" s="8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2.75" customHeight="1" x14ac:dyDescent="0.15">
      <c r="A308" s="10"/>
      <c r="B308" s="10"/>
      <c r="C308" s="10"/>
      <c r="D308" s="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2.75" customHeight="1" x14ac:dyDescent="0.15">
      <c r="A309" s="10"/>
      <c r="B309" s="10"/>
      <c r="C309" s="10"/>
      <c r="D309" s="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2.75" customHeight="1" x14ac:dyDescent="0.15">
      <c r="A310" s="10"/>
      <c r="B310" s="10"/>
      <c r="C310" s="10"/>
      <c r="D310" s="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2.75" customHeight="1" x14ac:dyDescent="0.15">
      <c r="A311" s="10"/>
      <c r="B311" s="10"/>
      <c r="C311" s="10"/>
      <c r="D311" s="8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2.75" customHeight="1" x14ac:dyDescent="0.15">
      <c r="A312" s="10"/>
      <c r="B312" s="10"/>
      <c r="C312" s="10"/>
      <c r="D312" s="8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2.75" customHeight="1" x14ac:dyDescent="0.15">
      <c r="A313" s="10"/>
      <c r="B313" s="10"/>
      <c r="C313" s="10"/>
      <c r="D313" s="8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2.75" customHeight="1" x14ac:dyDescent="0.15">
      <c r="A314" s="10"/>
      <c r="B314" s="10"/>
      <c r="C314" s="10"/>
      <c r="D314" s="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2.75" customHeight="1" x14ac:dyDescent="0.15">
      <c r="A315" s="10"/>
      <c r="B315" s="10"/>
      <c r="C315" s="10"/>
      <c r="D315" s="8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2.75" customHeight="1" x14ac:dyDescent="0.15">
      <c r="A316" s="10"/>
      <c r="B316" s="10"/>
      <c r="C316" s="10"/>
      <c r="D316" s="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2.75" customHeight="1" x14ac:dyDescent="0.15">
      <c r="A317" s="10"/>
      <c r="B317" s="10"/>
      <c r="C317" s="10"/>
      <c r="D317" s="8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2.75" customHeight="1" x14ac:dyDescent="0.15">
      <c r="A318" s="10"/>
      <c r="B318" s="10"/>
      <c r="C318" s="10"/>
      <c r="D318" s="8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2.75" customHeight="1" x14ac:dyDescent="0.15">
      <c r="A319" s="10"/>
      <c r="B319" s="10"/>
      <c r="C319" s="10"/>
      <c r="D319" s="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2.75" customHeight="1" x14ac:dyDescent="0.15">
      <c r="A320" s="10"/>
      <c r="B320" s="10"/>
      <c r="C320" s="10"/>
      <c r="D320" s="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2.75" customHeight="1" x14ac:dyDescent="0.15">
      <c r="A321" s="10"/>
      <c r="B321" s="10"/>
      <c r="C321" s="10"/>
      <c r="D321" s="8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2.75" customHeight="1" x14ac:dyDescent="0.15">
      <c r="A322" s="10"/>
      <c r="B322" s="10"/>
      <c r="C322" s="10"/>
      <c r="D322" s="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2.75" customHeight="1" x14ac:dyDescent="0.15">
      <c r="A323" s="10"/>
      <c r="B323" s="10"/>
      <c r="C323" s="10"/>
      <c r="D323" s="8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2.75" customHeight="1" x14ac:dyDescent="0.15">
      <c r="A324" s="10"/>
      <c r="B324" s="10"/>
      <c r="C324" s="10"/>
      <c r="D324" s="8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2.75" customHeight="1" x14ac:dyDescent="0.15">
      <c r="A325" s="10"/>
      <c r="B325" s="10"/>
      <c r="C325" s="10"/>
      <c r="D325" s="8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2.75" customHeight="1" x14ac:dyDescent="0.15">
      <c r="A326" s="10"/>
      <c r="B326" s="10"/>
      <c r="C326" s="10"/>
      <c r="D326" s="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2.75" customHeight="1" x14ac:dyDescent="0.15">
      <c r="A327" s="10"/>
      <c r="B327" s="10"/>
      <c r="C327" s="10"/>
      <c r="D327" s="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2.75" customHeight="1" x14ac:dyDescent="0.15">
      <c r="A328" s="10"/>
      <c r="B328" s="10"/>
      <c r="C328" s="10"/>
      <c r="D328" s="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2.75" customHeight="1" x14ac:dyDescent="0.15">
      <c r="A329" s="10"/>
      <c r="B329" s="10"/>
      <c r="C329" s="10"/>
      <c r="D329" s="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2.75" customHeight="1" x14ac:dyDescent="0.15">
      <c r="A330" s="10"/>
      <c r="B330" s="10"/>
      <c r="C330" s="10"/>
      <c r="D330" s="8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2.75" customHeight="1" x14ac:dyDescent="0.15">
      <c r="A331" s="10"/>
      <c r="B331" s="10"/>
      <c r="C331" s="10"/>
      <c r="D331" s="8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2.75" customHeight="1" x14ac:dyDescent="0.15">
      <c r="A332" s="10"/>
      <c r="B332" s="10"/>
      <c r="C332" s="10"/>
      <c r="D332" s="8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2.75" customHeight="1" x14ac:dyDescent="0.15">
      <c r="A333" s="10"/>
      <c r="B333" s="10"/>
      <c r="C333" s="10"/>
      <c r="D333" s="8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2.75" customHeight="1" x14ac:dyDescent="0.15">
      <c r="A334" s="10"/>
      <c r="B334" s="10"/>
      <c r="C334" s="10"/>
      <c r="D334" s="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2.75" customHeight="1" x14ac:dyDescent="0.15">
      <c r="A335" s="10"/>
      <c r="B335" s="10"/>
      <c r="C335" s="10"/>
      <c r="D335" s="8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2.75" customHeight="1" x14ac:dyDescent="0.15">
      <c r="A336" s="10"/>
      <c r="B336" s="10"/>
      <c r="C336" s="10"/>
      <c r="D336" s="8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2.75" customHeight="1" x14ac:dyDescent="0.15">
      <c r="A337" s="10"/>
      <c r="B337" s="10"/>
      <c r="C337" s="10"/>
      <c r="D337" s="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2.75" customHeight="1" x14ac:dyDescent="0.15">
      <c r="A338" s="10"/>
      <c r="B338" s="10"/>
      <c r="C338" s="10"/>
      <c r="D338" s="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2.75" customHeight="1" x14ac:dyDescent="0.15">
      <c r="A339" s="10"/>
      <c r="B339" s="10"/>
      <c r="C339" s="10"/>
      <c r="D339" s="8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2.75" customHeight="1" x14ac:dyDescent="0.15">
      <c r="A340" s="10"/>
      <c r="B340" s="10"/>
      <c r="C340" s="10"/>
      <c r="D340" s="8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2.75" customHeight="1" x14ac:dyDescent="0.15">
      <c r="A341" s="10"/>
      <c r="B341" s="10"/>
      <c r="C341" s="10"/>
      <c r="D341" s="8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2.75" customHeight="1" x14ac:dyDescent="0.15">
      <c r="A342" s="10"/>
      <c r="B342" s="10"/>
      <c r="C342" s="10"/>
      <c r="D342" s="8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2.75" customHeight="1" x14ac:dyDescent="0.15">
      <c r="A343" s="10"/>
      <c r="B343" s="10"/>
      <c r="C343" s="10"/>
      <c r="D343" s="8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2.75" customHeight="1" x14ac:dyDescent="0.15">
      <c r="A344" s="10"/>
      <c r="B344" s="10"/>
      <c r="C344" s="10"/>
      <c r="D344" s="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2.75" customHeight="1" x14ac:dyDescent="0.15">
      <c r="A345" s="10"/>
      <c r="B345" s="10"/>
      <c r="C345" s="10"/>
      <c r="D345" s="8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2.75" customHeight="1" x14ac:dyDescent="0.15">
      <c r="A346" s="10"/>
      <c r="B346" s="10"/>
      <c r="C346" s="10"/>
      <c r="D346" s="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2.75" customHeight="1" x14ac:dyDescent="0.15">
      <c r="A347" s="10"/>
      <c r="B347" s="10"/>
      <c r="C347" s="10"/>
      <c r="D347" s="8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2.75" customHeight="1" x14ac:dyDescent="0.15">
      <c r="A348" s="10"/>
      <c r="B348" s="10"/>
      <c r="C348" s="10"/>
      <c r="D348" s="8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2.75" customHeight="1" x14ac:dyDescent="0.15">
      <c r="A349" s="10"/>
      <c r="B349" s="10"/>
      <c r="C349" s="10"/>
      <c r="D349" s="8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2.75" customHeight="1" x14ac:dyDescent="0.15">
      <c r="A350" s="10"/>
      <c r="B350" s="10"/>
      <c r="C350" s="10"/>
      <c r="D350" s="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2.75" customHeight="1" x14ac:dyDescent="0.15">
      <c r="A351" s="10"/>
      <c r="B351" s="10"/>
      <c r="C351" s="10"/>
      <c r="D351" s="8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2.75" customHeight="1" x14ac:dyDescent="0.15">
      <c r="A352" s="10"/>
      <c r="B352" s="10"/>
      <c r="C352" s="10"/>
      <c r="D352" s="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2.75" customHeight="1" x14ac:dyDescent="0.15">
      <c r="A353" s="10"/>
      <c r="B353" s="10"/>
      <c r="C353" s="10"/>
      <c r="D353" s="8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2.75" customHeight="1" x14ac:dyDescent="0.15">
      <c r="A354" s="10"/>
      <c r="B354" s="10"/>
      <c r="C354" s="10"/>
      <c r="D354" s="8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2.75" customHeight="1" x14ac:dyDescent="0.15">
      <c r="A355" s="10"/>
      <c r="B355" s="10"/>
      <c r="C355" s="10"/>
      <c r="D355" s="8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2.75" customHeight="1" x14ac:dyDescent="0.15">
      <c r="A356" s="10"/>
      <c r="B356" s="10"/>
      <c r="C356" s="10"/>
      <c r="D356" s="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2.75" customHeight="1" x14ac:dyDescent="0.15">
      <c r="A357" s="10"/>
      <c r="B357" s="10"/>
      <c r="C357" s="10"/>
      <c r="D357" s="8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2.75" customHeight="1" x14ac:dyDescent="0.15">
      <c r="A358" s="10"/>
      <c r="B358" s="10"/>
      <c r="C358" s="10"/>
      <c r="D358" s="8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2.75" customHeight="1" x14ac:dyDescent="0.15">
      <c r="A359" s="10"/>
      <c r="B359" s="10"/>
      <c r="C359" s="10"/>
      <c r="D359" s="8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2.75" customHeight="1" x14ac:dyDescent="0.15">
      <c r="A360" s="10"/>
      <c r="B360" s="10"/>
      <c r="C360" s="10"/>
      <c r="D360" s="8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2.75" customHeight="1" x14ac:dyDescent="0.15">
      <c r="A361" s="10"/>
      <c r="B361" s="10"/>
      <c r="C361" s="10"/>
      <c r="D361" s="8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2.75" customHeight="1" x14ac:dyDescent="0.15">
      <c r="A362" s="10"/>
      <c r="B362" s="10"/>
      <c r="C362" s="10"/>
      <c r="D362" s="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2.75" customHeight="1" x14ac:dyDescent="0.15">
      <c r="A363" s="10"/>
      <c r="B363" s="10"/>
      <c r="C363" s="10"/>
      <c r="D363" s="8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2.75" customHeight="1" x14ac:dyDescent="0.15">
      <c r="A364" s="10"/>
      <c r="B364" s="10"/>
      <c r="C364" s="10"/>
      <c r="D364" s="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2.75" customHeight="1" x14ac:dyDescent="0.15">
      <c r="A365" s="10"/>
      <c r="B365" s="10"/>
      <c r="C365" s="10"/>
      <c r="D365" s="8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2.75" customHeight="1" x14ac:dyDescent="0.15">
      <c r="A366" s="10"/>
      <c r="B366" s="10"/>
      <c r="C366" s="10"/>
      <c r="D366" s="8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2.75" customHeight="1" x14ac:dyDescent="0.15">
      <c r="A367" s="10"/>
      <c r="B367" s="10"/>
      <c r="C367" s="10"/>
      <c r="D367" s="8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2.75" customHeight="1" x14ac:dyDescent="0.15">
      <c r="A368" s="10"/>
      <c r="B368" s="10"/>
      <c r="C368" s="10"/>
      <c r="D368" s="8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2.75" customHeight="1" x14ac:dyDescent="0.15">
      <c r="A369" s="10"/>
      <c r="B369" s="10"/>
      <c r="C369" s="10"/>
      <c r="D369" s="8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2.75" customHeight="1" x14ac:dyDescent="0.15">
      <c r="A370" s="10"/>
      <c r="B370" s="10"/>
      <c r="C370" s="10"/>
      <c r="D370" s="8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2.75" customHeight="1" x14ac:dyDescent="0.15">
      <c r="A371" s="10"/>
      <c r="B371" s="10"/>
      <c r="C371" s="10"/>
      <c r="D371" s="8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2.75" customHeight="1" x14ac:dyDescent="0.15">
      <c r="A372" s="10"/>
      <c r="B372" s="10"/>
      <c r="C372" s="10"/>
      <c r="D372" s="8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2.75" customHeight="1" x14ac:dyDescent="0.15">
      <c r="A373" s="10"/>
      <c r="B373" s="10"/>
      <c r="C373" s="10"/>
      <c r="D373" s="8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2.75" customHeight="1" x14ac:dyDescent="0.15">
      <c r="A374" s="10"/>
      <c r="B374" s="10"/>
      <c r="C374" s="10"/>
      <c r="D374" s="8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2.75" customHeight="1" x14ac:dyDescent="0.15">
      <c r="A375" s="10"/>
      <c r="B375" s="10"/>
      <c r="C375" s="10"/>
      <c r="D375" s="8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2.75" customHeight="1" x14ac:dyDescent="0.15">
      <c r="A376" s="10"/>
      <c r="B376" s="10"/>
      <c r="C376" s="10"/>
      <c r="D376" s="8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2.75" customHeight="1" x14ac:dyDescent="0.15">
      <c r="A377" s="10"/>
      <c r="B377" s="10"/>
      <c r="C377" s="10"/>
      <c r="D377" s="8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2.75" customHeight="1" x14ac:dyDescent="0.15">
      <c r="A378" s="10"/>
      <c r="B378" s="10"/>
      <c r="C378" s="10"/>
      <c r="D378" s="8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2.75" customHeight="1" x14ac:dyDescent="0.15">
      <c r="A379" s="10"/>
      <c r="B379" s="10"/>
      <c r="C379" s="10"/>
      <c r="D379" s="8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2.75" customHeight="1" x14ac:dyDescent="0.15">
      <c r="A380" s="10"/>
      <c r="B380" s="10"/>
      <c r="C380" s="10"/>
      <c r="D380" s="8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2.75" customHeight="1" x14ac:dyDescent="0.15">
      <c r="A381" s="10"/>
      <c r="B381" s="10"/>
      <c r="C381" s="10"/>
      <c r="D381" s="8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2.75" customHeight="1" x14ac:dyDescent="0.15">
      <c r="A382" s="10"/>
      <c r="B382" s="10"/>
      <c r="C382" s="10"/>
      <c r="D382" s="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2.75" customHeight="1" x14ac:dyDescent="0.15">
      <c r="A383" s="10"/>
      <c r="B383" s="10"/>
      <c r="C383" s="10"/>
      <c r="D383" s="8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2.75" customHeight="1" x14ac:dyDescent="0.15">
      <c r="A384" s="10"/>
      <c r="B384" s="10"/>
      <c r="C384" s="10"/>
      <c r="D384" s="8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2.75" customHeight="1" x14ac:dyDescent="0.15">
      <c r="A385" s="10"/>
      <c r="B385" s="10"/>
      <c r="C385" s="10"/>
      <c r="D385" s="8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2.75" customHeight="1" x14ac:dyDescent="0.15">
      <c r="A386" s="10"/>
      <c r="B386" s="10"/>
      <c r="C386" s="10"/>
      <c r="D386" s="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2.75" customHeight="1" x14ac:dyDescent="0.15">
      <c r="A387" s="10"/>
      <c r="B387" s="10"/>
      <c r="C387" s="10"/>
      <c r="D387" s="8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2.75" customHeight="1" x14ac:dyDescent="0.15">
      <c r="A388" s="10"/>
      <c r="B388" s="10"/>
      <c r="C388" s="10"/>
      <c r="D388" s="8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2.75" customHeight="1" x14ac:dyDescent="0.15">
      <c r="A389" s="10"/>
      <c r="B389" s="10"/>
      <c r="C389" s="10"/>
      <c r="D389" s="8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2.75" customHeight="1" x14ac:dyDescent="0.15">
      <c r="A390" s="10"/>
      <c r="B390" s="10"/>
      <c r="C390" s="10"/>
      <c r="D390" s="8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2.75" customHeight="1" x14ac:dyDescent="0.15">
      <c r="A391" s="10"/>
      <c r="B391" s="10"/>
      <c r="C391" s="10"/>
      <c r="D391" s="8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2.75" customHeight="1" x14ac:dyDescent="0.15">
      <c r="A392" s="10"/>
      <c r="B392" s="10"/>
      <c r="C392" s="10"/>
      <c r="D392" s="8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2.75" customHeight="1" x14ac:dyDescent="0.15">
      <c r="A393" s="10"/>
      <c r="B393" s="10"/>
      <c r="C393" s="10"/>
      <c r="D393" s="8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2.75" customHeight="1" x14ac:dyDescent="0.15">
      <c r="A394" s="10"/>
      <c r="B394" s="10"/>
      <c r="C394" s="10"/>
      <c r="D394" s="8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2.75" customHeight="1" x14ac:dyDescent="0.15">
      <c r="A395" s="10"/>
      <c r="B395" s="10"/>
      <c r="C395" s="10"/>
      <c r="D395" s="8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2.75" customHeight="1" x14ac:dyDescent="0.15">
      <c r="A396" s="10"/>
      <c r="B396" s="10"/>
      <c r="C396" s="10"/>
      <c r="D396" s="8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2.75" customHeight="1" x14ac:dyDescent="0.15">
      <c r="A397" s="10"/>
      <c r="B397" s="10"/>
      <c r="C397" s="10"/>
      <c r="D397" s="8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2.75" customHeight="1" x14ac:dyDescent="0.15">
      <c r="A398" s="10"/>
      <c r="B398" s="10"/>
      <c r="C398" s="10"/>
      <c r="D398" s="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2.75" customHeight="1" x14ac:dyDescent="0.15">
      <c r="A399" s="10"/>
      <c r="B399" s="10"/>
      <c r="C399" s="10"/>
      <c r="D399" s="8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2.75" customHeight="1" x14ac:dyDescent="0.15">
      <c r="A400" s="10"/>
      <c r="B400" s="10"/>
      <c r="C400" s="10"/>
      <c r="D400" s="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2.75" customHeight="1" x14ac:dyDescent="0.15">
      <c r="A401" s="10"/>
      <c r="B401" s="10"/>
      <c r="C401" s="10"/>
      <c r="D401" s="8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2.75" customHeight="1" x14ac:dyDescent="0.15">
      <c r="A402" s="10"/>
      <c r="B402" s="10"/>
      <c r="C402" s="10"/>
      <c r="D402" s="8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2.75" customHeight="1" x14ac:dyDescent="0.15">
      <c r="A403" s="10"/>
      <c r="B403" s="10"/>
      <c r="C403" s="10"/>
      <c r="D403" s="8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2.75" customHeight="1" x14ac:dyDescent="0.15">
      <c r="A404" s="10"/>
      <c r="B404" s="10"/>
      <c r="C404" s="10"/>
      <c r="D404" s="8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2.75" customHeight="1" x14ac:dyDescent="0.15">
      <c r="A405" s="10"/>
      <c r="B405" s="10"/>
      <c r="C405" s="10"/>
      <c r="D405" s="8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2.75" customHeight="1" x14ac:dyDescent="0.15">
      <c r="A406" s="10"/>
      <c r="B406" s="10"/>
      <c r="C406" s="10"/>
      <c r="D406" s="8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2.75" customHeight="1" x14ac:dyDescent="0.15">
      <c r="A407" s="10"/>
      <c r="B407" s="10"/>
      <c r="C407" s="10"/>
      <c r="D407" s="8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2.75" customHeight="1" x14ac:dyDescent="0.15">
      <c r="A408" s="10"/>
      <c r="B408" s="10"/>
      <c r="C408" s="10"/>
      <c r="D408" s="8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2.75" customHeight="1" x14ac:dyDescent="0.15">
      <c r="A409" s="10"/>
      <c r="B409" s="10"/>
      <c r="C409" s="10"/>
      <c r="D409" s="8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2.75" customHeight="1" x14ac:dyDescent="0.15">
      <c r="A410" s="10"/>
      <c r="B410" s="10"/>
      <c r="C410" s="10"/>
      <c r="D410" s="8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2.75" customHeight="1" x14ac:dyDescent="0.15">
      <c r="A411" s="10"/>
      <c r="B411" s="10"/>
      <c r="C411" s="10"/>
      <c r="D411" s="8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2.75" customHeight="1" x14ac:dyDescent="0.15">
      <c r="A412" s="10"/>
      <c r="B412" s="10"/>
      <c r="C412" s="10"/>
      <c r="D412" s="8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2.75" customHeight="1" x14ac:dyDescent="0.15">
      <c r="A413" s="10"/>
      <c r="B413" s="10"/>
      <c r="C413" s="10"/>
      <c r="D413" s="8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2.75" customHeight="1" x14ac:dyDescent="0.15">
      <c r="A414" s="10"/>
      <c r="B414" s="10"/>
      <c r="C414" s="10"/>
      <c r="D414" s="8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2.75" customHeight="1" x14ac:dyDescent="0.15">
      <c r="A415" s="10"/>
      <c r="B415" s="10"/>
      <c r="C415" s="10"/>
      <c r="D415" s="8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2.75" customHeight="1" x14ac:dyDescent="0.15">
      <c r="A416" s="10"/>
      <c r="B416" s="10"/>
      <c r="C416" s="10"/>
      <c r="D416" s="8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2.75" customHeight="1" x14ac:dyDescent="0.15">
      <c r="A417" s="10"/>
      <c r="B417" s="10"/>
      <c r="C417" s="10"/>
      <c r="D417" s="8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2.75" customHeight="1" x14ac:dyDescent="0.15">
      <c r="A418" s="10"/>
      <c r="B418" s="10"/>
      <c r="C418" s="10"/>
      <c r="D418" s="8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2.75" customHeight="1" x14ac:dyDescent="0.15">
      <c r="A419" s="10"/>
      <c r="B419" s="10"/>
      <c r="C419" s="10"/>
      <c r="D419" s="8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2.75" customHeight="1" x14ac:dyDescent="0.15">
      <c r="A420" s="10"/>
      <c r="B420" s="10"/>
      <c r="C420" s="10"/>
      <c r="D420" s="8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2.75" customHeight="1" x14ac:dyDescent="0.15">
      <c r="A421" s="10"/>
      <c r="B421" s="10"/>
      <c r="C421" s="10"/>
      <c r="D421" s="8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2.75" customHeight="1" x14ac:dyDescent="0.15">
      <c r="A422" s="10"/>
      <c r="B422" s="10"/>
      <c r="C422" s="10"/>
      <c r="D422" s="8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2.75" customHeight="1" x14ac:dyDescent="0.15">
      <c r="A423" s="10"/>
      <c r="B423" s="10"/>
      <c r="C423" s="10"/>
      <c r="D423" s="8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2.75" customHeight="1" x14ac:dyDescent="0.15">
      <c r="A424" s="10"/>
      <c r="B424" s="10"/>
      <c r="C424" s="10"/>
      <c r="D424" s="8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2.75" customHeight="1" x14ac:dyDescent="0.15">
      <c r="A425" s="10"/>
      <c r="B425" s="10"/>
      <c r="C425" s="10"/>
      <c r="D425" s="8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2.75" customHeight="1" x14ac:dyDescent="0.15">
      <c r="A426" s="10"/>
      <c r="B426" s="10"/>
      <c r="C426" s="10"/>
      <c r="D426" s="8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2.75" customHeight="1" x14ac:dyDescent="0.15">
      <c r="A427" s="10"/>
      <c r="B427" s="10"/>
      <c r="C427" s="10"/>
      <c r="D427" s="8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2.75" customHeight="1" x14ac:dyDescent="0.15">
      <c r="A428" s="10"/>
      <c r="B428" s="10"/>
      <c r="C428" s="10"/>
      <c r="D428" s="8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2.75" customHeight="1" x14ac:dyDescent="0.15">
      <c r="A429" s="10"/>
      <c r="B429" s="10"/>
      <c r="C429" s="10"/>
      <c r="D429" s="8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2.75" customHeight="1" x14ac:dyDescent="0.15">
      <c r="A430" s="10"/>
      <c r="B430" s="10"/>
      <c r="C430" s="10"/>
      <c r="D430" s="8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2.75" customHeight="1" x14ac:dyDescent="0.15">
      <c r="A431" s="10"/>
      <c r="B431" s="10"/>
      <c r="C431" s="10"/>
      <c r="D431" s="8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2.75" customHeight="1" x14ac:dyDescent="0.15">
      <c r="A432" s="10"/>
      <c r="B432" s="10"/>
      <c r="C432" s="10"/>
      <c r="D432" s="8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2.75" customHeight="1" x14ac:dyDescent="0.15">
      <c r="A433" s="10"/>
      <c r="B433" s="10"/>
      <c r="C433" s="10"/>
      <c r="D433" s="8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2.75" customHeight="1" x14ac:dyDescent="0.15">
      <c r="A434" s="10"/>
      <c r="B434" s="10"/>
      <c r="C434" s="10"/>
      <c r="D434" s="8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2.75" customHeight="1" x14ac:dyDescent="0.15">
      <c r="A435" s="10"/>
      <c r="B435" s="10"/>
      <c r="C435" s="10"/>
      <c r="D435" s="8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2.75" customHeight="1" x14ac:dyDescent="0.15">
      <c r="A436" s="10"/>
      <c r="B436" s="10"/>
      <c r="C436" s="10"/>
      <c r="D436" s="8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2.75" customHeight="1" x14ac:dyDescent="0.15">
      <c r="A437" s="10"/>
      <c r="B437" s="10"/>
      <c r="C437" s="10"/>
      <c r="D437" s="8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2.75" customHeight="1" x14ac:dyDescent="0.15">
      <c r="A438" s="10"/>
      <c r="B438" s="10"/>
      <c r="C438" s="10"/>
      <c r="D438" s="8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2.75" customHeight="1" x14ac:dyDescent="0.15">
      <c r="A439" s="10"/>
      <c r="B439" s="10"/>
      <c r="C439" s="10"/>
      <c r="D439" s="8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2.75" customHeight="1" x14ac:dyDescent="0.15">
      <c r="A440" s="10"/>
      <c r="B440" s="10"/>
      <c r="C440" s="10"/>
      <c r="D440" s="8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2.75" customHeight="1" x14ac:dyDescent="0.15">
      <c r="A441" s="10"/>
      <c r="B441" s="10"/>
      <c r="C441" s="10"/>
      <c r="D441" s="8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2.75" customHeight="1" x14ac:dyDescent="0.15">
      <c r="A442" s="10"/>
      <c r="B442" s="10"/>
      <c r="C442" s="10"/>
      <c r="D442" s="8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2.75" customHeight="1" x14ac:dyDescent="0.15">
      <c r="A443" s="10"/>
      <c r="B443" s="10"/>
      <c r="C443" s="10"/>
      <c r="D443" s="8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2.75" customHeight="1" x14ac:dyDescent="0.15">
      <c r="A444" s="10"/>
      <c r="B444" s="10"/>
      <c r="C444" s="10"/>
      <c r="D444" s="8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2.75" customHeight="1" x14ac:dyDescent="0.15">
      <c r="A445" s="10"/>
      <c r="B445" s="10"/>
      <c r="C445" s="10"/>
      <c r="D445" s="8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2.75" customHeight="1" x14ac:dyDescent="0.15">
      <c r="A446" s="10"/>
      <c r="B446" s="10"/>
      <c r="C446" s="10"/>
      <c r="D446" s="8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2.75" customHeight="1" x14ac:dyDescent="0.15">
      <c r="A447" s="10"/>
      <c r="B447" s="10"/>
      <c r="C447" s="10"/>
      <c r="D447" s="8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2.75" customHeight="1" x14ac:dyDescent="0.15">
      <c r="A448" s="10"/>
      <c r="B448" s="10"/>
      <c r="C448" s="10"/>
      <c r="D448" s="8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2.75" customHeight="1" x14ac:dyDescent="0.15">
      <c r="A449" s="10"/>
      <c r="B449" s="10"/>
      <c r="C449" s="10"/>
      <c r="D449" s="8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2.75" customHeight="1" x14ac:dyDescent="0.15">
      <c r="A450" s="10"/>
      <c r="B450" s="10"/>
      <c r="C450" s="10"/>
      <c r="D450" s="8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2.75" customHeight="1" x14ac:dyDescent="0.15">
      <c r="A451" s="10"/>
      <c r="B451" s="10"/>
      <c r="C451" s="10"/>
      <c r="D451" s="8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2.75" customHeight="1" x14ac:dyDescent="0.15">
      <c r="A452" s="10"/>
      <c r="B452" s="10"/>
      <c r="C452" s="10"/>
      <c r="D452" s="8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2.75" customHeight="1" x14ac:dyDescent="0.15">
      <c r="A453" s="10"/>
      <c r="B453" s="10"/>
      <c r="C453" s="10"/>
      <c r="D453" s="8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2.75" customHeight="1" x14ac:dyDescent="0.15">
      <c r="A454" s="10"/>
      <c r="B454" s="10"/>
      <c r="C454" s="10"/>
      <c r="D454" s="8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2.75" customHeight="1" x14ac:dyDescent="0.15">
      <c r="A455" s="10"/>
      <c r="B455" s="10"/>
      <c r="C455" s="10"/>
      <c r="D455" s="8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2.75" customHeight="1" x14ac:dyDescent="0.15">
      <c r="A456" s="10"/>
      <c r="B456" s="10"/>
      <c r="C456" s="10"/>
      <c r="D456" s="8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2.75" customHeight="1" x14ac:dyDescent="0.15">
      <c r="A457" s="10"/>
      <c r="B457" s="10"/>
      <c r="C457" s="10"/>
      <c r="D457" s="8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2.75" customHeight="1" x14ac:dyDescent="0.15">
      <c r="A458" s="10"/>
      <c r="B458" s="10"/>
      <c r="C458" s="10"/>
      <c r="D458" s="8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2.75" customHeight="1" x14ac:dyDescent="0.15">
      <c r="A459" s="10"/>
      <c r="B459" s="10"/>
      <c r="C459" s="10"/>
      <c r="D459" s="8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2.75" customHeight="1" x14ac:dyDescent="0.15">
      <c r="A460" s="10"/>
      <c r="B460" s="10"/>
      <c r="C460" s="10"/>
      <c r="D460" s="8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2.75" customHeight="1" x14ac:dyDescent="0.15">
      <c r="A461" s="10"/>
      <c r="B461" s="10"/>
      <c r="C461" s="10"/>
      <c r="D461" s="8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2.75" customHeight="1" x14ac:dyDescent="0.15">
      <c r="A462" s="10"/>
      <c r="B462" s="10"/>
      <c r="C462" s="10"/>
      <c r="D462" s="8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2.75" customHeight="1" x14ac:dyDescent="0.15">
      <c r="A463" s="10"/>
      <c r="B463" s="10"/>
      <c r="C463" s="10"/>
      <c r="D463" s="8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2.75" customHeight="1" x14ac:dyDescent="0.15">
      <c r="A464" s="10"/>
      <c r="B464" s="10"/>
      <c r="C464" s="10"/>
      <c r="D464" s="8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2.75" customHeight="1" x14ac:dyDescent="0.15">
      <c r="A465" s="10"/>
      <c r="B465" s="10"/>
      <c r="C465" s="10"/>
      <c r="D465" s="8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2.75" customHeight="1" x14ac:dyDescent="0.15">
      <c r="A466" s="10"/>
      <c r="B466" s="10"/>
      <c r="C466" s="10"/>
      <c r="D466" s="8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2.75" customHeight="1" x14ac:dyDescent="0.15">
      <c r="A467" s="10"/>
      <c r="B467" s="10"/>
      <c r="C467" s="10"/>
      <c r="D467" s="8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2.75" customHeight="1" x14ac:dyDescent="0.15">
      <c r="A468" s="10"/>
      <c r="B468" s="10"/>
      <c r="C468" s="10"/>
      <c r="D468" s="8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2.75" customHeight="1" x14ac:dyDescent="0.15">
      <c r="A469" s="10"/>
      <c r="B469" s="10"/>
      <c r="C469" s="10"/>
      <c r="D469" s="8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2.75" customHeight="1" x14ac:dyDescent="0.15">
      <c r="A470" s="10"/>
      <c r="B470" s="10"/>
      <c r="C470" s="10"/>
      <c r="D470" s="8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2.75" customHeight="1" x14ac:dyDescent="0.15">
      <c r="A471" s="10"/>
      <c r="B471" s="10"/>
      <c r="C471" s="10"/>
      <c r="D471" s="8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2.75" customHeight="1" x14ac:dyDescent="0.15">
      <c r="A472" s="10"/>
      <c r="B472" s="10"/>
      <c r="C472" s="10"/>
      <c r="D472" s="8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2.75" customHeight="1" x14ac:dyDescent="0.15">
      <c r="A473" s="10"/>
      <c r="B473" s="10"/>
      <c r="C473" s="10"/>
      <c r="D473" s="8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2.75" customHeight="1" x14ac:dyDescent="0.15">
      <c r="A474" s="10"/>
      <c r="B474" s="10"/>
      <c r="C474" s="10"/>
      <c r="D474" s="8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2.75" customHeight="1" x14ac:dyDescent="0.15">
      <c r="A475" s="10"/>
      <c r="B475" s="10"/>
      <c r="C475" s="10"/>
      <c r="D475" s="8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2.75" customHeight="1" x14ac:dyDescent="0.15">
      <c r="A476" s="10"/>
      <c r="B476" s="10"/>
      <c r="C476" s="10"/>
      <c r="D476" s="8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2.75" customHeight="1" x14ac:dyDescent="0.15">
      <c r="A477" s="10"/>
      <c r="B477" s="10"/>
      <c r="C477" s="10"/>
      <c r="D477" s="8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2.75" customHeight="1" x14ac:dyDescent="0.15">
      <c r="A478" s="10"/>
      <c r="B478" s="10"/>
      <c r="C478" s="10"/>
      <c r="D478" s="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2.75" customHeight="1" x14ac:dyDescent="0.15">
      <c r="A479" s="10"/>
      <c r="B479" s="10"/>
      <c r="C479" s="10"/>
      <c r="D479" s="8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2.75" customHeight="1" x14ac:dyDescent="0.15">
      <c r="A480" s="10"/>
      <c r="B480" s="10"/>
      <c r="C480" s="10"/>
      <c r="D480" s="8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2.75" customHeight="1" x14ac:dyDescent="0.15">
      <c r="A481" s="10"/>
      <c r="B481" s="10"/>
      <c r="C481" s="10"/>
      <c r="D481" s="8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2.75" customHeight="1" x14ac:dyDescent="0.15">
      <c r="A482" s="10"/>
      <c r="B482" s="10"/>
      <c r="C482" s="10"/>
      <c r="D482" s="8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2.75" customHeight="1" x14ac:dyDescent="0.15">
      <c r="A483" s="10"/>
      <c r="B483" s="10"/>
      <c r="C483" s="10"/>
      <c r="D483" s="8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2.75" customHeight="1" x14ac:dyDescent="0.15">
      <c r="A484" s="10"/>
      <c r="B484" s="10"/>
      <c r="C484" s="10"/>
      <c r="D484" s="8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2.75" customHeight="1" x14ac:dyDescent="0.15">
      <c r="A485" s="10"/>
      <c r="B485" s="10"/>
      <c r="C485" s="10"/>
      <c r="D485" s="8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2.75" customHeight="1" x14ac:dyDescent="0.15">
      <c r="A486" s="10"/>
      <c r="B486" s="10"/>
      <c r="C486" s="10"/>
      <c r="D486" s="8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2.75" customHeight="1" x14ac:dyDescent="0.15">
      <c r="A487" s="10"/>
      <c r="B487" s="10"/>
      <c r="C487" s="10"/>
      <c r="D487" s="8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2.75" customHeight="1" x14ac:dyDescent="0.15">
      <c r="A488" s="10"/>
      <c r="B488" s="10"/>
      <c r="C488" s="10"/>
      <c r="D488" s="8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2.75" customHeight="1" x14ac:dyDescent="0.15">
      <c r="A489" s="10"/>
      <c r="B489" s="10"/>
      <c r="C489" s="10"/>
      <c r="D489" s="8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2.75" customHeight="1" x14ac:dyDescent="0.15">
      <c r="A490" s="10"/>
      <c r="B490" s="10"/>
      <c r="C490" s="10"/>
      <c r="D490" s="8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2.75" customHeight="1" x14ac:dyDescent="0.15">
      <c r="A491" s="10"/>
      <c r="B491" s="10"/>
      <c r="C491" s="10"/>
      <c r="D491" s="8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2.75" customHeight="1" x14ac:dyDescent="0.15">
      <c r="A492" s="10"/>
      <c r="B492" s="10"/>
      <c r="C492" s="10"/>
      <c r="D492" s="8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2.75" customHeight="1" x14ac:dyDescent="0.15">
      <c r="A493" s="10"/>
      <c r="B493" s="10"/>
      <c r="C493" s="10"/>
      <c r="D493" s="8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2.75" customHeight="1" x14ac:dyDescent="0.15">
      <c r="A494" s="10"/>
      <c r="B494" s="10"/>
      <c r="C494" s="10"/>
      <c r="D494" s="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2.75" customHeight="1" x14ac:dyDescent="0.15">
      <c r="A495" s="10"/>
      <c r="B495" s="10"/>
      <c r="C495" s="10"/>
      <c r="D495" s="8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2.75" customHeight="1" x14ac:dyDescent="0.15">
      <c r="A496" s="10"/>
      <c r="B496" s="10"/>
      <c r="C496" s="10"/>
      <c r="D496" s="8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2.75" customHeight="1" x14ac:dyDescent="0.15">
      <c r="A497" s="10"/>
      <c r="B497" s="10"/>
      <c r="C497" s="10"/>
      <c r="D497" s="8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2.75" customHeight="1" x14ac:dyDescent="0.15">
      <c r="A498" s="10"/>
      <c r="B498" s="10"/>
      <c r="C498" s="10"/>
      <c r="D498" s="8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2.75" customHeight="1" x14ac:dyDescent="0.15">
      <c r="A499" s="10"/>
      <c r="B499" s="10"/>
      <c r="C499" s="10"/>
      <c r="D499" s="8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2.75" customHeight="1" x14ac:dyDescent="0.15">
      <c r="A500" s="10"/>
      <c r="B500" s="10"/>
      <c r="C500" s="10"/>
      <c r="D500" s="8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2.75" customHeight="1" x14ac:dyDescent="0.15">
      <c r="A501" s="10"/>
      <c r="B501" s="10"/>
      <c r="C501" s="10"/>
      <c r="D501" s="8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2.75" customHeight="1" x14ac:dyDescent="0.15">
      <c r="A502" s="10"/>
      <c r="B502" s="10"/>
      <c r="C502" s="10"/>
      <c r="D502" s="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2.75" customHeight="1" x14ac:dyDescent="0.15">
      <c r="A503" s="10"/>
      <c r="B503" s="10"/>
      <c r="C503" s="10"/>
      <c r="D503" s="8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2.75" customHeight="1" x14ac:dyDescent="0.15">
      <c r="A504" s="10"/>
      <c r="B504" s="10"/>
      <c r="C504" s="10"/>
      <c r="D504" s="8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2.75" customHeight="1" x14ac:dyDescent="0.15">
      <c r="A505" s="10"/>
      <c r="B505" s="10"/>
      <c r="C505" s="10"/>
      <c r="D505" s="8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2.75" customHeight="1" x14ac:dyDescent="0.15">
      <c r="A506" s="10"/>
      <c r="B506" s="10"/>
      <c r="C506" s="10"/>
      <c r="D506" s="8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2.75" customHeight="1" x14ac:dyDescent="0.15">
      <c r="A507" s="10"/>
      <c r="B507" s="10"/>
      <c r="C507" s="10"/>
      <c r="D507" s="8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2.75" customHeight="1" x14ac:dyDescent="0.15">
      <c r="A508" s="10"/>
      <c r="B508" s="10"/>
      <c r="C508" s="10"/>
      <c r="D508" s="8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2.75" customHeight="1" x14ac:dyDescent="0.15">
      <c r="A509" s="10"/>
      <c r="B509" s="10"/>
      <c r="C509" s="10"/>
      <c r="D509" s="8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2.75" customHeight="1" x14ac:dyDescent="0.15">
      <c r="A510" s="10"/>
      <c r="B510" s="10"/>
      <c r="C510" s="10"/>
      <c r="D510" s="8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2.75" customHeight="1" x14ac:dyDescent="0.15">
      <c r="A511" s="10"/>
      <c r="B511" s="10"/>
      <c r="C511" s="10"/>
      <c r="D511" s="8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2.75" customHeight="1" x14ac:dyDescent="0.15">
      <c r="A512" s="10"/>
      <c r="B512" s="10"/>
      <c r="C512" s="10"/>
      <c r="D512" s="8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2.75" customHeight="1" x14ac:dyDescent="0.15">
      <c r="A513" s="10"/>
      <c r="B513" s="10"/>
      <c r="C513" s="10"/>
      <c r="D513" s="8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2.75" customHeight="1" x14ac:dyDescent="0.15">
      <c r="A514" s="10"/>
      <c r="B514" s="10"/>
      <c r="C514" s="10"/>
      <c r="D514" s="8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2.75" customHeight="1" x14ac:dyDescent="0.15">
      <c r="A515" s="10"/>
      <c r="B515" s="10"/>
      <c r="C515" s="10"/>
      <c r="D515" s="8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2.75" customHeight="1" x14ac:dyDescent="0.15">
      <c r="A516" s="10"/>
      <c r="B516" s="10"/>
      <c r="C516" s="10"/>
      <c r="D516" s="8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2.75" customHeight="1" x14ac:dyDescent="0.15">
      <c r="A517" s="10"/>
      <c r="B517" s="10"/>
      <c r="C517" s="10"/>
      <c r="D517" s="8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2.75" customHeight="1" x14ac:dyDescent="0.15">
      <c r="A518" s="10"/>
      <c r="B518" s="10"/>
      <c r="C518" s="10"/>
      <c r="D518" s="8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2.75" customHeight="1" x14ac:dyDescent="0.15">
      <c r="A519" s="10"/>
      <c r="B519" s="10"/>
      <c r="C519" s="10"/>
      <c r="D519" s="8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2.75" customHeight="1" x14ac:dyDescent="0.15">
      <c r="A520" s="10"/>
      <c r="B520" s="10"/>
      <c r="C520" s="10"/>
      <c r="D520" s="8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2.75" customHeight="1" x14ac:dyDescent="0.15">
      <c r="A521" s="10"/>
      <c r="B521" s="10"/>
      <c r="C521" s="10"/>
      <c r="D521" s="8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2.75" customHeight="1" x14ac:dyDescent="0.15">
      <c r="A522" s="10"/>
      <c r="B522" s="10"/>
      <c r="C522" s="10"/>
      <c r="D522" s="8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2.75" customHeight="1" x14ac:dyDescent="0.15">
      <c r="A523" s="10"/>
      <c r="B523" s="10"/>
      <c r="C523" s="10"/>
      <c r="D523" s="8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2.75" customHeight="1" x14ac:dyDescent="0.15">
      <c r="A524" s="10"/>
      <c r="B524" s="10"/>
      <c r="C524" s="10"/>
      <c r="D524" s="8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2.75" customHeight="1" x14ac:dyDescent="0.15">
      <c r="A525" s="10"/>
      <c r="B525" s="10"/>
      <c r="C525" s="10"/>
      <c r="D525" s="8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2.75" customHeight="1" x14ac:dyDescent="0.15">
      <c r="A526" s="10"/>
      <c r="B526" s="10"/>
      <c r="C526" s="10"/>
      <c r="D526" s="8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2.75" customHeight="1" x14ac:dyDescent="0.15">
      <c r="A527" s="10"/>
      <c r="B527" s="10"/>
      <c r="C527" s="10"/>
      <c r="D527" s="8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2.75" customHeight="1" x14ac:dyDescent="0.15">
      <c r="A528" s="10"/>
      <c r="B528" s="10"/>
      <c r="C528" s="10"/>
      <c r="D528" s="8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2.75" customHeight="1" x14ac:dyDescent="0.15">
      <c r="A529" s="10"/>
      <c r="B529" s="10"/>
      <c r="C529" s="10"/>
      <c r="D529" s="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2.75" customHeight="1" x14ac:dyDescent="0.15">
      <c r="A530" s="10"/>
      <c r="B530" s="10"/>
      <c r="C530" s="10"/>
      <c r="D530" s="8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2.75" customHeight="1" x14ac:dyDescent="0.15">
      <c r="A531" s="10"/>
      <c r="B531" s="10"/>
      <c r="C531" s="10"/>
      <c r="D531" s="8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2.75" customHeight="1" x14ac:dyDescent="0.15">
      <c r="A532" s="10"/>
      <c r="B532" s="10"/>
      <c r="C532" s="10"/>
      <c r="D532" s="8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2.75" customHeight="1" x14ac:dyDescent="0.15">
      <c r="A533" s="10"/>
      <c r="B533" s="10"/>
      <c r="C533" s="10"/>
      <c r="D533" s="8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2.75" customHeight="1" x14ac:dyDescent="0.15">
      <c r="A534" s="10"/>
      <c r="B534" s="10"/>
      <c r="C534" s="10"/>
      <c r="D534" s="8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2.75" customHeight="1" x14ac:dyDescent="0.15">
      <c r="A535" s="10"/>
      <c r="B535" s="10"/>
      <c r="C535" s="10"/>
      <c r="D535" s="8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2.75" customHeight="1" x14ac:dyDescent="0.15">
      <c r="A536" s="10"/>
      <c r="B536" s="10"/>
      <c r="C536" s="10"/>
      <c r="D536" s="8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2.75" customHeight="1" x14ac:dyDescent="0.15">
      <c r="A537" s="10"/>
      <c r="B537" s="10"/>
      <c r="C537" s="10"/>
      <c r="D537" s="8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2.75" customHeight="1" x14ac:dyDescent="0.15">
      <c r="A538" s="10"/>
      <c r="B538" s="10"/>
      <c r="C538" s="10"/>
      <c r="D538" s="8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2.75" customHeight="1" x14ac:dyDescent="0.15">
      <c r="A539" s="10"/>
      <c r="B539" s="10"/>
      <c r="C539" s="10"/>
      <c r="D539" s="8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2.75" customHeight="1" x14ac:dyDescent="0.15">
      <c r="A540" s="10"/>
      <c r="B540" s="10"/>
      <c r="C540" s="10"/>
      <c r="D540" s="8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2.75" customHeight="1" x14ac:dyDescent="0.15">
      <c r="A541" s="10"/>
      <c r="B541" s="10"/>
      <c r="C541" s="10"/>
      <c r="D541" s="8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2.75" customHeight="1" x14ac:dyDescent="0.15">
      <c r="A542" s="10"/>
      <c r="B542" s="10"/>
      <c r="C542" s="10"/>
      <c r="D542" s="8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2.75" customHeight="1" x14ac:dyDescent="0.15">
      <c r="A543" s="10"/>
      <c r="B543" s="10"/>
      <c r="C543" s="10"/>
      <c r="D543" s="8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2.75" customHeight="1" x14ac:dyDescent="0.15">
      <c r="A544" s="10"/>
      <c r="B544" s="10"/>
      <c r="C544" s="10"/>
      <c r="D544" s="8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2.75" customHeight="1" x14ac:dyDescent="0.15">
      <c r="A545" s="10"/>
      <c r="B545" s="10"/>
      <c r="C545" s="10"/>
      <c r="D545" s="8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2.75" customHeight="1" x14ac:dyDescent="0.15">
      <c r="A546" s="10"/>
      <c r="B546" s="10"/>
      <c r="C546" s="10"/>
      <c r="D546" s="8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2.75" customHeight="1" x14ac:dyDescent="0.15">
      <c r="A547" s="10"/>
      <c r="B547" s="10"/>
      <c r="C547" s="10"/>
      <c r="D547" s="8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2.75" customHeight="1" x14ac:dyDescent="0.15">
      <c r="A548" s="10"/>
      <c r="B548" s="10"/>
      <c r="C548" s="10"/>
      <c r="D548" s="8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2.75" customHeight="1" x14ac:dyDescent="0.15">
      <c r="A549" s="10"/>
      <c r="B549" s="10"/>
      <c r="C549" s="10"/>
      <c r="D549" s="8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2.75" customHeight="1" x14ac:dyDescent="0.15">
      <c r="A550" s="10"/>
      <c r="B550" s="10"/>
      <c r="C550" s="10"/>
      <c r="D550" s="8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2.75" customHeight="1" x14ac:dyDescent="0.15">
      <c r="A551" s="10"/>
      <c r="B551" s="10"/>
      <c r="C551" s="10"/>
      <c r="D551" s="8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2.75" customHeight="1" x14ac:dyDescent="0.15">
      <c r="A552" s="10"/>
      <c r="B552" s="10"/>
      <c r="C552" s="10"/>
      <c r="D552" s="8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2.75" customHeight="1" x14ac:dyDescent="0.15">
      <c r="A553" s="10"/>
      <c r="B553" s="10"/>
      <c r="C553" s="10"/>
      <c r="D553" s="8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2.75" customHeight="1" x14ac:dyDescent="0.15">
      <c r="A554" s="10"/>
      <c r="B554" s="10"/>
      <c r="C554" s="10"/>
      <c r="D554" s="8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2.75" customHeight="1" x14ac:dyDescent="0.15">
      <c r="A555" s="10"/>
      <c r="B555" s="10"/>
      <c r="C555" s="10"/>
      <c r="D555" s="8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2.75" customHeight="1" x14ac:dyDescent="0.15">
      <c r="A556" s="10"/>
      <c r="B556" s="10"/>
      <c r="C556" s="10"/>
      <c r="D556" s="8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2.75" customHeight="1" x14ac:dyDescent="0.15">
      <c r="A557" s="10"/>
      <c r="B557" s="10"/>
      <c r="C557" s="10"/>
      <c r="D557" s="8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2.75" customHeight="1" x14ac:dyDescent="0.15">
      <c r="A558" s="10"/>
      <c r="B558" s="10"/>
      <c r="C558" s="10"/>
      <c r="D558" s="8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2.75" customHeight="1" x14ac:dyDescent="0.15">
      <c r="A559" s="10"/>
      <c r="B559" s="10"/>
      <c r="C559" s="10"/>
      <c r="D559" s="8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2.75" customHeight="1" x14ac:dyDescent="0.15">
      <c r="A560" s="10"/>
      <c r="B560" s="10"/>
      <c r="C560" s="10"/>
      <c r="D560" s="8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2.75" customHeight="1" x14ac:dyDescent="0.15">
      <c r="A561" s="10"/>
      <c r="B561" s="10"/>
      <c r="C561" s="10"/>
      <c r="D561" s="8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2.75" customHeight="1" x14ac:dyDescent="0.15">
      <c r="A562" s="10"/>
      <c r="B562" s="10"/>
      <c r="C562" s="10"/>
      <c r="D562" s="8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2.75" customHeight="1" x14ac:dyDescent="0.15">
      <c r="A563" s="10"/>
      <c r="B563" s="10"/>
      <c r="C563" s="10"/>
      <c r="D563" s="8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2.75" customHeight="1" x14ac:dyDescent="0.15">
      <c r="A564" s="10"/>
      <c r="B564" s="10"/>
      <c r="C564" s="10"/>
      <c r="D564" s="8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2.75" customHeight="1" x14ac:dyDescent="0.15">
      <c r="A565" s="10"/>
      <c r="B565" s="10"/>
      <c r="C565" s="10"/>
      <c r="D565" s="8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2.75" customHeight="1" x14ac:dyDescent="0.15">
      <c r="A566" s="10"/>
      <c r="B566" s="10"/>
      <c r="C566" s="10"/>
      <c r="D566" s="8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2.75" customHeight="1" x14ac:dyDescent="0.15">
      <c r="A567" s="10"/>
      <c r="B567" s="10"/>
      <c r="C567" s="10"/>
      <c r="D567" s="8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2.75" customHeight="1" x14ac:dyDescent="0.15">
      <c r="A568" s="10"/>
      <c r="B568" s="10"/>
      <c r="C568" s="10"/>
      <c r="D568" s="8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2.75" customHeight="1" x14ac:dyDescent="0.15">
      <c r="A569" s="10"/>
      <c r="B569" s="10"/>
      <c r="C569" s="10"/>
      <c r="D569" s="8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2.75" customHeight="1" x14ac:dyDescent="0.15">
      <c r="A570" s="10"/>
      <c r="B570" s="10"/>
      <c r="C570" s="10"/>
      <c r="D570" s="8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2.75" customHeight="1" x14ac:dyDescent="0.15">
      <c r="A571" s="10"/>
      <c r="B571" s="10"/>
      <c r="C571" s="10"/>
      <c r="D571" s="8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2.75" customHeight="1" x14ac:dyDescent="0.15">
      <c r="A572" s="10"/>
      <c r="B572" s="10"/>
      <c r="C572" s="10"/>
      <c r="D572" s="8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2.75" customHeight="1" x14ac:dyDescent="0.15">
      <c r="A573" s="10"/>
      <c r="B573" s="10"/>
      <c r="C573" s="10"/>
      <c r="D573" s="8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2.75" customHeight="1" x14ac:dyDescent="0.15">
      <c r="A574" s="10"/>
      <c r="B574" s="10"/>
      <c r="C574" s="10"/>
      <c r="D574" s="8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2.75" customHeight="1" x14ac:dyDescent="0.15">
      <c r="A575" s="10"/>
      <c r="B575" s="10"/>
      <c r="C575" s="10"/>
      <c r="D575" s="8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2.75" customHeight="1" x14ac:dyDescent="0.15">
      <c r="A576" s="10"/>
      <c r="B576" s="10"/>
      <c r="C576" s="10"/>
      <c r="D576" s="8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2.75" customHeight="1" x14ac:dyDescent="0.15">
      <c r="A577" s="10"/>
      <c r="B577" s="10"/>
      <c r="C577" s="10"/>
      <c r="D577" s="8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2.75" customHeight="1" x14ac:dyDescent="0.15">
      <c r="A578" s="10"/>
      <c r="B578" s="10"/>
      <c r="C578" s="10"/>
      <c r="D578" s="8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2.75" customHeight="1" x14ac:dyDescent="0.15">
      <c r="A579" s="10"/>
      <c r="B579" s="10"/>
      <c r="C579" s="10"/>
      <c r="D579" s="8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2.75" customHeight="1" x14ac:dyDescent="0.15">
      <c r="A580" s="10"/>
      <c r="B580" s="10"/>
      <c r="C580" s="10"/>
      <c r="D580" s="8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2.75" customHeight="1" x14ac:dyDescent="0.15">
      <c r="A581" s="10"/>
      <c r="B581" s="10"/>
      <c r="C581" s="10"/>
      <c r="D581" s="8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2.75" customHeight="1" x14ac:dyDescent="0.15">
      <c r="A582" s="10"/>
      <c r="B582" s="10"/>
      <c r="C582" s="10"/>
      <c r="D582" s="8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2.75" customHeight="1" x14ac:dyDescent="0.15">
      <c r="A583" s="10"/>
      <c r="B583" s="10"/>
      <c r="C583" s="10"/>
      <c r="D583" s="8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2.75" customHeight="1" x14ac:dyDescent="0.15">
      <c r="A584" s="10"/>
      <c r="B584" s="10"/>
      <c r="C584" s="10"/>
      <c r="D584" s="8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2.75" customHeight="1" x14ac:dyDescent="0.15">
      <c r="A585" s="10"/>
      <c r="B585" s="10"/>
      <c r="C585" s="10"/>
      <c r="D585" s="8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2.75" customHeight="1" x14ac:dyDescent="0.15">
      <c r="A586" s="10"/>
      <c r="B586" s="10"/>
      <c r="C586" s="10"/>
      <c r="D586" s="8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2.75" customHeight="1" x14ac:dyDescent="0.15">
      <c r="A587" s="10"/>
      <c r="B587" s="10"/>
      <c r="C587" s="10"/>
      <c r="D587" s="8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2.75" customHeight="1" x14ac:dyDescent="0.15">
      <c r="A588" s="10"/>
      <c r="B588" s="10"/>
      <c r="C588" s="10"/>
      <c r="D588" s="8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2.75" customHeight="1" x14ac:dyDescent="0.15">
      <c r="A589" s="10"/>
      <c r="B589" s="10"/>
      <c r="C589" s="10"/>
      <c r="D589" s="8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2.75" customHeight="1" x14ac:dyDescent="0.15">
      <c r="A590" s="10"/>
      <c r="B590" s="10"/>
      <c r="C590" s="10"/>
      <c r="D590" s="8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2.75" customHeight="1" x14ac:dyDescent="0.15">
      <c r="A591" s="10"/>
      <c r="B591" s="10"/>
      <c r="C591" s="10"/>
      <c r="D591" s="8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2.75" customHeight="1" x14ac:dyDescent="0.15">
      <c r="A592" s="10"/>
      <c r="B592" s="10"/>
      <c r="C592" s="10"/>
      <c r="D592" s="8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2.75" customHeight="1" x14ac:dyDescent="0.15">
      <c r="A593" s="10"/>
      <c r="B593" s="10"/>
      <c r="C593" s="10"/>
      <c r="D593" s="8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2.75" customHeight="1" x14ac:dyDescent="0.15">
      <c r="A594" s="10"/>
      <c r="B594" s="10"/>
      <c r="C594" s="10"/>
      <c r="D594" s="8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2.75" customHeight="1" x14ac:dyDescent="0.15">
      <c r="A595" s="10"/>
      <c r="B595" s="10"/>
      <c r="C595" s="10"/>
      <c r="D595" s="8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2.75" customHeight="1" x14ac:dyDescent="0.15">
      <c r="A596" s="10"/>
      <c r="B596" s="10"/>
      <c r="C596" s="10"/>
      <c r="D596" s="8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2.75" customHeight="1" x14ac:dyDescent="0.15">
      <c r="A597" s="10"/>
      <c r="B597" s="10"/>
      <c r="C597" s="10"/>
      <c r="D597" s="8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2.75" customHeight="1" x14ac:dyDescent="0.15">
      <c r="A598" s="10"/>
      <c r="B598" s="10"/>
      <c r="C598" s="10"/>
      <c r="D598" s="8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2.75" customHeight="1" x14ac:dyDescent="0.15">
      <c r="A599" s="10"/>
      <c r="B599" s="10"/>
      <c r="C599" s="10"/>
      <c r="D599" s="8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2.75" customHeight="1" x14ac:dyDescent="0.15">
      <c r="A600" s="10"/>
      <c r="B600" s="10"/>
      <c r="C600" s="10"/>
      <c r="D600" s="8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2.75" customHeight="1" x14ac:dyDescent="0.15">
      <c r="A601" s="10"/>
      <c r="B601" s="10"/>
      <c r="C601" s="10"/>
      <c r="D601" s="8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2.75" customHeight="1" x14ac:dyDescent="0.15">
      <c r="A602" s="10"/>
      <c r="B602" s="10"/>
      <c r="C602" s="10"/>
      <c r="D602" s="8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2.75" customHeight="1" x14ac:dyDescent="0.15">
      <c r="A603" s="10"/>
      <c r="B603" s="10"/>
      <c r="C603" s="10"/>
      <c r="D603" s="8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2.75" customHeight="1" x14ac:dyDescent="0.15">
      <c r="A604" s="10"/>
      <c r="B604" s="10"/>
      <c r="C604" s="10"/>
      <c r="D604" s="8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2.75" customHeight="1" x14ac:dyDescent="0.15">
      <c r="A605" s="10"/>
      <c r="B605" s="10"/>
      <c r="C605" s="10"/>
      <c r="D605" s="8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2.75" customHeight="1" x14ac:dyDescent="0.15">
      <c r="A606" s="10"/>
      <c r="B606" s="10"/>
      <c r="C606" s="10"/>
      <c r="D606" s="8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2.75" customHeight="1" x14ac:dyDescent="0.15">
      <c r="A607" s="10"/>
      <c r="B607" s="10"/>
      <c r="C607" s="10"/>
      <c r="D607" s="8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2.75" customHeight="1" x14ac:dyDescent="0.15">
      <c r="A608" s="10"/>
      <c r="B608" s="10"/>
      <c r="C608" s="10"/>
      <c r="D608" s="8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2.75" customHeight="1" x14ac:dyDescent="0.15">
      <c r="A609" s="10"/>
      <c r="B609" s="10"/>
      <c r="C609" s="10"/>
      <c r="D609" s="8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2.75" customHeight="1" x14ac:dyDescent="0.15">
      <c r="A610" s="10"/>
      <c r="B610" s="10"/>
      <c r="C610" s="10"/>
      <c r="D610" s="8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2.75" customHeight="1" x14ac:dyDescent="0.15">
      <c r="A611" s="10"/>
      <c r="B611" s="10"/>
      <c r="C611" s="10"/>
      <c r="D611" s="8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2.75" customHeight="1" x14ac:dyDescent="0.15">
      <c r="A612" s="10"/>
      <c r="B612" s="10"/>
      <c r="C612" s="10"/>
      <c r="D612" s="8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2.75" customHeight="1" x14ac:dyDescent="0.15">
      <c r="A613" s="10"/>
      <c r="B613" s="10"/>
      <c r="C613" s="10"/>
      <c r="D613" s="8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2.75" customHeight="1" x14ac:dyDescent="0.15">
      <c r="A614" s="10"/>
      <c r="B614" s="10"/>
      <c r="C614" s="10"/>
      <c r="D614" s="8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2.75" customHeight="1" x14ac:dyDescent="0.15">
      <c r="A615" s="10"/>
      <c r="B615" s="10"/>
      <c r="C615" s="10"/>
      <c r="D615" s="8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2.75" customHeight="1" x14ac:dyDescent="0.15">
      <c r="A616" s="10"/>
      <c r="B616" s="10"/>
      <c r="C616" s="10"/>
      <c r="D616" s="8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2.75" customHeight="1" x14ac:dyDescent="0.15">
      <c r="A617" s="10"/>
      <c r="B617" s="10"/>
      <c r="C617" s="10"/>
      <c r="D617" s="8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2.75" customHeight="1" x14ac:dyDescent="0.15">
      <c r="A618" s="10"/>
      <c r="B618" s="10"/>
      <c r="C618" s="10"/>
      <c r="D618" s="8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2.75" customHeight="1" x14ac:dyDescent="0.15">
      <c r="A619" s="10"/>
      <c r="B619" s="10"/>
      <c r="C619" s="10"/>
      <c r="D619" s="8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2.75" customHeight="1" x14ac:dyDescent="0.15">
      <c r="A620" s="10"/>
      <c r="B620" s="10"/>
      <c r="C620" s="10"/>
      <c r="D620" s="8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2.75" customHeight="1" x14ac:dyDescent="0.15">
      <c r="A621" s="10"/>
      <c r="B621" s="10"/>
      <c r="C621" s="10"/>
      <c r="D621" s="8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2.75" customHeight="1" x14ac:dyDescent="0.15">
      <c r="A622" s="10"/>
      <c r="B622" s="10"/>
      <c r="C622" s="10"/>
      <c r="D622" s="8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2.75" customHeight="1" x14ac:dyDescent="0.15">
      <c r="A623" s="10"/>
      <c r="B623" s="10"/>
      <c r="C623" s="10"/>
      <c r="D623" s="8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2.75" customHeight="1" x14ac:dyDescent="0.15">
      <c r="A624" s="10"/>
      <c r="B624" s="10"/>
      <c r="C624" s="10"/>
      <c r="D624" s="8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2.75" customHeight="1" x14ac:dyDescent="0.15">
      <c r="A625" s="10"/>
      <c r="B625" s="10"/>
      <c r="C625" s="10"/>
      <c r="D625" s="8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2.75" customHeight="1" x14ac:dyDescent="0.15">
      <c r="A626" s="10"/>
      <c r="B626" s="10"/>
      <c r="C626" s="10"/>
      <c r="D626" s="8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2.75" customHeight="1" x14ac:dyDescent="0.15">
      <c r="A627" s="10"/>
      <c r="B627" s="10"/>
      <c r="C627" s="10"/>
      <c r="D627" s="8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2.75" customHeight="1" x14ac:dyDescent="0.15">
      <c r="A628" s="10"/>
      <c r="B628" s="10"/>
      <c r="C628" s="10"/>
      <c r="D628" s="8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2.75" customHeight="1" x14ac:dyDescent="0.15">
      <c r="A629" s="10"/>
      <c r="B629" s="10"/>
      <c r="C629" s="10"/>
      <c r="D629" s="8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2.75" customHeight="1" x14ac:dyDescent="0.15">
      <c r="A630" s="10"/>
      <c r="B630" s="10"/>
      <c r="C630" s="10"/>
      <c r="D630" s="8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2.75" customHeight="1" x14ac:dyDescent="0.15">
      <c r="A631" s="10"/>
      <c r="B631" s="10"/>
      <c r="C631" s="10"/>
      <c r="D631" s="8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2.75" customHeight="1" x14ac:dyDescent="0.15">
      <c r="A632" s="10"/>
      <c r="B632" s="10"/>
      <c r="C632" s="10"/>
      <c r="D632" s="8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2.75" customHeight="1" x14ac:dyDescent="0.15">
      <c r="A633" s="10"/>
      <c r="B633" s="10"/>
      <c r="C633" s="10"/>
      <c r="D633" s="8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2.75" customHeight="1" x14ac:dyDescent="0.15">
      <c r="A634" s="10"/>
      <c r="B634" s="10"/>
      <c r="C634" s="10"/>
      <c r="D634" s="8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2.75" customHeight="1" x14ac:dyDescent="0.15">
      <c r="A635" s="10"/>
      <c r="B635" s="10"/>
      <c r="C635" s="10"/>
      <c r="D635" s="8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2.75" customHeight="1" x14ac:dyDescent="0.15">
      <c r="A636" s="10"/>
      <c r="B636" s="10"/>
      <c r="C636" s="10"/>
      <c r="D636" s="8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2.75" customHeight="1" x14ac:dyDescent="0.15">
      <c r="A637" s="10"/>
      <c r="B637" s="10"/>
      <c r="C637" s="10"/>
      <c r="D637" s="8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2.75" customHeight="1" x14ac:dyDescent="0.15">
      <c r="A638" s="10"/>
      <c r="B638" s="10"/>
      <c r="C638" s="10"/>
      <c r="D638" s="8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2.75" customHeight="1" x14ac:dyDescent="0.15">
      <c r="A639" s="10"/>
      <c r="B639" s="10"/>
      <c r="C639" s="10"/>
      <c r="D639" s="8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2.75" customHeight="1" x14ac:dyDescent="0.15">
      <c r="A640" s="10"/>
      <c r="B640" s="10"/>
      <c r="C640" s="10"/>
      <c r="D640" s="8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2.75" customHeight="1" x14ac:dyDescent="0.15">
      <c r="A641" s="10"/>
      <c r="B641" s="10"/>
      <c r="C641" s="10"/>
      <c r="D641" s="8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2.75" customHeight="1" x14ac:dyDescent="0.15">
      <c r="A642" s="10"/>
      <c r="B642" s="10"/>
      <c r="C642" s="10"/>
      <c r="D642" s="8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2.75" customHeight="1" x14ac:dyDescent="0.15">
      <c r="A643" s="10"/>
      <c r="B643" s="10"/>
      <c r="C643" s="10"/>
      <c r="D643" s="8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2.75" customHeight="1" x14ac:dyDescent="0.15">
      <c r="A644" s="10"/>
      <c r="B644" s="10"/>
      <c r="C644" s="10"/>
      <c r="D644" s="8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2.75" customHeight="1" x14ac:dyDescent="0.15">
      <c r="A645" s="10"/>
      <c r="B645" s="10"/>
      <c r="C645" s="10"/>
      <c r="D645" s="8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2.75" customHeight="1" x14ac:dyDescent="0.15">
      <c r="A646" s="10"/>
      <c r="B646" s="10"/>
      <c r="C646" s="10"/>
      <c r="D646" s="8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2.75" customHeight="1" x14ac:dyDescent="0.15">
      <c r="A647" s="10"/>
      <c r="B647" s="10"/>
      <c r="C647" s="10"/>
      <c r="D647" s="8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2.75" customHeight="1" x14ac:dyDescent="0.15">
      <c r="A648" s="10"/>
      <c r="B648" s="10"/>
      <c r="C648" s="10"/>
      <c r="D648" s="8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2.75" customHeight="1" x14ac:dyDescent="0.15">
      <c r="A649" s="10"/>
      <c r="B649" s="10"/>
      <c r="C649" s="10"/>
      <c r="D649" s="8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2.75" customHeight="1" x14ac:dyDescent="0.15">
      <c r="A650" s="10"/>
      <c r="B650" s="10"/>
      <c r="C650" s="10"/>
      <c r="D650" s="8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2.75" customHeight="1" x14ac:dyDescent="0.15">
      <c r="A651" s="10"/>
      <c r="B651" s="10"/>
      <c r="C651" s="10"/>
      <c r="D651" s="8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2.75" customHeight="1" x14ac:dyDescent="0.15">
      <c r="A652" s="10"/>
      <c r="B652" s="10"/>
      <c r="C652" s="10"/>
      <c r="D652" s="8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2.75" customHeight="1" x14ac:dyDescent="0.15">
      <c r="A653" s="10"/>
      <c r="B653" s="10"/>
      <c r="C653" s="10"/>
      <c r="D653" s="8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2.75" customHeight="1" x14ac:dyDescent="0.15">
      <c r="A654" s="10"/>
      <c r="B654" s="10"/>
      <c r="C654" s="10"/>
      <c r="D654" s="8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2.75" customHeight="1" x14ac:dyDescent="0.15">
      <c r="A655" s="10"/>
      <c r="B655" s="10"/>
      <c r="C655" s="10"/>
      <c r="D655" s="8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2.75" customHeight="1" x14ac:dyDescent="0.15">
      <c r="A656" s="10"/>
      <c r="B656" s="10"/>
      <c r="C656" s="10"/>
      <c r="D656" s="8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2.75" customHeight="1" x14ac:dyDescent="0.15">
      <c r="A657" s="10"/>
      <c r="B657" s="10"/>
      <c r="C657" s="10"/>
      <c r="D657" s="8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2.75" customHeight="1" x14ac:dyDescent="0.15">
      <c r="A658" s="10"/>
      <c r="B658" s="10"/>
      <c r="C658" s="10"/>
      <c r="D658" s="8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2.75" customHeight="1" x14ac:dyDescent="0.15">
      <c r="A659" s="10"/>
      <c r="B659" s="10"/>
      <c r="C659" s="10"/>
      <c r="D659" s="8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2.75" customHeight="1" x14ac:dyDescent="0.15">
      <c r="A660" s="10"/>
      <c r="B660" s="10"/>
      <c r="C660" s="10"/>
      <c r="D660" s="8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2.75" customHeight="1" x14ac:dyDescent="0.15">
      <c r="A661" s="10"/>
      <c r="B661" s="10"/>
      <c r="C661" s="10"/>
      <c r="D661" s="8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2.75" customHeight="1" x14ac:dyDescent="0.15">
      <c r="A662" s="10"/>
      <c r="B662" s="10"/>
      <c r="C662" s="10"/>
      <c r="D662" s="8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2.75" customHeight="1" x14ac:dyDescent="0.15">
      <c r="A663" s="10"/>
      <c r="B663" s="10"/>
      <c r="C663" s="10"/>
      <c r="D663" s="8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2.75" customHeight="1" x14ac:dyDescent="0.15">
      <c r="A664" s="10"/>
      <c r="B664" s="10"/>
      <c r="C664" s="10"/>
      <c r="D664" s="8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2.75" customHeight="1" x14ac:dyDescent="0.15">
      <c r="A665" s="10"/>
      <c r="B665" s="10"/>
      <c r="C665" s="10"/>
      <c r="D665" s="8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2.75" customHeight="1" x14ac:dyDescent="0.15">
      <c r="A666" s="10"/>
      <c r="B666" s="10"/>
      <c r="C666" s="10"/>
      <c r="D666" s="8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2.75" customHeight="1" x14ac:dyDescent="0.15">
      <c r="A667" s="10"/>
      <c r="B667" s="10"/>
      <c r="C667" s="10"/>
      <c r="D667" s="8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2.75" customHeight="1" x14ac:dyDescent="0.15">
      <c r="A668" s="10"/>
      <c r="B668" s="10"/>
      <c r="C668" s="10"/>
      <c r="D668" s="8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2.75" customHeight="1" x14ac:dyDescent="0.15">
      <c r="A669" s="10"/>
      <c r="B669" s="10"/>
      <c r="C669" s="10"/>
      <c r="D669" s="8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2.75" customHeight="1" x14ac:dyDescent="0.15">
      <c r="A670" s="10"/>
      <c r="B670" s="10"/>
      <c r="C670" s="10"/>
      <c r="D670" s="8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2.75" customHeight="1" x14ac:dyDescent="0.15">
      <c r="A671" s="10"/>
      <c r="B671" s="10"/>
      <c r="C671" s="10"/>
      <c r="D671" s="8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2.75" customHeight="1" x14ac:dyDescent="0.15">
      <c r="A672" s="10"/>
      <c r="B672" s="10"/>
      <c r="C672" s="10"/>
      <c r="D672" s="8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2.75" customHeight="1" x14ac:dyDescent="0.15">
      <c r="A673" s="10"/>
      <c r="B673" s="10"/>
      <c r="C673" s="10"/>
      <c r="D673" s="8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2.75" customHeight="1" x14ac:dyDescent="0.15">
      <c r="A674" s="10"/>
      <c r="B674" s="10"/>
      <c r="C674" s="10"/>
      <c r="D674" s="8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2.75" customHeight="1" x14ac:dyDescent="0.15">
      <c r="A675" s="10"/>
      <c r="B675" s="10"/>
      <c r="C675" s="10"/>
      <c r="D675" s="8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2.75" customHeight="1" x14ac:dyDescent="0.15">
      <c r="A676" s="10"/>
      <c r="B676" s="10"/>
      <c r="C676" s="10"/>
      <c r="D676" s="8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2.75" customHeight="1" x14ac:dyDescent="0.15">
      <c r="A677" s="10"/>
      <c r="B677" s="10"/>
      <c r="C677" s="10"/>
      <c r="D677" s="8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2.75" customHeight="1" x14ac:dyDescent="0.15">
      <c r="A678" s="10"/>
      <c r="B678" s="10"/>
      <c r="C678" s="10"/>
      <c r="D678" s="8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2.75" customHeight="1" x14ac:dyDescent="0.15">
      <c r="A679" s="10"/>
      <c r="B679" s="10"/>
      <c r="C679" s="10"/>
      <c r="D679" s="8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2.75" customHeight="1" x14ac:dyDescent="0.15">
      <c r="A680" s="10"/>
      <c r="B680" s="10"/>
      <c r="C680" s="10"/>
      <c r="D680" s="8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2.75" customHeight="1" x14ac:dyDescent="0.15">
      <c r="A681" s="10"/>
      <c r="B681" s="10"/>
      <c r="C681" s="10"/>
      <c r="D681" s="8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2.75" customHeight="1" x14ac:dyDescent="0.15">
      <c r="A682" s="10"/>
      <c r="B682" s="10"/>
      <c r="C682" s="10"/>
      <c r="D682" s="8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2.75" customHeight="1" x14ac:dyDescent="0.15">
      <c r="A683" s="10"/>
      <c r="B683" s="10"/>
      <c r="C683" s="10"/>
      <c r="D683" s="8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2.75" customHeight="1" x14ac:dyDescent="0.15">
      <c r="A684" s="10"/>
      <c r="B684" s="10"/>
      <c r="C684" s="10"/>
      <c r="D684" s="8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2.75" customHeight="1" x14ac:dyDescent="0.15">
      <c r="A685" s="10"/>
      <c r="B685" s="10"/>
      <c r="C685" s="10"/>
      <c r="D685" s="8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2.75" customHeight="1" x14ac:dyDescent="0.15">
      <c r="A686" s="10"/>
      <c r="B686" s="10"/>
      <c r="C686" s="10"/>
      <c r="D686" s="8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2.75" customHeight="1" x14ac:dyDescent="0.15">
      <c r="A687" s="10"/>
      <c r="B687" s="10"/>
      <c r="C687" s="10"/>
      <c r="D687" s="8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2.75" customHeight="1" x14ac:dyDescent="0.15">
      <c r="A688" s="10"/>
      <c r="B688" s="10"/>
      <c r="C688" s="10"/>
      <c r="D688" s="8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2.75" customHeight="1" x14ac:dyDescent="0.15">
      <c r="A689" s="10"/>
      <c r="B689" s="10"/>
      <c r="C689" s="10"/>
      <c r="D689" s="8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2.75" customHeight="1" x14ac:dyDescent="0.15">
      <c r="A690" s="10"/>
      <c r="B690" s="10"/>
      <c r="C690" s="10"/>
      <c r="D690" s="8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2.75" customHeight="1" x14ac:dyDescent="0.15">
      <c r="A691" s="10"/>
      <c r="B691" s="10"/>
      <c r="C691" s="10"/>
      <c r="D691" s="8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2.75" customHeight="1" x14ac:dyDescent="0.15">
      <c r="A692" s="10"/>
      <c r="B692" s="10"/>
      <c r="C692" s="10"/>
      <c r="D692" s="8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2.75" customHeight="1" x14ac:dyDescent="0.15">
      <c r="A693" s="10"/>
      <c r="B693" s="10"/>
      <c r="C693" s="10"/>
      <c r="D693" s="8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2.75" customHeight="1" x14ac:dyDescent="0.15">
      <c r="A694" s="10"/>
      <c r="B694" s="10"/>
      <c r="C694" s="10"/>
      <c r="D694" s="8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2.75" customHeight="1" x14ac:dyDescent="0.15">
      <c r="A695" s="10"/>
      <c r="B695" s="10"/>
      <c r="C695" s="10"/>
      <c r="D695" s="8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2.75" customHeight="1" x14ac:dyDescent="0.15">
      <c r="A696" s="10"/>
      <c r="B696" s="10"/>
      <c r="C696" s="10"/>
      <c r="D696" s="8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2.75" customHeight="1" x14ac:dyDescent="0.15">
      <c r="A697" s="10"/>
      <c r="B697" s="10"/>
      <c r="C697" s="10"/>
      <c r="D697" s="8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2.75" customHeight="1" x14ac:dyDescent="0.15">
      <c r="A698" s="10"/>
      <c r="B698" s="10"/>
      <c r="C698" s="10"/>
      <c r="D698" s="8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2.75" customHeight="1" x14ac:dyDescent="0.15">
      <c r="A699" s="10"/>
      <c r="B699" s="10"/>
      <c r="C699" s="10"/>
      <c r="D699" s="8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2.75" customHeight="1" x14ac:dyDescent="0.15">
      <c r="A700" s="10"/>
      <c r="B700" s="10"/>
      <c r="C700" s="10"/>
      <c r="D700" s="8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2.75" customHeight="1" x14ac:dyDescent="0.15">
      <c r="A701" s="10"/>
      <c r="B701" s="10"/>
      <c r="C701" s="10"/>
      <c r="D701" s="8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2.75" customHeight="1" x14ac:dyDescent="0.15">
      <c r="A702" s="10"/>
      <c r="B702" s="10"/>
      <c r="C702" s="10"/>
      <c r="D702" s="8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2.75" customHeight="1" x14ac:dyDescent="0.15">
      <c r="A703" s="10"/>
      <c r="B703" s="10"/>
      <c r="C703" s="10"/>
      <c r="D703" s="8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2.75" customHeight="1" x14ac:dyDescent="0.15">
      <c r="A704" s="10"/>
      <c r="B704" s="10"/>
      <c r="C704" s="10"/>
      <c r="D704" s="8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2.75" customHeight="1" x14ac:dyDescent="0.15">
      <c r="A705" s="10"/>
      <c r="B705" s="10"/>
      <c r="C705" s="10"/>
      <c r="D705" s="8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2.75" customHeight="1" x14ac:dyDescent="0.15">
      <c r="A706" s="10"/>
      <c r="B706" s="10"/>
      <c r="C706" s="10"/>
      <c r="D706" s="8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2.75" customHeight="1" x14ac:dyDescent="0.15">
      <c r="A707" s="10"/>
      <c r="B707" s="10"/>
      <c r="C707" s="10"/>
      <c r="D707" s="8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2.75" customHeight="1" x14ac:dyDescent="0.15">
      <c r="A708" s="10"/>
      <c r="B708" s="10"/>
      <c r="C708" s="10"/>
      <c r="D708" s="8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2.75" customHeight="1" x14ac:dyDescent="0.15">
      <c r="A709" s="10"/>
      <c r="B709" s="10"/>
      <c r="C709" s="10"/>
      <c r="D709" s="8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2.75" customHeight="1" x14ac:dyDescent="0.15">
      <c r="A710" s="10"/>
      <c r="B710" s="10"/>
      <c r="C710" s="10"/>
      <c r="D710" s="8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2.75" customHeight="1" x14ac:dyDescent="0.15">
      <c r="A711" s="10"/>
      <c r="B711" s="10"/>
      <c r="C711" s="10"/>
      <c r="D711" s="8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2.75" customHeight="1" x14ac:dyDescent="0.15">
      <c r="A712" s="10"/>
      <c r="B712" s="10"/>
      <c r="C712" s="10"/>
      <c r="D712" s="8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2.75" customHeight="1" x14ac:dyDescent="0.15">
      <c r="A713" s="10"/>
      <c r="B713" s="10"/>
      <c r="C713" s="10"/>
      <c r="D713" s="8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2.75" customHeight="1" x14ac:dyDescent="0.15">
      <c r="A714" s="10"/>
      <c r="B714" s="10"/>
      <c r="C714" s="10"/>
      <c r="D714" s="8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2.75" customHeight="1" x14ac:dyDescent="0.15">
      <c r="A715" s="10"/>
      <c r="B715" s="10"/>
      <c r="C715" s="10"/>
      <c r="D715" s="8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2.75" customHeight="1" x14ac:dyDescent="0.15">
      <c r="A716" s="10"/>
      <c r="B716" s="10"/>
      <c r="C716" s="10"/>
      <c r="D716" s="8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2.75" customHeight="1" x14ac:dyDescent="0.15">
      <c r="A717" s="10"/>
      <c r="B717" s="10"/>
      <c r="C717" s="10"/>
      <c r="D717" s="8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2.75" customHeight="1" x14ac:dyDescent="0.15">
      <c r="A718" s="10"/>
      <c r="B718" s="10"/>
      <c r="C718" s="10"/>
      <c r="D718" s="8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2.75" customHeight="1" x14ac:dyDescent="0.15">
      <c r="A719" s="10"/>
      <c r="B719" s="10"/>
      <c r="C719" s="10"/>
      <c r="D719" s="8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2.75" customHeight="1" x14ac:dyDescent="0.15">
      <c r="A720" s="10"/>
      <c r="B720" s="10"/>
      <c r="C720" s="10"/>
      <c r="D720" s="8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2.75" customHeight="1" x14ac:dyDescent="0.15">
      <c r="A721" s="10"/>
      <c r="B721" s="10"/>
      <c r="C721" s="10"/>
      <c r="D721" s="8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2.75" customHeight="1" x14ac:dyDescent="0.15">
      <c r="A722" s="10"/>
      <c r="B722" s="10"/>
      <c r="C722" s="10"/>
      <c r="D722" s="8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2.75" customHeight="1" x14ac:dyDescent="0.15">
      <c r="A723" s="10"/>
      <c r="B723" s="10"/>
      <c r="C723" s="10"/>
      <c r="D723" s="8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2.75" customHeight="1" x14ac:dyDescent="0.15">
      <c r="A724" s="10"/>
      <c r="B724" s="10"/>
      <c r="C724" s="10"/>
      <c r="D724" s="8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2.75" customHeight="1" x14ac:dyDescent="0.15">
      <c r="A725" s="10"/>
      <c r="B725" s="10"/>
      <c r="C725" s="10"/>
      <c r="D725" s="8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2.75" customHeight="1" x14ac:dyDescent="0.15">
      <c r="A726" s="10"/>
      <c r="B726" s="10"/>
      <c r="C726" s="10"/>
      <c r="D726" s="8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2.75" customHeight="1" x14ac:dyDescent="0.15">
      <c r="A727" s="10"/>
      <c r="B727" s="10"/>
      <c r="C727" s="10"/>
      <c r="D727" s="8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2.75" customHeight="1" x14ac:dyDescent="0.15">
      <c r="A728" s="10"/>
      <c r="B728" s="10"/>
      <c r="C728" s="10"/>
      <c r="D728" s="8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2.75" customHeight="1" x14ac:dyDescent="0.15">
      <c r="A729" s="10"/>
      <c r="B729" s="10"/>
      <c r="C729" s="10"/>
      <c r="D729" s="8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2.75" customHeight="1" x14ac:dyDescent="0.15">
      <c r="A730" s="10"/>
      <c r="B730" s="10"/>
      <c r="C730" s="10"/>
      <c r="D730" s="8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2.75" customHeight="1" x14ac:dyDescent="0.15">
      <c r="A731" s="10"/>
      <c r="B731" s="10"/>
      <c r="C731" s="10"/>
      <c r="D731" s="8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2.75" customHeight="1" x14ac:dyDescent="0.15">
      <c r="A732" s="10"/>
      <c r="B732" s="10"/>
      <c r="C732" s="10"/>
      <c r="D732" s="8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2.75" customHeight="1" x14ac:dyDescent="0.15">
      <c r="A733" s="10"/>
      <c r="B733" s="10"/>
      <c r="C733" s="10"/>
      <c r="D733" s="8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2.75" customHeight="1" x14ac:dyDescent="0.15">
      <c r="A734" s="10"/>
      <c r="B734" s="10"/>
      <c r="C734" s="10"/>
      <c r="D734" s="8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2.75" customHeight="1" x14ac:dyDescent="0.15">
      <c r="A735" s="10"/>
      <c r="B735" s="10"/>
      <c r="C735" s="10"/>
      <c r="D735" s="8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2.75" customHeight="1" x14ac:dyDescent="0.15">
      <c r="A736" s="10"/>
      <c r="B736" s="10"/>
      <c r="C736" s="10"/>
      <c r="D736" s="8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2.75" customHeight="1" x14ac:dyDescent="0.15">
      <c r="A737" s="10"/>
      <c r="B737" s="10"/>
      <c r="C737" s="10"/>
      <c r="D737" s="8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2.75" customHeight="1" x14ac:dyDescent="0.15">
      <c r="A738" s="10"/>
      <c r="B738" s="10"/>
      <c r="C738" s="10"/>
      <c r="D738" s="8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2.75" customHeight="1" x14ac:dyDescent="0.15">
      <c r="A739" s="10"/>
      <c r="B739" s="10"/>
      <c r="C739" s="10"/>
      <c r="D739" s="8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2.75" customHeight="1" x14ac:dyDescent="0.15">
      <c r="A740" s="10"/>
      <c r="B740" s="10"/>
      <c r="C740" s="10"/>
      <c r="D740" s="8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2.75" customHeight="1" x14ac:dyDescent="0.15">
      <c r="A741" s="10"/>
      <c r="B741" s="10"/>
      <c r="C741" s="10"/>
      <c r="D741" s="8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2.75" customHeight="1" x14ac:dyDescent="0.15">
      <c r="A742" s="10"/>
      <c r="B742" s="10"/>
      <c r="C742" s="10"/>
      <c r="D742" s="8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2.75" customHeight="1" x14ac:dyDescent="0.15">
      <c r="A743" s="10"/>
      <c r="B743" s="10"/>
      <c r="C743" s="10"/>
      <c r="D743" s="8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2.75" customHeight="1" x14ac:dyDescent="0.15">
      <c r="A744" s="10"/>
      <c r="B744" s="10"/>
      <c r="C744" s="10"/>
      <c r="D744" s="8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2.75" customHeight="1" x14ac:dyDescent="0.15">
      <c r="A745" s="10"/>
      <c r="B745" s="10"/>
      <c r="C745" s="10"/>
      <c r="D745" s="8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2.75" customHeight="1" x14ac:dyDescent="0.15">
      <c r="A746" s="10"/>
      <c r="B746" s="10"/>
      <c r="C746" s="10"/>
      <c r="D746" s="8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2.75" customHeight="1" x14ac:dyDescent="0.15">
      <c r="A747" s="10"/>
      <c r="B747" s="10"/>
      <c r="C747" s="10"/>
      <c r="D747" s="8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2.75" customHeight="1" x14ac:dyDescent="0.15">
      <c r="A748" s="10"/>
      <c r="B748" s="10"/>
      <c r="C748" s="10"/>
      <c r="D748" s="8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2.75" customHeight="1" x14ac:dyDescent="0.15">
      <c r="A749" s="10"/>
      <c r="B749" s="10"/>
      <c r="C749" s="10"/>
      <c r="D749" s="8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2.75" customHeight="1" x14ac:dyDescent="0.15">
      <c r="A750" s="10"/>
      <c r="B750" s="10"/>
      <c r="C750" s="10"/>
      <c r="D750" s="8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2.75" customHeight="1" x14ac:dyDescent="0.15">
      <c r="A751" s="10"/>
      <c r="B751" s="10"/>
      <c r="C751" s="10"/>
      <c r="D751" s="8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2.75" customHeight="1" x14ac:dyDescent="0.15">
      <c r="A752" s="10"/>
      <c r="B752" s="10"/>
      <c r="C752" s="10"/>
      <c r="D752" s="8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2.75" customHeight="1" x14ac:dyDescent="0.15">
      <c r="A753" s="10"/>
      <c r="B753" s="10"/>
      <c r="C753" s="10"/>
      <c r="D753" s="8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2.75" customHeight="1" x14ac:dyDescent="0.15">
      <c r="A754" s="10"/>
      <c r="B754" s="10"/>
      <c r="C754" s="10"/>
      <c r="D754" s="8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2.75" customHeight="1" x14ac:dyDescent="0.15">
      <c r="A755" s="10"/>
      <c r="B755" s="10"/>
      <c r="C755" s="10"/>
      <c r="D755" s="8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2.75" customHeight="1" x14ac:dyDescent="0.15">
      <c r="A756" s="10"/>
      <c r="B756" s="10"/>
      <c r="C756" s="10"/>
      <c r="D756" s="8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2.75" customHeight="1" x14ac:dyDescent="0.15">
      <c r="A757" s="10"/>
      <c r="B757" s="10"/>
      <c r="C757" s="10"/>
      <c r="D757" s="8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2.75" customHeight="1" x14ac:dyDescent="0.15">
      <c r="A758" s="10"/>
      <c r="B758" s="10"/>
      <c r="C758" s="10"/>
      <c r="D758" s="8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2.75" customHeight="1" x14ac:dyDescent="0.15">
      <c r="A759" s="10"/>
      <c r="B759" s="10"/>
      <c r="C759" s="10"/>
      <c r="D759" s="8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2.75" customHeight="1" x14ac:dyDescent="0.15">
      <c r="A760" s="10"/>
      <c r="B760" s="10"/>
      <c r="C760" s="10"/>
      <c r="D760" s="8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2.75" customHeight="1" x14ac:dyDescent="0.15">
      <c r="A761" s="10"/>
      <c r="B761" s="10"/>
      <c r="C761" s="10"/>
      <c r="D761" s="8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2.75" customHeight="1" x14ac:dyDescent="0.15">
      <c r="A762" s="10"/>
      <c r="B762" s="10"/>
      <c r="C762" s="10"/>
      <c r="D762" s="8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2.75" customHeight="1" x14ac:dyDescent="0.15">
      <c r="A763" s="10"/>
      <c r="B763" s="10"/>
      <c r="C763" s="10"/>
      <c r="D763" s="8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2.75" customHeight="1" x14ac:dyDescent="0.15">
      <c r="A764" s="10"/>
      <c r="B764" s="10"/>
      <c r="C764" s="10"/>
      <c r="D764" s="8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2.75" customHeight="1" x14ac:dyDescent="0.15">
      <c r="A765" s="10"/>
      <c r="B765" s="10"/>
      <c r="C765" s="10"/>
      <c r="D765" s="8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2.75" customHeight="1" x14ac:dyDescent="0.15">
      <c r="A766" s="10"/>
      <c r="B766" s="10"/>
      <c r="C766" s="10"/>
      <c r="D766" s="8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2.75" customHeight="1" x14ac:dyDescent="0.15">
      <c r="A767" s="10"/>
      <c r="B767" s="10"/>
      <c r="C767" s="10"/>
      <c r="D767" s="8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2.75" customHeight="1" x14ac:dyDescent="0.15">
      <c r="A768" s="10"/>
      <c r="B768" s="10"/>
      <c r="C768" s="10"/>
      <c r="D768" s="8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2.75" customHeight="1" x14ac:dyDescent="0.15">
      <c r="A769" s="10"/>
      <c r="B769" s="10"/>
      <c r="C769" s="10"/>
      <c r="D769" s="8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2.75" customHeight="1" x14ac:dyDescent="0.15">
      <c r="A770" s="10"/>
      <c r="B770" s="10"/>
      <c r="C770" s="10"/>
      <c r="D770" s="8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2.75" customHeight="1" x14ac:dyDescent="0.15">
      <c r="A771" s="10"/>
      <c r="B771" s="10"/>
      <c r="C771" s="10"/>
      <c r="D771" s="8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2.75" customHeight="1" x14ac:dyDescent="0.15">
      <c r="A772" s="10"/>
      <c r="B772" s="10"/>
      <c r="C772" s="10"/>
      <c r="D772" s="8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2.75" customHeight="1" x14ac:dyDescent="0.15">
      <c r="A773" s="10"/>
      <c r="B773" s="10"/>
      <c r="C773" s="10"/>
      <c r="D773" s="8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2.75" customHeight="1" x14ac:dyDescent="0.15">
      <c r="A774" s="10"/>
      <c r="B774" s="10"/>
      <c r="C774" s="10"/>
      <c r="D774" s="8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2.75" customHeight="1" x14ac:dyDescent="0.15">
      <c r="A775" s="10"/>
      <c r="B775" s="10"/>
      <c r="C775" s="10"/>
      <c r="D775" s="8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2.75" customHeight="1" x14ac:dyDescent="0.15">
      <c r="A776" s="10"/>
      <c r="B776" s="10"/>
      <c r="C776" s="10"/>
      <c r="D776" s="8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2.75" customHeight="1" x14ac:dyDescent="0.15">
      <c r="A777" s="10"/>
      <c r="B777" s="10"/>
      <c r="C777" s="10"/>
      <c r="D777" s="8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2.75" customHeight="1" x14ac:dyDescent="0.15">
      <c r="A778" s="10"/>
      <c r="B778" s="10"/>
      <c r="C778" s="10"/>
      <c r="D778" s="8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2.75" customHeight="1" x14ac:dyDescent="0.15">
      <c r="A779" s="10"/>
      <c r="B779" s="10"/>
      <c r="C779" s="10"/>
      <c r="D779" s="8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2.75" customHeight="1" x14ac:dyDescent="0.15">
      <c r="A780" s="10"/>
      <c r="B780" s="10"/>
      <c r="C780" s="10"/>
      <c r="D780" s="8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2.75" customHeight="1" x14ac:dyDescent="0.15">
      <c r="A781" s="10"/>
      <c r="B781" s="10"/>
      <c r="C781" s="10"/>
      <c r="D781" s="8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2.75" customHeight="1" x14ac:dyDescent="0.15">
      <c r="A782" s="10"/>
      <c r="B782" s="10"/>
      <c r="C782" s="10"/>
      <c r="D782" s="8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2.75" customHeight="1" x14ac:dyDescent="0.15">
      <c r="A783" s="10"/>
      <c r="B783" s="10"/>
      <c r="C783" s="10"/>
      <c r="D783" s="8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2.75" customHeight="1" x14ac:dyDescent="0.15">
      <c r="A784" s="10"/>
      <c r="B784" s="10"/>
      <c r="C784" s="10"/>
      <c r="D784" s="8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2.75" customHeight="1" x14ac:dyDescent="0.15">
      <c r="A785" s="10"/>
      <c r="B785" s="10"/>
      <c r="C785" s="10"/>
      <c r="D785" s="8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2.75" customHeight="1" x14ac:dyDescent="0.15">
      <c r="A786" s="10"/>
      <c r="B786" s="10"/>
      <c r="C786" s="10"/>
      <c r="D786" s="8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2.75" customHeight="1" x14ac:dyDescent="0.15">
      <c r="A787" s="10"/>
      <c r="B787" s="10"/>
      <c r="C787" s="10"/>
      <c r="D787" s="8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2.75" customHeight="1" x14ac:dyDescent="0.15">
      <c r="A788" s="10"/>
      <c r="B788" s="10"/>
      <c r="C788" s="10"/>
      <c r="D788" s="8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2.75" customHeight="1" x14ac:dyDescent="0.15">
      <c r="A789" s="10"/>
      <c r="B789" s="10"/>
      <c r="C789" s="10"/>
      <c r="D789" s="8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2.75" customHeight="1" x14ac:dyDescent="0.15">
      <c r="A790" s="10"/>
      <c r="B790" s="10"/>
      <c r="C790" s="10"/>
      <c r="D790" s="8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2.75" customHeight="1" x14ac:dyDescent="0.15">
      <c r="A791" s="10"/>
      <c r="B791" s="10"/>
      <c r="C791" s="10"/>
      <c r="D791" s="8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2.75" customHeight="1" x14ac:dyDescent="0.15">
      <c r="A792" s="10"/>
      <c r="B792" s="10"/>
      <c r="C792" s="10"/>
      <c r="D792" s="8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2.75" customHeight="1" x14ac:dyDescent="0.15">
      <c r="A793" s="10"/>
      <c r="B793" s="10"/>
      <c r="C793" s="10"/>
      <c r="D793" s="8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2.75" customHeight="1" x14ac:dyDescent="0.15">
      <c r="A794" s="10"/>
      <c r="B794" s="10"/>
      <c r="C794" s="10"/>
      <c r="D794" s="8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2.75" customHeight="1" x14ac:dyDescent="0.15">
      <c r="A795" s="10"/>
      <c r="B795" s="10"/>
      <c r="C795" s="10"/>
      <c r="D795" s="8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2.75" customHeight="1" x14ac:dyDescent="0.15">
      <c r="A796" s="10"/>
      <c r="B796" s="10"/>
      <c r="C796" s="10"/>
      <c r="D796" s="8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2.75" customHeight="1" x14ac:dyDescent="0.15">
      <c r="A797" s="10"/>
      <c r="B797" s="10"/>
      <c r="C797" s="10"/>
      <c r="D797" s="8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2.75" customHeight="1" x14ac:dyDescent="0.15">
      <c r="A798" s="10"/>
      <c r="B798" s="10"/>
      <c r="C798" s="10"/>
      <c r="D798" s="8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2.75" customHeight="1" x14ac:dyDescent="0.15">
      <c r="A799" s="10"/>
      <c r="B799" s="10"/>
      <c r="C799" s="10"/>
      <c r="D799" s="8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2.75" customHeight="1" x14ac:dyDescent="0.15">
      <c r="A800" s="10"/>
      <c r="B800" s="10"/>
      <c r="C800" s="10"/>
      <c r="D800" s="8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2.75" customHeight="1" x14ac:dyDescent="0.15">
      <c r="A801" s="10"/>
      <c r="B801" s="10"/>
      <c r="C801" s="10"/>
      <c r="D801" s="8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2.75" customHeight="1" x14ac:dyDescent="0.15">
      <c r="A802" s="10"/>
      <c r="B802" s="10"/>
      <c r="C802" s="10"/>
      <c r="D802" s="8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2.75" customHeight="1" x14ac:dyDescent="0.15">
      <c r="A803" s="10"/>
      <c r="B803" s="10"/>
      <c r="C803" s="10"/>
      <c r="D803" s="8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2.75" customHeight="1" x14ac:dyDescent="0.15">
      <c r="A804" s="10"/>
      <c r="B804" s="10"/>
      <c r="C804" s="10"/>
      <c r="D804" s="8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2.75" customHeight="1" x14ac:dyDescent="0.15">
      <c r="A805" s="10"/>
      <c r="B805" s="10"/>
      <c r="C805" s="10"/>
      <c r="D805" s="8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2.75" customHeight="1" x14ac:dyDescent="0.15">
      <c r="A806" s="10"/>
      <c r="B806" s="10"/>
      <c r="C806" s="10"/>
      <c r="D806" s="8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2.75" customHeight="1" x14ac:dyDescent="0.15">
      <c r="A807" s="10"/>
      <c r="B807" s="10"/>
      <c r="C807" s="10"/>
      <c r="D807" s="8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2.75" customHeight="1" x14ac:dyDescent="0.15">
      <c r="A808" s="10"/>
      <c r="B808" s="10"/>
      <c r="C808" s="10"/>
      <c r="D808" s="8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2.75" customHeight="1" x14ac:dyDescent="0.15">
      <c r="A809" s="10"/>
      <c r="B809" s="10"/>
      <c r="C809" s="10"/>
      <c r="D809" s="8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2.75" customHeight="1" x14ac:dyDescent="0.15">
      <c r="A810" s="10"/>
      <c r="B810" s="10"/>
      <c r="C810" s="10"/>
      <c r="D810" s="8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2.75" customHeight="1" x14ac:dyDescent="0.15">
      <c r="A811" s="10"/>
      <c r="B811" s="10"/>
      <c r="C811" s="10"/>
      <c r="D811" s="8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2.75" customHeight="1" x14ac:dyDescent="0.15">
      <c r="A812" s="10"/>
      <c r="B812" s="10"/>
      <c r="C812" s="10"/>
      <c r="D812" s="8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2.75" customHeight="1" x14ac:dyDescent="0.15">
      <c r="A813" s="10"/>
      <c r="B813" s="10"/>
      <c r="C813" s="10"/>
      <c r="D813" s="8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2.75" customHeight="1" x14ac:dyDescent="0.15">
      <c r="A814" s="10"/>
      <c r="B814" s="10"/>
      <c r="C814" s="10"/>
      <c r="D814" s="8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2.75" customHeight="1" x14ac:dyDescent="0.15">
      <c r="A815" s="10"/>
      <c r="B815" s="10"/>
      <c r="C815" s="10"/>
      <c r="D815" s="8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2.75" customHeight="1" x14ac:dyDescent="0.15">
      <c r="A816" s="10"/>
      <c r="B816" s="10"/>
      <c r="C816" s="10"/>
      <c r="D816" s="8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2.75" customHeight="1" x14ac:dyDescent="0.15">
      <c r="A817" s="10"/>
      <c r="B817" s="10"/>
      <c r="C817" s="10"/>
      <c r="D817" s="8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2.75" customHeight="1" x14ac:dyDescent="0.15">
      <c r="A818" s="10"/>
      <c r="B818" s="10"/>
      <c r="C818" s="10"/>
      <c r="D818" s="8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2.75" customHeight="1" x14ac:dyDescent="0.15">
      <c r="A819" s="10"/>
      <c r="B819" s="10"/>
      <c r="C819" s="10"/>
      <c r="D819" s="8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2.75" customHeight="1" x14ac:dyDescent="0.15">
      <c r="A820" s="10"/>
      <c r="B820" s="10"/>
      <c r="C820" s="10"/>
      <c r="D820" s="8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2.75" customHeight="1" x14ac:dyDescent="0.15">
      <c r="A821" s="10"/>
      <c r="B821" s="10"/>
      <c r="C821" s="10"/>
      <c r="D821" s="8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2.75" customHeight="1" x14ac:dyDescent="0.15">
      <c r="A822" s="10"/>
      <c r="B822" s="10"/>
      <c r="C822" s="10"/>
      <c r="D822" s="8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2.75" customHeight="1" x14ac:dyDescent="0.15">
      <c r="A823" s="10"/>
      <c r="B823" s="10"/>
      <c r="C823" s="10"/>
      <c r="D823" s="8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2.75" customHeight="1" x14ac:dyDescent="0.15">
      <c r="A824" s="10"/>
      <c r="B824" s="10"/>
      <c r="C824" s="10"/>
      <c r="D824" s="8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2.75" customHeight="1" x14ac:dyDescent="0.15">
      <c r="A825" s="10"/>
      <c r="B825" s="10"/>
      <c r="C825" s="10"/>
      <c r="D825" s="8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2.75" customHeight="1" x14ac:dyDescent="0.15">
      <c r="A826" s="10"/>
      <c r="B826" s="10"/>
      <c r="C826" s="10"/>
      <c r="D826" s="8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2.75" customHeight="1" x14ac:dyDescent="0.15">
      <c r="A827" s="10"/>
      <c r="B827" s="10"/>
      <c r="C827" s="10"/>
      <c r="D827" s="8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2.75" customHeight="1" x14ac:dyDescent="0.15">
      <c r="A828" s="10"/>
      <c r="B828" s="10"/>
      <c r="C828" s="10"/>
      <c r="D828" s="8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2.75" customHeight="1" x14ac:dyDescent="0.15">
      <c r="A829" s="10"/>
      <c r="B829" s="10"/>
      <c r="C829" s="10"/>
      <c r="D829" s="8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2.75" customHeight="1" x14ac:dyDescent="0.15">
      <c r="A830" s="10"/>
      <c r="B830" s="10"/>
      <c r="C830" s="10"/>
      <c r="D830" s="8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2.75" customHeight="1" x14ac:dyDescent="0.15">
      <c r="A831" s="10"/>
      <c r="B831" s="10"/>
      <c r="C831" s="10"/>
      <c r="D831" s="8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2.75" customHeight="1" x14ac:dyDescent="0.15">
      <c r="A832" s="10"/>
      <c r="B832" s="10"/>
      <c r="C832" s="10"/>
      <c r="D832" s="8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2.75" customHeight="1" x14ac:dyDescent="0.15">
      <c r="A833" s="10"/>
      <c r="B833" s="10"/>
      <c r="C833" s="10"/>
      <c r="D833" s="8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2.75" customHeight="1" x14ac:dyDescent="0.15">
      <c r="A834" s="10"/>
      <c r="B834" s="10"/>
      <c r="C834" s="10"/>
      <c r="D834" s="8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2.75" customHeight="1" x14ac:dyDescent="0.15">
      <c r="A835" s="10"/>
      <c r="B835" s="10"/>
      <c r="C835" s="10"/>
      <c r="D835" s="8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2.75" customHeight="1" x14ac:dyDescent="0.15">
      <c r="A836" s="10"/>
      <c r="B836" s="10"/>
      <c r="C836" s="10"/>
      <c r="D836" s="8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2.75" customHeight="1" x14ac:dyDescent="0.15">
      <c r="A837" s="10"/>
      <c r="B837" s="10"/>
      <c r="C837" s="10"/>
      <c r="D837" s="8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2.75" customHeight="1" x14ac:dyDescent="0.15">
      <c r="A838" s="10"/>
      <c r="B838" s="10"/>
      <c r="C838" s="10"/>
      <c r="D838" s="8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2.75" customHeight="1" x14ac:dyDescent="0.15">
      <c r="A839" s="10"/>
      <c r="B839" s="10"/>
      <c r="C839" s="10"/>
      <c r="D839" s="8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2.75" customHeight="1" x14ac:dyDescent="0.15">
      <c r="A840" s="10"/>
      <c r="B840" s="10"/>
      <c r="C840" s="10"/>
      <c r="D840" s="8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2.75" customHeight="1" x14ac:dyDescent="0.15">
      <c r="A841" s="10"/>
      <c r="B841" s="10"/>
      <c r="C841" s="10"/>
      <c r="D841" s="8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2.75" customHeight="1" x14ac:dyDescent="0.15">
      <c r="A842" s="10"/>
      <c r="B842" s="10"/>
      <c r="C842" s="10"/>
      <c r="D842" s="8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2.75" customHeight="1" x14ac:dyDescent="0.15">
      <c r="A843" s="10"/>
      <c r="B843" s="10"/>
      <c r="C843" s="10"/>
      <c r="D843" s="8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2.75" customHeight="1" x14ac:dyDescent="0.15">
      <c r="A844" s="10"/>
      <c r="B844" s="10"/>
      <c r="C844" s="10"/>
      <c r="D844" s="8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2.75" customHeight="1" x14ac:dyDescent="0.15">
      <c r="A845" s="10"/>
      <c r="B845" s="10"/>
      <c r="C845" s="10"/>
      <c r="D845" s="8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2.75" customHeight="1" x14ac:dyDescent="0.15">
      <c r="A846" s="10"/>
      <c r="B846" s="10"/>
      <c r="C846" s="10"/>
      <c r="D846" s="8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2.75" customHeight="1" x14ac:dyDescent="0.15">
      <c r="A847" s="10"/>
      <c r="B847" s="10"/>
      <c r="C847" s="10"/>
      <c r="D847" s="8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2.75" customHeight="1" x14ac:dyDescent="0.15">
      <c r="A848" s="10"/>
      <c r="B848" s="10"/>
      <c r="C848" s="10"/>
      <c r="D848" s="8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2.75" customHeight="1" x14ac:dyDescent="0.15">
      <c r="A849" s="10"/>
      <c r="B849" s="10"/>
      <c r="C849" s="10"/>
      <c r="D849" s="8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2.75" customHeight="1" x14ac:dyDescent="0.15">
      <c r="A850" s="10"/>
      <c r="B850" s="10"/>
      <c r="C850" s="10"/>
      <c r="D850" s="8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2.75" customHeight="1" x14ac:dyDescent="0.15">
      <c r="A851" s="10"/>
      <c r="B851" s="10"/>
      <c r="C851" s="10"/>
      <c r="D851" s="8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2.75" customHeight="1" x14ac:dyDescent="0.15">
      <c r="A852" s="10"/>
      <c r="B852" s="10"/>
      <c r="C852" s="10"/>
      <c r="D852" s="8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2.75" customHeight="1" x14ac:dyDescent="0.15">
      <c r="A853" s="10"/>
      <c r="B853" s="10"/>
      <c r="C853" s="10"/>
      <c r="D853" s="8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2.75" customHeight="1" x14ac:dyDescent="0.15">
      <c r="A854" s="10"/>
      <c r="B854" s="10"/>
      <c r="C854" s="10"/>
      <c r="D854" s="8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2.75" customHeight="1" x14ac:dyDescent="0.15">
      <c r="A855" s="10"/>
      <c r="B855" s="10"/>
      <c r="C855" s="10"/>
      <c r="D855" s="8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2.75" customHeight="1" x14ac:dyDescent="0.15">
      <c r="A856" s="10"/>
      <c r="B856" s="10"/>
      <c r="C856" s="10"/>
      <c r="D856" s="8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2.75" customHeight="1" x14ac:dyDescent="0.15">
      <c r="A857" s="10"/>
      <c r="B857" s="10"/>
      <c r="C857" s="10"/>
      <c r="D857" s="8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2.75" customHeight="1" x14ac:dyDescent="0.15">
      <c r="A858" s="10"/>
      <c r="B858" s="10"/>
      <c r="C858" s="10"/>
      <c r="D858" s="8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2.75" customHeight="1" x14ac:dyDescent="0.15">
      <c r="A859" s="10"/>
      <c r="B859" s="10"/>
      <c r="C859" s="10"/>
      <c r="D859" s="8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2.75" customHeight="1" x14ac:dyDescent="0.15">
      <c r="A860" s="10"/>
      <c r="B860" s="10"/>
      <c r="C860" s="10"/>
      <c r="D860" s="8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2.75" customHeight="1" x14ac:dyDescent="0.15">
      <c r="A861" s="10"/>
      <c r="B861" s="10"/>
      <c r="C861" s="10"/>
      <c r="D861" s="8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2.75" customHeight="1" x14ac:dyDescent="0.15">
      <c r="A862" s="10"/>
      <c r="B862" s="10"/>
      <c r="C862" s="10"/>
      <c r="D862" s="8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2.75" customHeight="1" x14ac:dyDescent="0.15">
      <c r="A863" s="10"/>
      <c r="B863" s="10"/>
      <c r="C863" s="10"/>
      <c r="D863" s="8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2.75" customHeight="1" x14ac:dyDescent="0.15">
      <c r="A864" s="10"/>
      <c r="B864" s="10"/>
      <c r="C864" s="10"/>
      <c r="D864" s="8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2.75" customHeight="1" x14ac:dyDescent="0.15">
      <c r="A865" s="10"/>
      <c r="B865" s="10"/>
      <c r="C865" s="10"/>
      <c r="D865" s="8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2.75" customHeight="1" x14ac:dyDescent="0.15">
      <c r="A866" s="10"/>
      <c r="B866" s="10"/>
      <c r="C866" s="10"/>
      <c r="D866" s="8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2.75" customHeight="1" x14ac:dyDescent="0.15">
      <c r="A867" s="10"/>
      <c r="B867" s="10"/>
      <c r="C867" s="10"/>
      <c r="D867" s="8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2.75" customHeight="1" x14ac:dyDescent="0.15">
      <c r="A868" s="10"/>
      <c r="B868" s="10"/>
      <c r="C868" s="10"/>
      <c r="D868" s="8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2.75" customHeight="1" x14ac:dyDescent="0.15">
      <c r="A869" s="10"/>
      <c r="B869" s="10"/>
      <c r="C869" s="10"/>
      <c r="D869" s="8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2.75" customHeight="1" x14ac:dyDescent="0.15">
      <c r="A870" s="10"/>
      <c r="B870" s="10"/>
      <c r="C870" s="10"/>
      <c r="D870" s="8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2.75" customHeight="1" x14ac:dyDescent="0.15">
      <c r="A871" s="10"/>
      <c r="B871" s="10"/>
      <c r="C871" s="10"/>
      <c r="D871" s="8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2.75" customHeight="1" x14ac:dyDescent="0.15">
      <c r="A872" s="10"/>
      <c r="B872" s="10"/>
      <c r="C872" s="10"/>
      <c r="D872" s="8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2.75" customHeight="1" x14ac:dyDescent="0.15">
      <c r="A873" s="10"/>
      <c r="B873" s="10"/>
      <c r="C873" s="10"/>
      <c r="D873" s="8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2.75" customHeight="1" x14ac:dyDescent="0.15">
      <c r="A874" s="10"/>
      <c r="B874" s="10"/>
      <c r="C874" s="10"/>
      <c r="D874" s="8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2.75" customHeight="1" x14ac:dyDescent="0.15">
      <c r="A875" s="10"/>
      <c r="B875" s="10"/>
      <c r="C875" s="10"/>
      <c r="D875" s="8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2.75" customHeight="1" x14ac:dyDescent="0.15">
      <c r="A876" s="10"/>
      <c r="B876" s="10"/>
      <c r="C876" s="10"/>
      <c r="D876" s="8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2.75" customHeight="1" x14ac:dyDescent="0.15">
      <c r="A877" s="10"/>
      <c r="B877" s="10"/>
      <c r="C877" s="10"/>
      <c r="D877" s="8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2.75" customHeight="1" x14ac:dyDescent="0.15">
      <c r="A878" s="10"/>
      <c r="B878" s="10"/>
      <c r="C878" s="10"/>
      <c r="D878" s="8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2.75" customHeight="1" x14ac:dyDescent="0.15">
      <c r="A879" s="10"/>
      <c r="B879" s="10"/>
      <c r="C879" s="10"/>
      <c r="D879" s="8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2.75" customHeight="1" x14ac:dyDescent="0.15">
      <c r="A880" s="10"/>
      <c r="B880" s="10"/>
      <c r="C880" s="10"/>
      <c r="D880" s="8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2.75" customHeight="1" x14ac:dyDescent="0.15">
      <c r="A881" s="10"/>
      <c r="B881" s="10"/>
      <c r="C881" s="10"/>
      <c r="D881" s="8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2.75" customHeight="1" x14ac:dyDescent="0.15">
      <c r="A882" s="10"/>
      <c r="B882" s="10"/>
      <c r="C882" s="10"/>
      <c r="D882" s="8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2.75" customHeight="1" x14ac:dyDescent="0.15">
      <c r="A883" s="10"/>
      <c r="B883" s="10"/>
      <c r="C883" s="10"/>
      <c r="D883" s="8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2.75" customHeight="1" x14ac:dyDescent="0.15">
      <c r="A884" s="10"/>
      <c r="B884" s="10"/>
      <c r="C884" s="10"/>
      <c r="D884" s="8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2.75" customHeight="1" x14ac:dyDescent="0.15">
      <c r="A885" s="10"/>
      <c r="B885" s="10"/>
      <c r="C885" s="10"/>
      <c r="D885" s="8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2.75" customHeight="1" x14ac:dyDescent="0.15">
      <c r="A886" s="10"/>
      <c r="B886" s="10"/>
      <c r="C886" s="10"/>
      <c r="D886" s="8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2.75" customHeight="1" x14ac:dyDescent="0.15">
      <c r="A887" s="10"/>
      <c r="B887" s="10"/>
      <c r="C887" s="10"/>
      <c r="D887" s="8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2.75" customHeight="1" x14ac:dyDescent="0.15">
      <c r="A888" s="10"/>
      <c r="B888" s="10"/>
      <c r="C888" s="10"/>
      <c r="D888" s="8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2.75" customHeight="1" x14ac:dyDescent="0.15">
      <c r="A889" s="10"/>
      <c r="B889" s="10"/>
      <c r="C889" s="10"/>
      <c r="D889" s="8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2.75" customHeight="1" x14ac:dyDescent="0.15">
      <c r="A890" s="10"/>
      <c r="B890" s="10"/>
      <c r="C890" s="10"/>
      <c r="D890" s="8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2.75" customHeight="1" x14ac:dyDescent="0.15">
      <c r="A891" s="10"/>
      <c r="B891" s="10"/>
      <c r="C891" s="10"/>
      <c r="D891" s="8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2.75" customHeight="1" x14ac:dyDescent="0.15">
      <c r="A892" s="10"/>
      <c r="B892" s="10"/>
      <c r="C892" s="10"/>
      <c r="D892" s="8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2.75" customHeight="1" x14ac:dyDescent="0.15">
      <c r="A893" s="10"/>
      <c r="B893" s="10"/>
      <c r="C893" s="10"/>
      <c r="D893" s="8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2.75" customHeight="1" x14ac:dyDescent="0.15">
      <c r="A894" s="10"/>
      <c r="B894" s="10"/>
      <c r="C894" s="10"/>
      <c r="D894" s="8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2.75" customHeight="1" x14ac:dyDescent="0.15">
      <c r="A895" s="10"/>
      <c r="B895" s="10"/>
      <c r="C895" s="10"/>
      <c r="D895" s="8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2.75" customHeight="1" x14ac:dyDescent="0.15">
      <c r="A896" s="10"/>
      <c r="B896" s="10"/>
      <c r="C896" s="10"/>
      <c r="D896" s="8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2.75" customHeight="1" x14ac:dyDescent="0.15">
      <c r="A897" s="10"/>
      <c r="B897" s="10"/>
      <c r="C897" s="10"/>
      <c r="D897" s="8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2.75" customHeight="1" x14ac:dyDescent="0.15">
      <c r="A898" s="10"/>
      <c r="B898" s="10"/>
      <c r="C898" s="10"/>
      <c r="D898" s="8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2.75" customHeight="1" x14ac:dyDescent="0.15">
      <c r="A899" s="10"/>
      <c r="B899" s="10"/>
      <c r="C899" s="10"/>
      <c r="D899" s="8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2.75" customHeight="1" x14ac:dyDescent="0.15">
      <c r="A900" s="10"/>
      <c r="B900" s="10"/>
      <c r="C900" s="10"/>
      <c r="D900" s="8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2.75" customHeight="1" x14ac:dyDescent="0.15">
      <c r="A901" s="10"/>
      <c r="B901" s="10"/>
      <c r="C901" s="10"/>
      <c r="D901" s="8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2.75" customHeight="1" x14ac:dyDescent="0.15">
      <c r="A902" s="10"/>
      <c r="B902" s="10"/>
      <c r="C902" s="10"/>
      <c r="D902" s="8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2.75" customHeight="1" x14ac:dyDescent="0.15">
      <c r="A903" s="10"/>
      <c r="B903" s="10"/>
      <c r="C903" s="10"/>
      <c r="D903" s="8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2.75" customHeight="1" x14ac:dyDescent="0.15">
      <c r="A904" s="10"/>
      <c r="B904" s="10"/>
      <c r="C904" s="10"/>
      <c r="D904" s="8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2.75" customHeight="1" x14ac:dyDescent="0.15">
      <c r="A905" s="10"/>
      <c r="B905" s="10"/>
      <c r="C905" s="10"/>
      <c r="D905" s="8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2.75" customHeight="1" x14ac:dyDescent="0.15">
      <c r="A906" s="10"/>
      <c r="B906" s="10"/>
      <c r="C906" s="10"/>
      <c r="D906" s="8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2.75" customHeight="1" x14ac:dyDescent="0.15">
      <c r="A907" s="10"/>
      <c r="B907" s="10"/>
      <c r="C907" s="10"/>
      <c r="D907" s="8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2.75" customHeight="1" x14ac:dyDescent="0.15">
      <c r="A908" s="10"/>
      <c r="B908" s="10"/>
      <c r="C908" s="10"/>
      <c r="D908" s="8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2.75" customHeight="1" x14ac:dyDescent="0.15">
      <c r="A909" s="10"/>
      <c r="B909" s="10"/>
      <c r="C909" s="10"/>
      <c r="D909" s="8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2.75" customHeight="1" x14ac:dyDescent="0.15">
      <c r="A910" s="10"/>
      <c r="B910" s="10"/>
      <c r="C910" s="10"/>
      <c r="D910" s="8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2.75" customHeight="1" x14ac:dyDescent="0.15">
      <c r="A911" s="10"/>
      <c r="B911" s="10"/>
      <c r="C911" s="10"/>
      <c r="D911" s="8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2.75" customHeight="1" x14ac:dyDescent="0.15">
      <c r="A912" s="10"/>
      <c r="B912" s="10"/>
      <c r="C912" s="10"/>
      <c r="D912" s="8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2.75" customHeight="1" x14ac:dyDescent="0.15">
      <c r="A913" s="10"/>
      <c r="B913" s="10"/>
      <c r="C913" s="10"/>
      <c r="D913" s="8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2.75" customHeight="1" x14ac:dyDescent="0.15">
      <c r="A914" s="10"/>
      <c r="B914" s="10"/>
      <c r="C914" s="10"/>
      <c r="D914" s="8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2.75" customHeight="1" x14ac:dyDescent="0.15">
      <c r="A915" s="10"/>
      <c r="B915" s="10"/>
      <c r="C915" s="10"/>
      <c r="D915" s="8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2.75" customHeight="1" x14ac:dyDescent="0.15">
      <c r="A916" s="10"/>
      <c r="B916" s="10"/>
      <c r="C916" s="10"/>
      <c r="D916" s="8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2.75" customHeight="1" x14ac:dyDescent="0.15">
      <c r="A917" s="10"/>
      <c r="B917" s="10"/>
      <c r="C917" s="10"/>
      <c r="D917" s="8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2.75" customHeight="1" x14ac:dyDescent="0.15">
      <c r="A918" s="10"/>
      <c r="B918" s="10"/>
      <c r="C918" s="10"/>
      <c r="D918" s="8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2.75" customHeight="1" x14ac:dyDescent="0.15">
      <c r="A919" s="10"/>
      <c r="B919" s="10"/>
      <c r="C919" s="10"/>
      <c r="D919" s="8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2.75" customHeight="1" x14ac:dyDescent="0.15">
      <c r="A920" s="10"/>
      <c r="B920" s="10"/>
      <c r="C920" s="10"/>
      <c r="D920" s="8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2.75" customHeight="1" x14ac:dyDescent="0.15">
      <c r="A921" s="10"/>
      <c r="B921" s="10"/>
      <c r="C921" s="10"/>
      <c r="D921" s="8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2.75" customHeight="1" x14ac:dyDescent="0.15">
      <c r="A922" s="10"/>
      <c r="B922" s="10"/>
      <c r="C922" s="10"/>
      <c r="D922" s="8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2.75" customHeight="1" x14ac:dyDescent="0.15">
      <c r="A923" s="10"/>
      <c r="B923" s="10"/>
      <c r="C923" s="10"/>
      <c r="D923" s="8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2.75" customHeight="1" x14ac:dyDescent="0.15">
      <c r="A924" s="10"/>
      <c r="B924" s="10"/>
      <c r="C924" s="10"/>
      <c r="D924" s="8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2.75" customHeight="1" x14ac:dyDescent="0.15">
      <c r="A925" s="10"/>
      <c r="B925" s="10"/>
      <c r="C925" s="10"/>
      <c r="D925" s="8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2.75" customHeight="1" x14ac:dyDescent="0.15">
      <c r="A926" s="10"/>
      <c r="B926" s="10"/>
      <c r="C926" s="10"/>
      <c r="D926" s="8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2.75" customHeight="1" x14ac:dyDescent="0.15">
      <c r="A927" s="10"/>
      <c r="B927" s="10"/>
      <c r="C927" s="10"/>
      <c r="D927" s="8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2.75" customHeight="1" x14ac:dyDescent="0.15">
      <c r="A928" s="10"/>
      <c r="B928" s="10"/>
      <c r="C928" s="10"/>
      <c r="D928" s="8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2.75" customHeight="1" x14ac:dyDescent="0.15">
      <c r="A929" s="10"/>
      <c r="B929" s="10"/>
      <c r="C929" s="10"/>
      <c r="D929" s="8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2.75" customHeight="1" x14ac:dyDescent="0.15">
      <c r="A930" s="10"/>
      <c r="B930" s="10"/>
      <c r="C930" s="10"/>
      <c r="D930" s="8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2.75" customHeight="1" x14ac:dyDescent="0.15">
      <c r="A931" s="10"/>
      <c r="B931" s="10"/>
      <c r="C931" s="10"/>
      <c r="D931" s="8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2.75" customHeight="1" x14ac:dyDescent="0.15">
      <c r="A932" s="10"/>
      <c r="B932" s="10"/>
      <c r="C932" s="10"/>
      <c r="D932" s="8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2.75" customHeight="1" x14ac:dyDescent="0.15">
      <c r="A933" s="10"/>
      <c r="B933" s="10"/>
      <c r="C933" s="10"/>
      <c r="D933" s="8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2.75" customHeight="1" x14ac:dyDescent="0.15">
      <c r="A934" s="10"/>
      <c r="B934" s="10"/>
      <c r="C934" s="10"/>
      <c r="D934" s="8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2.75" customHeight="1" x14ac:dyDescent="0.15">
      <c r="A935" s="10"/>
      <c r="B935" s="10"/>
      <c r="C935" s="10"/>
      <c r="D935" s="8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2.75" customHeight="1" x14ac:dyDescent="0.15">
      <c r="A936" s="10"/>
      <c r="B936" s="10"/>
      <c r="C936" s="10"/>
      <c r="D936" s="8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2.75" customHeight="1" x14ac:dyDescent="0.15">
      <c r="A937" s="10"/>
      <c r="B937" s="10"/>
      <c r="C937" s="10"/>
      <c r="D937" s="8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2.75" customHeight="1" x14ac:dyDescent="0.15">
      <c r="A938" s="10"/>
      <c r="B938" s="10"/>
      <c r="C938" s="10"/>
      <c r="D938" s="8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2.75" customHeight="1" x14ac:dyDescent="0.15">
      <c r="A939" s="10"/>
      <c r="B939" s="10"/>
      <c r="C939" s="10"/>
      <c r="D939" s="8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2.75" customHeight="1" x14ac:dyDescent="0.15">
      <c r="A940" s="10"/>
      <c r="B940" s="10"/>
      <c r="C940" s="10"/>
      <c r="D940" s="8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2.75" customHeight="1" x14ac:dyDescent="0.15">
      <c r="A941" s="10"/>
      <c r="B941" s="10"/>
      <c r="C941" s="10"/>
      <c r="D941" s="8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2.75" customHeight="1" x14ac:dyDescent="0.15">
      <c r="A942" s="10"/>
      <c r="B942" s="10"/>
      <c r="C942" s="10"/>
      <c r="D942" s="8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2.75" customHeight="1" x14ac:dyDescent="0.15">
      <c r="A943" s="10"/>
      <c r="B943" s="10"/>
      <c r="C943" s="10"/>
      <c r="D943" s="8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2.75" customHeight="1" x14ac:dyDescent="0.15">
      <c r="A944" s="10"/>
      <c r="B944" s="10"/>
      <c r="C944" s="10"/>
      <c r="D944" s="8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2.75" customHeight="1" x14ac:dyDescent="0.15">
      <c r="A945" s="10"/>
      <c r="B945" s="10"/>
      <c r="C945" s="10"/>
      <c r="D945" s="8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2.75" customHeight="1" x14ac:dyDescent="0.15">
      <c r="A946" s="10"/>
      <c r="B946" s="10"/>
      <c r="C946" s="10"/>
      <c r="D946" s="8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2.75" customHeight="1" x14ac:dyDescent="0.15">
      <c r="A947" s="10"/>
      <c r="B947" s="10"/>
      <c r="C947" s="10"/>
      <c r="D947" s="8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2.75" customHeight="1" x14ac:dyDescent="0.15">
      <c r="A948" s="10"/>
      <c r="B948" s="10"/>
      <c r="C948" s="10"/>
      <c r="D948" s="8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2.75" customHeight="1" x14ac:dyDescent="0.15">
      <c r="A949" s="10"/>
      <c r="B949" s="10"/>
      <c r="C949" s="10"/>
      <c r="D949" s="8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2.75" customHeight="1" x14ac:dyDescent="0.15">
      <c r="A950" s="10"/>
      <c r="B950" s="10"/>
      <c r="C950" s="10"/>
      <c r="D950" s="8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2.75" customHeight="1" x14ac:dyDescent="0.15">
      <c r="A951" s="10"/>
      <c r="B951" s="10"/>
      <c r="C951" s="10"/>
      <c r="D951" s="8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2.75" customHeight="1" x14ac:dyDescent="0.15">
      <c r="A952" s="10"/>
      <c r="B952" s="10"/>
      <c r="C952" s="10"/>
      <c r="D952" s="8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2.75" customHeight="1" x14ac:dyDescent="0.15">
      <c r="A953" s="10"/>
      <c r="B953" s="10"/>
      <c r="C953" s="10"/>
      <c r="D953" s="8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2.75" customHeight="1" x14ac:dyDescent="0.15">
      <c r="A954" s="10"/>
      <c r="B954" s="10"/>
      <c r="C954" s="10"/>
      <c r="D954" s="8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2.75" customHeight="1" x14ac:dyDescent="0.15">
      <c r="A955" s="10"/>
      <c r="B955" s="10"/>
      <c r="C955" s="10"/>
      <c r="D955" s="8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2.75" customHeight="1" x14ac:dyDescent="0.15">
      <c r="A956" s="10"/>
      <c r="B956" s="10"/>
      <c r="C956" s="10"/>
      <c r="D956" s="8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2.75" customHeight="1" x14ac:dyDescent="0.15">
      <c r="A957" s="10"/>
      <c r="B957" s="10"/>
      <c r="C957" s="10"/>
      <c r="D957" s="8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2.75" customHeight="1" x14ac:dyDescent="0.15">
      <c r="A958" s="10"/>
      <c r="B958" s="10"/>
      <c r="C958" s="10"/>
      <c r="D958" s="8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2.75" customHeight="1" x14ac:dyDescent="0.15">
      <c r="A959" s="10"/>
      <c r="B959" s="10"/>
      <c r="C959" s="10"/>
      <c r="D959" s="8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2.75" customHeight="1" x14ac:dyDescent="0.15">
      <c r="A960" s="10"/>
      <c r="B960" s="10"/>
      <c r="C960" s="10"/>
      <c r="D960" s="8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2.75" customHeight="1" x14ac:dyDescent="0.15">
      <c r="A961" s="10"/>
      <c r="B961" s="10"/>
      <c r="C961" s="10"/>
      <c r="D961" s="8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2.75" customHeight="1" x14ac:dyDescent="0.15">
      <c r="A962" s="10"/>
      <c r="B962" s="10"/>
      <c r="C962" s="10"/>
      <c r="D962" s="8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2.75" customHeight="1" x14ac:dyDescent="0.15">
      <c r="A963" s="10"/>
      <c r="B963" s="10"/>
      <c r="C963" s="10"/>
      <c r="D963" s="8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2.75" customHeight="1" x14ac:dyDescent="0.15">
      <c r="A964" s="10"/>
      <c r="B964" s="10"/>
      <c r="C964" s="10"/>
      <c r="D964" s="8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2.75" customHeight="1" x14ac:dyDescent="0.15">
      <c r="A965" s="10"/>
      <c r="B965" s="10"/>
      <c r="C965" s="10"/>
      <c r="D965" s="8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2.75" customHeight="1" x14ac:dyDescent="0.15">
      <c r="A966" s="10"/>
      <c r="B966" s="10"/>
      <c r="C966" s="10"/>
      <c r="D966" s="8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2.75" customHeight="1" x14ac:dyDescent="0.15">
      <c r="A967" s="10"/>
      <c r="B967" s="10"/>
      <c r="C967" s="10"/>
      <c r="D967" s="8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2.75" customHeight="1" x14ac:dyDescent="0.15">
      <c r="A968" s="10"/>
      <c r="B968" s="10"/>
      <c r="C968" s="10"/>
      <c r="D968" s="8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2.75" customHeight="1" x14ac:dyDescent="0.15">
      <c r="A969" s="10"/>
      <c r="B969" s="10"/>
      <c r="C969" s="10"/>
      <c r="D969" s="8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2.75" customHeight="1" x14ac:dyDescent="0.15">
      <c r="A970" s="10"/>
      <c r="B970" s="10"/>
      <c r="C970" s="10"/>
      <c r="D970" s="8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2.75" customHeight="1" x14ac:dyDescent="0.15">
      <c r="A971" s="10"/>
      <c r="B971" s="10"/>
      <c r="C971" s="10"/>
      <c r="D971" s="8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2.75" customHeight="1" x14ac:dyDescent="0.15">
      <c r="A972" s="10"/>
      <c r="B972" s="10"/>
      <c r="C972" s="10"/>
      <c r="D972" s="8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2.75" customHeight="1" x14ac:dyDescent="0.15">
      <c r="A973" s="10"/>
      <c r="B973" s="10"/>
      <c r="C973" s="10"/>
      <c r="D973" s="8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2.75" customHeight="1" x14ac:dyDescent="0.15">
      <c r="A974" s="10"/>
      <c r="B974" s="10"/>
      <c r="C974" s="10"/>
      <c r="D974" s="8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2.75" customHeight="1" x14ac:dyDescent="0.15">
      <c r="A975" s="10"/>
      <c r="B975" s="10"/>
      <c r="C975" s="10"/>
      <c r="D975" s="8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2.75" customHeight="1" x14ac:dyDescent="0.15">
      <c r="A976" s="10"/>
      <c r="B976" s="10"/>
      <c r="C976" s="10"/>
      <c r="D976" s="8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2.75" customHeight="1" x14ac:dyDescent="0.15">
      <c r="A977" s="10"/>
      <c r="B977" s="10"/>
      <c r="C977" s="10"/>
      <c r="D977" s="8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2.75" customHeight="1" x14ac:dyDescent="0.15">
      <c r="A978" s="10"/>
      <c r="B978" s="10"/>
      <c r="C978" s="10"/>
      <c r="D978" s="8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2.75" customHeight="1" x14ac:dyDescent="0.15">
      <c r="A979" s="10"/>
      <c r="B979" s="10"/>
      <c r="C979" s="10"/>
      <c r="D979" s="8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2.75" customHeight="1" x14ac:dyDescent="0.15">
      <c r="A980" s="10"/>
      <c r="B980" s="10"/>
      <c r="C980" s="10"/>
      <c r="D980" s="8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2.75" customHeight="1" x14ac:dyDescent="0.15">
      <c r="A981" s="10"/>
      <c r="B981" s="10"/>
      <c r="C981" s="10"/>
      <c r="D981" s="8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2.75" customHeight="1" x14ac:dyDescent="0.15">
      <c r="A982" s="10"/>
      <c r="B982" s="10"/>
      <c r="C982" s="10"/>
      <c r="D982" s="8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2.75" customHeight="1" x14ac:dyDescent="0.15">
      <c r="A983" s="10"/>
      <c r="B983" s="10"/>
      <c r="C983" s="10"/>
      <c r="D983" s="8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2.75" customHeight="1" x14ac:dyDescent="0.15">
      <c r="A984" s="10"/>
      <c r="B984" s="10"/>
      <c r="C984" s="10"/>
      <c r="D984" s="8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2.75" customHeight="1" x14ac:dyDescent="0.15">
      <c r="A985" s="10"/>
      <c r="B985" s="10"/>
      <c r="C985" s="10"/>
      <c r="D985" s="8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2.75" customHeight="1" x14ac:dyDescent="0.15">
      <c r="A986" s="10"/>
      <c r="B986" s="10"/>
      <c r="C986" s="10"/>
      <c r="D986" s="8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2.75" customHeight="1" x14ac:dyDescent="0.15">
      <c r="A987" s="10"/>
      <c r="B987" s="10"/>
      <c r="C987" s="10"/>
      <c r="D987" s="8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2.75" customHeight="1" x14ac:dyDescent="0.15">
      <c r="A988" s="10"/>
      <c r="B988" s="10"/>
      <c r="C988" s="10"/>
      <c r="D988" s="8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2.75" customHeight="1" x14ac:dyDescent="0.15">
      <c r="A989" s="10"/>
      <c r="B989" s="10"/>
      <c r="C989" s="10"/>
      <c r="D989" s="8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2.75" customHeight="1" x14ac:dyDescent="0.15">
      <c r="A990" s="10"/>
      <c r="B990" s="10"/>
      <c r="C990" s="10"/>
      <c r="D990" s="8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2.75" customHeight="1" x14ac:dyDescent="0.15">
      <c r="A991" s="10"/>
      <c r="B991" s="10"/>
      <c r="C991" s="10"/>
      <c r="D991" s="8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2.75" customHeight="1" x14ac:dyDescent="0.15">
      <c r="A992" s="10"/>
      <c r="B992" s="10"/>
      <c r="C992" s="10"/>
      <c r="D992" s="8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2.75" customHeight="1" x14ac:dyDescent="0.15">
      <c r="A993" s="10"/>
      <c r="B993" s="10"/>
      <c r="C993" s="10"/>
      <c r="D993" s="8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2.75" customHeight="1" x14ac:dyDescent="0.15">
      <c r="A994" s="10"/>
      <c r="B994" s="10"/>
      <c r="C994" s="10"/>
      <c r="D994" s="8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2.75" customHeight="1" x14ac:dyDescent="0.15">
      <c r="A995" s="10"/>
      <c r="B995" s="10"/>
      <c r="C995" s="10"/>
      <c r="D995" s="8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2.75" customHeight="1" x14ac:dyDescent="0.15">
      <c r="A996" s="10"/>
      <c r="B996" s="10"/>
      <c r="C996" s="10"/>
      <c r="D996" s="8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2.75" customHeight="1" x14ac:dyDescent="0.15">
      <c r="A997" s="10"/>
      <c r="B997" s="10"/>
      <c r="C997" s="10"/>
      <c r="D997" s="8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2.75" customHeight="1" x14ac:dyDescent="0.15">
      <c r="A998" s="10"/>
      <c r="B998" s="10"/>
      <c r="C998" s="10"/>
      <c r="D998" s="8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2.75" customHeight="1" x14ac:dyDescent="0.15">
      <c r="A999" s="10"/>
      <c r="B999" s="10"/>
      <c r="C999" s="10"/>
      <c r="D999" s="8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2.75" customHeight="1" x14ac:dyDescent="0.15">
      <c r="A1000" s="10"/>
      <c r="B1000" s="10"/>
      <c r="C1000" s="10"/>
      <c r="D1000" s="8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Y10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5" defaultRowHeight="15" customHeight="1" x14ac:dyDescent="0.15"/>
  <cols>
    <col min="1" max="1" width="17.33203125" customWidth="1"/>
    <col min="2" max="2" width="15.6640625" customWidth="1"/>
    <col min="3" max="3" width="9.1640625" customWidth="1"/>
    <col min="4" max="4" width="4" customWidth="1"/>
    <col min="5" max="20" width="6.33203125" customWidth="1"/>
    <col min="21" max="21" width="5.1640625" customWidth="1"/>
    <col min="22" max="22" width="15.5" customWidth="1"/>
    <col min="23" max="23" width="14.5" customWidth="1"/>
    <col min="24" max="24" width="9.83203125" customWidth="1"/>
    <col min="25" max="25" width="15.6640625" customWidth="1"/>
    <col min="26" max="35" width="9.5" customWidth="1"/>
    <col min="36" max="36" width="12.1640625" customWidth="1"/>
    <col min="37" max="41" width="11" customWidth="1"/>
    <col min="42" max="51" width="8.83203125" customWidth="1"/>
  </cols>
  <sheetData>
    <row r="1" spans="1:51" ht="12.75" customHeight="1" x14ac:dyDescent="0.15">
      <c r="A1" s="2" t="s">
        <v>25</v>
      </c>
      <c r="B1" s="7"/>
      <c r="C1" s="7"/>
      <c r="D1" s="7"/>
      <c r="E1" s="3" t="s">
        <v>95</v>
      </c>
      <c r="F1" s="3" t="s">
        <v>95</v>
      </c>
      <c r="G1" s="3" t="s">
        <v>95</v>
      </c>
      <c r="H1" s="3" t="s">
        <v>95</v>
      </c>
      <c r="I1" s="3" t="s">
        <v>95</v>
      </c>
      <c r="J1" s="3" t="s">
        <v>95</v>
      </c>
      <c r="K1" s="3" t="s">
        <v>95</v>
      </c>
      <c r="L1" s="3" t="s">
        <v>95</v>
      </c>
      <c r="M1" s="3" t="s">
        <v>95</v>
      </c>
      <c r="N1" s="3" t="s">
        <v>95</v>
      </c>
      <c r="O1" s="3" t="s">
        <v>95</v>
      </c>
      <c r="P1" s="3" t="s">
        <v>95</v>
      </c>
      <c r="Q1" s="3" t="s">
        <v>95</v>
      </c>
      <c r="R1" s="3" t="s">
        <v>95</v>
      </c>
      <c r="S1" s="3" t="s">
        <v>95</v>
      </c>
      <c r="T1" s="3" t="s">
        <v>95</v>
      </c>
      <c r="U1" s="19"/>
      <c r="V1" s="19"/>
      <c r="W1" s="19"/>
      <c r="X1" s="7"/>
      <c r="Y1" s="61"/>
      <c r="Z1" s="3" t="s">
        <v>96</v>
      </c>
      <c r="AA1" s="3" t="s">
        <v>96</v>
      </c>
      <c r="AB1" s="3" t="s">
        <v>96</v>
      </c>
      <c r="AC1" s="3" t="s">
        <v>96</v>
      </c>
      <c r="AD1" s="3" t="s">
        <v>96</v>
      </c>
      <c r="AE1" s="3" t="s">
        <v>96</v>
      </c>
      <c r="AF1" s="3" t="s">
        <v>96</v>
      </c>
      <c r="AG1" s="3" t="s">
        <v>96</v>
      </c>
      <c r="AH1" s="3" t="s">
        <v>96</v>
      </c>
      <c r="AI1" s="3" t="s">
        <v>96</v>
      </c>
      <c r="AJ1" s="3" t="s">
        <v>96</v>
      </c>
      <c r="AK1" s="3" t="s">
        <v>96</v>
      </c>
      <c r="AL1" s="3" t="s">
        <v>96</v>
      </c>
      <c r="AM1" s="3" t="s">
        <v>96</v>
      </c>
      <c r="AN1" s="3" t="s">
        <v>96</v>
      </c>
      <c r="AO1" s="3" t="s">
        <v>96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ht="12.75" customHeight="1" x14ac:dyDescent="0.15">
      <c r="A2" s="3"/>
      <c r="B2" s="3"/>
      <c r="C2" s="3"/>
      <c r="D2" s="3"/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4</v>
      </c>
      <c r="R2" s="3" t="s">
        <v>5</v>
      </c>
      <c r="S2" s="3" t="s">
        <v>6</v>
      </c>
      <c r="T2" s="3" t="s">
        <v>7</v>
      </c>
      <c r="U2" s="3"/>
      <c r="V2" s="3"/>
      <c r="W2" s="3"/>
      <c r="X2" s="61" t="s">
        <v>97</v>
      </c>
      <c r="Y2" s="3"/>
      <c r="Z2" s="3" t="s">
        <v>4</v>
      </c>
      <c r="AA2" s="3" t="s">
        <v>5</v>
      </c>
      <c r="AB2" s="3" t="s">
        <v>6</v>
      </c>
      <c r="AC2" s="3" t="s">
        <v>7</v>
      </c>
      <c r="AD2" s="3" t="s">
        <v>4</v>
      </c>
      <c r="AE2" s="3" t="s">
        <v>5</v>
      </c>
      <c r="AF2" s="3" t="s">
        <v>6</v>
      </c>
      <c r="AG2" s="3" t="s">
        <v>7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4</v>
      </c>
      <c r="AM2" s="3" t="s">
        <v>5</v>
      </c>
      <c r="AN2" s="3" t="s">
        <v>6</v>
      </c>
      <c r="AO2" s="3" t="s">
        <v>7</v>
      </c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12.75" customHeight="1" x14ac:dyDescent="0.15">
      <c r="A3" s="3"/>
      <c r="B3" s="3"/>
      <c r="C3" s="3"/>
      <c r="D3" s="3"/>
      <c r="E3" s="3" t="s">
        <v>8</v>
      </c>
      <c r="F3" s="3" t="s">
        <v>8</v>
      </c>
      <c r="G3" s="3" t="s">
        <v>8</v>
      </c>
      <c r="H3" s="3" t="s">
        <v>8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11</v>
      </c>
      <c r="R3" s="3" t="s">
        <v>11</v>
      </c>
      <c r="S3" s="3" t="s">
        <v>11</v>
      </c>
      <c r="T3" s="3" t="s">
        <v>11</v>
      </c>
      <c r="U3" s="3"/>
      <c r="V3" s="3"/>
      <c r="W3" s="3"/>
      <c r="X3" s="61" t="s">
        <v>98</v>
      </c>
      <c r="Y3" s="3"/>
      <c r="Z3" s="3" t="s">
        <v>8</v>
      </c>
      <c r="AA3" s="3" t="s">
        <v>8</v>
      </c>
      <c r="AB3" s="3" t="s">
        <v>8</v>
      </c>
      <c r="AC3" s="3" t="s">
        <v>8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10</v>
      </c>
      <c r="AI3" s="3" t="s">
        <v>10</v>
      </c>
      <c r="AJ3" s="3" t="s">
        <v>10</v>
      </c>
      <c r="AK3" s="3" t="s">
        <v>10</v>
      </c>
      <c r="AL3" s="3" t="s">
        <v>11</v>
      </c>
      <c r="AM3" s="3" t="s">
        <v>11</v>
      </c>
      <c r="AN3" s="3" t="s">
        <v>11</v>
      </c>
      <c r="AO3" s="3" t="s">
        <v>11</v>
      </c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2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7"/>
      <c r="Y4" s="3" t="s">
        <v>99</v>
      </c>
      <c r="Z4" s="62">
        <v>1.1499999999999999</v>
      </c>
      <c r="AA4" s="62">
        <v>1.1499999999999999</v>
      </c>
      <c r="AB4" s="62">
        <v>1.1499999999999999</v>
      </c>
      <c r="AC4" s="62">
        <v>1.1499999999999999</v>
      </c>
      <c r="AD4" s="62">
        <f t="shared" ref="AD4:AO4" si="0">AC4+0.02</f>
        <v>1.17</v>
      </c>
      <c r="AE4" s="62">
        <f t="shared" si="0"/>
        <v>1.19</v>
      </c>
      <c r="AF4" s="62">
        <f t="shared" si="0"/>
        <v>1.21</v>
      </c>
      <c r="AG4" s="62">
        <f t="shared" si="0"/>
        <v>1.23</v>
      </c>
      <c r="AH4" s="62">
        <f t="shared" si="0"/>
        <v>1.25</v>
      </c>
      <c r="AI4" s="62">
        <f t="shared" si="0"/>
        <v>1.27</v>
      </c>
      <c r="AJ4" s="62">
        <f t="shared" si="0"/>
        <v>1.29</v>
      </c>
      <c r="AK4" s="62">
        <f t="shared" si="0"/>
        <v>1.31</v>
      </c>
      <c r="AL4" s="62">
        <f t="shared" si="0"/>
        <v>1.33</v>
      </c>
      <c r="AM4" s="62">
        <f t="shared" si="0"/>
        <v>1.35</v>
      </c>
      <c r="AN4" s="62">
        <f t="shared" si="0"/>
        <v>1.37</v>
      </c>
      <c r="AO4" s="62">
        <f t="shared" si="0"/>
        <v>1.3900000000000001</v>
      </c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12.75" customHeight="1" x14ac:dyDescent="0.15">
      <c r="A5" s="2" t="s">
        <v>23</v>
      </c>
      <c r="B5" s="7"/>
      <c r="C5" s="7"/>
      <c r="D5" s="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0"/>
      <c r="S5" s="10"/>
      <c r="T5" s="10"/>
      <c r="U5" s="19"/>
      <c r="V5" s="2" t="s">
        <v>100</v>
      </c>
      <c r="W5" s="7"/>
      <c r="X5" s="1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ht="12.75" customHeight="1" x14ac:dyDescent="0.15">
      <c r="A6" s="2"/>
      <c r="B6" s="7" t="s">
        <v>101</v>
      </c>
      <c r="C6" s="11" t="s">
        <v>17</v>
      </c>
      <c r="D6" s="11"/>
      <c r="E6" s="45">
        <v>1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19"/>
      <c r="V6" s="2"/>
      <c r="W6" s="7" t="s">
        <v>101</v>
      </c>
      <c r="X6" s="39">
        <v>120000</v>
      </c>
      <c r="Y6" s="7"/>
      <c r="Z6" s="19">
        <f t="shared" ref="Z6:AO6" si="1">E6*($X6/4)*Z$4</f>
        <v>34500</v>
      </c>
      <c r="AA6" s="19">
        <f t="shared" si="1"/>
        <v>34500</v>
      </c>
      <c r="AB6" s="19">
        <f t="shared" si="1"/>
        <v>34500</v>
      </c>
      <c r="AC6" s="19">
        <f t="shared" si="1"/>
        <v>34500</v>
      </c>
      <c r="AD6" s="19">
        <f t="shared" si="1"/>
        <v>35100</v>
      </c>
      <c r="AE6" s="19">
        <f t="shared" si="1"/>
        <v>35700</v>
      </c>
      <c r="AF6" s="19">
        <f t="shared" si="1"/>
        <v>36300</v>
      </c>
      <c r="AG6" s="19">
        <f t="shared" si="1"/>
        <v>36900</v>
      </c>
      <c r="AH6" s="19">
        <f t="shared" si="1"/>
        <v>37500</v>
      </c>
      <c r="AI6" s="19">
        <f t="shared" si="1"/>
        <v>38100</v>
      </c>
      <c r="AJ6" s="19">
        <f t="shared" si="1"/>
        <v>38700</v>
      </c>
      <c r="AK6" s="19">
        <f t="shared" si="1"/>
        <v>39300</v>
      </c>
      <c r="AL6" s="19">
        <f t="shared" si="1"/>
        <v>39900</v>
      </c>
      <c r="AM6" s="19">
        <f t="shared" si="1"/>
        <v>40500</v>
      </c>
      <c r="AN6" s="19">
        <f t="shared" si="1"/>
        <v>41100</v>
      </c>
      <c r="AO6" s="19">
        <f t="shared" si="1"/>
        <v>41700.000000000007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t="12.75" customHeight="1" x14ac:dyDescent="0.15">
      <c r="A7" s="2"/>
      <c r="B7" s="7" t="s">
        <v>102</v>
      </c>
      <c r="C7" s="11" t="s">
        <v>17</v>
      </c>
      <c r="D7" s="11"/>
      <c r="E7" s="45"/>
      <c r="F7" s="45"/>
      <c r="G7" s="45"/>
      <c r="H7" s="45"/>
      <c r="I7" s="45">
        <v>1</v>
      </c>
      <c r="J7" s="45">
        <v>1</v>
      </c>
      <c r="K7" s="45">
        <v>1</v>
      </c>
      <c r="L7" s="45">
        <v>1</v>
      </c>
      <c r="M7" s="45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19"/>
      <c r="V7" s="2"/>
      <c r="W7" s="7" t="s">
        <v>102</v>
      </c>
      <c r="X7" s="37">
        <v>120000</v>
      </c>
      <c r="Y7" s="7"/>
      <c r="Z7" s="19">
        <f t="shared" ref="Z7:AO7" si="2">E7*($X7/4)*Z$4</f>
        <v>0</v>
      </c>
      <c r="AA7" s="19">
        <f t="shared" si="2"/>
        <v>0</v>
      </c>
      <c r="AB7" s="19">
        <f t="shared" si="2"/>
        <v>0</v>
      </c>
      <c r="AC7" s="19">
        <f t="shared" si="2"/>
        <v>0</v>
      </c>
      <c r="AD7" s="19">
        <f t="shared" si="2"/>
        <v>35100</v>
      </c>
      <c r="AE7" s="19">
        <f t="shared" si="2"/>
        <v>35700</v>
      </c>
      <c r="AF7" s="19">
        <f t="shared" si="2"/>
        <v>36300</v>
      </c>
      <c r="AG7" s="19">
        <f t="shared" si="2"/>
        <v>36900</v>
      </c>
      <c r="AH7" s="19">
        <f t="shared" si="2"/>
        <v>37500</v>
      </c>
      <c r="AI7" s="19">
        <f t="shared" si="2"/>
        <v>38100</v>
      </c>
      <c r="AJ7" s="19">
        <f t="shared" si="2"/>
        <v>38700</v>
      </c>
      <c r="AK7" s="19">
        <f t="shared" si="2"/>
        <v>39300</v>
      </c>
      <c r="AL7" s="19">
        <f t="shared" si="2"/>
        <v>39900</v>
      </c>
      <c r="AM7" s="19">
        <f t="shared" si="2"/>
        <v>40500</v>
      </c>
      <c r="AN7" s="19">
        <f t="shared" si="2"/>
        <v>41100</v>
      </c>
      <c r="AO7" s="19">
        <f t="shared" si="2"/>
        <v>41700.000000000007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2.75" customHeight="1" x14ac:dyDescent="0.15">
      <c r="A8" s="2"/>
      <c r="B8" s="7" t="s">
        <v>103</v>
      </c>
      <c r="C8" s="11" t="s">
        <v>17</v>
      </c>
      <c r="D8" s="11"/>
      <c r="E8" s="45">
        <f t="shared" ref="E8:F8" si="3">MAX(1,(1+INT(E9/8)))</f>
        <v>1</v>
      </c>
      <c r="F8" s="45">
        <f t="shared" si="3"/>
        <v>1</v>
      </c>
      <c r="G8" s="45">
        <v>2</v>
      </c>
      <c r="H8" s="45">
        <f t="shared" ref="H8:J8" si="4">MAX(1,(1+INT(H9/8)))</f>
        <v>2</v>
      </c>
      <c r="I8" s="45">
        <f t="shared" si="4"/>
        <v>3</v>
      </c>
      <c r="J8" s="45">
        <f t="shared" si="4"/>
        <v>2</v>
      </c>
      <c r="K8" s="45">
        <f t="shared" ref="K8:T8" si="5">MAX(1,(1+INT(J9/8)))</f>
        <v>2</v>
      </c>
      <c r="L8" s="45">
        <f t="shared" si="5"/>
        <v>2</v>
      </c>
      <c r="M8" s="45">
        <f t="shared" si="5"/>
        <v>3</v>
      </c>
      <c r="N8" s="45">
        <f t="shared" si="5"/>
        <v>3</v>
      </c>
      <c r="O8" s="45">
        <f t="shared" si="5"/>
        <v>3</v>
      </c>
      <c r="P8" s="45">
        <f t="shared" si="5"/>
        <v>3</v>
      </c>
      <c r="Q8" s="45">
        <f t="shared" si="5"/>
        <v>3</v>
      </c>
      <c r="R8" s="45">
        <f t="shared" si="5"/>
        <v>4</v>
      </c>
      <c r="S8" s="45">
        <f t="shared" si="5"/>
        <v>4</v>
      </c>
      <c r="T8" s="45">
        <f t="shared" si="5"/>
        <v>4</v>
      </c>
      <c r="U8" s="19"/>
      <c r="V8" s="2"/>
      <c r="W8" s="7" t="s">
        <v>103</v>
      </c>
      <c r="X8" s="37">
        <v>100000</v>
      </c>
      <c r="Y8" s="7"/>
      <c r="Z8" s="19">
        <f t="shared" ref="Z8:AO8" si="6">E8*($X8/4)*Z$4</f>
        <v>28749.999999999996</v>
      </c>
      <c r="AA8" s="19">
        <f t="shared" si="6"/>
        <v>28749.999999999996</v>
      </c>
      <c r="AB8" s="19">
        <f t="shared" si="6"/>
        <v>57499.999999999993</v>
      </c>
      <c r="AC8" s="19">
        <f t="shared" si="6"/>
        <v>57499.999999999993</v>
      </c>
      <c r="AD8" s="19">
        <f t="shared" si="6"/>
        <v>87750</v>
      </c>
      <c r="AE8" s="19">
        <f t="shared" si="6"/>
        <v>59500</v>
      </c>
      <c r="AF8" s="19">
        <f t="shared" si="6"/>
        <v>60500</v>
      </c>
      <c r="AG8" s="19">
        <f t="shared" si="6"/>
        <v>61500</v>
      </c>
      <c r="AH8" s="19">
        <f t="shared" si="6"/>
        <v>93750</v>
      </c>
      <c r="AI8" s="19">
        <f t="shared" si="6"/>
        <v>95250</v>
      </c>
      <c r="AJ8" s="19">
        <f t="shared" si="6"/>
        <v>96750</v>
      </c>
      <c r="AK8" s="19">
        <f t="shared" si="6"/>
        <v>98250</v>
      </c>
      <c r="AL8" s="19">
        <f t="shared" si="6"/>
        <v>99750</v>
      </c>
      <c r="AM8" s="19">
        <f t="shared" si="6"/>
        <v>135000</v>
      </c>
      <c r="AN8" s="19">
        <f t="shared" si="6"/>
        <v>137000</v>
      </c>
      <c r="AO8" s="19">
        <f t="shared" si="6"/>
        <v>139000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12.75" customHeight="1" x14ac:dyDescent="0.15">
      <c r="A9" s="2"/>
      <c r="B9" s="7" t="s">
        <v>104</v>
      </c>
      <c r="C9" s="11" t="s">
        <v>17</v>
      </c>
      <c r="D9" s="11"/>
      <c r="E9" s="45">
        <v>4</v>
      </c>
      <c r="F9" s="45">
        <v>6</v>
      </c>
      <c r="G9" s="45">
        <v>12</v>
      </c>
      <c r="H9" s="45">
        <v>14</v>
      </c>
      <c r="I9" s="45">
        <v>16</v>
      </c>
      <c r="J9" s="45">
        <v>14</v>
      </c>
      <c r="K9" s="45">
        <v>15</v>
      </c>
      <c r="L9" s="45">
        <v>16</v>
      </c>
      <c r="M9" s="45">
        <v>17</v>
      </c>
      <c r="N9" s="45">
        <v>18</v>
      </c>
      <c r="O9" s="45">
        <v>19</v>
      </c>
      <c r="P9" s="45">
        <v>20</v>
      </c>
      <c r="Q9" s="45">
        <v>24</v>
      </c>
      <c r="R9" s="45">
        <v>26</v>
      </c>
      <c r="S9" s="45">
        <v>28</v>
      </c>
      <c r="T9" s="45">
        <v>30</v>
      </c>
      <c r="U9" s="19"/>
      <c r="V9" s="2"/>
      <c r="W9" s="7" t="s">
        <v>104</v>
      </c>
      <c r="X9" s="37">
        <v>85000</v>
      </c>
      <c r="Y9" s="7"/>
      <c r="Z9" s="19">
        <f t="shared" ref="Z9:AO9" si="7">E9*($X9/4)*Z$4</f>
        <v>97749.999999999985</v>
      </c>
      <c r="AA9" s="19">
        <f t="shared" si="7"/>
        <v>146625</v>
      </c>
      <c r="AB9" s="19">
        <f t="shared" si="7"/>
        <v>293250</v>
      </c>
      <c r="AC9" s="19">
        <f t="shared" si="7"/>
        <v>342125</v>
      </c>
      <c r="AD9" s="19">
        <f t="shared" si="7"/>
        <v>397800</v>
      </c>
      <c r="AE9" s="19">
        <f t="shared" si="7"/>
        <v>354025</v>
      </c>
      <c r="AF9" s="19">
        <f t="shared" si="7"/>
        <v>385687.5</v>
      </c>
      <c r="AG9" s="19">
        <f t="shared" si="7"/>
        <v>418200</v>
      </c>
      <c r="AH9" s="19">
        <f t="shared" si="7"/>
        <v>451562.5</v>
      </c>
      <c r="AI9" s="19">
        <f t="shared" si="7"/>
        <v>485775</v>
      </c>
      <c r="AJ9" s="19">
        <f t="shared" si="7"/>
        <v>520837.5</v>
      </c>
      <c r="AK9" s="19">
        <f t="shared" si="7"/>
        <v>556750</v>
      </c>
      <c r="AL9" s="19">
        <f t="shared" si="7"/>
        <v>678300</v>
      </c>
      <c r="AM9" s="19">
        <f t="shared" si="7"/>
        <v>745875</v>
      </c>
      <c r="AN9" s="19">
        <f t="shared" si="7"/>
        <v>815150.00000000012</v>
      </c>
      <c r="AO9" s="19">
        <f t="shared" si="7"/>
        <v>886125.00000000012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ht="12.75" customHeight="1" x14ac:dyDescent="0.15">
      <c r="A10" s="2"/>
      <c r="B10" s="7" t="s">
        <v>105</v>
      </c>
      <c r="C10" s="11" t="s">
        <v>17</v>
      </c>
      <c r="D10" s="11"/>
      <c r="E10" s="45">
        <v>0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2</v>
      </c>
      <c r="L10" s="45">
        <v>2</v>
      </c>
      <c r="M10" s="45">
        <v>2</v>
      </c>
      <c r="N10" s="45">
        <v>2</v>
      </c>
      <c r="O10" s="45">
        <v>2</v>
      </c>
      <c r="P10" s="45">
        <v>2</v>
      </c>
      <c r="Q10" s="44">
        <v>3</v>
      </c>
      <c r="R10" s="44">
        <v>3</v>
      </c>
      <c r="S10" s="44">
        <v>3</v>
      </c>
      <c r="T10" s="44">
        <v>3</v>
      </c>
      <c r="U10" s="19"/>
      <c r="V10" s="2"/>
      <c r="W10" s="7" t="s">
        <v>105</v>
      </c>
      <c r="X10" s="37">
        <v>55000</v>
      </c>
      <c r="Y10" s="7"/>
      <c r="Z10" s="19">
        <f t="shared" ref="Z10:AO10" si="8">E10*($X10/4)*Z$4</f>
        <v>0</v>
      </c>
      <c r="AA10" s="19">
        <f t="shared" si="8"/>
        <v>15812.499999999998</v>
      </c>
      <c r="AB10" s="19">
        <f t="shared" si="8"/>
        <v>15812.499999999998</v>
      </c>
      <c r="AC10" s="19">
        <f t="shared" si="8"/>
        <v>15812.499999999998</v>
      </c>
      <c r="AD10" s="19">
        <f t="shared" si="8"/>
        <v>16087.499999999998</v>
      </c>
      <c r="AE10" s="19">
        <f t="shared" si="8"/>
        <v>16362.5</v>
      </c>
      <c r="AF10" s="19">
        <f t="shared" si="8"/>
        <v>33275</v>
      </c>
      <c r="AG10" s="19">
        <f t="shared" si="8"/>
        <v>33825</v>
      </c>
      <c r="AH10" s="19">
        <f t="shared" si="8"/>
        <v>34375</v>
      </c>
      <c r="AI10" s="19">
        <f t="shared" si="8"/>
        <v>34925</v>
      </c>
      <c r="AJ10" s="19">
        <f t="shared" si="8"/>
        <v>35475</v>
      </c>
      <c r="AK10" s="19">
        <f t="shared" si="8"/>
        <v>36025</v>
      </c>
      <c r="AL10" s="19">
        <f t="shared" si="8"/>
        <v>54862.5</v>
      </c>
      <c r="AM10" s="19">
        <f t="shared" si="8"/>
        <v>55687.500000000007</v>
      </c>
      <c r="AN10" s="19">
        <f t="shared" si="8"/>
        <v>56512.500000000007</v>
      </c>
      <c r="AO10" s="19">
        <f t="shared" si="8"/>
        <v>57337.500000000007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t="12.75" customHeight="1" x14ac:dyDescent="0.15">
      <c r="A11" s="2"/>
      <c r="B11" s="7" t="s">
        <v>90</v>
      </c>
      <c r="C11" s="11" t="s">
        <v>17</v>
      </c>
      <c r="D11" s="11"/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19"/>
      <c r="V11" s="2"/>
      <c r="W11" s="7" t="s">
        <v>90</v>
      </c>
      <c r="X11" s="37">
        <v>80000</v>
      </c>
      <c r="Y11" s="7"/>
      <c r="Z11" s="19">
        <f t="shared" ref="Z11:AO11" si="9">E11*($X11/4)*Z$4</f>
        <v>0</v>
      </c>
      <c r="AA11" s="19">
        <f t="shared" si="9"/>
        <v>0</v>
      </c>
      <c r="AB11" s="19">
        <f t="shared" si="9"/>
        <v>0</v>
      </c>
      <c r="AC11" s="19">
        <f t="shared" si="9"/>
        <v>0</v>
      </c>
      <c r="AD11" s="19">
        <f t="shared" si="9"/>
        <v>0</v>
      </c>
      <c r="AE11" s="19">
        <f t="shared" si="9"/>
        <v>0</v>
      </c>
      <c r="AF11" s="19">
        <f t="shared" si="9"/>
        <v>0</v>
      </c>
      <c r="AG11" s="19">
        <f t="shared" si="9"/>
        <v>0</v>
      </c>
      <c r="AH11" s="19">
        <f t="shared" si="9"/>
        <v>0</v>
      </c>
      <c r="AI11" s="19">
        <f t="shared" si="9"/>
        <v>0</v>
      </c>
      <c r="AJ11" s="19">
        <f t="shared" si="9"/>
        <v>0</v>
      </c>
      <c r="AK11" s="19">
        <f t="shared" si="9"/>
        <v>0</v>
      </c>
      <c r="AL11" s="19">
        <f t="shared" si="9"/>
        <v>0</v>
      </c>
      <c r="AM11" s="19">
        <f t="shared" si="9"/>
        <v>0</v>
      </c>
      <c r="AN11" s="19">
        <f t="shared" si="9"/>
        <v>0</v>
      </c>
      <c r="AO11" s="19">
        <f t="shared" si="9"/>
        <v>0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ht="12.75" customHeight="1" x14ac:dyDescent="0.15">
      <c r="A12" s="2"/>
      <c r="B12" s="3" t="s">
        <v>106</v>
      </c>
      <c r="C12" s="3"/>
      <c r="D12" s="3"/>
      <c r="E12" s="47">
        <f t="shared" ref="E12:T12" si="10">SUM(E6:E11)</f>
        <v>6</v>
      </c>
      <c r="F12" s="47">
        <f t="shared" si="10"/>
        <v>9</v>
      </c>
      <c r="G12" s="47">
        <f t="shared" si="10"/>
        <v>16</v>
      </c>
      <c r="H12" s="47">
        <f t="shared" si="10"/>
        <v>18</v>
      </c>
      <c r="I12" s="47">
        <f t="shared" si="10"/>
        <v>22</v>
      </c>
      <c r="J12" s="47">
        <f t="shared" si="10"/>
        <v>19</v>
      </c>
      <c r="K12" s="47">
        <f t="shared" si="10"/>
        <v>21</v>
      </c>
      <c r="L12" s="47">
        <f t="shared" si="10"/>
        <v>22</v>
      </c>
      <c r="M12" s="47">
        <f t="shared" si="10"/>
        <v>24</v>
      </c>
      <c r="N12" s="47">
        <f t="shared" si="10"/>
        <v>25</v>
      </c>
      <c r="O12" s="47">
        <f t="shared" si="10"/>
        <v>26</v>
      </c>
      <c r="P12" s="47">
        <f t="shared" si="10"/>
        <v>27</v>
      </c>
      <c r="Q12" s="47">
        <f t="shared" si="10"/>
        <v>32</v>
      </c>
      <c r="R12" s="47">
        <f t="shared" si="10"/>
        <v>35</v>
      </c>
      <c r="S12" s="47">
        <f t="shared" si="10"/>
        <v>37</v>
      </c>
      <c r="T12" s="47">
        <f t="shared" si="10"/>
        <v>39</v>
      </c>
      <c r="U12" s="2"/>
      <c r="V12" s="2"/>
      <c r="W12" s="3" t="s">
        <v>106</v>
      </c>
      <c r="X12" s="53"/>
      <c r="Y12" s="33" t="s">
        <v>107</v>
      </c>
      <c r="Z12" s="42">
        <f t="shared" ref="Z12:AO12" si="11">SUM(Z6:Z11)</f>
        <v>161000</v>
      </c>
      <c r="AA12" s="42">
        <f t="shared" si="11"/>
        <v>225687.5</v>
      </c>
      <c r="AB12" s="42">
        <f t="shared" si="11"/>
        <v>401062.5</v>
      </c>
      <c r="AC12" s="42">
        <f t="shared" si="11"/>
        <v>449937.5</v>
      </c>
      <c r="AD12" s="42">
        <f t="shared" si="11"/>
        <v>571837.5</v>
      </c>
      <c r="AE12" s="42">
        <f t="shared" si="11"/>
        <v>501287.5</v>
      </c>
      <c r="AF12" s="42">
        <f t="shared" si="11"/>
        <v>552062.5</v>
      </c>
      <c r="AG12" s="42">
        <f t="shared" si="11"/>
        <v>587325</v>
      </c>
      <c r="AH12" s="42">
        <f t="shared" si="11"/>
        <v>654687.5</v>
      </c>
      <c r="AI12" s="42">
        <f t="shared" si="11"/>
        <v>692150</v>
      </c>
      <c r="AJ12" s="42">
        <f t="shared" si="11"/>
        <v>730462.5</v>
      </c>
      <c r="AK12" s="42">
        <f t="shared" si="11"/>
        <v>769625</v>
      </c>
      <c r="AL12" s="42">
        <f t="shared" si="11"/>
        <v>912712.5</v>
      </c>
      <c r="AM12" s="42">
        <f t="shared" si="11"/>
        <v>1017562.5</v>
      </c>
      <c r="AN12" s="42">
        <f t="shared" si="11"/>
        <v>1090862.5000000002</v>
      </c>
      <c r="AO12" s="42">
        <f t="shared" si="11"/>
        <v>1165862.5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2.75" customHeight="1" x14ac:dyDescent="0.1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9"/>
      <c r="V13" s="2"/>
      <c r="W13" s="7"/>
      <c r="X13" s="1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ht="12.75" customHeight="1" x14ac:dyDescent="0.15">
      <c r="A14" s="2" t="s">
        <v>39</v>
      </c>
      <c r="B14" s="7"/>
      <c r="C14" s="7"/>
      <c r="D14" s="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9"/>
      <c r="V14" s="2" t="s">
        <v>39</v>
      </c>
      <c r="W14" s="7"/>
      <c r="X14" s="1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ht="12.75" customHeight="1" x14ac:dyDescent="0.15">
      <c r="A15" s="2"/>
      <c r="B15" s="7" t="s">
        <v>108</v>
      </c>
      <c r="C15" s="11" t="s">
        <v>17</v>
      </c>
      <c r="D15" s="11"/>
      <c r="E15" s="45">
        <v>1</v>
      </c>
      <c r="F15" s="45">
        <v>1</v>
      </c>
      <c r="G15" s="45">
        <v>1</v>
      </c>
      <c r="H15" s="45">
        <v>1</v>
      </c>
      <c r="I15" s="45">
        <v>1</v>
      </c>
      <c r="J15" s="45">
        <v>1</v>
      </c>
      <c r="K15" s="45">
        <v>1</v>
      </c>
      <c r="L15" s="45">
        <v>1</v>
      </c>
      <c r="M15" s="45">
        <v>1</v>
      </c>
      <c r="N15" s="45">
        <v>1</v>
      </c>
      <c r="O15" s="45">
        <v>1</v>
      </c>
      <c r="P15" s="45">
        <v>1</v>
      </c>
      <c r="Q15" s="45">
        <v>1</v>
      </c>
      <c r="R15" s="45">
        <v>1</v>
      </c>
      <c r="S15" s="45">
        <v>1</v>
      </c>
      <c r="T15" s="45">
        <v>1</v>
      </c>
      <c r="U15" s="19"/>
      <c r="V15" s="2"/>
      <c r="W15" s="7" t="s">
        <v>108</v>
      </c>
      <c r="X15" s="37">
        <v>120000</v>
      </c>
      <c r="Y15" s="7"/>
      <c r="Z15" s="19">
        <f t="shared" ref="Z15:AO15" si="12">E15*($X15/4)*Z$4</f>
        <v>34500</v>
      </c>
      <c r="AA15" s="19">
        <f t="shared" si="12"/>
        <v>34500</v>
      </c>
      <c r="AB15" s="19">
        <f t="shared" si="12"/>
        <v>34500</v>
      </c>
      <c r="AC15" s="19">
        <f t="shared" si="12"/>
        <v>34500</v>
      </c>
      <c r="AD15" s="19">
        <f t="shared" si="12"/>
        <v>35100</v>
      </c>
      <c r="AE15" s="19">
        <f t="shared" si="12"/>
        <v>35700</v>
      </c>
      <c r="AF15" s="19">
        <f t="shared" si="12"/>
        <v>36300</v>
      </c>
      <c r="AG15" s="19">
        <f t="shared" si="12"/>
        <v>36900</v>
      </c>
      <c r="AH15" s="19">
        <f t="shared" si="12"/>
        <v>37500</v>
      </c>
      <c r="AI15" s="19">
        <f t="shared" si="12"/>
        <v>38100</v>
      </c>
      <c r="AJ15" s="19">
        <f t="shared" si="12"/>
        <v>38700</v>
      </c>
      <c r="AK15" s="19">
        <f t="shared" si="12"/>
        <v>39300</v>
      </c>
      <c r="AL15" s="19">
        <f t="shared" si="12"/>
        <v>39900</v>
      </c>
      <c r="AM15" s="19">
        <f t="shared" si="12"/>
        <v>40500</v>
      </c>
      <c r="AN15" s="19">
        <f t="shared" si="12"/>
        <v>41100</v>
      </c>
      <c r="AO15" s="19">
        <f t="shared" si="12"/>
        <v>41700.000000000007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75" customHeight="1" x14ac:dyDescent="0.15">
      <c r="A16" s="2"/>
      <c r="B16" s="7" t="s">
        <v>109</v>
      </c>
      <c r="C16" s="11" t="s">
        <v>17</v>
      </c>
      <c r="D16" s="11"/>
      <c r="E16" s="45">
        <v>0</v>
      </c>
      <c r="F16" s="45">
        <v>0</v>
      </c>
      <c r="G16" s="45">
        <v>0</v>
      </c>
      <c r="H16" s="45">
        <v>0</v>
      </c>
      <c r="I16" s="44">
        <v>0</v>
      </c>
      <c r="J16" s="44">
        <v>0</v>
      </c>
      <c r="K16" s="45">
        <v>1</v>
      </c>
      <c r="L16" s="45">
        <v>1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19"/>
      <c r="V16" s="2"/>
      <c r="W16" s="7" t="s">
        <v>109</v>
      </c>
      <c r="X16" s="39">
        <v>90000</v>
      </c>
      <c r="Y16" s="7"/>
      <c r="Z16" s="19">
        <f t="shared" ref="Z16:AO16" si="13">E16*($X16/4)*Z$4</f>
        <v>0</v>
      </c>
      <c r="AA16" s="19">
        <f t="shared" si="13"/>
        <v>0</v>
      </c>
      <c r="AB16" s="19">
        <f t="shared" si="13"/>
        <v>0</v>
      </c>
      <c r="AC16" s="19">
        <f t="shared" si="13"/>
        <v>0</v>
      </c>
      <c r="AD16" s="19">
        <f t="shared" si="13"/>
        <v>0</v>
      </c>
      <c r="AE16" s="19">
        <f t="shared" si="13"/>
        <v>0</v>
      </c>
      <c r="AF16" s="19">
        <f t="shared" si="13"/>
        <v>27225</v>
      </c>
      <c r="AG16" s="19">
        <f t="shared" si="13"/>
        <v>27675</v>
      </c>
      <c r="AH16" s="19">
        <f t="shared" si="13"/>
        <v>28125</v>
      </c>
      <c r="AI16" s="19">
        <f t="shared" si="13"/>
        <v>28575</v>
      </c>
      <c r="AJ16" s="19">
        <f t="shared" si="13"/>
        <v>29025</v>
      </c>
      <c r="AK16" s="19">
        <f t="shared" si="13"/>
        <v>29475</v>
      </c>
      <c r="AL16" s="19">
        <f t="shared" si="13"/>
        <v>29925</v>
      </c>
      <c r="AM16" s="19">
        <f t="shared" si="13"/>
        <v>30375.000000000004</v>
      </c>
      <c r="AN16" s="19">
        <f t="shared" si="13"/>
        <v>30825.000000000004</v>
      </c>
      <c r="AO16" s="19">
        <f t="shared" si="13"/>
        <v>31275.000000000004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75" customHeight="1" x14ac:dyDescent="0.15">
      <c r="A17" s="2"/>
      <c r="B17" s="7" t="s">
        <v>110</v>
      </c>
      <c r="C17" s="11" t="s">
        <v>17</v>
      </c>
      <c r="D17" s="11"/>
      <c r="E17" s="45">
        <v>0</v>
      </c>
      <c r="F17" s="45">
        <v>0</v>
      </c>
      <c r="G17" s="45">
        <v>0</v>
      </c>
      <c r="H17" s="45">
        <v>0</v>
      </c>
      <c r="I17" s="45">
        <v>1</v>
      </c>
      <c r="J17" s="45">
        <v>1</v>
      </c>
      <c r="K17" s="45">
        <v>2</v>
      </c>
      <c r="L17" s="45">
        <v>2</v>
      </c>
      <c r="M17" s="45">
        <v>2</v>
      </c>
      <c r="N17" s="45">
        <v>3</v>
      </c>
      <c r="O17" s="45">
        <v>3</v>
      </c>
      <c r="P17" s="45">
        <v>3</v>
      </c>
      <c r="Q17" s="45">
        <v>4</v>
      </c>
      <c r="R17" s="45">
        <v>4</v>
      </c>
      <c r="S17" s="44">
        <v>4</v>
      </c>
      <c r="T17" s="44">
        <v>4</v>
      </c>
      <c r="U17" s="19"/>
      <c r="V17" s="2"/>
      <c r="W17" s="7" t="s">
        <v>110</v>
      </c>
      <c r="X17" s="37">
        <v>75000</v>
      </c>
      <c r="Y17" s="7"/>
      <c r="Z17" s="19">
        <f t="shared" ref="Z17:AO17" si="14">E17*($X17/4)*Z$4</f>
        <v>0</v>
      </c>
      <c r="AA17" s="19">
        <f t="shared" si="14"/>
        <v>0</v>
      </c>
      <c r="AB17" s="19">
        <f t="shared" si="14"/>
        <v>0</v>
      </c>
      <c r="AC17" s="19">
        <f t="shared" si="14"/>
        <v>0</v>
      </c>
      <c r="AD17" s="19">
        <f t="shared" si="14"/>
        <v>21937.5</v>
      </c>
      <c r="AE17" s="19">
        <f t="shared" si="14"/>
        <v>22312.5</v>
      </c>
      <c r="AF17" s="19">
        <f t="shared" si="14"/>
        <v>45375</v>
      </c>
      <c r="AG17" s="19">
        <f t="shared" si="14"/>
        <v>46125</v>
      </c>
      <c r="AH17" s="19">
        <f t="shared" si="14"/>
        <v>46875</v>
      </c>
      <c r="AI17" s="19">
        <f t="shared" si="14"/>
        <v>71437.5</v>
      </c>
      <c r="AJ17" s="19">
        <f t="shared" si="14"/>
        <v>72562.5</v>
      </c>
      <c r="AK17" s="19">
        <f t="shared" si="14"/>
        <v>73687.5</v>
      </c>
      <c r="AL17" s="19">
        <f t="shared" si="14"/>
        <v>99750</v>
      </c>
      <c r="AM17" s="19">
        <f t="shared" si="14"/>
        <v>101250</v>
      </c>
      <c r="AN17" s="19">
        <f t="shared" si="14"/>
        <v>102750.00000000001</v>
      </c>
      <c r="AO17" s="19">
        <f t="shared" si="14"/>
        <v>104250.00000000001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75" customHeight="1" x14ac:dyDescent="0.15">
      <c r="A18" s="2"/>
      <c r="B18" s="7" t="s">
        <v>90</v>
      </c>
      <c r="C18" s="11" t="s">
        <v>17</v>
      </c>
      <c r="D18" s="11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19"/>
      <c r="V18" s="2"/>
      <c r="W18" s="7" t="s">
        <v>90</v>
      </c>
      <c r="X18" s="37">
        <v>80000</v>
      </c>
      <c r="Y18" s="7"/>
      <c r="Z18" s="19">
        <f t="shared" ref="Z18:AO18" si="15">E18*($X18/4)*Z$4</f>
        <v>0</v>
      </c>
      <c r="AA18" s="19">
        <f t="shared" si="15"/>
        <v>0</v>
      </c>
      <c r="AB18" s="19">
        <f t="shared" si="15"/>
        <v>0</v>
      </c>
      <c r="AC18" s="19">
        <f t="shared" si="15"/>
        <v>0</v>
      </c>
      <c r="AD18" s="19">
        <f t="shared" si="15"/>
        <v>0</v>
      </c>
      <c r="AE18" s="19">
        <f t="shared" si="15"/>
        <v>0</v>
      </c>
      <c r="AF18" s="19">
        <f t="shared" si="15"/>
        <v>0</v>
      </c>
      <c r="AG18" s="19">
        <f t="shared" si="15"/>
        <v>0</v>
      </c>
      <c r="AH18" s="19">
        <f t="shared" si="15"/>
        <v>0</v>
      </c>
      <c r="AI18" s="19">
        <f t="shared" si="15"/>
        <v>0</v>
      </c>
      <c r="AJ18" s="19">
        <f t="shared" si="15"/>
        <v>0</v>
      </c>
      <c r="AK18" s="19">
        <f t="shared" si="15"/>
        <v>0</v>
      </c>
      <c r="AL18" s="19">
        <f t="shared" si="15"/>
        <v>0</v>
      </c>
      <c r="AM18" s="19">
        <f t="shared" si="15"/>
        <v>0</v>
      </c>
      <c r="AN18" s="19">
        <f t="shared" si="15"/>
        <v>0</v>
      </c>
      <c r="AO18" s="19">
        <f t="shared" si="15"/>
        <v>0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75" customHeight="1" x14ac:dyDescent="0.15">
      <c r="A19" s="2"/>
      <c r="B19" s="3" t="s">
        <v>111</v>
      </c>
      <c r="C19" s="3"/>
      <c r="D19" s="3"/>
      <c r="E19" s="47">
        <f t="shared" ref="E19:T19" si="16">SUM(E15:E18)</f>
        <v>1</v>
      </c>
      <c r="F19" s="47">
        <f t="shared" si="16"/>
        <v>1</v>
      </c>
      <c r="G19" s="47">
        <f t="shared" si="16"/>
        <v>1</v>
      </c>
      <c r="H19" s="47">
        <f t="shared" si="16"/>
        <v>1</v>
      </c>
      <c r="I19" s="47">
        <f t="shared" si="16"/>
        <v>2</v>
      </c>
      <c r="J19" s="47">
        <f t="shared" si="16"/>
        <v>2</v>
      </c>
      <c r="K19" s="47">
        <f t="shared" si="16"/>
        <v>4</v>
      </c>
      <c r="L19" s="47">
        <f t="shared" si="16"/>
        <v>4</v>
      </c>
      <c r="M19" s="47">
        <f t="shared" si="16"/>
        <v>4</v>
      </c>
      <c r="N19" s="47">
        <f t="shared" si="16"/>
        <v>5</v>
      </c>
      <c r="O19" s="47">
        <f t="shared" si="16"/>
        <v>5</v>
      </c>
      <c r="P19" s="47">
        <f t="shared" si="16"/>
        <v>5</v>
      </c>
      <c r="Q19" s="47">
        <f t="shared" si="16"/>
        <v>6</v>
      </c>
      <c r="R19" s="47">
        <f t="shared" si="16"/>
        <v>6</v>
      </c>
      <c r="S19" s="47">
        <f t="shared" si="16"/>
        <v>6</v>
      </c>
      <c r="T19" s="47">
        <f t="shared" si="16"/>
        <v>6</v>
      </c>
      <c r="U19" s="2"/>
      <c r="V19" s="2"/>
      <c r="W19" s="3" t="s">
        <v>111</v>
      </c>
      <c r="X19" s="53"/>
      <c r="Y19" s="33" t="s">
        <v>107</v>
      </c>
      <c r="Z19" s="42">
        <f t="shared" ref="Z19:AO19" si="17">SUM(Z15:Z18)</f>
        <v>34500</v>
      </c>
      <c r="AA19" s="42">
        <f t="shared" si="17"/>
        <v>34500</v>
      </c>
      <c r="AB19" s="42">
        <f t="shared" si="17"/>
        <v>34500</v>
      </c>
      <c r="AC19" s="42">
        <f t="shared" si="17"/>
        <v>34500</v>
      </c>
      <c r="AD19" s="42">
        <f t="shared" si="17"/>
        <v>57037.5</v>
      </c>
      <c r="AE19" s="42">
        <f t="shared" si="17"/>
        <v>58012.5</v>
      </c>
      <c r="AF19" s="42">
        <f t="shared" si="17"/>
        <v>108900</v>
      </c>
      <c r="AG19" s="42">
        <f t="shared" si="17"/>
        <v>110700</v>
      </c>
      <c r="AH19" s="42">
        <f t="shared" si="17"/>
        <v>112500</v>
      </c>
      <c r="AI19" s="42">
        <f t="shared" si="17"/>
        <v>138112.5</v>
      </c>
      <c r="AJ19" s="42">
        <f t="shared" si="17"/>
        <v>140287.5</v>
      </c>
      <c r="AK19" s="42">
        <f t="shared" si="17"/>
        <v>142462.5</v>
      </c>
      <c r="AL19" s="42">
        <f t="shared" si="17"/>
        <v>169575</v>
      </c>
      <c r="AM19" s="42">
        <f t="shared" si="17"/>
        <v>172125</v>
      </c>
      <c r="AN19" s="42">
        <f t="shared" si="17"/>
        <v>174675</v>
      </c>
      <c r="AO19" s="42">
        <f t="shared" si="17"/>
        <v>177225.00000000003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2.75" customHeight="1" x14ac:dyDescent="0.15">
      <c r="A20" s="2"/>
      <c r="B20" s="7"/>
      <c r="C20" s="7"/>
      <c r="D20" s="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9"/>
      <c r="V20" s="2"/>
      <c r="W20" s="7"/>
      <c r="X20" s="19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75" customHeight="1" x14ac:dyDescent="0.15">
      <c r="A21" s="2" t="s">
        <v>50</v>
      </c>
      <c r="B21" s="7"/>
      <c r="C21" s="7"/>
      <c r="D21" s="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9"/>
      <c r="V21" s="2" t="s">
        <v>50</v>
      </c>
      <c r="W21" s="7"/>
      <c r="X21" s="1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75" customHeight="1" x14ac:dyDescent="0.15">
      <c r="A22" s="2"/>
      <c r="B22" s="7" t="s">
        <v>112</v>
      </c>
      <c r="C22" s="11" t="s">
        <v>17</v>
      </c>
      <c r="D22" s="11"/>
      <c r="E22" s="45">
        <v>1</v>
      </c>
      <c r="F22" s="45">
        <v>1</v>
      </c>
      <c r="G22" s="45">
        <v>1</v>
      </c>
      <c r="H22" s="45">
        <f t="shared" ref="H22:T22" si="18">H6*H15</f>
        <v>1</v>
      </c>
      <c r="I22" s="45">
        <f t="shared" si="18"/>
        <v>1</v>
      </c>
      <c r="J22" s="45">
        <f t="shared" si="18"/>
        <v>1</v>
      </c>
      <c r="K22" s="45">
        <f t="shared" si="18"/>
        <v>1</v>
      </c>
      <c r="L22" s="45">
        <f t="shared" si="18"/>
        <v>1</v>
      </c>
      <c r="M22" s="45">
        <f t="shared" si="18"/>
        <v>1</v>
      </c>
      <c r="N22" s="45">
        <f t="shared" si="18"/>
        <v>1</v>
      </c>
      <c r="O22" s="45">
        <f t="shared" si="18"/>
        <v>1</v>
      </c>
      <c r="P22" s="45">
        <f t="shared" si="18"/>
        <v>1</v>
      </c>
      <c r="Q22" s="45">
        <f t="shared" si="18"/>
        <v>1</v>
      </c>
      <c r="R22" s="45">
        <f t="shared" si="18"/>
        <v>1</v>
      </c>
      <c r="S22" s="45">
        <f t="shared" si="18"/>
        <v>1</v>
      </c>
      <c r="T22" s="45">
        <f t="shared" si="18"/>
        <v>1</v>
      </c>
      <c r="U22" s="19"/>
      <c r="V22" s="2"/>
      <c r="W22" s="7" t="s">
        <v>112</v>
      </c>
      <c r="X22" s="37">
        <v>120000</v>
      </c>
      <c r="Y22" s="7"/>
      <c r="Z22" s="19">
        <f t="shared" ref="Z22:AO22" si="19">E22*($X22/4)*Z$4</f>
        <v>34500</v>
      </c>
      <c r="AA22" s="19">
        <f t="shared" si="19"/>
        <v>34500</v>
      </c>
      <c r="AB22" s="19">
        <f t="shared" si="19"/>
        <v>34500</v>
      </c>
      <c r="AC22" s="19">
        <f t="shared" si="19"/>
        <v>34500</v>
      </c>
      <c r="AD22" s="19">
        <f t="shared" si="19"/>
        <v>35100</v>
      </c>
      <c r="AE22" s="19">
        <f t="shared" si="19"/>
        <v>35700</v>
      </c>
      <c r="AF22" s="19">
        <f t="shared" si="19"/>
        <v>36300</v>
      </c>
      <c r="AG22" s="19">
        <f t="shared" si="19"/>
        <v>36900</v>
      </c>
      <c r="AH22" s="19">
        <f t="shared" si="19"/>
        <v>37500</v>
      </c>
      <c r="AI22" s="19">
        <f t="shared" si="19"/>
        <v>38100</v>
      </c>
      <c r="AJ22" s="19">
        <f t="shared" si="19"/>
        <v>38700</v>
      </c>
      <c r="AK22" s="19">
        <f t="shared" si="19"/>
        <v>39300</v>
      </c>
      <c r="AL22" s="19">
        <f t="shared" si="19"/>
        <v>39900</v>
      </c>
      <c r="AM22" s="19">
        <f t="shared" si="19"/>
        <v>40500</v>
      </c>
      <c r="AN22" s="19">
        <f t="shared" si="19"/>
        <v>41100</v>
      </c>
      <c r="AO22" s="19">
        <f t="shared" si="19"/>
        <v>41700.000000000007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75" customHeight="1" x14ac:dyDescent="0.15">
      <c r="A23" s="2"/>
      <c r="B23" s="7" t="s">
        <v>113</v>
      </c>
      <c r="C23" s="11" t="s">
        <v>17</v>
      </c>
      <c r="D23" s="11"/>
      <c r="E23" s="44">
        <f t="shared" ref="E23:T23" si="20">E9</f>
        <v>4</v>
      </c>
      <c r="F23" s="44">
        <f t="shared" si="20"/>
        <v>6</v>
      </c>
      <c r="G23" s="44">
        <f t="shared" si="20"/>
        <v>12</v>
      </c>
      <c r="H23" s="44">
        <f t="shared" si="20"/>
        <v>14</v>
      </c>
      <c r="I23" s="44">
        <f t="shared" si="20"/>
        <v>16</v>
      </c>
      <c r="J23" s="44">
        <f t="shared" si="20"/>
        <v>14</v>
      </c>
      <c r="K23" s="44">
        <f t="shared" si="20"/>
        <v>15</v>
      </c>
      <c r="L23" s="44">
        <f t="shared" si="20"/>
        <v>16</v>
      </c>
      <c r="M23" s="44">
        <f t="shared" si="20"/>
        <v>17</v>
      </c>
      <c r="N23" s="44">
        <f t="shared" si="20"/>
        <v>18</v>
      </c>
      <c r="O23" s="44">
        <f t="shared" si="20"/>
        <v>19</v>
      </c>
      <c r="P23" s="44">
        <f t="shared" si="20"/>
        <v>20</v>
      </c>
      <c r="Q23" s="44">
        <f t="shared" si="20"/>
        <v>24</v>
      </c>
      <c r="R23" s="44">
        <f t="shared" si="20"/>
        <v>26</v>
      </c>
      <c r="S23" s="44">
        <f t="shared" si="20"/>
        <v>28</v>
      </c>
      <c r="T23" s="44">
        <f t="shared" si="20"/>
        <v>30</v>
      </c>
      <c r="U23" s="19"/>
      <c r="V23" s="2"/>
      <c r="W23" s="7" t="s">
        <v>113</v>
      </c>
      <c r="X23" s="39">
        <v>85000</v>
      </c>
      <c r="Y23" s="7"/>
      <c r="Z23" s="19">
        <f t="shared" ref="Z23:AO23" si="21">E23*($X23/4)*Z$4</f>
        <v>97749.999999999985</v>
      </c>
      <c r="AA23" s="19">
        <f t="shared" si="21"/>
        <v>146625</v>
      </c>
      <c r="AB23" s="19">
        <f t="shared" si="21"/>
        <v>293250</v>
      </c>
      <c r="AC23" s="19">
        <f t="shared" si="21"/>
        <v>342125</v>
      </c>
      <c r="AD23" s="19">
        <f t="shared" si="21"/>
        <v>397800</v>
      </c>
      <c r="AE23" s="19">
        <f t="shared" si="21"/>
        <v>354025</v>
      </c>
      <c r="AF23" s="19">
        <f t="shared" si="21"/>
        <v>385687.5</v>
      </c>
      <c r="AG23" s="19">
        <f t="shared" si="21"/>
        <v>418200</v>
      </c>
      <c r="AH23" s="19">
        <f t="shared" si="21"/>
        <v>451562.5</v>
      </c>
      <c r="AI23" s="19">
        <f t="shared" si="21"/>
        <v>485775</v>
      </c>
      <c r="AJ23" s="19">
        <f t="shared" si="21"/>
        <v>520837.5</v>
      </c>
      <c r="AK23" s="19">
        <f t="shared" si="21"/>
        <v>556750</v>
      </c>
      <c r="AL23" s="19">
        <f t="shared" si="21"/>
        <v>678300</v>
      </c>
      <c r="AM23" s="19">
        <f t="shared" si="21"/>
        <v>745875</v>
      </c>
      <c r="AN23" s="19">
        <f t="shared" si="21"/>
        <v>815150.00000000012</v>
      </c>
      <c r="AO23" s="19">
        <f t="shared" si="21"/>
        <v>886125.00000000012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75" customHeight="1" x14ac:dyDescent="0.15">
      <c r="A24" s="2"/>
      <c r="B24" s="7" t="s">
        <v>114</v>
      </c>
      <c r="C24" s="13" t="s">
        <v>115</v>
      </c>
      <c r="D24" s="11"/>
      <c r="E24" s="15">
        <f t="shared" ref="E24:T24" si="22">E23/2</f>
        <v>2</v>
      </c>
      <c r="F24" s="15">
        <f t="shared" si="22"/>
        <v>3</v>
      </c>
      <c r="G24" s="15">
        <f t="shared" si="22"/>
        <v>6</v>
      </c>
      <c r="H24" s="15">
        <f t="shared" si="22"/>
        <v>7</v>
      </c>
      <c r="I24" s="15">
        <f t="shared" si="22"/>
        <v>8</v>
      </c>
      <c r="J24" s="15">
        <f t="shared" si="22"/>
        <v>7</v>
      </c>
      <c r="K24" s="15">
        <f t="shared" si="22"/>
        <v>7.5</v>
      </c>
      <c r="L24" s="15">
        <f t="shared" si="22"/>
        <v>8</v>
      </c>
      <c r="M24" s="15">
        <f t="shared" si="22"/>
        <v>8.5</v>
      </c>
      <c r="N24" s="15">
        <f t="shared" si="22"/>
        <v>9</v>
      </c>
      <c r="O24" s="15">
        <f t="shared" si="22"/>
        <v>9.5</v>
      </c>
      <c r="P24" s="15">
        <f t="shared" si="22"/>
        <v>10</v>
      </c>
      <c r="Q24" s="15">
        <f t="shared" si="22"/>
        <v>12</v>
      </c>
      <c r="R24" s="15">
        <f t="shared" si="22"/>
        <v>13</v>
      </c>
      <c r="S24" s="15">
        <f t="shared" si="22"/>
        <v>14</v>
      </c>
      <c r="T24" s="15">
        <f t="shared" si="22"/>
        <v>15</v>
      </c>
      <c r="U24" s="19"/>
      <c r="V24" s="2"/>
      <c r="W24" s="7" t="s">
        <v>114</v>
      </c>
      <c r="X24" s="37">
        <v>75000</v>
      </c>
      <c r="Y24" s="7"/>
      <c r="Z24" s="19">
        <f t="shared" ref="Z24:AO24" si="23">E24*($X24/4)*Z$4</f>
        <v>43125</v>
      </c>
      <c r="AA24" s="19">
        <f t="shared" si="23"/>
        <v>64687.499999999993</v>
      </c>
      <c r="AB24" s="19">
        <f t="shared" si="23"/>
        <v>129374.99999999999</v>
      </c>
      <c r="AC24" s="19">
        <f t="shared" si="23"/>
        <v>150937.5</v>
      </c>
      <c r="AD24" s="19">
        <f t="shared" si="23"/>
        <v>175500</v>
      </c>
      <c r="AE24" s="19">
        <f t="shared" si="23"/>
        <v>156187.5</v>
      </c>
      <c r="AF24" s="19">
        <f t="shared" si="23"/>
        <v>170156.25</v>
      </c>
      <c r="AG24" s="19">
        <f t="shared" si="23"/>
        <v>184500</v>
      </c>
      <c r="AH24" s="19">
        <f t="shared" si="23"/>
        <v>199218.75</v>
      </c>
      <c r="AI24" s="19">
        <f t="shared" si="23"/>
        <v>214312.5</v>
      </c>
      <c r="AJ24" s="19">
        <f t="shared" si="23"/>
        <v>229781.25</v>
      </c>
      <c r="AK24" s="19">
        <f t="shared" si="23"/>
        <v>245625</v>
      </c>
      <c r="AL24" s="19">
        <f t="shared" si="23"/>
        <v>299250</v>
      </c>
      <c r="AM24" s="19">
        <f t="shared" si="23"/>
        <v>329062.5</v>
      </c>
      <c r="AN24" s="19">
        <f t="shared" si="23"/>
        <v>359625</v>
      </c>
      <c r="AO24" s="19">
        <f t="shared" si="23"/>
        <v>390937.50000000006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75" customHeight="1" x14ac:dyDescent="0.15">
      <c r="A25" s="2"/>
      <c r="B25" s="7" t="s">
        <v>116</v>
      </c>
      <c r="C25" s="11" t="s">
        <v>17</v>
      </c>
      <c r="D25" s="11"/>
      <c r="E25" s="46">
        <f t="shared" ref="E25:T25" si="24">E23/5</f>
        <v>0.8</v>
      </c>
      <c r="F25" s="46">
        <f t="shared" si="24"/>
        <v>1.2</v>
      </c>
      <c r="G25" s="46">
        <f t="shared" si="24"/>
        <v>2.4</v>
      </c>
      <c r="H25" s="46">
        <f t="shared" si="24"/>
        <v>2.8</v>
      </c>
      <c r="I25" s="46">
        <f t="shared" si="24"/>
        <v>3.2</v>
      </c>
      <c r="J25" s="46">
        <f t="shared" si="24"/>
        <v>2.8</v>
      </c>
      <c r="K25" s="46">
        <f t="shared" si="24"/>
        <v>3</v>
      </c>
      <c r="L25" s="46">
        <f t="shared" si="24"/>
        <v>3.2</v>
      </c>
      <c r="M25" s="46">
        <f t="shared" si="24"/>
        <v>3.4</v>
      </c>
      <c r="N25" s="46">
        <f t="shared" si="24"/>
        <v>3.6</v>
      </c>
      <c r="O25" s="46">
        <f t="shared" si="24"/>
        <v>3.8</v>
      </c>
      <c r="P25" s="46">
        <f t="shared" si="24"/>
        <v>4</v>
      </c>
      <c r="Q25" s="46">
        <f t="shared" si="24"/>
        <v>4.8</v>
      </c>
      <c r="R25" s="46">
        <f t="shared" si="24"/>
        <v>5.2</v>
      </c>
      <c r="S25" s="46">
        <f t="shared" si="24"/>
        <v>5.6</v>
      </c>
      <c r="T25" s="46">
        <f t="shared" si="24"/>
        <v>6</v>
      </c>
      <c r="U25" s="19"/>
      <c r="V25" s="2"/>
      <c r="W25" s="7" t="s">
        <v>116</v>
      </c>
      <c r="X25" s="37">
        <v>50000</v>
      </c>
      <c r="Y25" s="7"/>
      <c r="Z25" s="19">
        <f t="shared" ref="Z25:AO25" si="25">E25*($X25/4)*Z$4</f>
        <v>11500</v>
      </c>
      <c r="AA25" s="19">
        <f t="shared" si="25"/>
        <v>17250</v>
      </c>
      <c r="AB25" s="19">
        <f t="shared" si="25"/>
        <v>34500</v>
      </c>
      <c r="AC25" s="19">
        <f t="shared" si="25"/>
        <v>40250</v>
      </c>
      <c r="AD25" s="19">
        <f t="shared" si="25"/>
        <v>46800</v>
      </c>
      <c r="AE25" s="19">
        <f t="shared" si="25"/>
        <v>41650</v>
      </c>
      <c r="AF25" s="19">
        <f t="shared" si="25"/>
        <v>45375</v>
      </c>
      <c r="AG25" s="19">
        <f t="shared" si="25"/>
        <v>49200</v>
      </c>
      <c r="AH25" s="19">
        <f t="shared" si="25"/>
        <v>53125</v>
      </c>
      <c r="AI25" s="19">
        <f t="shared" si="25"/>
        <v>57150</v>
      </c>
      <c r="AJ25" s="19">
        <f t="shared" si="25"/>
        <v>61275</v>
      </c>
      <c r="AK25" s="19">
        <f t="shared" si="25"/>
        <v>65500</v>
      </c>
      <c r="AL25" s="19">
        <f t="shared" si="25"/>
        <v>79800</v>
      </c>
      <c r="AM25" s="19">
        <f t="shared" si="25"/>
        <v>87750</v>
      </c>
      <c r="AN25" s="19">
        <f t="shared" si="25"/>
        <v>95900.000000000015</v>
      </c>
      <c r="AO25" s="19">
        <f t="shared" si="25"/>
        <v>104250.00000000001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75" customHeight="1" x14ac:dyDescent="0.15">
      <c r="A26" s="2"/>
      <c r="B26" s="3" t="s">
        <v>61</v>
      </c>
      <c r="C26" s="3"/>
      <c r="D26" s="3"/>
      <c r="E26" s="47">
        <f t="shared" ref="E26:T26" si="26">SUM(E22:E25)</f>
        <v>7.8</v>
      </c>
      <c r="F26" s="47">
        <f t="shared" si="26"/>
        <v>11.2</v>
      </c>
      <c r="G26" s="47">
        <f t="shared" si="26"/>
        <v>21.4</v>
      </c>
      <c r="H26" s="47">
        <f t="shared" si="26"/>
        <v>24.8</v>
      </c>
      <c r="I26" s="47">
        <f t="shared" si="26"/>
        <v>28.2</v>
      </c>
      <c r="J26" s="47">
        <f t="shared" si="26"/>
        <v>24.8</v>
      </c>
      <c r="K26" s="47">
        <f t="shared" si="26"/>
        <v>26.5</v>
      </c>
      <c r="L26" s="47">
        <f t="shared" si="26"/>
        <v>28.2</v>
      </c>
      <c r="M26" s="47">
        <f t="shared" si="26"/>
        <v>29.9</v>
      </c>
      <c r="N26" s="47">
        <f t="shared" si="26"/>
        <v>31.6</v>
      </c>
      <c r="O26" s="47">
        <f t="shared" si="26"/>
        <v>33.299999999999997</v>
      </c>
      <c r="P26" s="47">
        <f t="shared" si="26"/>
        <v>35</v>
      </c>
      <c r="Q26" s="47">
        <f t="shared" si="26"/>
        <v>41.8</v>
      </c>
      <c r="R26" s="47">
        <f t="shared" si="26"/>
        <v>45.2</v>
      </c>
      <c r="S26" s="47">
        <f t="shared" si="26"/>
        <v>48.6</v>
      </c>
      <c r="T26" s="47">
        <f t="shared" si="26"/>
        <v>52</v>
      </c>
      <c r="U26" s="2"/>
      <c r="V26" s="2"/>
      <c r="W26" s="3" t="s">
        <v>61</v>
      </c>
      <c r="X26" s="53"/>
      <c r="Y26" s="33" t="s">
        <v>107</v>
      </c>
      <c r="Z26" s="42">
        <f t="shared" ref="Z26:AO26" si="27">SUM(Z22:Z25)</f>
        <v>186875</v>
      </c>
      <c r="AA26" s="42">
        <f t="shared" si="27"/>
        <v>263062.5</v>
      </c>
      <c r="AB26" s="42">
        <f t="shared" si="27"/>
        <v>491625</v>
      </c>
      <c r="AC26" s="42">
        <f t="shared" si="27"/>
        <v>567812.5</v>
      </c>
      <c r="AD26" s="42">
        <f t="shared" si="27"/>
        <v>655200</v>
      </c>
      <c r="AE26" s="42">
        <f t="shared" si="27"/>
        <v>587562.5</v>
      </c>
      <c r="AF26" s="42">
        <f t="shared" si="27"/>
        <v>637518.75</v>
      </c>
      <c r="AG26" s="42">
        <f t="shared" si="27"/>
        <v>688800</v>
      </c>
      <c r="AH26" s="42">
        <f t="shared" si="27"/>
        <v>741406.25</v>
      </c>
      <c r="AI26" s="42">
        <f t="shared" si="27"/>
        <v>795337.5</v>
      </c>
      <c r="AJ26" s="42">
        <f t="shared" si="27"/>
        <v>850593.75</v>
      </c>
      <c r="AK26" s="42">
        <f t="shared" si="27"/>
        <v>907175</v>
      </c>
      <c r="AL26" s="42">
        <f t="shared" si="27"/>
        <v>1097250</v>
      </c>
      <c r="AM26" s="42">
        <f t="shared" si="27"/>
        <v>1203187.5</v>
      </c>
      <c r="AN26" s="42">
        <f t="shared" si="27"/>
        <v>1311775</v>
      </c>
      <c r="AO26" s="42">
        <f t="shared" si="27"/>
        <v>1423012.5000000002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2.75" customHeight="1" x14ac:dyDescent="0.15">
      <c r="A27" s="2"/>
      <c r="B27" s="7"/>
      <c r="C27" s="7"/>
      <c r="D27" s="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9"/>
      <c r="V27" s="2"/>
      <c r="W27" s="7"/>
      <c r="X27" s="19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75" customHeight="1" x14ac:dyDescent="0.15">
      <c r="A28" s="2" t="s">
        <v>62</v>
      </c>
      <c r="B28" s="7"/>
      <c r="C28" s="7"/>
      <c r="D28" s="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9"/>
      <c r="V28" s="2" t="s">
        <v>62</v>
      </c>
      <c r="W28" s="7"/>
      <c r="X28" s="1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75" customHeight="1" x14ac:dyDescent="0.15">
      <c r="A29" s="2"/>
      <c r="B29" s="7" t="s">
        <v>117</v>
      </c>
      <c r="C29" s="11" t="s">
        <v>17</v>
      </c>
      <c r="D29" s="11"/>
      <c r="E29" s="45">
        <v>1</v>
      </c>
      <c r="F29" s="45">
        <v>1</v>
      </c>
      <c r="G29" s="45">
        <v>1</v>
      </c>
      <c r="H29" s="45">
        <v>1</v>
      </c>
      <c r="I29" s="45">
        <v>1</v>
      </c>
      <c r="J29" s="45">
        <v>1</v>
      </c>
      <c r="K29" s="45">
        <v>1</v>
      </c>
      <c r="L29" s="45">
        <v>1</v>
      </c>
      <c r="M29" s="45">
        <v>1</v>
      </c>
      <c r="N29" s="45">
        <v>1</v>
      </c>
      <c r="O29" s="45">
        <v>1</v>
      </c>
      <c r="P29" s="45">
        <v>1</v>
      </c>
      <c r="Q29" s="45">
        <v>1</v>
      </c>
      <c r="R29" s="45">
        <v>1</v>
      </c>
      <c r="S29" s="45">
        <v>1</v>
      </c>
      <c r="T29" s="45">
        <v>1</v>
      </c>
      <c r="U29" s="19"/>
      <c r="V29" s="2"/>
      <c r="W29" s="7" t="s">
        <v>117</v>
      </c>
      <c r="X29" s="39">
        <v>120000</v>
      </c>
      <c r="Y29" s="7"/>
      <c r="Z29" s="19">
        <f t="shared" ref="Z29:AO29" si="28">E29*($X29/4)*Z$4</f>
        <v>34500</v>
      </c>
      <c r="AA29" s="19">
        <f t="shared" si="28"/>
        <v>34500</v>
      </c>
      <c r="AB29" s="19">
        <f t="shared" si="28"/>
        <v>34500</v>
      </c>
      <c r="AC29" s="19">
        <f t="shared" si="28"/>
        <v>34500</v>
      </c>
      <c r="AD29" s="19">
        <f t="shared" si="28"/>
        <v>35100</v>
      </c>
      <c r="AE29" s="19">
        <f t="shared" si="28"/>
        <v>35700</v>
      </c>
      <c r="AF29" s="19">
        <f t="shared" si="28"/>
        <v>36300</v>
      </c>
      <c r="AG29" s="19">
        <f t="shared" si="28"/>
        <v>36900</v>
      </c>
      <c r="AH29" s="19">
        <f t="shared" si="28"/>
        <v>37500</v>
      </c>
      <c r="AI29" s="19">
        <f t="shared" si="28"/>
        <v>38100</v>
      </c>
      <c r="AJ29" s="19">
        <f t="shared" si="28"/>
        <v>38700</v>
      </c>
      <c r="AK29" s="19">
        <f t="shared" si="28"/>
        <v>39300</v>
      </c>
      <c r="AL29" s="19">
        <f t="shared" si="28"/>
        <v>39900</v>
      </c>
      <c r="AM29" s="19">
        <f t="shared" si="28"/>
        <v>40500</v>
      </c>
      <c r="AN29" s="19">
        <f t="shared" si="28"/>
        <v>41100</v>
      </c>
      <c r="AO29" s="19">
        <f t="shared" si="28"/>
        <v>41700.000000000007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75" customHeight="1" x14ac:dyDescent="0.15">
      <c r="A30" s="2"/>
      <c r="B30" s="7" t="s">
        <v>118</v>
      </c>
      <c r="C30" s="11" t="s">
        <v>17</v>
      </c>
      <c r="D30" s="11"/>
      <c r="E30" s="45"/>
      <c r="F30" s="45"/>
      <c r="G30" s="45"/>
      <c r="H30" s="45"/>
      <c r="I30" s="45">
        <v>1</v>
      </c>
      <c r="J30" s="45">
        <v>1</v>
      </c>
      <c r="K30" s="45">
        <v>1</v>
      </c>
      <c r="L30" s="45">
        <v>1</v>
      </c>
      <c r="M30" s="45">
        <v>1</v>
      </c>
      <c r="N30" s="45">
        <v>1</v>
      </c>
      <c r="O30" s="45">
        <v>1</v>
      </c>
      <c r="P30" s="45">
        <v>1</v>
      </c>
      <c r="Q30" s="45">
        <v>1</v>
      </c>
      <c r="R30" s="45">
        <v>1</v>
      </c>
      <c r="S30" s="45">
        <v>1</v>
      </c>
      <c r="T30" s="45">
        <v>1</v>
      </c>
      <c r="U30" s="19"/>
      <c r="V30" s="2"/>
      <c r="W30" s="7" t="s">
        <v>118</v>
      </c>
      <c r="X30" s="37">
        <v>125000</v>
      </c>
      <c r="Y30" s="7"/>
      <c r="Z30" s="19">
        <f t="shared" ref="Z30:AO30" si="29">E30*($X30/4)*Z$4</f>
        <v>0</v>
      </c>
      <c r="AA30" s="19">
        <f t="shared" si="29"/>
        <v>0</v>
      </c>
      <c r="AB30" s="19">
        <f t="shared" si="29"/>
        <v>0</v>
      </c>
      <c r="AC30" s="19">
        <f t="shared" si="29"/>
        <v>0</v>
      </c>
      <c r="AD30" s="19">
        <f t="shared" si="29"/>
        <v>36562.5</v>
      </c>
      <c r="AE30" s="19">
        <f t="shared" si="29"/>
        <v>37187.5</v>
      </c>
      <c r="AF30" s="19">
        <f t="shared" si="29"/>
        <v>37812.5</v>
      </c>
      <c r="AG30" s="19">
        <f t="shared" si="29"/>
        <v>38437.5</v>
      </c>
      <c r="AH30" s="19">
        <f t="shared" si="29"/>
        <v>39062.5</v>
      </c>
      <c r="AI30" s="19">
        <f t="shared" si="29"/>
        <v>39687.5</v>
      </c>
      <c r="AJ30" s="19">
        <f t="shared" si="29"/>
        <v>40312.5</v>
      </c>
      <c r="AK30" s="19">
        <f t="shared" si="29"/>
        <v>40937.5</v>
      </c>
      <c r="AL30" s="19">
        <f t="shared" si="29"/>
        <v>41562.5</v>
      </c>
      <c r="AM30" s="19">
        <f t="shared" si="29"/>
        <v>42187.5</v>
      </c>
      <c r="AN30" s="19">
        <f t="shared" si="29"/>
        <v>42812.5</v>
      </c>
      <c r="AO30" s="19">
        <f t="shared" si="29"/>
        <v>43437.500000000007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75" customHeight="1" x14ac:dyDescent="0.15">
      <c r="A31" s="2"/>
      <c r="B31" s="7" t="s">
        <v>119</v>
      </c>
      <c r="C31" s="11" t="s">
        <v>17</v>
      </c>
      <c r="D31" s="11"/>
      <c r="E31" s="44">
        <v>0</v>
      </c>
      <c r="F31" s="52">
        <f t="shared" ref="F31:T31" si="30">(F12+F19+F26)/15</f>
        <v>1.4133333333333333</v>
      </c>
      <c r="G31" s="52">
        <f t="shared" si="30"/>
        <v>2.56</v>
      </c>
      <c r="H31" s="52">
        <f t="shared" si="30"/>
        <v>2.92</v>
      </c>
      <c r="I31" s="52">
        <f t="shared" si="30"/>
        <v>3.48</v>
      </c>
      <c r="J31" s="52">
        <f t="shared" si="30"/>
        <v>3.0533333333333332</v>
      </c>
      <c r="K31" s="52">
        <f t="shared" si="30"/>
        <v>3.4333333333333331</v>
      </c>
      <c r="L31" s="52">
        <f t="shared" si="30"/>
        <v>3.6133333333333337</v>
      </c>
      <c r="M31" s="52">
        <f t="shared" si="30"/>
        <v>3.86</v>
      </c>
      <c r="N31" s="52">
        <f t="shared" si="30"/>
        <v>4.1066666666666665</v>
      </c>
      <c r="O31" s="52">
        <f t="shared" si="30"/>
        <v>4.2866666666666662</v>
      </c>
      <c r="P31" s="52">
        <f t="shared" si="30"/>
        <v>4.4666666666666668</v>
      </c>
      <c r="Q31" s="52">
        <f t="shared" si="30"/>
        <v>5.3199999999999994</v>
      </c>
      <c r="R31" s="52">
        <f t="shared" si="30"/>
        <v>5.746666666666667</v>
      </c>
      <c r="S31" s="52">
        <f t="shared" si="30"/>
        <v>6.1066666666666665</v>
      </c>
      <c r="T31" s="52">
        <f t="shared" si="30"/>
        <v>6.4666666666666668</v>
      </c>
      <c r="U31" s="19"/>
      <c r="V31" s="2"/>
      <c r="W31" s="7" t="s">
        <v>119</v>
      </c>
      <c r="X31" s="37">
        <v>70000</v>
      </c>
      <c r="Y31" s="7"/>
      <c r="Z31" s="19">
        <f t="shared" ref="Z31:AO31" si="31">E31*($X31/4)*Z$4</f>
        <v>0</v>
      </c>
      <c r="AA31" s="19">
        <f t="shared" si="31"/>
        <v>28443.333333333328</v>
      </c>
      <c r="AB31" s="19">
        <f t="shared" si="31"/>
        <v>51519.999999999993</v>
      </c>
      <c r="AC31" s="19">
        <f t="shared" si="31"/>
        <v>58764.999999999993</v>
      </c>
      <c r="AD31" s="19">
        <f t="shared" si="31"/>
        <v>71253</v>
      </c>
      <c r="AE31" s="19">
        <f t="shared" si="31"/>
        <v>63585.666666666657</v>
      </c>
      <c r="AF31" s="19">
        <f t="shared" si="31"/>
        <v>72700.833333333328</v>
      </c>
      <c r="AG31" s="19">
        <f t="shared" si="31"/>
        <v>77777.000000000015</v>
      </c>
      <c r="AH31" s="19">
        <f t="shared" si="31"/>
        <v>84437.5</v>
      </c>
      <c r="AI31" s="19">
        <f t="shared" si="31"/>
        <v>91270.666666666657</v>
      </c>
      <c r="AJ31" s="19">
        <f t="shared" si="31"/>
        <v>96771.499999999985</v>
      </c>
      <c r="AK31" s="19">
        <f t="shared" si="31"/>
        <v>102398.33333333334</v>
      </c>
      <c r="AL31" s="19">
        <f t="shared" si="31"/>
        <v>123822.99999999999</v>
      </c>
      <c r="AM31" s="19">
        <f t="shared" si="31"/>
        <v>135765.00000000003</v>
      </c>
      <c r="AN31" s="19">
        <f t="shared" si="31"/>
        <v>146407.33333333334</v>
      </c>
      <c r="AO31" s="19">
        <f t="shared" si="31"/>
        <v>157301.66666666669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75" customHeight="1" x14ac:dyDescent="0.15">
      <c r="A32" s="2"/>
      <c r="B32" s="7" t="s">
        <v>120</v>
      </c>
      <c r="C32" s="11" t="s">
        <v>17</v>
      </c>
      <c r="D32" s="11"/>
      <c r="E32" s="44">
        <v>0</v>
      </c>
      <c r="F32" s="45">
        <v>1</v>
      </c>
      <c r="G32" s="45">
        <v>1</v>
      </c>
      <c r="H32" s="45">
        <v>1</v>
      </c>
      <c r="I32" s="45">
        <v>2</v>
      </c>
      <c r="J32" s="45">
        <v>2</v>
      </c>
      <c r="K32" s="45">
        <v>2</v>
      </c>
      <c r="L32" s="45">
        <v>2</v>
      </c>
      <c r="M32" s="45">
        <v>3</v>
      </c>
      <c r="N32" s="45">
        <v>3</v>
      </c>
      <c r="O32" s="45">
        <v>3</v>
      </c>
      <c r="P32" s="45">
        <v>3</v>
      </c>
      <c r="Q32" s="45">
        <v>4</v>
      </c>
      <c r="R32" s="45">
        <v>4</v>
      </c>
      <c r="S32" s="45">
        <v>4</v>
      </c>
      <c r="T32" s="45">
        <v>4</v>
      </c>
      <c r="U32" s="19"/>
      <c r="V32" s="2"/>
      <c r="W32" s="7" t="s">
        <v>120</v>
      </c>
      <c r="X32" s="37">
        <v>70000</v>
      </c>
      <c r="Y32" s="7"/>
      <c r="Z32" s="19">
        <f t="shared" ref="Z32:AO32" si="32">E32*($X32/4)*Z$4</f>
        <v>0</v>
      </c>
      <c r="AA32" s="19">
        <f t="shared" si="32"/>
        <v>20125</v>
      </c>
      <c r="AB32" s="19">
        <f t="shared" si="32"/>
        <v>20125</v>
      </c>
      <c r="AC32" s="19">
        <f t="shared" si="32"/>
        <v>20125</v>
      </c>
      <c r="AD32" s="19">
        <f t="shared" si="32"/>
        <v>40950</v>
      </c>
      <c r="AE32" s="19">
        <f t="shared" si="32"/>
        <v>41650</v>
      </c>
      <c r="AF32" s="19">
        <f t="shared" si="32"/>
        <v>42350</v>
      </c>
      <c r="AG32" s="19">
        <f t="shared" si="32"/>
        <v>43050</v>
      </c>
      <c r="AH32" s="19">
        <f t="shared" si="32"/>
        <v>65625</v>
      </c>
      <c r="AI32" s="19">
        <f t="shared" si="32"/>
        <v>66675</v>
      </c>
      <c r="AJ32" s="19">
        <f t="shared" si="32"/>
        <v>67725</v>
      </c>
      <c r="AK32" s="19">
        <f t="shared" si="32"/>
        <v>68775</v>
      </c>
      <c r="AL32" s="19">
        <f t="shared" si="32"/>
        <v>93100</v>
      </c>
      <c r="AM32" s="19">
        <f t="shared" si="32"/>
        <v>94500</v>
      </c>
      <c r="AN32" s="19">
        <f t="shared" si="32"/>
        <v>95900.000000000015</v>
      </c>
      <c r="AO32" s="19">
        <f t="shared" si="32"/>
        <v>97300.000000000015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75" customHeight="1" x14ac:dyDescent="0.15">
      <c r="A33" s="2"/>
      <c r="B33" s="7" t="s">
        <v>121</v>
      </c>
      <c r="C33" s="11" t="s">
        <v>17</v>
      </c>
      <c r="D33" s="13" t="s">
        <v>122</v>
      </c>
      <c r="E33" s="52">
        <v>0</v>
      </c>
      <c r="F33" s="52">
        <f t="shared" ref="F33:T33" si="33">(F26+F19+F12)/12</f>
        <v>1.7666666666666666</v>
      </c>
      <c r="G33" s="52">
        <f t="shared" si="33"/>
        <v>3.1999999999999997</v>
      </c>
      <c r="H33" s="52">
        <f t="shared" si="33"/>
        <v>3.65</v>
      </c>
      <c r="I33" s="52">
        <f t="shared" si="33"/>
        <v>4.3500000000000005</v>
      </c>
      <c r="J33" s="52">
        <f t="shared" si="33"/>
        <v>3.8166666666666664</v>
      </c>
      <c r="K33" s="52">
        <f t="shared" si="33"/>
        <v>4.291666666666667</v>
      </c>
      <c r="L33" s="52">
        <f t="shared" si="33"/>
        <v>4.5166666666666666</v>
      </c>
      <c r="M33" s="52">
        <f t="shared" si="33"/>
        <v>4.8250000000000002</v>
      </c>
      <c r="N33" s="52">
        <f t="shared" si="33"/>
        <v>5.1333333333333337</v>
      </c>
      <c r="O33" s="52">
        <f t="shared" si="33"/>
        <v>5.3583333333333334</v>
      </c>
      <c r="P33" s="52">
        <f t="shared" si="33"/>
        <v>5.583333333333333</v>
      </c>
      <c r="Q33" s="52">
        <f t="shared" si="33"/>
        <v>6.6499999999999995</v>
      </c>
      <c r="R33" s="52">
        <f t="shared" si="33"/>
        <v>7.1833333333333336</v>
      </c>
      <c r="S33" s="52">
        <f t="shared" si="33"/>
        <v>7.6333333333333329</v>
      </c>
      <c r="T33" s="52">
        <f t="shared" si="33"/>
        <v>8.0833333333333339</v>
      </c>
      <c r="U33" s="19"/>
      <c r="V33" s="2"/>
      <c r="W33" s="7" t="s">
        <v>121</v>
      </c>
      <c r="X33" s="37">
        <v>60000</v>
      </c>
      <c r="Y33" s="7"/>
      <c r="Z33" s="19">
        <f t="shared" ref="Z33:AO33" si="34">E33*($X33/4)*Z$4</f>
        <v>0</v>
      </c>
      <c r="AA33" s="19">
        <f t="shared" si="34"/>
        <v>30474.999999999996</v>
      </c>
      <c r="AB33" s="19">
        <f t="shared" si="34"/>
        <v>55199.999999999985</v>
      </c>
      <c r="AC33" s="19">
        <f t="shared" si="34"/>
        <v>62962.499999999993</v>
      </c>
      <c r="AD33" s="19">
        <f t="shared" si="34"/>
        <v>76342.5</v>
      </c>
      <c r="AE33" s="19">
        <f t="shared" si="34"/>
        <v>68127.5</v>
      </c>
      <c r="AF33" s="19">
        <f t="shared" si="34"/>
        <v>77893.75</v>
      </c>
      <c r="AG33" s="19">
        <f t="shared" si="34"/>
        <v>83332.5</v>
      </c>
      <c r="AH33" s="19">
        <f t="shared" si="34"/>
        <v>90468.75</v>
      </c>
      <c r="AI33" s="19">
        <f t="shared" si="34"/>
        <v>97790</v>
      </c>
      <c r="AJ33" s="19">
        <f t="shared" si="34"/>
        <v>103683.75</v>
      </c>
      <c r="AK33" s="19">
        <f t="shared" si="34"/>
        <v>109712.5</v>
      </c>
      <c r="AL33" s="19">
        <f t="shared" si="34"/>
        <v>132667.5</v>
      </c>
      <c r="AM33" s="19">
        <f t="shared" si="34"/>
        <v>145462.5</v>
      </c>
      <c r="AN33" s="19">
        <f t="shared" si="34"/>
        <v>156865</v>
      </c>
      <c r="AO33" s="19">
        <f t="shared" si="34"/>
        <v>168537.50000000003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75" customHeight="1" x14ac:dyDescent="0.15">
      <c r="A34" s="2"/>
      <c r="B34" s="3" t="s">
        <v>81</v>
      </c>
      <c r="C34" s="3"/>
      <c r="D34" s="3"/>
      <c r="E34" s="47">
        <f t="shared" ref="E34:T34" si="35">SUM(E29:E33)</f>
        <v>1</v>
      </c>
      <c r="F34" s="47">
        <f t="shared" si="35"/>
        <v>5.18</v>
      </c>
      <c r="G34" s="47">
        <f t="shared" si="35"/>
        <v>7.76</v>
      </c>
      <c r="H34" s="47">
        <f t="shared" si="35"/>
        <v>8.57</v>
      </c>
      <c r="I34" s="47">
        <f t="shared" si="35"/>
        <v>11.830000000000002</v>
      </c>
      <c r="J34" s="47">
        <f t="shared" si="35"/>
        <v>10.87</v>
      </c>
      <c r="K34" s="47">
        <f t="shared" si="35"/>
        <v>11.725000000000001</v>
      </c>
      <c r="L34" s="47">
        <f t="shared" si="35"/>
        <v>12.129999999999999</v>
      </c>
      <c r="M34" s="47">
        <f t="shared" si="35"/>
        <v>13.684999999999999</v>
      </c>
      <c r="N34" s="47">
        <f t="shared" si="35"/>
        <v>14.239999999999998</v>
      </c>
      <c r="O34" s="47">
        <f t="shared" si="35"/>
        <v>14.645</v>
      </c>
      <c r="P34" s="47">
        <f t="shared" si="35"/>
        <v>15.05</v>
      </c>
      <c r="Q34" s="47">
        <f t="shared" si="35"/>
        <v>17.97</v>
      </c>
      <c r="R34" s="47">
        <f t="shared" si="35"/>
        <v>18.93</v>
      </c>
      <c r="S34" s="47">
        <f t="shared" si="35"/>
        <v>19.739999999999998</v>
      </c>
      <c r="T34" s="47">
        <f t="shared" si="35"/>
        <v>20.55</v>
      </c>
      <c r="U34" s="2"/>
      <c r="V34" s="2"/>
      <c r="W34" s="3" t="s">
        <v>81</v>
      </c>
      <c r="X34" s="53"/>
      <c r="Y34" s="33" t="s">
        <v>107</v>
      </c>
      <c r="Z34" s="42">
        <f t="shared" ref="Z34:AO34" si="36">SUM(Z29:Z33)</f>
        <v>34500</v>
      </c>
      <c r="AA34" s="42">
        <f t="shared" si="36"/>
        <v>113543.33333333333</v>
      </c>
      <c r="AB34" s="42">
        <f t="shared" si="36"/>
        <v>161345</v>
      </c>
      <c r="AC34" s="42">
        <f t="shared" si="36"/>
        <v>176352.5</v>
      </c>
      <c r="AD34" s="42">
        <f t="shared" si="36"/>
        <v>260208</v>
      </c>
      <c r="AE34" s="42">
        <f t="shared" si="36"/>
        <v>246250.66666666666</v>
      </c>
      <c r="AF34" s="42">
        <f t="shared" si="36"/>
        <v>267057.08333333331</v>
      </c>
      <c r="AG34" s="42">
        <f t="shared" si="36"/>
        <v>279497</v>
      </c>
      <c r="AH34" s="42">
        <f t="shared" si="36"/>
        <v>317093.75</v>
      </c>
      <c r="AI34" s="42">
        <f t="shared" si="36"/>
        <v>333523.16666666663</v>
      </c>
      <c r="AJ34" s="42">
        <f t="shared" si="36"/>
        <v>347192.75</v>
      </c>
      <c r="AK34" s="42">
        <f t="shared" si="36"/>
        <v>361123.33333333337</v>
      </c>
      <c r="AL34" s="42">
        <f t="shared" si="36"/>
        <v>431053</v>
      </c>
      <c r="AM34" s="42">
        <f t="shared" si="36"/>
        <v>458415</v>
      </c>
      <c r="AN34" s="42">
        <f t="shared" si="36"/>
        <v>483084.83333333337</v>
      </c>
      <c r="AO34" s="42">
        <f t="shared" si="36"/>
        <v>508276.66666666674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2.75" customHeight="1" x14ac:dyDescent="0.15">
      <c r="A35" s="2"/>
      <c r="B35" s="7"/>
      <c r="C35" s="7"/>
      <c r="D35" s="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9"/>
      <c r="V35" s="19"/>
      <c r="W35" s="1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75" customHeight="1" x14ac:dyDescent="0.15">
      <c r="A36" s="2" t="s">
        <v>123</v>
      </c>
      <c r="B36" s="7"/>
      <c r="C36" s="8"/>
      <c r="D36" s="7"/>
      <c r="E36" s="47">
        <f t="shared" ref="E36:T36" si="37">E12+E19+E26+E34</f>
        <v>15.8</v>
      </c>
      <c r="F36" s="47">
        <f t="shared" si="37"/>
        <v>26.38</v>
      </c>
      <c r="G36" s="47">
        <f t="shared" si="37"/>
        <v>46.16</v>
      </c>
      <c r="H36" s="47">
        <f t="shared" si="37"/>
        <v>52.37</v>
      </c>
      <c r="I36" s="47">
        <f t="shared" si="37"/>
        <v>64.03</v>
      </c>
      <c r="J36" s="47">
        <f t="shared" si="37"/>
        <v>56.669999999999995</v>
      </c>
      <c r="K36" s="47">
        <f t="shared" si="37"/>
        <v>63.225000000000001</v>
      </c>
      <c r="L36" s="47">
        <f t="shared" si="37"/>
        <v>66.33</v>
      </c>
      <c r="M36" s="47">
        <f t="shared" si="37"/>
        <v>71.584999999999994</v>
      </c>
      <c r="N36" s="47">
        <f t="shared" si="37"/>
        <v>75.84</v>
      </c>
      <c r="O36" s="47">
        <f t="shared" si="37"/>
        <v>78.944999999999993</v>
      </c>
      <c r="P36" s="47">
        <f t="shared" si="37"/>
        <v>82.05</v>
      </c>
      <c r="Q36" s="47">
        <f t="shared" si="37"/>
        <v>97.77</v>
      </c>
      <c r="R36" s="47">
        <f t="shared" si="37"/>
        <v>105.13</v>
      </c>
      <c r="S36" s="47">
        <f t="shared" si="37"/>
        <v>111.33999999999999</v>
      </c>
      <c r="T36" s="47">
        <f t="shared" si="37"/>
        <v>117.55</v>
      </c>
      <c r="U36" s="19"/>
      <c r="V36" s="19"/>
      <c r="W36" s="1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75" customHeight="1" x14ac:dyDescent="0.15">
      <c r="A37" s="2"/>
      <c r="B37" s="7"/>
      <c r="C37" s="7"/>
      <c r="D37" s="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0"/>
      <c r="S37" s="10"/>
      <c r="T37" s="10"/>
      <c r="U37" s="19"/>
      <c r="V37" s="19"/>
      <c r="W37" s="19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75" customHeight="1" x14ac:dyDescent="0.15">
      <c r="A38" s="2" t="s">
        <v>124</v>
      </c>
      <c r="B38" s="7"/>
      <c r="C38" s="7" t="s">
        <v>125</v>
      </c>
      <c r="D38" s="7"/>
      <c r="E38" s="28">
        <f>'P &amp; L by Qtr'!E6/'Staffing Plan'!E36/1000*4</f>
        <v>0</v>
      </c>
      <c r="F38" s="28">
        <f>'P &amp; L by Qtr'!F6/'Staffing Plan'!F36/1000*4</f>
        <v>9.2494313874147078</v>
      </c>
      <c r="G38" s="28">
        <f>'P &amp; L by Qtr'!G6/'Staffing Plan'!G36/1000*4</f>
        <v>12.355285961871752</v>
      </c>
      <c r="H38" s="28">
        <f>'P &amp; L by Qtr'!H6/'Staffing Plan'!H36/1000*4</f>
        <v>18.661707084208519</v>
      </c>
      <c r="I38" s="28">
        <f>'P &amp; L by Qtr'!I6/'Staffing Plan'!I36/1000*4</f>
        <v>30.47582895517726</v>
      </c>
      <c r="J38" s="28">
        <f>'P &amp; L by Qtr'!J6/'Staffing Plan'!J36/1000*4</f>
        <v>51.588847387330155</v>
      </c>
      <c r="K38" s="28">
        <f>'P &amp; L by Qtr'!K6/'Staffing Plan'!K36/1000*4</f>
        <v>80.469263452925262</v>
      </c>
      <c r="L38" s="28">
        <f>'P &amp; L by Qtr'!L6/'Staffing Plan'!L36/1000*4</f>
        <v>110.45553743667988</v>
      </c>
      <c r="M38" s="28">
        <f>'P &amp; L by Qtr'!M6/'Staffing Plan'!M36/1000*4</f>
        <v>135.92212729219079</v>
      </c>
      <c r="N38" s="28">
        <f>'P &amp; L by Qtr'!N6/'Staffing Plan'!N36/1000*4</f>
        <v>171.70867316148795</v>
      </c>
      <c r="O38" s="28">
        <f>'P &amp; L by Qtr'!O6/'Staffing Plan'!O36/1000*4</f>
        <v>212.72959727805312</v>
      </c>
      <c r="P38" s="28">
        <f>'P &amp; L by Qtr'!P6/'Staffing Plan'!P36/1000*4</f>
        <v>252.65154535007414</v>
      </c>
      <c r="Q38" s="28">
        <f>'P &amp; L by Qtr'!Q6/'Staffing Plan'!Q36/1000*4</f>
        <v>252.19861010590276</v>
      </c>
      <c r="R38" s="28">
        <f>'P &amp; L by Qtr'!R6/'Staffing Plan'!R36/1000*4</f>
        <v>270.57461188864295</v>
      </c>
      <c r="S38" s="28">
        <f>'P &amp; L by Qtr'!S6/'Staffing Plan'!S36/1000*4</f>
        <v>288.20009672081886</v>
      </c>
      <c r="T38" s="28">
        <f>'P &amp; L by Qtr'!T6/'Staffing Plan'!T36/1000*4</f>
        <v>303.56643805629989</v>
      </c>
      <c r="U38" s="19"/>
      <c r="V38" s="19"/>
      <c r="W38" s="19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75" customHeight="1" x14ac:dyDescent="0.15">
      <c r="A39" s="2"/>
      <c r="B39" s="7"/>
      <c r="C39" s="7"/>
      <c r="D39" s="7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9"/>
      <c r="V39" s="19"/>
      <c r="W39" s="19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75" customHeight="1" x14ac:dyDescent="0.15">
      <c r="A40" s="2"/>
      <c r="B40" s="7"/>
      <c r="C40" s="7"/>
      <c r="D40" s="7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0"/>
      <c r="S40" s="10"/>
      <c r="T40" s="10"/>
      <c r="U40" s="19"/>
      <c r="V40" s="19"/>
      <c r="W40" s="19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75" customHeight="1" x14ac:dyDescent="0.15">
      <c r="A41" s="2"/>
      <c r="B41" s="7"/>
      <c r="C41" s="7"/>
      <c r="D41" s="7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0"/>
      <c r="S41" s="10"/>
      <c r="T41" s="10"/>
      <c r="U41" s="19"/>
      <c r="V41" s="19"/>
      <c r="W41" s="19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75" customHeight="1" x14ac:dyDescent="0.15">
      <c r="A42" s="2"/>
      <c r="B42" s="7"/>
      <c r="C42" s="7"/>
      <c r="D42" s="7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0"/>
      <c r="S42" s="10"/>
      <c r="T42" s="10"/>
      <c r="U42" s="19"/>
      <c r="V42" s="19"/>
      <c r="W42" s="19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75" customHeight="1" x14ac:dyDescent="0.15">
      <c r="A43" s="2"/>
      <c r="B43" s="7"/>
      <c r="C43" s="7"/>
      <c r="D43" s="7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0"/>
      <c r="S43" s="10"/>
      <c r="T43" s="10"/>
      <c r="U43" s="19"/>
      <c r="V43" s="19"/>
      <c r="W43" s="19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75" customHeight="1" x14ac:dyDescent="0.15">
      <c r="A44" s="2"/>
      <c r="B44" s="7"/>
      <c r="C44" s="7"/>
      <c r="D44" s="7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0"/>
      <c r="S44" s="10"/>
      <c r="T44" s="10"/>
      <c r="U44" s="19"/>
      <c r="V44" s="19"/>
      <c r="W44" s="19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75" customHeight="1" x14ac:dyDescent="0.15">
      <c r="A45" s="2"/>
      <c r="B45" s="7"/>
      <c r="C45" s="7"/>
      <c r="D45" s="7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0"/>
      <c r="S45" s="10"/>
      <c r="T45" s="10"/>
      <c r="U45" s="19"/>
      <c r="V45" s="19"/>
      <c r="W45" s="19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75" customHeight="1" x14ac:dyDescent="0.15">
      <c r="A46" s="2"/>
      <c r="B46" s="7"/>
      <c r="C46" s="7"/>
      <c r="D46" s="7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0"/>
      <c r="S46" s="10"/>
      <c r="T46" s="10"/>
      <c r="U46" s="19"/>
      <c r="V46" s="19"/>
      <c r="W46" s="19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75" customHeight="1" x14ac:dyDescent="0.15">
      <c r="A47" s="2"/>
      <c r="B47" s="7"/>
      <c r="C47" s="7"/>
      <c r="D47" s="7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0"/>
      <c r="S47" s="10"/>
      <c r="T47" s="10"/>
      <c r="U47" s="19"/>
      <c r="V47" s="19"/>
      <c r="W47" s="19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75" customHeight="1" x14ac:dyDescent="0.15">
      <c r="A48" s="2"/>
      <c r="B48" s="7"/>
      <c r="C48" s="7"/>
      <c r="D48" s="7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0"/>
      <c r="S48" s="10"/>
      <c r="T48" s="10"/>
      <c r="U48" s="19"/>
      <c r="V48" s="19"/>
      <c r="W48" s="19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ht="12.75" customHeight="1" x14ac:dyDescent="0.15">
      <c r="A49" s="2"/>
      <c r="B49" s="7"/>
      <c r="C49" s="7"/>
      <c r="D49" s="7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0"/>
      <c r="S49" s="10"/>
      <c r="T49" s="10"/>
      <c r="U49" s="19"/>
      <c r="V49" s="19"/>
      <c r="W49" s="19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ht="12.75" customHeight="1" x14ac:dyDescent="0.15">
      <c r="A50" s="2"/>
      <c r="B50" s="7"/>
      <c r="C50" s="7"/>
      <c r="D50" s="7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0"/>
      <c r="S50" s="10"/>
      <c r="T50" s="10"/>
      <c r="U50" s="19"/>
      <c r="V50" s="19"/>
      <c r="W50" s="19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 ht="12.75" customHeight="1" x14ac:dyDescent="0.15">
      <c r="A51" s="2"/>
      <c r="B51" s="7"/>
      <c r="C51" s="7"/>
      <c r="D51" s="7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0"/>
      <c r="S51" s="10"/>
      <c r="T51" s="10"/>
      <c r="U51" s="19"/>
      <c r="V51" s="19"/>
      <c r="W51" s="1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ht="12.75" customHeight="1" x14ac:dyDescent="0.15">
      <c r="A52" s="2"/>
      <c r="B52" s="7"/>
      <c r="C52" s="7"/>
      <c r="D52" s="7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0"/>
      <c r="S52" s="10"/>
      <c r="T52" s="10"/>
      <c r="U52" s="19"/>
      <c r="V52" s="19"/>
      <c r="W52" s="1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ht="12.75" customHeight="1" x14ac:dyDescent="0.15">
      <c r="A53" s="2"/>
      <c r="B53" s="7"/>
      <c r="C53" s="7"/>
      <c r="D53" s="7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0"/>
      <c r="S53" s="10"/>
      <c r="T53" s="10"/>
      <c r="U53" s="19"/>
      <c r="V53" s="19"/>
      <c r="W53" s="1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ht="12.75" customHeight="1" x14ac:dyDescent="0.15">
      <c r="A54" s="2"/>
      <c r="B54" s="7"/>
      <c r="C54" s="7"/>
      <c r="D54" s="7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0"/>
      <c r="S54" s="10"/>
      <c r="T54" s="10"/>
      <c r="U54" s="19"/>
      <c r="V54" s="19"/>
      <c r="W54" s="1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ht="12.75" customHeight="1" x14ac:dyDescent="0.15">
      <c r="A55" s="2"/>
      <c r="B55" s="7"/>
      <c r="C55" s="7"/>
      <c r="D55" s="7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0"/>
      <c r="S55" s="10"/>
      <c r="T55" s="10"/>
      <c r="U55" s="19"/>
      <c r="V55" s="19"/>
      <c r="W55" s="1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ht="12.75" customHeight="1" x14ac:dyDescent="0.15">
      <c r="A56" s="2"/>
      <c r="B56" s="7"/>
      <c r="C56" s="7"/>
      <c r="D56" s="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0"/>
      <c r="S56" s="10"/>
      <c r="T56" s="10"/>
      <c r="U56" s="19"/>
      <c r="V56" s="19"/>
      <c r="W56" s="1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2.75" customHeight="1" x14ac:dyDescent="0.15">
      <c r="A57" s="2"/>
      <c r="B57" s="7"/>
      <c r="C57" s="7"/>
      <c r="D57" s="7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0"/>
      <c r="S57" s="10"/>
      <c r="T57" s="10"/>
      <c r="U57" s="19"/>
      <c r="V57" s="19"/>
      <c r="W57" s="1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2.75" customHeight="1" x14ac:dyDescent="0.15">
      <c r="A58" s="2"/>
      <c r="B58" s="7"/>
      <c r="C58" s="7"/>
      <c r="D58" s="7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0"/>
      <c r="S58" s="10"/>
      <c r="T58" s="10"/>
      <c r="U58" s="19"/>
      <c r="V58" s="19"/>
      <c r="W58" s="1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ht="12.75" customHeight="1" x14ac:dyDescent="0.15">
      <c r="A59" s="2"/>
      <c r="B59" s="7"/>
      <c r="C59" s="7"/>
      <c r="D59" s="7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0"/>
      <c r="S59" s="10"/>
      <c r="T59" s="10"/>
      <c r="U59" s="19"/>
      <c r="V59" s="19"/>
      <c r="W59" s="1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ht="12.75" customHeight="1" x14ac:dyDescent="0.15">
      <c r="A60" s="2"/>
      <c r="B60" s="7"/>
      <c r="C60" s="7"/>
      <c r="D60" s="7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0"/>
      <c r="S60" s="10"/>
      <c r="T60" s="10"/>
      <c r="U60" s="19"/>
      <c r="V60" s="19"/>
      <c r="W60" s="1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ht="12.75" customHeight="1" x14ac:dyDescent="0.15">
      <c r="A61" s="2"/>
      <c r="B61" s="7"/>
      <c r="C61" s="7"/>
      <c r="D61" s="7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0"/>
      <c r="S61" s="10"/>
      <c r="T61" s="10"/>
      <c r="U61" s="19"/>
      <c r="V61" s="19"/>
      <c r="W61" s="1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ht="12.75" customHeight="1" x14ac:dyDescent="0.15">
      <c r="A62" s="2"/>
      <c r="B62" s="7"/>
      <c r="C62" s="7"/>
      <c r="D62" s="7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0"/>
      <c r="S62" s="10"/>
      <c r="T62" s="10"/>
      <c r="U62" s="19"/>
      <c r="V62" s="19"/>
      <c r="W62" s="1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 ht="12.75" customHeight="1" x14ac:dyDescent="0.15">
      <c r="A63" s="2"/>
      <c r="B63" s="7"/>
      <c r="C63" s="7"/>
      <c r="D63" s="7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0"/>
      <c r="S63" s="10"/>
      <c r="T63" s="10"/>
      <c r="U63" s="19"/>
      <c r="V63" s="19"/>
      <c r="W63" s="1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2.75" customHeight="1" x14ac:dyDescent="0.15">
      <c r="A64" s="2"/>
      <c r="B64" s="7"/>
      <c r="C64" s="7"/>
      <c r="D64" s="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0"/>
      <c r="S64" s="10"/>
      <c r="T64" s="10"/>
      <c r="U64" s="19"/>
      <c r="V64" s="19"/>
      <c r="W64" s="1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ht="12.75" customHeight="1" x14ac:dyDescent="0.15">
      <c r="A65" s="2"/>
      <c r="B65" s="7"/>
      <c r="C65" s="7"/>
      <c r="D65" s="7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0"/>
      <c r="S65" s="10"/>
      <c r="T65" s="10"/>
      <c r="U65" s="19"/>
      <c r="V65" s="19"/>
      <c r="W65" s="1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ht="12.75" customHeight="1" x14ac:dyDescent="0.15">
      <c r="A66" s="2"/>
      <c r="B66" s="7"/>
      <c r="C66" s="7"/>
      <c r="D66" s="7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0"/>
      <c r="S66" s="10"/>
      <c r="T66" s="10"/>
      <c r="U66" s="19"/>
      <c r="V66" s="19"/>
      <c r="W66" s="1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ht="12.75" customHeight="1" x14ac:dyDescent="0.15">
      <c r="A67" s="2"/>
      <c r="B67" s="7"/>
      <c r="C67" s="7"/>
      <c r="D67" s="7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0"/>
      <c r="S67" s="10"/>
      <c r="T67" s="10"/>
      <c r="U67" s="19"/>
      <c r="V67" s="19"/>
      <c r="W67" s="1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ht="12.75" customHeight="1" x14ac:dyDescent="0.15">
      <c r="A68" s="2"/>
      <c r="B68" s="7"/>
      <c r="C68" s="7"/>
      <c r="D68" s="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0"/>
      <c r="S68" s="10"/>
      <c r="T68" s="10"/>
      <c r="U68" s="19"/>
      <c r="V68" s="19"/>
      <c r="W68" s="1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ht="12.75" customHeight="1" x14ac:dyDescent="0.15">
      <c r="A69" s="2"/>
      <c r="B69" s="7"/>
      <c r="C69" s="7"/>
      <c r="D69" s="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0"/>
      <c r="S69" s="10"/>
      <c r="T69" s="10"/>
      <c r="U69" s="19"/>
      <c r="V69" s="19"/>
      <c r="W69" s="1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2.75" customHeight="1" x14ac:dyDescent="0.15">
      <c r="A70" s="2"/>
      <c r="B70" s="7"/>
      <c r="C70" s="7"/>
      <c r="D70" s="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0"/>
      <c r="S70" s="10"/>
      <c r="T70" s="10"/>
      <c r="U70" s="19"/>
      <c r="V70" s="19"/>
      <c r="W70" s="1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ht="12.75" customHeight="1" x14ac:dyDescent="0.15">
      <c r="A71" s="2"/>
      <c r="B71" s="7"/>
      <c r="C71" s="7"/>
      <c r="D71" s="7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0"/>
      <c r="S71" s="10"/>
      <c r="T71" s="10"/>
      <c r="U71" s="19"/>
      <c r="V71" s="19"/>
      <c r="W71" s="1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ht="12.75" customHeight="1" x14ac:dyDescent="0.15">
      <c r="A72" s="2"/>
      <c r="B72" s="7"/>
      <c r="C72" s="7"/>
      <c r="D72" s="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0"/>
      <c r="S72" s="10"/>
      <c r="T72" s="10"/>
      <c r="U72" s="19"/>
      <c r="V72" s="19"/>
      <c r="W72" s="1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ht="12.75" customHeight="1" x14ac:dyDescent="0.15">
      <c r="A73" s="2"/>
      <c r="B73" s="7"/>
      <c r="C73" s="7"/>
      <c r="D73" s="7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0"/>
      <c r="S73" s="10"/>
      <c r="T73" s="10"/>
      <c r="U73" s="19"/>
      <c r="V73" s="19"/>
      <c r="W73" s="19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ht="12.75" customHeight="1" x14ac:dyDescent="0.15">
      <c r="A74" s="2"/>
      <c r="B74" s="7"/>
      <c r="C74" s="7"/>
      <c r="D74" s="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0"/>
      <c r="S74" s="10"/>
      <c r="T74" s="10"/>
      <c r="U74" s="19"/>
      <c r="V74" s="19"/>
      <c r="W74" s="19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ht="12.75" customHeight="1" x14ac:dyDescent="0.15">
      <c r="A75" s="2"/>
      <c r="B75" s="7"/>
      <c r="C75" s="7"/>
      <c r="D75" s="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0"/>
      <c r="S75" s="10"/>
      <c r="T75" s="10"/>
      <c r="U75" s="19"/>
      <c r="V75" s="19"/>
      <c r="W75" s="19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2.75" customHeight="1" x14ac:dyDescent="0.15">
      <c r="A76" s="2"/>
      <c r="B76" s="7"/>
      <c r="C76" s="7"/>
      <c r="D76" s="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0"/>
      <c r="S76" s="10"/>
      <c r="T76" s="10"/>
      <c r="U76" s="19"/>
      <c r="V76" s="19"/>
      <c r="W76" s="19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ht="12.75" customHeight="1" x14ac:dyDescent="0.15">
      <c r="A77" s="2"/>
      <c r="B77" s="7"/>
      <c r="C77" s="7"/>
      <c r="D77" s="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0"/>
      <c r="S77" s="10"/>
      <c r="T77" s="10"/>
      <c r="U77" s="19"/>
      <c r="V77" s="19"/>
      <c r="W77" s="19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ht="12.75" customHeight="1" x14ac:dyDescent="0.15">
      <c r="A78" s="2"/>
      <c r="B78" s="7"/>
      <c r="C78" s="7"/>
      <c r="D78" s="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0"/>
      <c r="S78" s="10"/>
      <c r="T78" s="10"/>
      <c r="U78" s="19"/>
      <c r="V78" s="19"/>
      <c r="W78" s="19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ht="12.75" customHeight="1" x14ac:dyDescent="0.15">
      <c r="A79" s="2"/>
      <c r="B79" s="7"/>
      <c r="C79" s="7"/>
      <c r="D79" s="7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0"/>
      <c r="S79" s="10"/>
      <c r="T79" s="10"/>
      <c r="U79" s="19"/>
      <c r="V79" s="19"/>
      <c r="W79" s="19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ht="12.75" customHeight="1" x14ac:dyDescent="0.15">
      <c r="A80" s="2"/>
      <c r="B80" s="7"/>
      <c r="C80" s="7"/>
      <c r="D80" s="7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0"/>
      <c r="S80" s="10"/>
      <c r="T80" s="10"/>
      <c r="U80" s="19"/>
      <c r="V80" s="19"/>
      <c r="W80" s="19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ht="12.75" customHeight="1" x14ac:dyDescent="0.15">
      <c r="A81" s="2"/>
      <c r="B81" s="7"/>
      <c r="C81" s="7"/>
      <c r="D81" s="7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0"/>
      <c r="S81" s="10"/>
      <c r="T81" s="10"/>
      <c r="U81" s="19"/>
      <c r="V81" s="19"/>
      <c r="W81" s="19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1:51" ht="12.75" customHeight="1" x14ac:dyDescent="0.15">
      <c r="A82" s="2"/>
      <c r="B82" s="7"/>
      <c r="C82" s="7"/>
      <c r="D82" s="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0"/>
      <c r="S82" s="10"/>
      <c r="T82" s="10"/>
      <c r="U82" s="19"/>
      <c r="V82" s="19"/>
      <c r="W82" s="19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1:51" ht="12.75" customHeight="1" x14ac:dyDescent="0.15">
      <c r="A83" s="2"/>
      <c r="B83" s="7"/>
      <c r="C83" s="7"/>
      <c r="D83" s="7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0"/>
      <c r="S83" s="10"/>
      <c r="T83" s="10"/>
      <c r="U83" s="19"/>
      <c r="V83" s="19"/>
      <c r="W83" s="19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1:51" ht="12.75" customHeight="1" x14ac:dyDescent="0.15">
      <c r="A84" s="2"/>
      <c r="B84" s="7"/>
      <c r="C84" s="7"/>
      <c r="D84" s="7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0"/>
      <c r="S84" s="10"/>
      <c r="T84" s="10"/>
      <c r="U84" s="19"/>
      <c r="V84" s="19"/>
      <c r="W84" s="19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1:51" ht="12.75" customHeight="1" x14ac:dyDescent="0.15">
      <c r="A85" s="2"/>
      <c r="B85" s="7"/>
      <c r="C85" s="7"/>
      <c r="D85" s="7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0"/>
      <c r="S85" s="10"/>
      <c r="T85" s="10"/>
      <c r="U85" s="19"/>
      <c r="V85" s="19"/>
      <c r="W85" s="19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1:51" ht="12.75" customHeight="1" x14ac:dyDescent="0.15">
      <c r="A86" s="2"/>
      <c r="B86" s="7"/>
      <c r="C86" s="7"/>
      <c r="D86" s="7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0"/>
      <c r="S86" s="10"/>
      <c r="T86" s="10"/>
      <c r="U86" s="19"/>
      <c r="V86" s="19"/>
      <c r="W86" s="19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1:51" ht="12.75" customHeight="1" x14ac:dyDescent="0.15">
      <c r="A87" s="2"/>
      <c r="B87" s="7"/>
      <c r="C87" s="7"/>
      <c r="D87" s="7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0"/>
      <c r="S87" s="10"/>
      <c r="T87" s="10"/>
      <c r="U87" s="19"/>
      <c r="V87" s="19"/>
      <c r="W87" s="19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ht="12.75" customHeight="1" x14ac:dyDescent="0.15">
      <c r="A88" s="2"/>
      <c r="B88" s="7"/>
      <c r="C88" s="7"/>
      <c r="D88" s="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0"/>
      <c r="S88" s="10"/>
      <c r="T88" s="10"/>
      <c r="U88" s="19"/>
      <c r="V88" s="19"/>
      <c r="W88" s="19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1:51" ht="12.75" customHeight="1" x14ac:dyDescent="0.15">
      <c r="A89" s="2"/>
      <c r="B89" s="7"/>
      <c r="C89" s="7"/>
      <c r="D89" s="7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0"/>
      <c r="S89" s="10"/>
      <c r="T89" s="10"/>
      <c r="U89" s="19"/>
      <c r="V89" s="19"/>
      <c r="W89" s="19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1:51" ht="12.75" customHeight="1" x14ac:dyDescent="0.15">
      <c r="A90" s="2"/>
      <c r="B90" s="7"/>
      <c r="C90" s="7"/>
      <c r="D90" s="7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0"/>
      <c r="S90" s="10"/>
      <c r="T90" s="10"/>
      <c r="U90" s="19"/>
      <c r="V90" s="19"/>
      <c r="W90" s="19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1:51" ht="12.75" customHeight="1" x14ac:dyDescent="0.15">
      <c r="A91" s="2"/>
      <c r="B91" s="7"/>
      <c r="C91" s="7"/>
      <c r="D91" s="7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0"/>
      <c r="S91" s="10"/>
      <c r="T91" s="10"/>
      <c r="U91" s="19"/>
      <c r="V91" s="19"/>
      <c r="W91" s="19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1:51" ht="12.75" customHeight="1" x14ac:dyDescent="0.15">
      <c r="A92" s="2"/>
      <c r="B92" s="7"/>
      <c r="C92" s="7"/>
      <c r="D92" s="7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0"/>
      <c r="S92" s="10"/>
      <c r="T92" s="10"/>
      <c r="U92" s="19"/>
      <c r="V92" s="19"/>
      <c r="W92" s="19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1:51" ht="12.75" customHeight="1" x14ac:dyDescent="0.15">
      <c r="A93" s="2"/>
      <c r="B93" s="7"/>
      <c r="C93" s="7"/>
      <c r="D93" s="7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0"/>
      <c r="S93" s="10"/>
      <c r="T93" s="10"/>
      <c r="U93" s="19"/>
      <c r="V93" s="19"/>
      <c r="W93" s="19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1:51" ht="12.75" customHeight="1" x14ac:dyDescent="0.15">
      <c r="A94" s="2"/>
      <c r="B94" s="7"/>
      <c r="C94" s="7"/>
      <c r="D94" s="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0"/>
      <c r="S94" s="10"/>
      <c r="T94" s="10"/>
      <c r="U94" s="19"/>
      <c r="V94" s="19"/>
      <c r="W94" s="19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1:51" ht="12.75" customHeight="1" x14ac:dyDescent="0.15">
      <c r="A95" s="2"/>
      <c r="B95" s="7"/>
      <c r="C95" s="7"/>
      <c r="D95" s="7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0"/>
      <c r="S95" s="10"/>
      <c r="T95" s="10"/>
      <c r="U95" s="19"/>
      <c r="V95" s="19"/>
      <c r="W95" s="19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ht="12.75" customHeight="1" x14ac:dyDescent="0.15">
      <c r="A96" s="2"/>
      <c r="B96" s="7"/>
      <c r="C96" s="7"/>
      <c r="D96" s="7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0"/>
      <c r="S96" s="10"/>
      <c r="T96" s="10"/>
      <c r="U96" s="19"/>
      <c r="V96" s="19"/>
      <c r="W96" s="19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1:51" ht="12.75" customHeight="1" x14ac:dyDescent="0.15">
      <c r="A97" s="2"/>
      <c r="B97" s="7"/>
      <c r="C97" s="7"/>
      <c r="D97" s="7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0"/>
      <c r="S97" s="10"/>
      <c r="T97" s="10"/>
      <c r="U97" s="19"/>
      <c r="V97" s="19"/>
      <c r="W97" s="19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1:51" ht="12.75" customHeight="1" x14ac:dyDescent="0.15">
      <c r="A98" s="2"/>
      <c r="B98" s="7"/>
      <c r="C98" s="7"/>
      <c r="D98" s="7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0"/>
      <c r="S98" s="10"/>
      <c r="T98" s="10"/>
      <c r="U98" s="19"/>
      <c r="V98" s="19"/>
      <c r="W98" s="19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1:51" ht="12.75" customHeight="1" x14ac:dyDescent="0.15">
      <c r="A99" s="2"/>
      <c r="B99" s="7"/>
      <c r="C99" s="7"/>
      <c r="D99" s="7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0"/>
      <c r="S99" s="10"/>
      <c r="T99" s="10"/>
      <c r="U99" s="19"/>
      <c r="V99" s="19"/>
      <c r="W99" s="19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51" ht="12.75" customHeight="1" x14ac:dyDescent="0.15">
      <c r="A100" s="2"/>
      <c r="B100" s="7"/>
      <c r="C100" s="7"/>
      <c r="D100" s="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0"/>
      <c r="S100" s="10"/>
      <c r="T100" s="10"/>
      <c r="U100" s="19"/>
      <c r="V100" s="19"/>
      <c r="W100" s="19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ht="12.75" customHeight="1" x14ac:dyDescent="0.15">
      <c r="A101" s="2"/>
      <c r="B101" s="7"/>
      <c r="C101" s="7"/>
      <c r="D101" s="7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0"/>
      <c r="S101" s="10"/>
      <c r="T101" s="10"/>
      <c r="U101" s="19"/>
      <c r="V101" s="19"/>
      <c r="W101" s="19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1:51" ht="12.75" customHeight="1" x14ac:dyDescent="0.15">
      <c r="A102" s="2"/>
      <c r="B102" s="7"/>
      <c r="C102" s="7"/>
      <c r="D102" s="7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0"/>
      <c r="S102" s="10"/>
      <c r="T102" s="10"/>
      <c r="U102" s="19"/>
      <c r="V102" s="19"/>
      <c r="W102" s="19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1:51" ht="12.75" customHeight="1" x14ac:dyDescent="0.15">
      <c r="A103" s="2"/>
      <c r="B103" s="7"/>
      <c r="C103" s="7"/>
      <c r="D103" s="7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0"/>
      <c r="S103" s="10"/>
      <c r="T103" s="10"/>
      <c r="U103" s="19"/>
      <c r="V103" s="19"/>
      <c r="W103" s="19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1:51" ht="12.75" customHeight="1" x14ac:dyDescent="0.15">
      <c r="A104" s="2"/>
      <c r="B104" s="7"/>
      <c r="C104" s="7"/>
      <c r="D104" s="7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0"/>
      <c r="S104" s="10"/>
      <c r="T104" s="10"/>
      <c r="U104" s="19"/>
      <c r="V104" s="19"/>
      <c r="W104" s="19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1:51" ht="12.75" customHeight="1" x14ac:dyDescent="0.15">
      <c r="A105" s="2"/>
      <c r="B105" s="7"/>
      <c r="C105" s="7"/>
      <c r="D105" s="7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0"/>
      <c r="S105" s="10"/>
      <c r="T105" s="10"/>
      <c r="U105" s="19"/>
      <c r="V105" s="19"/>
      <c r="W105" s="19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1:51" ht="12.75" customHeight="1" x14ac:dyDescent="0.15">
      <c r="A106" s="2"/>
      <c r="B106" s="7"/>
      <c r="C106" s="7"/>
      <c r="D106" s="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0"/>
      <c r="S106" s="10"/>
      <c r="T106" s="10"/>
      <c r="U106" s="19"/>
      <c r="V106" s="19"/>
      <c r="W106" s="19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1:51" ht="12.75" customHeight="1" x14ac:dyDescent="0.15">
      <c r="A107" s="2"/>
      <c r="B107" s="7"/>
      <c r="C107" s="7"/>
      <c r="D107" s="7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0"/>
      <c r="S107" s="10"/>
      <c r="T107" s="10"/>
      <c r="U107" s="19"/>
      <c r="V107" s="19"/>
      <c r="W107" s="19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1:51" ht="12.75" customHeight="1" x14ac:dyDescent="0.15">
      <c r="A108" s="2"/>
      <c r="B108" s="7"/>
      <c r="C108" s="7"/>
      <c r="D108" s="7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0"/>
      <c r="S108" s="10"/>
      <c r="T108" s="10"/>
      <c r="U108" s="19"/>
      <c r="V108" s="19"/>
      <c r="W108" s="19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1:51" ht="12.75" customHeight="1" x14ac:dyDescent="0.15">
      <c r="A109" s="2"/>
      <c r="B109" s="7"/>
      <c r="C109" s="7"/>
      <c r="D109" s="7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0"/>
      <c r="S109" s="10"/>
      <c r="T109" s="10"/>
      <c r="U109" s="19"/>
      <c r="V109" s="19"/>
      <c r="W109" s="19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1:51" ht="12.75" customHeight="1" x14ac:dyDescent="0.15">
      <c r="A110" s="2"/>
      <c r="B110" s="7"/>
      <c r="C110" s="7"/>
      <c r="D110" s="7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0"/>
      <c r="S110" s="10"/>
      <c r="T110" s="10"/>
      <c r="U110" s="19"/>
      <c r="V110" s="19"/>
      <c r="W110" s="19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1:51" ht="12.75" customHeight="1" x14ac:dyDescent="0.15">
      <c r="A111" s="2"/>
      <c r="B111" s="7"/>
      <c r="C111" s="7"/>
      <c r="D111" s="7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0"/>
      <c r="S111" s="10"/>
      <c r="T111" s="10"/>
      <c r="U111" s="19"/>
      <c r="V111" s="19"/>
      <c r="W111" s="19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1:51" ht="12.75" customHeight="1" x14ac:dyDescent="0.15">
      <c r="A112" s="2"/>
      <c r="B112" s="7"/>
      <c r="C112" s="7"/>
      <c r="D112" s="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0"/>
      <c r="S112" s="10"/>
      <c r="T112" s="10"/>
      <c r="U112" s="19"/>
      <c r="V112" s="19"/>
      <c r="W112" s="19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1:51" ht="12.75" customHeight="1" x14ac:dyDescent="0.15">
      <c r="A113" s="2"/>
      <c r="B113" s="7"/>
      <c r="C113" s="7"/>
      <c r="D113" s="7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0"/>
      <c r="S113" s="10"/>
      <c r="T113" s="10"/>
      <c r="U113" s="19"/>
      <c r="V113" s="19"/>
      <c r="W113" s="19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1:51" ht="12.75" customHeight="1" x14ac:dyDescent="0.15">
      <c r="A114" s="2"/>
      <c r="B114" s="7"/>
      <c r="C114" s="7"/>
      <c r="D114" s="7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0"/>
      <c r="S114" s="10"/>
      <c r="T114" s="10"/>
      <c r="U114" s="19"/>
      <c r="V114" s="19"/>
      <c r="W114" s="19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1:51" ht="12.75" customHeight="1" x14ac:dyDescent="0.15">
      <c r="A115" s="2"/>
      <c r="B115" s="7"/>
      <c r="C115" s="7"/>
      <c r="D115" s="7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0"/>
      <c r="S115" s="10"/>
      <c r="T115" s="10"/>
      <c r="U115" s="19"/>
      <c r="V115" s="19"/>
      <c r="W115" s="19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1:51" ht="12.75" customHeight="1" x14ac:dyDescent="0.15">
      <c r="A116" s="2"/>
      <c r="B116" s="7"/>
      <c r="C116" s="7"/>
      <c r="D116" s="7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0"/>
      <c r="S116" s="10"/>
      <c r="T116" s="10"/>
      <c r="U116" s="19"/>
      <c r="V116" s="19"/>
      <c r="W116" s="19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1:51" ht="12.75" customHeight="1" x14ac:dyDescent="0.15">
      <c r="A117" s="2"/>
      <c r="B117" s="7"/>
      <c r="C117" s="7"/>
      <c r="D117" s="7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0"/>
      <c r="S117" s="10"/>
      <c r="T117" s="10"/>
      <c r="U117" s="19"/>
      <c r="V117" s="19"/>
      <c r="W117" s="19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1:51" ht="12.75" customHeight="1" x14ac:dyDescent="0.15">
      <c r="A118" s="2"/>
      <c r="B118" s="7"/>
      <c r="C118" s="7"/>
      <c r="D118" s="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0"/>
      <c r="S118" s="10"/>
      <c r="T118" s="10"/>
      <c r="U118" s="19"/>
      <c r="V118" s="19"/>
      <c r="W118" s="19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1:51" ht="12.75" customHeight="1" x14ac:dyDescent="0.15">
      <c r="A119" s="2"/>
      <c r="B119" s="7"/>
      <c r="C119" s="7"/>
      <c r="D119" s="7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0"/>
      <c r="S119" s="10"/>
      <c r="T119" s="10"/>
      <c r="U119" s="19"/>
      <c r="V119" s="19"/>
      <c r="W119" s="19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1:51" ht="12.75" customHeight="1" x14ac:dyDescent="0.15">
      <c r="A120" s="2"/>
      <c r="B120" s="7"/>
      <c r="C120" s="7"/>
      <c r="D120" s="7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0"/>
      <c r="S120" s="10"/>
      <c r="T120" s="10"/>
      <c r="U120" s="19"/>
      <c r="V120" s="19"/>
      <c r="W120" s="19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1:51" ht="12.75" customHeight="1" x14ac:dyDescent="0.15">
      <c r="A121" s="2"/>
      <c r="B121" s="7"/>
      <c r="C121" s="7"/>
      <c r="D121" s="7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0"/>
      <c r="S121" s="10"/>
      <c r="T121" s="10"/>
      <c r="U121" s="19"/>
      <c r="V121" s="19"/>
      <c r="W121" s="19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1:51" ht="12.75" customHeight="1" x14ac:dyDescent="0.15">
      <c r="A122" s="2"/>
      <c r="B122" s="7"/>
      <c r="C122" s="7"/>
      <c r="D122" s="7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0"/>
      <c r="S122" s="10"/>
      <c r="T122" s="10"/>
      <c r="U122" s="19"/>
      <c r="V122" s="19"/>
      <c r="W122" s="19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1:51" ht="12.75" customHeight="1" x14ac:dyDescent="0.15">
      <c r="A123" s="2"/>
      <c r="B123" s="7"/>
      <c r="C123" s="7"/>
      <c r="D123" s="7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0"/>
      <c r="S123" s="10"/>
      <c r="T123" s="10"/>
      <c r="U123" s="19"/>
      <c r="V123" s="19"/>
      <c r="W123" s="19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1:51" ht="12.75" customHeight="1" x14ac:dyDescent="0.15">
      <c r="A124" s="2"/>
      <c r="B124" s="7"/>
      <c r="C124" s="7"/>
      <c r="D124" s="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0"/>
      <c r="S124" s="10"/>
      <c r="T124" s="10"/>
      <c r="U124" s="19"/>
      <c r="V124" s="19"/>
      <c r="W124" s="19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1:51" ht="12.75" customHeight="1" x14ac:dyDescent="0.15">
      <c r="A125" s="2"/>
      <c r="B125" s="7"/>
      <c r="C125" s="7"/>
      <c r="D125" s="7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0"/>
      <c r="S125" s="10"/>
      <c r="T125" s="10"/>
      <c r="U125" s="19"/>
      <c r="V125" s="19"/>
      <c r="W125" s="19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1:51" ht="12.75" customHeight="1" x14ac:dyDescent="0.15">
      <c r="A126" s="2"/>
      <c r="B126" s="7"/>
      <c r="C126" s="7"/>
      <c r="D126" s="7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0"/>
      <c r="S126" s="10"/>
      <c r="T126" s="10"/>
      <c r="U126" s="19"/>
      <c r="V126" s="19"/>
      <c r="W126" s="19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1:51" ht="12.75" customHeight="1" x14ac:dyDescent="0.15">
      <c r="A127" s="2"/>
      <c r="B127" s="7"/>
      <c r="C127" s="7"/>
      <c r="D127" s="7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0"/>
      <c r="S127" s="10"/>
      <c r="T127" s="10"/>
      <c r="U127" s="19"/>
      <c r="V127" s="19"/>
      <c r="W127" s="19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1:51" ht="12.75" customHeight="1" x14ac:dyDescent="0.15">
      <c r="A128" s="2"/>
      <c r="B128" s="7"/>
      <c r="C128" s="7"/>
      <c r="D128" s="7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0"/>
      <c r="S128" s="10"/>
      <c r="T128" s="10"/>
      <c r="U128" s="19"/>
      <c r="V128" s="19"/>
      <c r="W128" s="19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1:51" ht="12.75" customHeight="1" x14ac:dyDescent="0.15">
      <c r="A129" s="2"/>
      <c r="B129" s="7"/>
      <c r="C129" s="7"/>
      <c r="D129" s="7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0"/>
      <c r="S129" s="10"/>
      <c r="T129" s="10"/>
      <c r="U129" s="19"/>
      <c r="V129" s="19"/>
      <c r="W129" s="19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1:51" ht="12.75" customHeight="1" x14ac:dyDescent="0.15">
      <c r="A130" s="2"/>
      <c r="B130" s="7"/>
      <c r="C130" s="7"/>
      <c r="D130" s="7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0"/>
      <c r="S130" s="10"/>
      <c r="T130" s="10"/>
      <c r="U130" s="19"/>
      <c r="V130" s="19"/>
      <c r="W130" s="19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1:51" ht="12.75" customHeight="1" x14ac:dyDescent="0.15">
      <c r="A131" s="2"/>
      <c r="B131" s="7"/>
      <c r="C131" s="7"/>
      <c r="D131" s="7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0"/>
      <c r="S131" s="10"/>
      <c r="T131" s="10"/>
      <c r="U131" s="19"/>
      <c r="V131" s="19"/>
      <c r="W131" s="19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1:51" ht="12.75" customHeight="1" x14ac:dyDescent="0.15">
      <c r="A132" s="2"/>
      <c r="B132" s="7"/>
      <c r="C132" s="7"/>
      <c r="D132" s="7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0"/>
      <c r="S132" s="10"/>
      <c r="T132" s="10"/>
      <c r="U132" s="19"/>
      <c r="V132" s="19"/>
      <c r="W132" s="19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1:51" ht="12.75" customHeight="1" x14ac:dyDescent="0.15">
      <c r="A133" s="2"/>
      <c r="B133" s="7"/>
      <c r="C133" s="7"/>
      <c r="D133" s="7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0"/>
      <c r="S133" s="10"/>
      <c r="T133" s="10"/>
      <c r="U133" s="19"/>
      <c r="V133" s="19"/>
      <c r="W133" s="19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1:51" ht="12.75" customHeight="1" x14ac:dyDescent="0.15">
      <c r="A134" s="2"/>
      <c r="B134" s="7"/>
      <c r="C134" s="7"/>
      <c r="D134" s="7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0"/>
      <c r="S134" s="10"/>
      <c r="T134" s="10"/>
      <c r="U134" s="19"/>
      <c r="V134" s="19"/>
      <c r="W134" s="19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1:51" ht="12.75" customHeight="1" x14ac:dyDescent="0.15">
      <c r="A135" s="2"/>
      <c r="B135" s="7"/>
      <c r="C135" s="7"/>
      <c r="D135" s="7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0"/>
      <c r="S135" s="10"/>
      <c r="T135" s="10"/>
      <c r="U135" s="19"/>
      <c r="V135" s="19"/>
      <c r="W135" s="19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1:51" ht="12.75" customHeight="1" x14ac:dyDescent="0.15">
      <c r="A136" s="2"/>
      <c r="B136" s="7"/>
      <c r="C136" s="7"/>
      <c r="D136" s="7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0"/>
      <c r="S136" s="10"/>
      <c r="T136" s="10"/>
      <c r="U136" s="19"/>
      <c r="V136" s="19"/>
      <c r="W136" s="19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1:51" ht="12.75" customHeight="1" x14ac:dyDescent="0.15">
      <c r="A137" s="2"/>
      <c r="B137" s="7"/>
      <c r="C137" s="7"/>
      <c r="D137" s="7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0"/>
      <c r="S137" s="10"/>
      <c r="T137" s="10"/>
      <c r="U137" s="19"/>
      <c r="V137" s="19"/>
      <c r="W137" s="19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1:51" ht="12.75" customHeight="1" x14ac:dyDescent="0.15">
      <c r="A138" s="2"/>
      <c r="B138" s="7"/>
      <c r="C138" s="7"/>
      <c r="D138" s="7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0"/>
      <c r="S138" s="10"/>
      <c r="T138" s="10"/>
      <c r="U138" s="19"/>
      <c r="V138" s="19"/>
      <c r="W138" s="19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1:51" ht="12.75" customHeight="1" x14ac:dyDescent="0.15">
      <c r="A139" s="2"/>
      <c r="B139" s="7"/>
      <c r="C139" s="7"/>
      <c r="D139" s="7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0"/>
      <c r="S139" s="10"/>
      <c r="T139" s="10"/>
      <c r="U139" s="19"/>
      <c r="V139" s="19"/>
      <c r="W139" s="19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1:51" ht="12.75" customHeight="1" x14ac:dyDescent="0.15">
      <c r="A140" s="2"/>
      <c r="B140" s="7"/>
      <c r="C140" s="7"/>
      <c r="D140" s="7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0"/>
      <c r="S140" s="10"/>
      <c r="T140" s="10"/>
      <c r="U140" s="19"/>
      <c r="V140" s="19"/>
      <c r="W140" s="19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1:51" ht="12.75" customHeight="1" x14ac:dyDescent="0.15">
      <c r="A141" s="2"/>
      <c r="B141" s="7"/>
      <c r="C141" s="7"/>
      <c r="D141" s="7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0"/>
      <c r="S141" s="10"/>
      <c r="T141" s="10"/>
      <c r="U141" s="19"/>
      <c r="V141" s="19"/>
      <c r="W141" s="19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1:51" ht="12.75" customHeight="1" x14ac:dyDescent="0.15">
      <c r="A142" s="2"/>
      <c r="B142" s="7"/>
      <c r="C142" s="7"/>
      <c r="D142" s="7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0"/>
      <c r="S142" s="10"/>
      <c r="T142" s="10"/>
      <c r="U142" s="19"/>
      <c r="V142" s="19"/>
      <c r="W142" s="19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1:51" ht="12.75" customHeight="1" x14ac:dyDescent="0.15">
      <c r="A143" s="2"/>
      <c r="B143" s="7"/>
      <c r="C143" s="7"/>
      <c r="D143" s="7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0"/>
      <c r="S143" s="10"/>
      <c r="T143" s="10"/>
      <c r="U143" s="19"/>
      <c r="V143" s="19"/>
      <c r="W143" s="19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1:51" ht="12.75" customHeight="1" x14ac:dyDescent="0.15">
      <c r="A144" s="2"/>
      <c r="B144" s="7"/>
      <c r="C144" s="7"/>
      <c r="D144" s="7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0"/>
      <c r="S144" s="10"/>
      <c r="T144" s="10"/>
      <c r="U144" s="19"/>
      <c r="V144" s="19"/>
      <c r="W144" s="19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1:51" ht="12.75" customHeight="1" x14ac:dyDescent="0.15">
      <c r="A145" s="2"/>
      <c r="B145" s="7"/>
      <c r="C145" s="7"/>
      <c r="D145" s="7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0"/>
      <c r="S145" s="10"/>
      <c r="T145" s="10"/>
      <c r="U145" s="19"/>
      <c r="V145" s="19"/>
      <c r="W145" s="19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ht="12.75" customHeight="1" x14ac:dyDescent="0.15">
      <c r="A146" s="2"/>
      <c r="B146" s="7"/>
      <c r="C146" s="7"/>
      <c r="D146" s="7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0"/>
      <c r="S146" s="10"/>
      <c r="T146" s="10"/>
      <c r="U146" s="19"/>
      <c r="V146" s="19"/>
      <c r="W146" s="19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ht="12.75" customHeight="1" x14ac:dyDescent="0.15">
      <c r="A147" s="2"/>
      <c r="B147" s="7"/>
      <c r="C147" s="7"/>
      <c r="D147" s="7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0"/>
      <c r="S147" s="10"/>
      <c r="T147" s="10"/>
      <c r="U147" s="19"/>
      <c r="V147" s="19"/>
      <c r="W147" s="19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ht="12.75" customHeight="1" x14ac:dyDescent="0.15">
      <c r="A148" s="2"/>
      <c r="B148" s="7"/>
      <c r="C148" s="7"/>
      <c r="D148" s="7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0"/>
      <c r="S148" s="10"/>
      <c r="T148" s="10"/>
      <c r="U148" s="19"/>
      <c r="V148" s="19"/>
      <c r="W148" s="19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ht="12.75" customHeight="1" x14ac:dyDescent="0.15">
      <c r="A149" s="2"/>
      <c r="B149" s="7"/>
      <c r="C149" s="7"/>
      <c r="D149" s="7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0"/>
      <c r="S149" s="10"/>
      <c r="T149" s="10"/>
      <c r="U149" s="19"/>
      <c r="V149" s="19"/>
      <c r="W149" s="19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ht="12.75" customHeight="1" x14ac:dyDescent="0.15">
      <c r="A150" s="2"/>
      <c r="B150" s="7"/>
      <c r="C150" s="7"/>
      <c r="D150" s="7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0"/>
      <c r="S150" s="10"/>
      <c r="T150" s="10"/>
      <c r="U150" s="19"/>
      <c r="V150" s="19"/>
      <c r="W150" s="19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ht="12.75" customHeight="1" x14ac:dyDescent="0.15">
      <c r="A151" s="2"/>
      <c r="B151" s="7"/>
      <c r="C151" s="7"/>
      <c r="D151" s="7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0"/>
      <c r="S151" s="10"/>
      <c r="T151" s="10"/>
      <c r="U151" s="19"/>
      <c r="V151" s="19"/>
      <c r="W151" s="19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ht="12.75" customHeight="1" x14ac:dyDescent="0.15">
      <c r="A152" s="2"/>
      <c r="B152" s="7"/>
      <c r="C152" s="7"/>
      <c r="D152" s="7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0"/>
      <c r="S152" s="10"/>
      <c r="T152" s="10"/>
      <c r="U152" s="19"/>
      <c r="V152" s="19"/>
      <c r="W152" s="19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ht="12.75" customHeight="1" x14ac:dyDescent="0.15">
      <c r="A153" s="2"/>
      <c r="B153" s="7"/>
      <c r="C153" s="7"/>
      <c r="D153" s="7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0"/>
      <c r="S153" s="10"/>
      <c r="T153" s="10"/>
      <c r="U153" s="19"/>
      <c r="V153" s="19"/>
      <c r="W153" s="19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ht="12.75" customHeight="1" x14ac:dyDescent="0.15">
      <c r="A154" s="2"/>
      <c r="B154" s="7"/>
      <c r="C154" s="7"/>
      <c r="D154" s="7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0"/>
      <c r="S154" s="10"/>
      <c r="T154" s="10"/>
      <c r="U154" s="19"/>
      <c r="V154" s="19"/>
      <c r="W154" s="19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ht="12.75" customHeight="1" x14ac:dyDescent="0.15">
      <c r="A155" s="2"/>
      <c r="B155" s="7"/>
      <c r="C155" s="7"/>
      <c r="D155" s="7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0"/>
      <c r="S155" s="10"/>
      <c r="T155" s="10"/>
      <c r="U155" s="19"/>
      <c r="V155" s="19"/>
      <c r="W155" s="19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ht="12.75" customHeight="1" x14ac:dyDescent="0.15">
      <c r="A156" s="2"/>
      <c r="B156" s="7"/>
      <c r="C156" s="7"/>
      <c r="D156" s="7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0"/>
      <c r="S156" s="10"/>
      <c r="T156" s="10"/>
      <c r="U156" s="19"/>
      <c r="V156" s="19"/>
      <c r="W156" s="19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ht="12.75" customHeight="1" x14ac:dyDescent="0.15">
      <c r="A157" s="2"/>
      <c r="B157" s="7"/>
      <c r="C157" s="7"/>
      <c r="D157" s="7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0"/>
      <c r="S157" s="10"/>
      <c r="T157" s="10"/>
      <c r="U157" s="19"/>
      <c r="V157" s="19"/>
      <c r="W157" s="19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ht="12.75" customHeight="1" x14ac:dyDescent="0.15">
      <c r="A158" s="2"/>
      <c r="B158" s="7"/>
      <c r="C158" s="7"/>
      <c r="D158" s="7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0"/>
      <c r="S158" s="10"/>
      <c r="T158" s="10"/>
      <c r="U158" s="19"/>
      <c r="V158" s="19"/>
      <c r="W158" s="19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ht="12.75" customHeight="1" x14ac:dyDescent="0.15">
      <c r="A159" s="2"/>
      <c r="B159" s="7"/>
      <c r="C159" s="7"/>
      <c r="D159" s="7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0"/>
      <c r="S159" s="10"/>
      <c r="T159" s="10"/>
      <c r="U159" s="19"/>
      <c r="V159" s="19"/>
      <c r="W159" s="19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ht="12.75" customHeight="1" x14ac:dyDescent="0.15">
      <c r="A160" s="2"/>
      <c r="B160" s="7"/>
      <c r="C160" s="7"/>
      <c r="D160" s="7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0"/>
      <c r="S160" s="10"/>
      <c r="T160" s="10"/>
      <c r="U160" s="19"/>
      <c r="V160" s="19"/>
      <c r="W160" s="19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ht="12.75" customHeight="1" x14ac:dyDescent="0.15">
      <c r="A161" s="2"/>
      <c r="B161" s="7"/>
      <c r="C161" s="7"/>
      <c r="D161" s="7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0"/>
      <c r="S161" s="10"/>
      <c r="T161" s="10"/>
      <c r="U161" s="19"/>
      <c r="V161" s="19"/>
      <c r="W161" s="19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ht="12.75" customHeight="1" x14ac:dyDescent="0.15">
      <c r="A162" s="2"/>
      <c r="B162" s="7"/>
      <c r="C162" s="7"/>
      <c r="D162" s="7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0"/>
      <c r="S162" s="10"/>
      <c r="T162" s="10"/>
      <c r="U162" s="19"/>
      <c r="V162" s="19"/>
      <c r="W162" s="19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ht="12.75" customHeight="1" x14ac:dyDescent="0.15">
      <c r="A163" s="2"/>
      <c r="B163" s="7"/>
      <c r="C163" s="7"/>
      <c r="D163" s="7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0"/>
      <c r="S163" s="10"/>
      <c r="T163" s="10"/>
      <c r="U163" s="19"/>
      <c r="V163" s="19"/>
      <c r="W163" s="19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ht="12.75" customHeight="1" x14ac:dyDescent="0.15">
      <c r="A164" s="2"/>
      <c r="B164" s="7"/>
      <c r="C164" s="7"/>
      <c r="D164" s="7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0"/>
      <c r="S164" s="10"/>
      <c r="T164" s="10"/>
      <c r="U164" s="19"/>
      <c r="V164" s="19"/>
      <c r="W164" s="19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ht="12.75" customHeight="1" x14ac:dyDescent="0.15">
      <c r="A165" s="2"/>
      <c r="B165" s="7"/>
      <c r="C165" s="7"/>
      <c r="D165" s="7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0"/>
      <c r="S165" s="10"/>
      <c r="T165" s="10"/>
      <c r="U165" s="19"/>
      <c r="V165" s="19"/>
      <c r="W165" s="19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ht="12.75" customHeight="1" x14ac:dyDescent="0.15">
      <c r="A166" s="2"/>
      <c r="B166" s="7"/>
      <c r="C166" s="7"/>
      <c r="D166" s="7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0"/>
      <c r="S166" s="10"/>
      <c r="T166" s="10"/>
      <c r="U166" s="19"/>
      <c r="V166" s="19"/>
      <c r="W166" s="19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ht="12.75" customHeight="1" x14ac:dyDescent="0.15">
      <c r="A167" s="2"/>
      <c r="B167" s="7"/>
      <c r="C167" s="7"/>
      <c r="D167" s="7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0"/>
      <c r="S167" s="10"/>
      <c r="T167" s="10"/>
      <c r="U167" s="19"/>
      <c r="V167" s="19"/>
      <c r="W167" s="19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ht="12.75" customHeight="1" x14ac:dyDescent="0.15">
      <c r="A168" s="2"/>
      <c r="B168" s="7"/>
      <c r="C168" s="7"/>
      <c r="D168" s="7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0"/>
      <c r="S168" s="10"/>
      <c r="T168" s="10"/>
      <c r="U168" s="19"/>
      <c r="V168" s="19"/>
      <c r="W168" s="19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ht="12.75" customHeight="1" x14ac:dyDescent="0.15">
      <c r="A169" s="2"/>
      <c r="B169" s="7"/>
      <c r="C169" s="7"/>
      <c r="D169" s="7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0"/>
      <c r="S169" s="10"/>
      <c r="T169" s="10"/>
      <c r="U169" s="19"/>
      <c r="V169" s="19"/>
      <c r="W169" s="19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1:51" ht="12.75" customHeight="1" x14ac:dyDescent="0.15">
      <c r="A170" s="2"/>
      <c r="B170" s="7"/>
      <c r="C170" s="7"/>
      <c r="D170" s="7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0"/>
      <c r="S170" s="10"/>
      <c r="T170" s="10"/>
      <c r="U170" s="19"/>
      <c r="V170" s="19"/>
      <c r="W170" s="19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1:51" ht="12.75" customHeight="1" x14ac:dyDescent="0.15">
      <c r="A171" s="2"/>
      <c r="B171" s="7"/>
      <c r="C171" s="7"/>
      <c r="D171" s="7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0"/>
      <c r="S171" s="10"/>
      <c r="T171" s="10"/>
      <c r="U171" s="19"/>
      <c r="V171" s="19"/>
      <c r="W171" s="19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1:51" ht="12.75" customHeight="1" x14ac:dyDescent="0.15">
      <c r="A172" s="2"/>
      <c r="B172" s="7"/>
      <c r="C172" s="7"/>
      <c r="D172" s="7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0"/>
      <c r="S172" s="10"/>
      <c r="T172" s="10"/>
      <c r="U172" s="19"/>
      <c r="V172" s="19"/>
      <c r="W172" s="19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1:51" ht="12.75" customHeight="1" x14ac:dyDescent="0.15">
      <c r="A173" s="2"/>
      <c r="B173" s="7"/>
      <c r="C173" s="7"/>
      <c r="D173" s="7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0"/>
      <c r="S173" s="10"/>
      <c r="T173" s="10"/>
      <c r="U173" s="19"/>
      <c r="V173" s="19"/>
      <c r="W173" s="19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ht="12.75" customHeight="1" x14ac:dyDescent="0.15">
      <c r="A174" s="2"/>
      <c r="B174" s="7"/>
      <c r="C174" s="7"/>
      <c r="D174" s="7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0"/>
      <c r="S174" s="10"/>
      <c r="T174" s="10"/>
      <c r="U174" s="19"/>
      <c r="V174" s="19"/>
      <c r="W174" s="19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1" ht="12.75" customHeight="1" x14ac:dyDescent="0.15">
      <c r="A175" s="2"/>
      <c r="B175" s="7"/>
      <c r="C175" s="7"/>
      <c r="D175" s="7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0"/>
      <c r="S175" s="10"/>
      <c r="T175" s="10"/>
      <c r="U175" s="19"/>
      <c r="V175" s="19"/>
      <c r="W175" s="19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1:51" ht="12.75" customHeight="1" x14ac:dyDescent="0.15">
      <c r="A176" s="2"/>
      <c r="B176" s="7"/>
      <c r="C176" s="7"/>
      <c r="D176" s="7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0"/>
      <c r="S176" s="10"/>
      <c r="T176" s="10"/>
      <c r="U176" s="19"/>
      <c r="V176" s="19"/>
      <c r="W176" s="19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1:51" ht="12.75" customHeight="1" x14ac:dyDescent="0.15">
      <c r="A177" s="2"/>
      <c r="B177" s="7"/>
      <c r="C177" s="7"/>
      <c r="D177" s="7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0"/>
      <c r="S177" s="10"/>
      <c r="T177" s="10"/>
      <c r="U177" s="19"/>
      <c r="V177" s="19"/>
      <c r="W177" s="19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1:51" ht="12.75" customHeight="1" x14ac:dyDescent="0.15">
      <c r="A178" s="2"/>
      <c r="B178" s="7"/>
      <c r="C178" s="7"/>
      <c r="D178" s="7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0"/>
      <c r="S178" s="10"/>
      <c r="T178" s="10"/>
      <c r="U178" s="19"/>
      <c r="V178" s="19"/>
      <c r="W178" s="19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1:51" ht="12.75" customHeight="1" x14ac:dyDescent="0.15">
      <c r="A179" s="2"/>
      <c r="B179" s="7"/>
      <c r="C179" s="7"/>
      <c r="D179" s="7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0"/>
      <c r="S179" s="10"/>
      <c r="T179" s="10"/>
      <c r="U179" s="19"/>
      <c r="V179" s="19"/>
      <c r="W179" s="19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1:51" ht="12.75" customHeight="1" x14ac:dyDescent="0.15">
      <c r="A180" s="2"/>
      <c r="B180" s="7"/>
      <c r="C180" s="7"/>
      <c r="D180" s="7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0"/>
      <c r="S180" s="10"/>
      <c r="T180" s="10"/>
      <c r="U180" s="19"/>
      <c r="V180" s="19"/>
      <c r="W180" s="19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1:51" ht="12.75" customHeight="1" x14ac:dyDescent="0.15">
      <c r="A181" s="2"/>
      <c r="B181" s="7"/>
      <c r="C181" s="7"/>
      <c r="D181" s="7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0"/>
      <c r="S181" s="10"/>
      <c r="T181" s="10"/>
      <c r="U181" s="19"/>
      <c r="V181" s="19"/>
      <c r="W181" s="19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1:51" ht="12.75" customHeight="1" x14ac:dyDescent="0.15">
      <c r="A182" s="2"/>
      <c r="B182" s="7"/>
      <c r="C182" s="7"/>
      <c r="D182" s="7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0"/>
      <c r="S182" s="10"/>
      <c r="T182" s="10"/>
      <c r="U182" s="19"/>
      <c r="V182" s="19"/>
      <c r="W182" s="19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1:51" ht="12.75" customHeight="1" x14ac:dyDescent="0.15">
      <c r="A183" s="2"/>
      <c r="B183" s="7"/>
      <c r="C183" s="7"/>
      <c r="D183" s="7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0"/>
      <c r="S183" s="10"/>
      <c r="T183" s="10"/>
      <c r="U183" s="19"/>
      <c r="V183" s="19"/>
      <c r="W183" s="19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1:51" ht="12.75" customHeight="1" x14ac:dyDescent="0.15">
      <c r="A184" s="2"/>
      <c r="B184" s="7"/>
      <c r="C184" s="7"/>
      <c r="D184" s="7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0"/>
      <c r="S184" s="10"/>
      <c r="T184" s="10"/>
      <c r="U184" s="19"/>
      <c r="V184" s="19"/>
      <c r="W184" s="19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1:51" ht="12.75" customHeight="1" x14ac:dyDescent="0.15">
      <c r="A185" s="2"/>
      <c r="B185" s="7"/>
      <c r="C185" s="7"/>
      <c r="D185" s="7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0"/>
      <c r="S185" s="10"/>
      <c r="T185" s="10"/>
      <c r="U185" s="19"/>
      <c r="V185" s="19"/>
      <c r="W185" s="19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1:51" ht="12.75" customHeight="1" x14ac:dyDescent="0.15">
      <c r="A186" s="2"/>
      <c r="B186" s="7"/>
      <c r="C186" s="7"/>
      <c r="D186" s="7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0"/>
      <c r="S186" s="10"/>
      <c r="T186" s="10"/>
      <c r="U186" s="19"/>
      <c r="V186" s="19"/>
      <c r="W186" s="19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1:51" ht="12.75" customHeight="1" x14ac:dyDescent="0.15">
      <c r="A187" s="2"/>
      <c r="B187" s="7"/>
      <c r="C187" s="7"/>
      <c r="D187" s="7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0"/>
      <c r="S187" s="10"/>
      <c r="T187" s="10"/>
      <c r="U187" s="19"/>
      <c r="V187" s="19"/>
      <c r="W187" s="19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1:51" ht="12.75" customHeight="1" x14ac:dyDescent="0.15">
      <c r="A188" s="2"/>
      <c r="B188" s="7"/>
      <c r="C188" s="7"/>
      <c r="D188" s="7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0"/>
      <c r="S188" s="10"/>
      <c r="T188" s="10"/>
      <c r="U188" s="19"/>
      <c r="V188" s="19"/>
      <c r="W188" s="19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1:51" ht="12.75" customHeight="1" x14ac:dyDescent="0.15">
      <c r="A189" s="2"/>
      <c r="B189" s="7"/>
      <c r="C189" s="7"/>
      <c r="D189" s="7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0"/>
      <c r="S189" s="10"/>
      <c r="T189" s="10"/>
      <c r="U189" s="19"/>
      <c r="V189" s="19"/>
      <c r="W189" s="19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1:51" ht="12.75" customHeight="1" x14ac:dyDescent="0.15">
      <c r="A190" s="2"/>
      <c r="B190" s="7"/>
      <c r="C190" s="7"/>
      <c r="D190" s="7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0"/>
      <c r="S190" s="10"/>
      <c r="T190" s="10"/>
      <c r="U190" s="19"/>
      <c r="V190" s="19"/>
      <c r="W190" s="19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1:51" ht="12.75" customHeight="1" x14ac:dyDescent="0.15">
      <c r="A191" s="2"/>
      <c r="B191" s="7"/>
      <c r="C191" s="7"/>
      <c r="D191" s="7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0"/>
      <c r="S191" s="10"/>
      <c r="T191" s="10"/>
      <c r="U191" s="19"/>
      <c r="V191" s="19"/>
      <c r="W191" s="19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1:51" ht="12.75" customHeight="1" x14ac:dyDescent="0.15">
      <c r="A192" s="2"/>
      <c r="B192" s="7"/>
      <c r="C192" s="7"/>
      <c r="D192" s="7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0"/>
      <c r="S192" s="10"/>
      <c r="T192" s="10"/>
      <c r="U192" s="19"/>
      <c r="V192" s="19"/>
      <c r="W192" s="19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1:51" ht="12.75" customHeight="1" x14ac:dyDescent="0.15">
      <c r="A193" s="2"/>
      <c r="B193" s="7"/>
      <c r="C193" s="7"/>
      <c r="D193" s="7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0"/>
      <c r="S193" s="10"/>
      <c r="T193" s="10"/>
      <c r="U193" s="19"/>
      <c r="V193" s="19"/>
      <c r="W193" s="19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1:51" ht="12.75" customHeight="1" x14ac:dyDescent="0.15">
      <c r="A194" s="2"/>
      <c r="B194" s="7"/>
      <c r="C194" s="7"/>
      <c r="D194" s="7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0"/>
      <c r="S194" s="10"/>
      <c r="T194" s="10"/>
      <c r="U194" s="19"/>
      <c r="V194" s="19"/>
      <c r="W194" s="19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1:51" ht="12.75" customHeight="1" x14ac:dyDescent="0.15">
      <c r="A195" s="2"/>
      <c r="B195" s="7"/>
      <c r="C195" s="7"/>
      <c r="D195" s="7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0"/>
      <c r="S195" s="10"/>
      <c r="T195" s="10"/>
      <c r="U195" s="19"/>
      <c r="V195" s="19"/>
      <c r="W195" s="19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1:51" ht="12.75" customHeight="1" x14ac:dyDescent="0.15">
      <c r="A196" s="2"/>
      <c r="B196" s="7"/>
      <c r="C196" s="7"/>
      <c r="D196" s="7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0"/>
      <c r="S196" s="10"/>
      <c r="T196" s="10"/>
      <c r="U196" s="19"/>
      <c r="V196" s="19"/>
      <c r="W196" s="19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1:51" ht="12.75" customHeight="1" x14ac:dyDescent="0.15">
      <c r="A197" s="2"/>
      <c r="B197" s="7"/>
      <c r="C197" s="7"/>
      <c r="D197" s="7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0"/>
      <c r="S197" s="10"/>
      <c r="T197" s="10"/>
      <c r="U197" s="19"/>
      <c r="V197" s="19"/>
      <c r="W197" s="19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1:51" ht="12.75" customHeight="1" x14ac:dyDescent="0.15">
      <c r="A198" s="2"/>
      <c r="B198" s="7"/>
      <c r="C198" s="7"/>
      <c r="D198" s="7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0"/>
      <c r="S198" s="10"/>
      <c r="T198" s="10"/>
      <c r="U198" s="19"/>
      <c r="V198" s="19"/>
      <c r="W198" s="19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1:51" ht="12.75" customHeight="1" x14ac:dyDescent="0.15">
      <c r="A199" s="2"/>
      <c r="B199" s="7"/>
      <c r="C199" s="7"/>
      <c r="D199" s="7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0"/>
      <c r="S199" s="10"/>
      <c r="T199" s="10"/>
      <c r="U199" s="19"/>
      <c r="V199" s="19"/>
      <c r="W199" s="19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1:51" ht="12.75" customHeight="1" x14ac:dyDescent="0.15">
      <c r="A200" s="2"/>
      <c r="B200" s="7"/>
      <c r="C200" s="7"/>
      <c r="D200" s="7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0"/>
      <c r="S200" s="10"/>
      <c r="T200" s="10"/>
      <c r="U200" s="19"/>
      <c r="V200" s="19"/>
      <c r="W200" s="19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1:51" ht="12.75" customHeight="1" x14ac:dyDescent="0.15">
      <c r="A201" s="2"/>
      <c r="B201" s="7"/>
      <c r="C201" s="7"/>
      <c r="D201" s="7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0"/>
      <c r="S201" s="10"/>
      <c r="T201" s="10"/>
      <c r="U201" s="19"/>
      <c r="V201" s="19"/>
      <c r="W201" s="19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1:51" ht="12.75" customHeight="1" x14ac:dyDescent="0.15">
      <c r="A202" s="2"/>
      <c r="B202" s="7"/>
      <c r="C202" s="7"/>
      <c r="D202" s="7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0"/>
      <c r="S202" s="10"/>
      <c r="T202" s="10"/>
      <c r="U202" s="19"/>
      <c r="V202" s="19"/>
      <c r="W202" s="19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1:51" ht="12.75" customHeight="1" x14ac:dyDescent="0.15">
      <c r="A203" s="2"/>
      <c r="B203" s="7"/>
      <c r="C203" s="7"/>
      <c r="D203" s="7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0"/>
      <c r="S203" s="10"/>
      <c r="T203" s="10"/>
      <c r="U203" s="19"/>
      <c r="V203" s="19"/>
      <c r="W203" s="19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1:51" ht="12.75" customHeight="1" x14ac:dyDescent="0.15">
      <c r="A204" s="2"/>
      <c r="B204" s="7"/>
      <c r="C204" s="7"/>
      <c r="D204" s="7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0"/>
      <c r="S204" s="10"/>
      <c r="T204" s="10"/>
      <c r="U204" s="19"/>
      <c r="V204" s="19"/>
      <c r="W204" s="19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1:51" ht="12.75" customHeight="1" x14ac:dyDescent="0.15">
      <c r="A205" s="2"/>
      <c r="B205" s="7"/>
      <c r="C205" s="7"/>
      <c r="D205" s="7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0"/>
      <c r="S205" s="10"/>
      <c r="T205" s="10"/>
      <c r="U205" s="19"/>
      <c r="V205" s="19"/>
      <c r="W205" s="19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1:51" ht="12.75" customHeight="1" x14ac:dyDescent="0.15">
      <c r="A206" s="2"/>
      <c r="B206" s="7"/>
      <c r="C206" s="7"/>
      <c r="D206" s="7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0"/>
      <c r="S206" s="10"/>
      <c r="T206" s="10"/>
      <c r="U206" s="19"/>
      <c r="V206" s="19"/>
      <c r="W206" s="19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1:51" ht="12.75" customHeight="1" x14ac:dyDescent="0.15">
      <c r="A207" s="2"/>
      <c r="B207" s="7"/>
      <c r="C207" s="7"/>
      <c r="D207" s="7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0"/>
      <c r="S207" s="10"/>
      <c r="T207" s="10"/>
      <c r="U207" s="19"/>
      <c r="V207" s="19"/>
      <c r="W207" s="19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1:51" ht="12.75" customHeight="1" x14ac:dyDescent="0.15">
      <c r="A208" s="2"/>
      <c r="B208" s="7"/>
      <c r="C208" s="7"/>
      <c r="D208" s="7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0"/>
      <c r="S208" s="10"/>
      <c r="T208" s="10"/>
      <c r="U208" s="19"/>
      <c r="V208" s="19"/>
      <c r="W208" s="19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1:51" ht="12.75" customHeight="1" x14ac:dyDescent="0.15">
      <c r="A209" s="2"/>
      <c r="B209" s="7"/>
      <c r="C209" s="7"/>
      <c r="D209" s="7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0"/>
      <c r="S209" s="10"/>
      <c r="T209" s="10"/>
      <c r="U209" s="19"/>
      <c r="V209" s="19"/>
      <c r="W209" s="19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1:51" ht="12.75" customHeight="1" x14ac:dyDescent="0.15">
      <c r="A210" s="2"/>
      <c r="B210" s="7"/>
      <c r="C210" s="7"/>
      <c r="D210" s="7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0"/>
      <c r="S210" s="10"/>
      <c r="T210" s="10"/>
      <c r="U210" s="19"/>
      <c r="V210" s="19"/>
      <c r="W210" s="19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spans="1:51" ht="12.75" customHeight="1" x14ac:dyDescent="0.15">
      <c r="A211" s="2"/>
      <c r="B211" s="7"/>
      <c r="C211" s="7"/>
      <c r="D211" s="7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0"/>
      <c r="S211" s="10"/>
      <c r="T211" s="10"/>
      <c r="U211" s="19"/>
      <c r="V211" s="19"/>
      <c r="W211" s="19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spans="1:51" ht="12.75" customHeight="1" x14ac:dyDescent="0.15">
      <c r="A212" s="2"/>
      <c r="B212" s="7"/>
      <c r="C212" s="7"/>
      <c r="D212" s="7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0"/>
      <c r="S212" s="10"/>
      <c r="T212" s="10"/>
      <c r="U212" s="19"/>
      <c r="V212" s="19"/>
      <c r="W212" s="19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1" ht="12.75" customHeight="1" x14ac:dyDescent="0.15">
      <c r="A213" s="2"/>
      <c r="B213" s="7"/>
      <c r="C213" s="7"/>
      <c r="D213" s="7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0"/>
      <c r="S213" s="10"/>
      <c r="T213" s="10"/>
      <c r="U213" s="19"/>
      <c r="V213" s="19"/>
      <c r="W213" s="19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1" ht="12.75" customHeight="1" x14ac:dyDescent="0.15">
      <c r="A214" s="2"/>
      <c r="B214" s="7"/>
      <c r="C214" s="7"/>
      <c r="D214" s="7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0"/>
      <c r="S214" s="10"/>
      <c r="T214" s="10"/>
      <c r="U214" s="19"/>
      <c r="V214" s="19"/>
      <c r="W214" s="19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spans="1:51" ht="12.75" customHeight="1" x14ac:dyDescent="0.15">
      <c r="A215" s="2"/>
      <c r="B215" s="7"/>
      <c r="C215" s="7"/>
      <c r="D215" s="7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0"/>
      <c r="S215" s="10"/>
      <c r="T215" s="10"/>
      <c r="U215" s="19"/>
      <c r="V215" s="19"/>
      <c r="W215" s="19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spans="1:51" ht="12.75" customHeight="1" x14ac:dyDescent="0.15">
      <c r="A216" s="2"/>
      <c r="B216" s="7"/>
      <c r="C216" s="7"/>
      <c r="D216" s="7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0"/>
      <c r="S216" s="10"/>
      <c r="T216" s="10"/>
      <c r="U216" s="19"/>
      <c r="V216" s="19"/>
      <c r="W216" s="19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spans="1:51" ht="12.75" customHeight="1" x14ac:dyDescent="0.15">
      <c r="A217" s="2"/>
      <c r="B217" s="7"/>
      <c r="C217" s="7"/>
      <c r="D217" s="7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0"/>
      <c r="S217" s="10"/>
      <c r="T217" s="10"/>
      <c r="U217" s="19"/>
      <c r="V217" s="19"/>
      <c r="W217" s="19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spans="1:51" ht="12.75" customHeight="1" x14ac:dyDescent="0.15">
      <c r="A218" s="2"/>
      <c r="B218" s="7"/>
      <c r="C218" s="7"/>
      <c r="D218" s="7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0"/>
      <c r="S218" s="10"/>
      <c r="T218" s="10"/>
      <c r="U218" s="19"/>
      <c r="V218" s="19"/>
      <c r="W218" s="19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1" ht="12.75" customHeight="1" x14ac:dyDescent="0.15">
      <c r="A219" s="2"/>
      <c r="B219" s="7"/>
      <c r="C219" s="7"/>
      <c r="D219" s="7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0"/>
      <c r="S219" s="10"/>
      <c r="T219" s="10"/>
      <c r="U219" s="19"/>
      <c r="V219" s="19"/>
      <c r="W219" s="19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1" ht="12.75" customHeight="1" x14ac:dyDescent="0.15">
      <c r="A220" s="2"/>
      <c r="B220" s="7"/>
      <c r="C220" s="7"/>
      <c r="D220" s="7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0"/>
      <c r="S220" s="10"/>
      <c r="T220" s="10"/>
      <c r="U220" s="19"/>
      <c r="V220" s="19"/>
      <c r="W220" s="19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1" ht="12.75" customHeight="1" x14ac:dyDescent="0.15">
      <c r="A221" s="2"/>
      <c r="B221" s="7"/>
      <c r="C221" s="7"/>
      <c r="D221" s="7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0"/>
      <c r="S221" s="10"/>
      <c r="T221" s="10"/>
      <c r="U221" s="19"/>
      <c r="V221" s="19"/>
      <c r="W221" s="19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1" ht="12.75" customHeight="1" x14ac:dyDescent="0.15">
      <c r="A222" s="2"/>
      <c r="B222" s="7"/>
      <c r="C222" s="7"/>
      <c r="D222" s="7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0"/>
      <c r="S222" s="10"/>
      <c r="T222" s="10"/>
      <c r="U222" s="19"/>
      <c r="V222" s="19"/>
      <c r="W222" s="19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spans="1:51" ht="12.75" customHeight="1" x14ac:dyDescent="0.15">
      <c r="A223" s="2"/>
      <c r="B223" s="7"/>
      <c r="C223" s="7"/>
      <c r="D223" s="7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0"/>
      <c r="S223" s="10"/>
      <c r="T223" s="10"/>
      <c r="U223" s="19"/>
      <c r="V223" s="19"/>
      <c r="W223" s="19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spans="1:51" ht="12.75" customHeight="1" x14ac:dyDescent="0.15">
      <c r="A224" s="2"/>
      <c r="B224" s="7"/>
      <c r="C224" s="7"/>
      <c r="D224" s="7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0"/>
      <c r="S224" s="10"/>
      <c r="T224" s="10"/>
      <c r="U224" s="19"/>
      <c r="V224" s="19"/>
      <c r="W224" s="19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spans="1:51" ht="12.75" customHeight="1" x14ac:dyDescent="0.15">
      <c r="A225" s="2"/>
      <c r="B225" s="7"/>
      <c r="C225" s="7"/>
      <c r="D225" s="7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0"/>
      <c r="S225" s="10"/>
      <c r="T225" s="10"/>
      <c r="U225" s="19"/>
      <c r="V225" s="19"/>
      <c r="W225" s="19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spans="1:51" ht="12.75" customHeight="1" x14ac:dyDescent="0.15">
      <c r="A226" s="2"/>
      <c r="B226" s="7"/>
      <c r="C226" s="7"/>
      <c r="D226" s="7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0"/>
      <c r="S226" s="10"/>
      <c r="T226" s="10"/>
      <c r="U226" s="19"/>
      <c r="V226" s="19"/>
      <c r="W226" s="19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spans="1:51" ht="12.75" customHeight="1" x14ac:dyDescent="0.15">
      <c r="A227" s="2"/>
      <c r="B227" s="7"/>
      <c r="C227" s="7"/>
      <c r="D227" s="7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0"/>
      <c r="S227" s="10"/>
      <c r="T227" s="10"/>
      <c r="U227" s="19"/>
      <c r="V227" s="19"/>
      <c r="W227" s="19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spans="1:51" ht="12.75" customHeight="1" x14ac:dyDescent="0.15">
      <c r="A228" s="2"/>
      <c r="B228" s="7"/>
      <c r="C228" s="7"/>
      <c r="D228" s="7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0"/>
      <c r="S228" s="10"/>
      <c r="T228" s="10"/>
      <c r="U228" s="19"/>
      <c r="V228" s="19"/>
      <c r="W228" s="19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spans="1:51" ht="12.75" customHeight="1" x14ac:dyDescent="0.15">
      <c r="A229" s="2"/>
      <c r="B229" s="7"/>
      <c r="C229" s="7"/>
      <c r="D229" s="7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0"/>
      <c r="S229" s="10"/>
      <c r="T229" s="10"/>
      <c r="U229" s="19"/>
      <c r="V229" s="19"/>
      <c r="W229" s="19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spans="1:51" ht="12.75" customHeight="1" x14ac:dyDescent="0.15">
      <c r="A230" s="2"/>
      <c r="B230" s="7"/>
      <c r="C230" s="7"/>
      <c r="D230" s="7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0"/>
      <c r="S230" s="10"/>
      <c r="T230" s="10"/>
      <c r="U230" s="19"/>
      <c r="V230" s="19"/>
      <c r="W230" s="19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spans="1:51" ht="12.75" customHeight="1" x14ac:dyDescent="0.15">
      <c r="A231" s="2"/>
      <c r="B231" s="7"/>
      <c r="C231" s="7"/>
      <c r="D231" s="7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0"/>
      <c r="S231" s="10"/>
      <c r="T231" s="10"/>
      <c r="U231" s="19"/>
      <c r="V231" s="19"/>
      <c r="W231" s="19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spans="1:51" ht="12.75" customHeight="1" x14ac:dyDescent="0.15">
      <c r="A232" s="2"/>
      <c r="B232" s="7"/>
      <c r="C232" s="7"/>
      <c r="D232" s="7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0"/>
      <c r="S232" s="10"/>
      <c r="T232" s="10"/>
      <c r="U232" s="19"/>
      <c r="V232" s="19"/>
      <c r="W232" s="19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spans="1:51" ht="12.75" customHeight="1" x14ac:dyDescent="0.15">
      <c r="A233" s="2"/>
      <c r="B233" s="7"/>
      <c r="C233" s="7"/>
      <c r="D233" s="7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0"/>
      <c r="S233" s="10"/>
      <c r="T233" s="10"/>
      <c r="U233" s="19"/>
      <c r="V233" s="19"/>
      <c r="W233" s="19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spans="1:51" ht="12.75" customHeight="1" x14ac:dyDescent="0.15">
      <c r="A234" s="2"/>
      <c r="B234" s="7"/>
      <c r="C234" s="7"/>
      <c r="D234" s="7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0"/>
      <c r="S234" s="10"/>
      <c r="T234" s="10"/>
      <c r="U234" s="19"/>
      <c r="V234" s="19"/>
      <c r="W234" s="19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spans="1:51" ht="12.75" customHeight="1" x14ac:dyDescent="0.15">
      <c r="A235" s="2"/>
      <c r="B235" s="7"/>
      <c r="C235" s="7"/>
      <c r="D235" s="7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0"/>
      <c r="S235" s="10"/>
      <c r="T235" s="10"/>
      <c r="U235" s="19"/>
      <c r="V235" s="19"/>
      <c r="W235" s="19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ht="12.75" customHeight="1" x14ac:dyDescent="0.15">
      <c r="A236" s="2"/>
      <c r="B236" s="7"/>
      <c r="C236" s="7"/>
      <c r="D236" s="7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0"/>
      <c r="S236" s="10"/>
      <c r="T236" s="10"/>
      <c r="U236" s="19"/>
      <c r="V236" s="19"/>
      <c r="W236" s="19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spans="1:51" ht="12.75" customHeight="1" x14ac:dyDescent="0.15">
      <c r="A237" s="2"/>
      <c r="B237" s="7"/>
      <c r="C237" s="7"/>
      <c r="D237" s="7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0"/>
      <c r="S237" s="10"/>
      <c r="T237" s="10"/>
      <c r="U237" s="19"/>
      <c r="V237" s="19"/>
      <c r="W237" s="19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spans="1:51" ht="12.75" customHeight="1" x14ac:dyDescent="0.15">
      <c r="A238" s="2"/>
      <c r="B238" s="7"/>
      <c r="C238" s="7"/>
      <c r="D238" s="7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0"/>
      <c r="S238" s="10"/>
      <c r="T238" s="10"/>
      <c r="U238" s="19"/>
      <c r="V238" s="19"/>
      <c r="W238" s="19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spans="1:51" ht="12.75" customHeight="1" x14ac:dyDescent="0.15">
      <c r="A239" s="2"/>
      <c r="B239" s="7"/>
      <c r="C239" s="7"/>
      <c r="D239" s="7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0"/>
      <c r="S239" s="10"/>
      <c r="T239" s="10"/>
      <c r="U239" s="19"/>
      <c r="V239" s="19"/>
      <c r="W239" s="19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spans="1:51" ht="12.75" customHeight="1" x14ac:dyDescent="0.15">
      <c r="A240" s="2"/>
      <c r="B240" s="7"/>
      <c r="C240" s="7"/>
      <c r="D240" s="7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0"/>
      <c r="S240" s="10"/>
      <c r="T240" s="10"/>
      <c r="U240" s="19"/>
      <c r="V240" s="19"/>
      <c r="W240" s="19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spans="1:51" ht="12.75" customHeight="1" x14ac:dyDescent="0.15">
      <c r="A241" s="2"/>
      <c r="B241" s="7"/>
      <c r="C241" s="7"/>
      <c r="D241" s="7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0"/>
      <c r="S241" s="10"/>
      <c r="T241" s="10"/>
      <c r="U241" s="19"/>
      <c r="V241" s="19"/>
      <c r="W241" s="19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spans="1:51" ht="12.75" customHeight="1" x14ac:dyDescent="0.15">
      <c r="A242" s="2"/>
      <c r="B242" s="7"/>
      <c r="C242" s="7"/>
      <c r="D242" s="7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0"/>
      <c r="S242" s="10"/>
      <c r="T242" s="10"/>
      <c r="U242" s="19"/>
      <c r="V242" s="19"/>
      <c r="W242" s="19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spans="1:51" ht="12.75" customHeight="1" x14ac:dyDescent="0.15">
      <c r="A243" s="2"/>
      <c r="B243" s="7"/>
      <c r="C243" s="7"/>
      <c r="D243" s="7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0"/>
      <c r="S243" s="10"/>
      <c r="T243" s="10"/>
      <c r="U243" s="19"/>
      <c r="V243" s="19"/>
      <c r="W243" s="19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spans="1:51" ht="12.75" customHeight="1" x14ac:dyDescent="0.15">
      <c r="A244" s="2"/>
      <c r="B244" s="7"/>
      <c r="C244" s="7"/>
      <c r="D244" s="7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0"/>
      <c r="S244" s="10"/>
      <c r="T244" s="10"/>
      <c r="U244" s="19"/>
      <c r="V244" s="19"/>
      <c r="W244" s="19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spans="1:51" ht="12.75" customHeight="1" x14ac:dyDescent="0.15">
      <c r="A245" s="2"/>
      <c r="B245" s="7"/>
      <c r="C245" s="7"/>
      <c r="D245" s="7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0"/>
      <c r="S245" s="10"/>
      <c r="T245" s="10"/>
      <c r="U245" s="19"/>
      <c r="V245" s="19"/>
      <c r="W245" s="19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spans="1:51" ht="12.75" customHeight="1" x14ac:dyDescent="0.15">
      <c r="A246" s="2"/>
      <c r="B246" s="7"/>
      <c r="C246" s="7"/>
      <c r="D246" s="7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0"/>
      <c r="S246" s="10"/>
      <c r="T246" s="10"/>
      <c r="U246" s="19"/>
      <c r="V246" s="19"/>
      <c r="W246" s="19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spans="1:51" ht="12.75" customHeight="1" x14ac:dyDescent="0.15">
      <c r="A247" s="2"/>
      <c r="B247" s="7"/>
      <c r="C247" s="7"/>
      <c r="D247" s="7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0"/>
      <c r="S247" s="10"/>
      <c r="T247" s="10"/>
      <c r="U247" s="19"/>
      <c r="V247" s="19"/>
      <c r="W247" s="19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spans="1:51" ht="12.75" customHeight="1" x14ac:dyDescent="0.15">
      <c r="A248" s="2"/>
      <c r="B248" s="7"/>
      <c r="C248" s="7"/>
      <c r="D248" s="7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0"/>
      <c r="S248" s="10"/>
      <c r="T248" s="10"/>
      <c r="U248" s="19"/>
      <c r="V248" s="19"/>
      <c r="W248" s="19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spans="1:51" ht="12.75" customHeight="1" x14ac:dyDescent="0.15">
      <c r="A249" s="2"/>
      <c r="B249" s="7"/>
      <c r="C249" s="7"/>
      <c r="D249" s="7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0"/>
      <c r="S249" s="10"/>
      <c r="T249" s="10"/>
      <c r="U249" s="19"/>
      <c r="V249" s="19"/>
      <c r="W249" s="19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spans="1:51" ht="12.75" customHeight="1" x14ac:dyDescent="0.15">
      <c r="A250" s="2"/>
      <c r="B250" s="7"/>
      <c r="C250" s="7"/>
      <c r="D250" s="7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0"/>
      <c r="S250" s="10"/>
      <c r="T250" s="10"/>
      <c r="U250" s="19"/>
      <c r="V250" s="19"/>
      <c r="W250" s="19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spans="1:51" ht="12.75" customHeight="1" x14ac:dyDescent="0.15">
      <c r="A251" s="2"/>
      <c r="B251" s="7"/>
      <c r="C251" s="7"/>
      <c r="D251" s="7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0"/>
      <c r="S251" s="10"/>
      <c r="T251" s="10"/>
      <c r="U251" s="19"/>
      <c r="V251" s="19"/>
      <c r="W251" s="19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spans="1:51" ht="12.75" customHeight="1" x14ac:dyDescent="0.15">
      <c r="A252" s="2"/>
      <c r="B252" s="7"/>
      <c r="C252" s="7"/>
      <c r="D252" s="7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0"/>
      <c r="S252" s="10"/>
      <c r="T252" s="10"/>
      <c r="U252" s="19"/>
      <c r="V252" s="19"/>
      <c r="W252" s="19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spans="1:51" ht="12.75" customHeight="1" x14ac:dyDescent="0.15">
      <c r="A253" s="2"/>
      <c r="B253" s="7"/>
      <c r="C253" s="7"/>
      <c r="D253" s="7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0"/>
      <c r="S253" s="10"/>
      <c r="T253" s="10"/>
      <c r="U253" s="19"/>
      <c r="V253" s="19"/>
      <c r="W253" s="19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spans="1:51" ht="12.75" customHeight="1" x14ac:dyDescent="0.15">
      <c r="A254" s="2"/>
      <c r="B254" s="7"/>
      <c r="C254" s="7"/>
      <c r="D254" s="7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0"/>
      <c r="S254" s="10"/>
      <c r="T254" s="10"/>
      <c r="U254" s="19"/>
      <c r="V254" s="19"/>
      <c r="W254" s="19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spans="1:51" ht="12.75" customHeight="1" x14ac:dyDescent="0.15">
      <c r="A255" s="2"/>
      <c r="B255" s="7"/>
      <c r="C255" s="7"/>
      <c r="D255" s="7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0"/>
      <c r="S255" s="10"/>
      <c r="T255" s="10"/>
      <c r="U255" s="19"/>
      <c r="V255" s="19"/>
      <c r="W255" s="19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spans="1:51" ht="12.75" customHeight="1" x14ac:dyDescent="0.15">
      <c r="A256" s="2"/>
      <c r="B256" s="7"/>
      <c r="C256" s="7"/>
      <c r="D256" s="7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0"/>
      <c r="S256" s="10"/>
      <c r="T256" s="10"/>
      <c r="U256" s="19"/>
      <c r="V256" s="19"/>
      <c r="W256" s="19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spans="1:51" ht="12.75" customHeight="1" x14ac:dyDescent="0.15">
      <c r="A257" s="2"/>
      <c r="B257" s="7"/>
      <c r="C257" s="7"/>
      <c r="D257" s="7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0"/>
      <c r="S257" s="10"/>
      <c r="T257" s="10"/>
      <c r="U257" s="19"/>
      <c r="V257" s="19"/>
      <c r="W257" s="19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spans="1:51" ht="12.75" customHeight="1" x14ac:dyDescent="0.15">
      <c r="A258" s="2"/>
      <c r="B258" s="7"/>
      <c r="C258" s="7"/>
      <c r="D258" s="7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0"/>
      <c r="S258" s="10"/>
      <c r="T258" s="10"/>
      <c r="U258" s="19"/>
      <c r="V258" s="19"/>
      <c r="W258" s="19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spans="1:51" ht="12.75" customHeight="1" x14ac:dyDescent="0.15">
      <c r="A259" s="2"/>
      <c r="B259" s="7"/>
      <c r="C259" s="7"/>
      <c r="D259" s="7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0"/>
      <c r="S259" s="10"/>
      <c r="T259" s="10"/>
      <c r="U259" s="19"/>
      <c r="V259" s="19"/>
      <c r="W259" s="19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spans="1:51" ht="12.75" customHeight="1" x14ac:dyDescent="0.15">
      <c r="A260" s="2"/>
      <c r="B260" s="7"/>
      <c r="C260" s="7"/>
      <c r="D260" s="7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0"/>
      <c r="S260" s="10"/>
      <c r="T260" s="10"/>
      <c r="U260" s="19"/>
      <c r="V260" s="19"/>
      <c r="W260" s="19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spans="1:51" ht="12.75" customHeight="1" x14ac:dyDescent="0.15">
      <c r="A261" s="2"/>
      <c r="B261" s="7"/>
      <c r="C261" s="7"/>
      <c r="D261" s="7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0"/>
      <c r="S261" s="10"/>
      <c r="T261" s="10"/>
      <c r="U261" s="19"/>
      <c r="V261" s="19"/>
      <c r="W261" s="19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spans="1:51" ht="12.75" customHeight="1" x14ac:dyDescent="0.15">
      <c r="A262" s="2"/>
      <c r="B262" s="7"/>
      <c r="C262" s="7"/>
      <c r="D262" s="7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0"/>
      <c r="S262" s="10"/>
      <c r="T262" s="10"/>
      <c r="U262" s="19"/>
      <c r="V262" s="19"/>
      <c r="W262" s="19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spans="1:51" ht="12.75" customHeight="1" x14ac:dyDescent="0.15">
      <c r="A263" s="2"/>
      <c r="B263" s="7"/>
      <c r="C263" s="7"/>
      <c r="D263" s="7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0"/>
      <c r="S263" s="10"/>
      <c r="T263" s="10"/>
      <c r="U263" s="19"/>
      <c r="V263" s="19"/>
      <c r="W263" s="19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spans="1:51" ht="12.75" customHeight="1" x14ac:dyDescent="0.15">
      <c r="A264" s="2"/>
      <c r="B264" s="7"/>
      <c r="C264" s="7"/>
      <c r="D264" s="7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0"/>
      <c r="S264" s="10"/>
      <c r="T264" s="10"/>
      <c r="U264" s="19"/>
      <c r="V264" s="19"/>
      <c r="W264" s="19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spans="1:51" ht="12.75" customHeight="1" x14ac:dyDescent="0.15">
      <c r="A265" s="2"/>
      <c r="B265" s="7"/>
      <c r="C265" s="7"/>
      <c r="D265" s="7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0"/>
      <c r="S265" s="10"/>
      <c r="T265" s="10"/>
      <c r="U265" s="19"/>
      <c r="V265" s="19"/>
      <c r="W265" s="19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spans="1:51" ht="12.75" customHeight="1" x14ac:dyDescent="0.15">
      <c r="A266" s="2"/>
      <c r="B266" s="7"/>
      <c r="C266" s="7"/>
      <c r="D266" s="7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0"/>
      <c r="S266" s="10"/>
      <c r="T266" s="10"/>
      <c r="U266" s="19"/>
      <c r="V266" s="19"/>
      <c r="W266" s="19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spans="1:51" ht="12.75" customHeight="1" x14ac:dyDescent="0.15">
      <c r="A267" s="2"/>
      <c r="B267" s="7"/>
      <c r="C267" s="7"/>
      <c r="D267" s="7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0"/>
      <c r="S267" s="10"/>
      <c r="T267" s="10"/>
      <c r="U267" s="19"/>
      <c r="V267" s="19"/>
      <c r="W267" s="19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spans="1:51" ht="12.75" customHeight="1" x14ac:dyDescent="0.15">
      <c r="A268" s="2"/>
      <c r="B268" s="7"/>
      <c r="C268" s="7"/>
      <c r="D268" s="7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0"/>
      <c r="S268" s="10"/>
      <c r="T268" s="10"/>
      <c r="U268" s="19"/>
      <c r="V268" s="19"/>
      <c r="W268" s="19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spans="1:51" ht="12.75" customHeight="1" x14ac:dyDescent="0.15">
      <c r="A269" s="2"/>
      <c r="B269" s="7"/>
      <c r="C269" s="7"/>
      <c r="D269" s="7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0"/>
      <c r="S269" s="10"/>
      <c r="T269" s="10"/>
      <c r="U269" s="19"/>
      <c r="V269" s="19"/>
      <c r="W269" s="19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spans="1:51" ht="12.75" customHeight="1" x14ac:dyDescent="0.15">
      <c r="A270" s="2"/>
      <c r="B270" s="7"/>
      <c r="C270" s="7"/>
      <c r="D270" s="7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0"/>
      <c r="S270" s="10"/>
      <c r="T270" s="10"/>
      <c r="U270" s="19"/>
      <c r="V270" s="19"/>
      <c r="W270" s="19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spans="1:51" ht="12.75" customHeight="1" x14ac:dyDescent="0.15">
      <c r="A271" s="2"/>
      <c r="B271" s="7"/>
      <c r="C271" s="7"/>
      <c r="D271" s="7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0"/>
      <c r="S271" s="10"/>
      <c r="T271" s="10"/>
      <c r="U271" s="19"/>
      <c r="V271" s="19"/>
      <c r="W271" s="19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spans="1:51" ht="12.75" customHeight="1" x14ac:dyDescent="0.15">
      <c r="A272" s="2"/>
      <c r="B272" s="7"/>
      <c r="C272" s="7"/>
      <c r="D272" s="7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0"/>
      <c r="S272" s="10"/>
      <c r="T272" s="10"/>
      <c r="U272" s="19"/>
      <c r="V272" s="19"/>
      <c r="W272" s="19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spans="1:51" ht="12.75" customHeight="1" x14ac:dyDescent="0.15">
      <c r="A273" s="2"/>
      <c r="B273" s="7"/>
      <c r="C273" s="7"/>
      <c r="D273" s="7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0"/>
      <c r="S273" s="10"/>
      <c r="T273" s="10"/>
      <c r="U273" s="19"/>
      <c r="V273" s="19"/>
      <c r="W273" s="19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spans="1:51" ht="12.75" customHeight="1" x14ac:dyDescent="0.15">
      <c r="A274" s="2"/>
      <c r="B274" s="7"/>
      <c r="C274" s="7"/>
      <c r="D274" s="7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0"/>
      <c r="S274" s="10"/>
      <c r="T274" s="10"/>
      <c r="U274" s="19"/>
      <c r="V274" s="19"/>
      <c r="W274" s="19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spans="1:51" ht="12.75" customHeight="1" x14ac:dyDescent="0.15">
      <c r="A275" s="2"/>
      <c r="B275" s="7"/>
      <c r="C275" s="7"/>
      <c r="D275" s="7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0"/>
      <c r="S275" s="10"/>
      <c r="T275" s="10"/>
      <c r="U275" s="19"/>
      <c r="V275" s="19"/>
      <c r="W275" s="19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spans="1:51" ht="12.75" customHeight="1" x14ac:dyDescent="0.15">
      <c r="A276" s="2"/>
      <c r="B276" s="7"/>
      <c r="C276" s="7"/>
      <c r="D276" s="7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0"/>
      <c r="S276" s="10"/>
      <c r="T276" s="10"/>
      <c r="U276" s="19"/>
      <c r="V276" s="19"/>
      <c r="W276" s="19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spans="1:51" ht="12.75" customHeight="1" x14ac:dyDescent="0.15">
      <c r="A277" s="2"/>
      <c r="B277" s="7"/>
      <c r="C277" s="7"/>
      <c r="D277" s="7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0"/>
      <c r="S277" s="10"/>
      <c r="T277" s="10"/>
      <c r="U277" s="19"/>
      <c r="V277" s="19"/>
      <c r="W277" s="19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spans="1:51" ht="12.75" customHeight="1" x14ac:dyDescent="0.15">
      <c r="A278" s="2"/>
      <c r="B278" s="7"/>
      <c r="C278" s="7"/>
      <c r="D278" s="7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0"/>
      <c r="S278" s="10"/>
      <c r="T278" s="10"/>
      <c r="U278" s="19"/>
      <c r="V278" s="19"/>
      <c r="W278" s="19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spans="1:51" ht="12.75" customHeight="1" x14ac:dyDescent="0.15">
      <c r="A279" s="2"/>
      <c r="B279" s="7"/>
      <c r="C279" s="7"/>
      <c r="D279" s="7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0"/>
      <c r="S279" s="10"/>
      <c r="T279" s="10"/>
      <c r="U279" s="19"/>
      <c r="V279" s="19"/>
      <c r="W279" s="19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ht="12.75" customHeight="1" x14ac:dyDescent="0.15">
      <c r="A280" s="2"/>
      <c r="B280" s="7"/>
      <c r="C280" s="7"/>
      <c r="D280" s="7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0"/>
      <c r="S280" s="10"/>
      <c r="T280" s="10"/>
      <c r="U280" s="19"/>
      <c r="V280" s="19"/>
      <c r="W280" s="19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spans="1:51" ht="12.75" customHeight="1" x14ac:dyDescent="0.15">
      <c r="A281" s="2"/>
      <c r="B281" s="7"/>
      <c r="C281" s="7"/>
      <c r="D281" s="7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0"/>
      <c r="S281" s="10"/>
      <c r="T281" s="10"/>
      <c r="U281" s="19"/>
      <c r="V281" s="19"/>
      <c r="W281" s="19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spans="1:51" ht="12.75" customHeight="1" x14ac:dyDescent="0.15">
      <c r="A282" s="2"/>
      <c r="B282" s="7"/>
      <c r="C282" s="7"/>
      <c r="D282" s="7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0"/>
      <c r="S282" s="10"/>
      <c r="T282" s="10"/>
      <c r="U282" s="19"/>
      <c r="V282" s="19"/>
      <c r="W282" s="19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spans="1:51" ht="12.75" customHeight="1" x14ac:dyDescent="0.15">
      <c r="A283" s="2"/>
      <c r="B283" s="7"/>
      <c r="C283" s="7"/>
      <c r="D283" s="7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0"/>
      <c r="S283" s="10"/>
      <c r="T283" s="10"/>
      <c r="U283" s="19"/>
      <c r="V283" s="19"/>
      <c r="W283" s="19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ht="12.75" customHeight="1" x14ac:dyDescent="0.15">
      <c r="A284" s="2"/>
      <c r="B284" s="7"/>
      <c r="C284" s="7"/>
      <c r="D284" s="7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0"/>
      <c r="S284" s="10"/>
      <c r="T284" s="10"/>
      <c r="U284" s="19"/>
      <c r="V284" s="19"/>
      <c r="W284" s="19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spans="1:51" ht="12.75" customHeight="1" x14ac:dyDescent="0.15">
      <c r="A285" s="2"/>
      <c r="B285" s="7"/>
      <c r="C285" s="7"/>
      <c r="D285" s="7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0"/>
      <c r="S285" s="10"/>
      <c r="T285" s="10"/>
      <c r="U285" s="19"/>
      <c r="V285" s="19"/>
      <c r="W285" s="19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spans="1:51" ht="12.75" customHeight="1" x14ac:dyDescent="0.15">
      <c r="A286" s="2"/>
      <c r="B286" s="7"/>
      <c r="C286" s="7"/>
      <c r="D286" s="7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0"/>
      <c r="S286" s="10"/>
      <c r="T286" s="10"/>
      <c r="U286" s="19"/>
      <c r="V286" s="19"/>
      <c r="W286" s="19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ht="12.75" customHeight="1" x14ac:dyDescent="0.15">
      <c r="A287" s="2"/>
      <c r="B287" s="7"/>
      <c r="C287" s="7"/>
      <c r="D287" s="7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0"/>
      <c r="S287" s="10"/>
      <c r="T287" s="10"/>
      <c r="U287" s="19"/>
      <c r="V287" s="19"/>
      <c r="W287" s="19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spans="1:51" ht="12.75" customHeight="1" x14ac:dyDescent="0.15">
      <c r="A288" s="2"/>
      <c r="B288" s="7"/>
      <c r="C288" s="7"/>
      <c r="D288" s="7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0"/>
      <c r="S288" s="10"/>
      <c r="T288" s="10"/>
      <c r="U288" s="19"/>
      <c r="V288" s="19"/>
      <c r="W288" s="19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ht="12.75" customHeight="1" x14ac:dyDescent="0.15">
      <c r="A289" s="2"/>
      <c r="B289" s="7"/>
      <c r="C289" s="7"/>
      <c r="D289" s="7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0"/>
      <c r="S289" s="10"/>
      <c r="T289" s="10"/>
      <c r="U289" s="19"/>
      <c r="V289" s="19"/>
      <c r="W289" s="19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spans="1:51" ht="12.75" customHeight="1" x14ac:dyDescent="0.15">
      <c r="A290" s="2"/>
      <c r="B290" s="7"/>
      <c r="C290" s="7"/>
      <c r="D290" s="7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0"/>
      <c r="S290" s="10"/>
      <c r="T290" s="10"/>
      <c r="U290" s="19"/>
      <c r="V290" s="19"/>
      <c r="W290" s="19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spans="1:51" ht="12.75" customHeight="1" x14ac:dyDescent="0.15">
      <c r="A291" s="2"/>
      <c r="B291" s="7"/>
      <c r="C291" s="7"/>
      <c r="D291" s="7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0"/>
      <c r="S291" s="10"/>
      <c r="T291" s="10"/>
      <c r="U291" s="19"/>
      <c r="V291" s="19"/>
      <c r="W291" s="19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spans="1:51" ht="12.75" customHeight="1" x14ac:dyDescent="0.15">
      <c r="A292" s="2"/>
      <c r="B292" s="7"/>
      <c r="C292" s="7"/>
      <c r="D292" s="7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0"/>
      <c r="S292" s="10"/>
      <c r="T292" s="10"/>
      <c r="U292" s="19"/>
      <c r="V292" s="19"/>
      <c r="W292" s="19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spans="1:51" ht="12.75" customHeight="1" x14ac:dyDescent="0.15">
      <c r="A293" s="2"/>
      <c r="B293" s="7"/>
      <c r="C293" s="7"/>
      <c r="D293" s="7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0"/>
      <c r="S293" s="10"/>
      <c r="T293" s="10"/>
      <c r="U293" s="19"/>
      <c r="V293" s="19"/>
      <c r="W293" s="19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ht="12.75" customHeight="1" x14ac:dyDescent="0.15">
      <c r="A294" s="2"/>
      <c r="B294" s="7"/>
      <c r="C294" s="7"/>
      <c r="D294" s="7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0"/>
      <c r="S294" s="10"/>
      <c r="T294" s="10"/>
      <c r="U294" s="19"/>
      <c r="V294" s="19"/>
      <c r="W294" s="19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spans="1:51" ht="12.75" customHeight="1" x14ac:dyDescent="0.15">
      <c r="A295" s="2"/>
      <c r="B295" s="7"/>
      <c r="C295" s="7"/>
      <c r="D295" s="7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0"/>
      <c r="S295" s="10"/>
      <c r="T295" s="10"/>
      <c r="U295" s="19"/>
      <c r="V295" s="19"/>
      <c r="W295" s="19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spans="1:51" ht="12.75" customHeight="1" x14ac:dyDescent="0.15">
      <c r="A296" s="2"/>
      <c r="B296" s="7"/>
      <c r="C296" s="7"/>
      <c r="D296" s="7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0"/>
      <c r="S296" s="10"/>
      <c r="T296" s="10"/>
      <c r="U296" s="19"/>
      <c r="V296" s="19"/>
      <c r="W296" s="19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spans="1:51" ht="12.75" customHeight="1" x14ac:dyDescent="0.15">
      <c r="A297" s="2"/>
      <c r="B297" s="7"/>
      <c r="C297" s="7"/>
      <c r="D297" s="7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0"/>
      <c r="S297" s="10"/>
      <c r="T297" s="10"/>
      <c r="U297" s="19"/>
      <c r="V297" s="19"/>
      <c r="W297" s="19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spans="1:51" ht="12.75" customHeight="1" x14ac:dyDescent="0.15">
      <c r="A298" s="2"/>
      <c r="B298" s="7"/>
      <c r="C298" s="7"/>
      <c r="D298" s="7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0"/>
      <c r="S298" s="10"/>
      <c r="T298" s="10"/>
      <c r="U298" s="19"/>
      <c r="V298" s="19"/>
      <c r="W298" s="19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spans="1:51" ht="12.75" customHeight="1" x14ac:dyDescent="0.15">
      <c r="A299" s="2"/>
      <c r="B299" s="7"/>
      <c r="C299" s="7"/>
      <c r="D299" s="7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0"/>
      <c r="S299" s="10"/>
      <c r="T299" s="10"/>
      <c r="U299" s="19"/>
      <c r="V299" s="19"/>
      <c r="W299" s="19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spans="1:51" ht="12.75" customHeight="1" x14ac:dyDescent="0.15">
      <c r="A300" s="2"/>
      <c r="B300" s="7"/>
      <c r="C300" s="7"/>
      <c r="D300" s="7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0"/>
      <c r="S300" s="10"/>
      <c r="T300" s="10"/>
      <c r="U300" s="19"/>
      <c r="V300" s="19"/>
      <c r="W300" s="19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spans="1:51" ht="12.75" customHeight="1" x14ac:dyDescent="0.15">
      <c r="A301" s="2"/>
      <c r="B301" s="7"/>
      <c r="C301" s="7"/>
      <c r="D301" s="7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0"/>
      <c r="S301" s="10"/>
      <c r="T301" s="10"/>
      <c r="U301" s="19"/>
      <c r="V301" s="19"/>
      <c r="W301" s="19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spans="1:51" ht="12.75" customHeight="1" x14ac:dyDescent="0.15">
      <c r="A302" s="2"/>
      <c r="B302" s="7"/>
      <c r="C302" s="7"/>
      <c r="D302" s="7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0"/>
      <c r="S302" s="10"/>
      <c r="T302" s="10"/>
      <c r="U302" s="19"/>
      <c r="V302" s="19"/>
      <c r="W302" s="19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spans="1:51" ht="12.75" customHeight="1" x14ac:dyDescent="0.15">
      <c r="A303" s="2"/>
      <c r="B303" s="7"/>
      <c r="C303" s="7"/>
      <c r="D303" s="7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0"/>
      <c r="S303" s="10"/>
      <c r="T303" s="10"/>
      <c r="U303" s="19"/>
      <c r="V303" s="19"/>
      <c r="W303" s="19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spans="1:51" ht="12.75" customHeight="1" x14ac:dyDescent="0.15">
      <c r="A304" s="2"/>
      <c r="B304" s="7"/>
      <c r="C304" s="7"/>
      <c r="D304" s="7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0"/>
      <c r="S304" s="10"/>
      <c r="T304" s="10"/>
      <c r="U304" s="19"/>
      <c r="V304" s="19"/>
      <c r="W304" s="19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spans="1:51" ht="12.75" customHeight="1" x14ac:dyDescent="0.15">
      <c r="A305" s="2"/>
      <c r="B305" s="7"/>
      <c r="C305" s="7"/>
      <c r="D305" s="7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0"/>
      <c r="S305" s="10"/>
      <c r="T305" s="10"/>
      <c r="U305" s="19"/>
      <c r="V305" s="19"/>
      <c r="W305" s="19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spans="1:51" ht="12.75" customHeight="1" x14ac:dyDescent="0.15">
      <c r="A306" s="2"/>
      <c r="B306" s="7"/>
      <c r="C306" s="7"/>
      <c r="D306" s="7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0"/>
      <c r="S306" s="10"/>
      <c r="T306" s="10"/>
      <c r="U306" s="19"/>
      <c r="V306" s="19"/>
      <c r="W306" s="19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spans="1:51" ht="12.75" customHeight="1" x14ac:dyDescent="0.15">
      <c r="A307" s="2"/>
      <c r="B307" s="7"/>
      <c r="C307" s="7"/>
      <c r="D307" s="7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0"/>
      <c r="S307" s="10"/>
      <c r="T307" s="10"/>
      <c r="U307" s="19"/>
      <c r="V307" s="19"/>
      <c r="W307" s="19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spans="1:51" ht="12.75" customHeight="1" x14ac:dyDescent="0.15">
      <c r="A308" s="2"/>
      <c r="B308" s="7"/>
      <c r="C308" s="7"/>
      <c r="D308" s="7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0"/>
      <c r="S308" s="10"/>
      <c r="T308" s="10"/>
      <c r="U308" s="19"/>
      <c r="V308" s="19"/>
      <c r="W308" s="19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spans="1:51" ht="12.75" customHeight="1" x14ac:dyDescent="0.15">
      <c r="A309" s="2"/>
      <c r="B309" s="7"/>
      <c r="C309" s="7"/>
      <c r="D309" s="7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0"/>
      <c r="S309" s="10"/>
      <c r="T309" s="10"/>
      <c r="U309" s="19"/>
      <c r="V309" s="19"/>
      <c r="W309" s="19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spans="1:51" ht="12.75" customHeight="1" x14ac:dyDescent="0.15">
      <c r="A310" s="2"/>
      <c r="B310" s="7"/>
      <c r="C310" s="7"/>
      <c r="D310" s="7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0"/>
      <c r="S310" s="10"/>
      <c r="T310" s="10"/>
      <c r="U310" s="19"/>
      <c r="V310" s="19"/>
      <c r="W310" s="19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spans="1:51" ht="12.75" customHeight="1" x14ac:dyDescent="0.15">
      <c r="A311" s="2"/>
      <c r="B311" s="7"/>
      <c r="C311" s="7"/>
      <c r="D311" s="7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0"/>
      <c r="S311" s="10"/>
      <c r="T311" s="10"/>
      <c r="U311" s="19"/>
      <c r="V311" s="19"/>
      <c r="W311" s="19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spans="1:51" ht="12.75" customHeight="1" x14ac:dyDescent="0.15">
      <c r="A312" s="2"/>
      <c r="B312" s="7"/>
      <c r="C312" s="7"/>
      <c r="D312" s="7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0"/>
      <c r="S312" s="10"/>
      <c r="T312" s="10"/>
      <c r="U312" s="19"/>
      <c r="V312" s="19"/>
      <c r="W312" s="19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spans="1:51" ht="12.75" customHeight="1" x14ac:dyDescent="0.15">
      <c r="A313" s="2"/>
      <c r="B313" s="7"/>
      <c r="C313" s="7"/>
      <c r="D313" s="7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0"/>
      <c r="S313" s="10"/>
      <c r="T313" s="10"/>
      <c r="U313" s="19"/>
      <c r="V313" s="19"/>
      <c r="W313" s="19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spans="1:51" ht="12.75" customHeight="1" x14ac:dyDescent="0.15">
      <c r="A314" s="2"/>
      <c r="B314" s="7"/>
      <c r="C314" s="7"/>
      <c r="D314" s="7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0"/>
      <c r="S314" s="10"/>
      <c r="T314" s="10"/>
      <c r="U314" s="19"/>
      <c r="V314" s="19"/>
      <c r="W314" s="19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spans="1:51" ht="12.75" customHeight="1" x14ac:dyDescent="0.15">
      <c r="A315" s="2"/>
      <c r="B315" s="7"/>
      <c r="C315" s="7"/>
      <c r="D315" s="7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0"/>
      <c r="S315" s="10"/>
      <c r="T315" s="10"/>
      <c r="U315" s="19"/>
      <c r="V315" s="19"/>
      <c r="W315" s="19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spans="1:51" ht="12.75" customHeight="1" x14ac:dyDescent="0.15">
      <c r="A316" s="2"/>
      <c r="B316" s="7"/>
      <c r="C316" s="7"/>
      <c r="D316" s="7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0"/>
      <c r="S316" s="10"/>
      <c r="T316" s="10"/>
      <c r="U316" s="19"/>
      <c r="V316" s="19"/>
      <c r="W316" s="19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spans="1:51" ht="12.75" customHeight="1" x14ac:dyDescent="0.15">
      <c r="A317" s="2"/>
      <c r="B317" s="7"/>
      <c r="C317" s="7"/>
      <c r="D317" s="7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0"/>
      <c r="S317" s="10"/>
      <c r="T317" s="10"/>
      <c r="U317" s="19"/>
      <c r="V317" s="19"/>
      <c r="W317" s="19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spans="1:51" ht="12.75" customHeight="1" x14ac:dyDescent="0.15">
      <c r="A318" s="2"/>
      <c r="B318" s="7"/>
      <c r="C318" s="7"/>
      <c r="D318" s="7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0"/>
      <c r="S318" s="10"/>
      <c r="T318" s="10"/>
      <c r="U318" s="19"/>
      <c r="V318" s="19"/>
      <c r="W318" s="19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spans="1:51" ht="12.75" customHeight="1" x14ac:dyDescent="0.15">
      <c r="A319" s="2"/>
      <c r="B319" s="7"/>
      <c r="C319" s="7"/>
      <c r="D319" s="7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0"/>
      <c r="S319" s="10"/>
      <c r="T319" s="10"/>
      <c r="U319" s="19"/>
      <c r="V319" s="19"/>
      <c r="W319" s="19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spans="1:51" ht="12.75" customHeight="1" x14ac:dyDescent="0.15">
      <c r="A320" s="2"/>
      <c r="B320" s="7"/>
      <c r="C320" s="7"/>
      <c r="D320" s="7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0"/>
      <c r="S320" s="10"/>
      <c r="T320" s="10"/>
      <c r="U320" s="19"/>
      <c r="V320" s="19"/>
      <c r="W320" s="19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ht="12.75" customHeight="1" x14ac:dyDescent="0.15">
      <c r="A321" s="2"/>
      <c r="B321" s="7"/>
      <c r="C321" s="7"/>
      <c r="D321" s="7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0"/>
      <c r="S321" s="10"/>
      <c r="T321" s="10"/>
      <c r="U321" s="19"/>
      <c r="V321" s="19"/>
      <c r="W321" s="19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spans="1:51" ht="12.75" customHeight="1" x14ac:dyDescent="0.15">
      <c r="A322" s="2"/>
      <c r="B322" s="7"/>
      <c r="C322" s="7"/>
      <c r="D322" s="7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0"/>
      <c r="S322" s="10"/>
      <c r="T322" s="10"/>
      <c r="U322" s="19"/>
      <c r="V322" s="19"/>
      <c r="W322" s="19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spans="1:51" ht="12.75" customHeight="1" x14ac:dyDescent="0.15">
      <c r="A323" s="2"/>
      <c r="B323" s="7"/>
      <c r="C323" s="7"/>
      <c r="D323" s="7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0"/>
      <c r="S323" s="10"/>
      <c r="T323" s="10"/>
      <c r="U323" s="19"/>
      <c r="V323" s="19"/>
      <c r="W323" s="19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ht="12.75" customHeight="1" x14ac:dyDescent="0.15">
      <c r="A324" s="2"/>
      <c r="B324" s="7"/>
      <c r="C324" s="7"/>
      <c r="D324" s="7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0"/>
      <c r="S324" s="10"/>
      <c r="T324" s="10"/>
      <c r="U324" s="19"/>
      <c r="V324" s="19"/>
      <c r="W324" s="19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ht="12.75" customHeight="1" x14ac:dyDescent="0.15">
      <c r="A325" s="2"/>
      <c r="B325" s="7"/>
      <c r="C325" s="7"/>
      <c r="D325" s="7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0"/>
      <c r="S325" s="10"/>
      <c r="T325" s="10"/>
      <c r="U325" s="19"/>
      <c r="V325" s="19"/>
      <c r="W325" s="19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ht="12.75" customHeight="1" x14ac:dyDescent="0.15">
      <c r="A326" s="2"/>
      <c r="B326" s="7"/>
      <c r="C326" s="7"/>
      <c r="D326" s="7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0"/>
      <c r="S326" s="10"/>
      <c r="T326" s="10"/>
      <c r="U326" s="19"/>
      <c r="V326" s="19"/>
      <c r="W326" s="19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ht="12.75" customHeight="1" x14ac:dyDescent="0.15">
      <c r="A327" s="2"/>
      <c r="B327" s="7"/>
      <c r="C327" s="7"/>
      <c r="D327" s="7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0"/>
      <c r="S327" s="10"/>
      <c r="T327" s="10"/>
      <c r="U327" s="19"/>
      <c r="V327" s="19"/>
      <c r="W327" s="19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ht="12.75" customHeight="1" x14ac:dyDescent="0.15">
      <c r="A328" s="2"/>
      <c r="B328" s="7"/>
      <c r="C328" s="7"/>
      <c r="D328" s="7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0"/>
      <c r="S328" s="10"/>
      <c r="T328" s="10"/>
      <c r="U328" s="19"/>
      <c r="V328" s="19"/>
      <c r="W328" s="19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ht="12.75" customHeight="1" x14ac:dyDescent="0.15">
      <c r="A329" s="2"/>
      <c r="B329" s="7"/>
      <c r="C329" s="7"/>
      <c r="D329" s="7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0"/>
      <c r="S329" s="10"/>
      <c r="T329" s="10"/>
      <c r="U329" s="19"/>
      <c r="V329" s="19"/>
      <c r="W329" s="19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ht="12.75" customHeight="1" x14ac:dyDescent="0.15">
      <c r="A330" s="2"/>
      <c r="B330" s="7"/>
      <c r="C330" s="7"/>
      <c r="D330" s="7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0"/>
      <c r="S330" s="10"/>
      <c r="T330" s="10"/>
      <c r="U330" s="19"/>
      <c r="V330" s="19"/>
      <c r="W330" s="19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ht="12.75" customHeight="1" x14ac:dyDescent="0.15">
      <c r="A331" s="2"/>
      <c r="B331" s="7"/>
      <c r="C331" s="7"/>
      <c r="D331" s="7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0"/>
      <c r="S331" s="10"/>
      <c r="T331" s="10"/>
      <c r="U331" s="19"/>
      <c r="V331" s="19"/>
      <c r="W331" s="19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ht="12.75" customHeight="1" x14ac:dyDescent="0.15">
      <c r="A332" s="2"/>
      <c r="B332" s="7"/>
      <c r="C332" s="7"/>
      <c r="D332" s="7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0"/>
      <c r="S332" s="10"/>
      <c r="T332" s="10"/>
      <c r="U332" s="19"/>
      <c r="V332" s="19"/>
      <c r="W332" s="19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ht="12.75" customHeight="1" x14ac:dyDescent="0.15">
      <c r="A333" s="2"/>
      <c r="B333" s="7"/>
      <c r="C333" s="7"/>
      <c r="D333" s="7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0"/>
      <c r="S333" s="10"/>
      <c r="T333" s="10"/>
      <c r="U333" s="19"/>
      <c r="V333" s="19"/>
      <c r="W333" s="19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ht="12.75" customHeight="1" x14ac:dyDescent="0.15">
      <c r="A334" s="2"/>
      <c r="B334" s="7"/>
      <c r="C334" s="7"/>
      <c r="D334" s="7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0"/>
      <c r="S334" s="10"/>
      <c r="T334" s="10"/>
      <c r="U334" s="19"/>
      <c r="V334" s="19"/>
      <c r="W334" s="19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ht="12.75" customHeight="1" x14ac:dyDescent="0.15">
      <c r="A335" s="2"/>
      <c r="B335" s="7"/>
      <c r="C335" s="7"/>
      <c r="D335" s="7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0"/>
      <c r="S335" s="10"/>
      <c r="T335" s="10"/>
      <c r="U335" s="19"/>
      <c r="V335" s="19"/>
      <c r="W335" s="19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ht="12.75" customHeight="1" x14ac:dyDescent="0.15">
      <c r="A336" s="2"/>
      <c r="B336" s="7"/>
      <c r="C336" s="7"/>
      <c r="D336" s="7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0"/>
      <c r="S336" s="10"/>
      <c r="T336" s="10"/>
      <c r="U336" s="19"/>
      <c r="V336" s="19"/>
      <c r="W336" s="19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ht="12.75" customHeight="1" x14ac:dyDescent="0.15">
      <c r="A337" s="2"/>
      <c r="B337" s="7"/>
      <c r="C337" s="7"/>
      <c r="D337" s="7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0"/>
      <c r="S337" s="10"/>
      <c r="T337" s="10"/>
      <c r="U337" s="19"/>
      <c r="V337" s="19"/>
      <c r="W337" s="19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ht="12.75" customHeight="1" x14ac:dyDescent="0.15">
      <c r="A338" s="2"/>
      <c r="B338" s="7"/>
      <c r="C338" s="7"/>
      <c r="D338" s="7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0"/>
      <c r="S338" s="10"/>
      <c r="T338" s="10"/>
      <c r="U338" s="19"/>
      <c r="V338" s="19"/>
      <c r="W338" s="19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ht="12.75" customHeight="1" x14ac:dyDescent="0.15">
      <c r="A339" s="2"/>
      <c r="B339" s="7"/>
      <c r="C339" s="7"/>
      <c r="D339" s="7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0"/>
      <c r="S339" s="10"/>
      <c r="T339" s="10"/>
      <c r="U339" s="19"/>
      <c r="V339" s="19"/>
      <c r="W339" s="19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ht="12.75" customHeight="1" x14ac:dyDescent="0.15">
      <c r="A340" s="2"/>
      <c r="B340" s="7"/>
      <c r="C340" s="7"/>
      <c r="D340" s="7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0"/>
      <c r="S340" s="10"/>
      <c r="T340" s="10"/>
      <c r="U340" s="19"/>
      <c r="V340" s="19"/>
      <c r="W340" s="19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ht="12.75" customHeight="1" x14ac:dyDescent="0.15">
      <c r="A341" s="2"/>
      <c r="B341" s="7"/>
      <c r="C341" s="7"/>
      <c r="D341" s="7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0"/>
      <c r="S341" s="10"/>
      <c r="T341" s="10"/>
      <c r="U341" s="19"/>
      <c r="V341" s="19"/>
      <c r="W341" s="19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ht="12.75" customHeight="1" x14ac:dyDescent="0.15">
      <c r="A342" s="2"/>
      <c r="B342" s="7"/>
      <c r="C342" s="7"/>
      <c r="D342" s="7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0"/>
      <c r="S342" s="10"/>
      <c r="T342" s="10"/>
      <c r="U342" s="19"/>
      <c r="V342" s="19"/>
      <c r="W342" s="19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ht="12.75" customHeight="1" x14ac:dyDescent="0.15">
      <c r="A343" s="2"/>
      <c r="B343" s="7"/>
      <c r="C343" s="7"/>
      <c r="D343" s="7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0"/>
      <c r="S343" s="10"/>
      <c r="T343" s="10"/>
      <c r="U343" s="19"/>
      <c r="V343" s="19"/>
      <c r="W343" s="19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ht="12.75" customHeight="1" x14ac:dyDescent="0.15">
      <c r="A344" s="2"/>
      <c r="B344" s="7"/>
      <c r="C344" s="7"/>
      <c r="D344" s="7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0"/>
      <c r="S344" s="10"/>
      <c r="T344" s="10"/>
      <c r="U344" s="19"/>
      <c r="V344" s="19"/>
      <c r="W344" s="19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ht="12.75" customHeight="1" x14ac:dyDescent="0.15">
      <c r="A345" s="2"/>
      <c r="B345" s="7"/>
      <c r="C345" s="7"/>
      <c r="D345" s="7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0"/>
      <c r="S345" s="10"/>
      <c r="T345" s="10"/>
      <c r="U345" s="19"/>
      <c r="V345" s="19"/>
      <c r="W345" s="19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ht="12.75" customHeight="1" x14ac:dyDescent="0.15">
      <c r="A346" s="2"/>
      <c r="B346" s="7"/>
      <c r="C346" s="7"/>
      <c r="D346" s="7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0"/>
      <c r="S346" s="10"/>
      <c r="T346" s="10"/>
      <c r="U346" s="19"/>
      <c r="V346" s="19"/>
      <c r="W346" s="19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ht="12.75" customHeight="1" x14ac:dyDescent="0.15">
      <c r="A347" s="2"/>
      <c r="B347" s="7"/>
      <c r="C347" s="7"/>
      <c r="D347" s="7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0"/>
      <c r="S347" s="10"/>
      <c r="T347" s="10"/>
      <c r="U347" s="19"/>
      <c r="V347" s="19"/>
      <c r="W347" s="19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ht="12.75" customHeight="1" x14ac:dyDescent="0.15">
      <c r="A348" s="2"/>
      <c r="B348" s="7"/>
      <c r="C348" s="7"/>
      <c r="D348" s="7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0"/>
      <c r="S348" s="10"/>
      <c r="T348" s="10"/>
      <c r="U348" s="19"/>
      <c r="V348" s="19"/>
      <c r="W348" s="19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ht="12.75" customHeight="1" x14ac:dyDescent="0.15">
      <c r="A349" s="2"/>
      <c r="B349" s="7"/>
      <c r="C349" s="7"/>
      <c r="D349" s="7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0"/>
      <c r="S349" s="10"/>
      <c r="T349" s="10"/>
      <c r="U349" s="19"/>
      <c r="V349" s="19"/>
      <c r="W349" s="19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ht="12.75" customHeight="1" x14ac:dyDescent="0.15">
      <c r="A350" s="2"/>
      <c r="B350" s="7"/>
      <c r="C350" s="7"/>
      <c r="D350" s="7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0"/>
      <c r="S350" s="10"/>
      <c r="T350" s="10"/>
      <c r="U350" s="19"/>
      <c r="V350" s="19"/>
      <c r="W350" s="19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ht="12.75" customHeight="1" x14ac:dyDescent="0.15">
      <c r="A351" s="2"/>
      <c r="B351" s="7"/>
      <c r="C351" s="7"/>
      <c r="D351" s="7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0"/>
      <c r="S351" s="10"/>
      <c r="T351" s="10"/>
      <c r="U351" s="19"/>
      <c r="V351" s="19"/>
      <c r="W351" s="19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ht="12.75" customHeight="1" x14ac:dyDescent="0.15">
      <c r="A352" s="2"/>
      <c r="B352" s="7"/>
      <c r="C352" s="7"/>
      <c r="D352" s="7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0"/>
      <c r="S352" s="10"/>
      <c r="T352" s="10"/>
      <c r="U352" s="19"/>
      <c r="V352" s="19"/>
      <c r="W352" s="19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ht="12.75" customHeight="1" x14ac:dyDescent="0.15">
      <c r="A353" s="2"/>
      <c r="B353" s="7"/>
      <c r="C353" s="7"/>
      <c r="D353" s="7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0"/>
      <c r="S353" s="10"/>
      <c r="T353" s="10"/>
      <c r="U353" s="19"/>
      <c r="V353" s="19"/>
      <c r="W353" s="19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ht="12.75" customHeight="1" x14ac:dyDescent="0.15">
      <c r="A354" s="2"/>
      <c r="B354" s="7"/>
      <c r="C354" s="7"/>
      <c r="D354" s="7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0"/>
      <c r="S354" s="10"/>
      <c r="T354" s="10"/>
      <c r="U354" s="19"/>
      <c r="V354" s="19"/>
      <c r="W354" s="19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ht="12.75" customHeight="1" x14ac:dyDescent="0.15">
      <c r="A355" s="2"/>
      <c r="B355" s="7"/>
      <c r="C355" s="7"/>
      <c r="D355" s="7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0"/>
      <c r="S355" s="10"/>
      <c r="T355" s="10"/>
      <c r="U355" s="19"/>
      <c r="V355" s="19"/>
      <c r="W355" s="19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ht="12.75" customHeight="1" x14ac:dyDescent="0.15">
      <c r="A356" s="2"/>
      <c r="B356" s="7"/>
      <c r="C356" s="7"/>
      <c r="D356" s="7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0"/>
      <c r="S356" s="10"/>
      <c r="T356" s="10"/>
      <c r="U356" s="19"/>
      <c r="V356" s="19"/>
      <c r="W356" s="19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ht="12.75" customHeight="1" x14ac:dyDescent="0.15">
      <c r="A357" s="2"/>
      <c r="B357" s="7"/>
      <c r="C357" s="7"/>
      <c r="D357" s="7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0"/>
      <c r="S357" s="10"/>
      <c r="T357" s="10"/>
      <c r="U357" s="19"/>
      <c r="V357" s="19"/>
      <c r="W357" s="19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ht="12.75" customHeight="1" x14ac:dyDescent="0.15">
      <c r="A358" s="2"/>
      <c r="B358" s="7"/>
      <c r="C358" s="7"/>
      <c r="D358" s="7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0"/>
      <c r="S358" s="10"/>
      <c r="T358" s="10"/>
      <c r="U358" s="19"/>
      <c r="V358" s="19"/>
      <c r="W358" s="19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ht="12.75" customHeight="1" x14ac:dyDescent="0.15">
      <c r="A359" s="2"/>
      <c r="B359" s="7"/>
      <c r="C359" s="7"/>
      <c r="D359" s="7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0"/>
      <c r="S359" s="10"/>
      <c r="T359" s="10"/>
      <c r="U359" s="19"/>
      <c r="V359" s="19"/>
      <c r="W359" s="19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ht="12.75" customHeight="1" x14ac:dyDescent="0.15">
      <c r="A360" s="2"/>
      <c r="B360" s="7"/>
      <c r="C360" s="7"/>
      <c r="D360" s="7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0"/>
      <c r="S360" s="10"/>
      <c r="T360" s="10"/>
      <c r="U360" s="19"/>
      <c r="V360" s="19"/>
      <c r="W360" s="19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ht="12.75" customHeight="1" x14ac:dyDescent="0.15">
      <c r="A361" s="2"/>
      <c r="B361" s="7"/>
      <c r="C361" s="7"/>
      <c r="D361" s="7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0"/>
      <c r="S361" s="10"/>
      <c r="T361" s="10"/>
      <c r="U361" s="19"/>
      <c r="V361" s="19"/>
      <c r="W361" s="19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ht="12.75" customHeight="1" x14ac:dyDescent="0.15">
      <c r="A362" s="2"/>
      <c r="B362" s="7"/>
      <c r="C362" s="7"/>
      <c r="D362" s="7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0"/>
      <c r="S362" s="10"/>
      <c r="T362" s="10"/>
      <c r="U362" s="19"/>
      <c r="V362" s="19"/>
      <c r="W362" s="19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ht="12.75" customHeight="1" x14ac:dyDescent="0.15">
      <c r="A363" s="2"/>
      <c r="B363" s="7"/>
      <c r="C363" s="7"/>
      <c r="D363" s="7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0"/>
      <c r="S363" s="10"/>
      <c r="T363" s="10"/>
      <c r="U363" s="19"/>
      <c r="V363" s="19"/>
      <c r="W363" s="19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ht="12.75" customHeight="1" x14ac:dyDescent="0.15">
      <c r="A364" s="2"/>
      <c r="B364" s="7"/>
      <c r="C364" s="7"/>
      <c r="D364" s="7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0"/>
      <c r="S364" s="10"/>
      <c r="T364" s="10"/>
      <c r="U364" s="19"/>
      <c r="V364" s="19"/>
      <c r="W364" s="19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ht="12.75" customHeight="1" x14ac:dyDescent="0.15">
      <c r="A365" s="2"/>
      <c r="B365" s="7"/>
      <c r="C365" s="7"/>
      <c r="D365" s="7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0"/>
      <c r="S365" s="10"/>
      <c r="T365" s="10"/>
      <c r="U365" s="19"/>
      <c r="V365" s="19"/>
      <c r="W365" s="19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ht="12.75" customHeight="1" x14ac:dyDescent="0.15">
      <c r="A366" s="2"/>
      <c r="B366" s="7"/>
      <c r="C366" s="7"/>
      <c r="D366" s="7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0"/>
      <c r="S366" s="10"/>
      <c r="T366" s="10"/>
      <c r="U366" s="19"/>
      <c r="V366" s="19"/>
      <c r="W366" s="19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ht="12.75" customHeight="1" x14ac:dyDescent="0.15">
      <c r="A367" s="2"/>
      <c r="B367" s="7"/>
      <c r="C367" s="7"/>
      <c r="D367" s="7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0"/>
      <c r="S367" s="10"/>
      <c r="T367" s="10"/>
      <c r="U367" s="19"/>
      <c r="V367" s="19"/>
      <c r="W367" s="19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ht="12.75" customHeight="1" x14ac:dyDescent="0.15">
      <c r="A368" s="2"/>
      <c r="B368" s="7"/>
      <c r="C368" s="7"/>
      <c r="D368" s="7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0"/>
      <c r="S368" s="10"/>
      <c r="T368" s="10"/>
      <c r="U368" s="19"/>
      <c r="V368" s="19"/>
      <c r="W368" s="19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ht="12.75" customHeight="1" x14ac:dyDescent="0.15">
      <c r="A369" s="2"/>
      <c r="B369" s="7"/>
      <c r="C369" s="7"/>
      <c r="D369" s="7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0"/>
      <c r="S369" s="10"/>
      <c r="T369" s="10"/>
      <c r="U369" s="19"/>
      <c r="V369" s="19"/>
      <c r="W369" s="19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ht="12.75" customHeight="1" x14ac:dyDescent="0.15">
      <c r="A370" s="2"/>
      <c r="B370" s="7"/>
      <c r="C370" s="7"/>
      <c r="D370" s="7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0"/>
      <c r="S370" s="10"/>
      <c r="T370" s="10"/>
      <c r="U370" s="19"/>
      <c r="V370" s="19"/>
      <c r="W370" s="19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ht="12.75" customHeight="1" x14ac:dyDescent="0.15">
      <c r="A371" s="2"/>
      <c r="B371" s="7"/>
      <c r="C371" s="7"/>
      <c r="D371" s="7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0"/>
      <c r="S371" s="10"/>
      <c r="T371" s="10"/>
      <c r="U371" s="19"/>
      <c r="V371" s="19"/>
      <c r="W371" s="19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ht="12.75" customHeight="1" x14ac:dyDescent="0.15">
      <c r="A372" s="2"/>
      <c r="B372" s="7"/>
      <c r="C372" s="7"/>
      <c r="D372" s="7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0"/>
      <c r="S372" s="10"/>
      <c r="T372" s="10"/>
      <c r="U372" s="19"/>
      <c r="V372" s="19"/>
      <c r="W372" s="19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ht="12.75" customHeight="1" x14ac:dyDescent="0.15">
      <c r="A373" s="2"/>
      <c r="B373" s="7"/>
      <c r="C373" s="7"/>
      <c r="D373" s="7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0"/>
      <c r="S373" s="10"/>
      <c r="T373" s="10"/>
      <c r="U373" s="19"/>
      <c r="V373" s="19"/>
      <c r="W373" s="19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ht="12.75" customHeight="1" x14ac:dyDescent="0.15">
      <c r="A374" s="2"/>
      <c r="B374" s="7"/>
      <c r="C374" s="7"/>
      <c r="D374" s="7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0"/>
      <c r="S374" s="10"/>
      <c r="T374" s="10"/>
      <c r="U374" s="19"/>
      <c r="V374" s="19"/>
      <c r="W374" s="19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ht="12.75" customHeight="1" x14ac:dyDescent="0.15">
      <c r="A375" s="2"/>
      <c r="B375" s="7"/>
      <c r="C375" s="7"/>
      <c r="D375" s="7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0"/>
      <c r="S375" s="10"/>
      <c r="T375" s="10"/>
      <c r="U375" s="19"/>
      <c r="V375" s="19"/>
      <c r="W375" s="19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ht="12.75" customHeight="1" x14ac:dyDescent="0.15">
      <c r="A376" s="2"/>
      <c r="B376" s="7"/>
      <c r="C376" s="7"/>
      <c r="D376" s="7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0"/>
      <c r="S376" s="10"/>
      <c r="T376" s="10"/>
      <c r="U376" s="19"/>
      <c r="V376" s="19"/>
      <c r="W376" s="19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ht="12.75" customHeight="1" x14ac:dyDescent="0.15">
      <c r="A377" s="2"/>
      <c r="B377" s="7"/>
      <c r="C377" s="7"/>
      <c r="D377" s="7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0"/>
      <c r="S377" s="10"/>
      <c r="T377" s="10"/>
      <c r="U377" s="19"/>
      <c r="V377" s="19"/>
      <c r="W377" s="19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ht="12.75" customHeight="1" x14ac:dyDescent="0.15">
      <c r="A378" s="2"/>
      <c r="B378" s="7"/>
      <c r="C378" s="7"/>
      <c r="D378" s="7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0"/>
      <c r="S378" s="10"/>
      <c r="T378" s="10"/>
      <c r="U378" s="19"/>
      <c r="V378" s="19"/>
      <c r="W378" s="19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ht="12.75" customHeight="1" x14ac:dyDescent="0.15">
      <c r="A379" s="2"/>
      <c r="B379" s="7"/>
      <c r="C379" s="7"/>
      <c r="D379" s="7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0"/>
      <c r="S379" s="10"/>
      <c r="T379" s="10"/>
      <c r="U379" s="19"/>
      <c r="V379" s="19"/>
      <c r="W379" s="19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ht="12.75" customHeight="1" x14ac:dyDescent="0.15">
      <c r="A380" s="2"/>
      <c r="B380" s="7"/>
      <c r="C380" s="7"/>
      <c r="D380" s="7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0"/>
      <c r="S380" s="10"/>
      <c r="T380" s="10"/>
      <c r="U380" s="19"/>
      <c r="V380" s="19"/>
      <c r="W380" s="19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ht="12.75" customHeight="1" x14ac:dyDescent="0.15">
      <c r="A381" s="2"/>
      <c r="B381" s="7"/>
      <c r="C381" s="7"/>
      <c r="D381" s="7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0"/>
      <c r="S381" s="10"/>
      <c r="T381" s="10"/>
      <c r="U381" s="19"/>
      <c r="V381" s="19"/>
      <c r="W381" s="19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ht="12.75" customHeight="1" x14ac:dyDescent="0.15">
      <c r="A382" s="2"/>
      <c r="B382" s="7"/>
      <c r="C382" s="7"/>
      <c r="D382" s="7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0"/>
      <c r="S382" s="10"/>
      <c r="T382" s="10"/>
      <c r="U382" s="19"/>
      <c r="V382" s="19"/>
      <c r="W382" s="19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ht="12.75" customHeight="1" x14ac:dyDescent="0.15">
      <c r="A383" s="2"/>
      <c r="B383" s="7"/>
      <c r="C383" s="7"/>
      <c r="D383" s="7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0"/>
      <c r="S383" s="10"/>
      <c r="T383" s="10"/>
      <c r="U383" s="19"/>
      <c r="V383" s="19"/>
      <c r="W383" s="19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ht="12.75" customHeight="1" x14ac:dyDescent="0.15">
      <c r="A384" s="2"/>
      <c r="B384" s="7"/>
      <c r="C384" s="7"/>
      <c r="D384" s="7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0"/>
      <c r="S384" s="10"/>
      <c r="T384" s="10"/>
      <c r="U384" s="19"/>
      <c r="V384" s="19"/>
      <c r="W384" s="19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ht="12.75" customHeight="1" x14ac:dyDescent="0.15">
      <c r="A385" s="2"/>
      <c r="B385" s="7"/>
      <c r="C385" s="7"/>
      <c r="D385" s="7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0"/>
      <c r="S385" s="10"/>
      <c r="T385" s="10"/>
      <c r="U385" s="19"/>
      <c r="V385" s="19"/>
      <c r="W385" s="19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ht="12.75" customHeight="1" x14ac:dyDescent="0.15">
      <c r="A386" s="2"/>
      <c r="B386" s="7"/>
      <c r="C386" s="7"/>
      <c r="D386" s="7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0"/>
      <c r="S386" s="10"/>
      <c r="T386" s="10"/>
      <c r="U386" s="19"/>
      <c r="V386" s="19"/>
      <c r="W386" s="19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ht="12.75" customHeight="1" x14ac:dyDescent="0.15">
      <c r="A387" s="2"/>
      <c r="B387" s="7"/>
      <c r="C387" s="7"/>
      <c r="D387" s="7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0"/>
      <c r="S387" s="10"/>
      <c r="T387" s="10"/>
      <c r="U387" s="19"/>
      <c r="V387" s="19"/>
      <c r="W387" s="19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ht="12.75" customHeight="1" x14ac:dyDescent="0.15">
      <c r="A388" s="2"/>
      <c r="B388" s="7"/>
      <c r="C388" s="7"/>
      <c r="D388" s="7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0"/>
      <c r="S388" s="10"/>
      <c r="T388" s="10"/>
      <c r="U388" s="19"/>
      <c r="V388" s="19"/>
      <c r="W388" s="19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ht="12.75" customHeight="1" x14ac:dyDescent="0.15">
      <c r="A389" s="2"/>
      <c r="B389" s="7"/>
      <c r="C389" s="7"/>
      <c r="D389" s="7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0"/>
      <c r="S389" s="10"/>
      <c r="T389" s="10"/>
      <c r="U389" s="19"/>
      <c r="V389" s="19"/>
      <c r="W389" s="19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ht="12.75" customHeight="1" x14ac:dyDescent="0.15">
      <c r="A390" s="2"/>
      <c r="B390" s="7"/>
      <c r="C390" s="7"/>
      <c r="D390" s="7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0"/>
      <c r="S390" s="10"/>
      <c r="T390" s="10"/>
      <c r="U390" s="19"/>
      <c r="V390" s="19"/>
      <c r="W390" s="19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ht="12.75" customHeight="1" x14ac:dyDescent="0.15">
      <c r="A391" s="2"/>
      <c r="B391" s="7"/>
      <c r="C391" s="7"/>
      <c r="D391" s="7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0"/>
      <c r="S391" s="10"/>
      <c r="T391" s="10"/>
      <c r="U391" s="19"/>
      <c r="V391" s="19"/>
      <c r="W391" s="19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ht="12.75" customHeight="1" x14ac:dyDescent="0.15">
      <c r="A392" s="2"/>
      <c r="B392" s="7"/>
      <c r="C392" s="7"/>
      <c r="D392" s="7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0"/>
      <c r="S392" s="10"/>
      <c r="T392" s="10"/>
      <c r="U392" s="19"/>
      <c r="V392" s="19"/>
      <c r="W392" s="19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ht="12.75" customHeight="1" x14ac:dyDescent="0.15">
      <c r="A393" s="2"/>
      <c r="B393" s="7"/>
      <c r="C393" s="7"/>
      <c r="D393" s="7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0"/>
      <c r="S393" s="10"/>
      <c r="T393" s="10"/>
      <c r="U393" s="19"/>
      <c r="V393" s="19"/>
      <c r="W393" s="19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ht="12.75" customHeight="1" x14ac:dyDescent="0.15">
      <c r="A394" s="2"/>
      <c r="B394" s="7"/>
      <c r="C394" s="7"/>
      <c r="D394" s="7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0"/>
      <c r="S394" s="10"/>
      <c r="T394" s="10"/>
      <c r="U394" s="19"/>
      <c r="V394" s="19"/>
      <c r="W394" s="19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ht="12.75" customHeight="1" x14ac:dyDescent="0.15">
      <c r="A395" s="2"/>
      <c r="B395" s="7"/>
      <c r="C395" s="7"/>
      <c r="D395" s="7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0"/>
      <c r="S395" s="10"/>
      <c r="T395" s="10"/>
      <c r="U395" s="19"/>
      <c r="V395" s="19"/>
      <c r="W395" s="19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ht="12.75" customHeight="1" x14ac:dyDescent="0.15">
      <c r="A396" s="2"/>
      <c r="B396" s="7"/>
      <c r="C396" s="7"/>
      <c r="D396" s="7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0"/>
      <c r="S396" s="10"/>
      <c r="T396" s="10"/>
      <c r="U396" s="19"/>
      <c r="V396" s="19"/>
      <c r="W396" s="19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ht="12.75" customHeight="1" x14ac:dyDescent="0.15">
      <c r="A397" s="2"/>
      <c r="B397" s="7"/>
      <c r="C397" s="7"/>
      <c r="D397" s="7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0"/>
      <c r="S397" s="10"/>
      <c r="T397" s="10"/>
      <c r="U397" s="19"/>
      <c r="V397" s="19"/>
      <c r="W397" s="19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ht="12.75" customHeight="1" x14ac:dyDescent="0.15">
      <c r="A398" s="2"/>
      <c r="B398" s="7"/>
      <c r="C398" s="7"/>
      <c r="D398" s="7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0"/>
      <c r="S398" s="10"/>
      <c r="T398" s="10"/>
      <c r="U398" s="19"/>
      <c r="V398" s="19"/>
      <c r="W398" s="19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ht="12.75" customHeight="1" x14ac:dyDescent="0.15">
      <c r="A399" s="2"/>
      <c r="B399" s="7"/>
      <c r="C399" s="7"/>
      <c r="D399" s="7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0"/>
      <c r="S399" s="10"/>
      <c r="T399" s="10"/>
      <c r="U399" s="19"/>
      <c r="V399" s="19"/>
      <c r="W399" s="19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ht="12.75" customHeight="1" x14ac:dyDescent="0.15">
      <c r="A400" s="2"/>
      <c r="B400" s="7"/>
      <c r="C400" s="7"/>
      <c r="D400" s="7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0"/>
      <c r="S400" s="10"/>
      <c r="T400" s="10"/>
      <c r="U400" s="19"/>
      <c r="V400" s="19"/>
      <c r="W400" s="19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ht="12.75" customHeight="1" x14ac:dyDescent="0.15">
      <c r="A401" s="2"/>
      <c r="B401" s="7"/>
      <c r="C401" s="7"/>
      <c r="D401" s="7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0"/>
      <c r="S401" s="10"/>
      <c r="T401" s="10"/>
      <c r="U401" s="19"/>
      <c r="V401" s="19"/>
      <c r="W401" s="19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ht="12.75" customHeight="1" x14ac:dyDescent="0.15">
      <c r="A402" s="2"/>
      <c r="B402" s="7"/>
      <c r="C402" s="7"/>
      <c r="D402" s="7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0"/>
      <c r="S402" s="10"/>
      <c r="T402" s="10"/>
      <c r="U402" s="19"/>
      <c r="V402" s="19"/>
      <c r="W402" s="19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ht="12.75" customHeight="1" x14ac:dyDescent="0.15">
      <c r="A403" s="2"/>
      <c r="B403" s="7"/>
      <c r="C403" s="7"/>
      <c r="D403" s="7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0"/>
      <c r="S403" s="10"/>
      <c r="T403" s="10"/>
      <c r="U403" s="19"/>
      <c r="V403" s="19"/>
      <c r="W403" s="19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ht="12.75" customHeight="1" x14ac:dyDescent="0.15">
      <c r="A404" s="2"/>
      <c r="B404" s="7"/>
      <c r="C404" s="7"/>
      <c r="D404" s="7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0"/>
      <c r="S404" s="10"/>
      <c r="T404" s="10"/>
      <c r="U404" s="19"/>
      <c r="V404" s="19"/>
      <c r="W404" s="19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ht="12.75" customHeight="1" x14ac:dyDescent="0.15">
      <c r="A405" s="2"/>
      <c r="B405" s="7"/>
      <c r="C405" s="7"/>
      <c r="D405" s="7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0"/>
      <c r="S405" s="10"/>
      <c r="T405" s="10"/>
      <c r="U405" s="19"/>
      <c r="V405" s="19"/>
      <c r="W405" s="19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ht="12.75" customHeight="1" x14ac:dyDescent="0.15">
      <c r="A406" s="2"/>
      <c r="B406" s="7"/>
      <c r="C406" s="7"/>
      <c r="D406" s="7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0"/>
      <c r="S406" s="10"/>
      <c r="T406" s="10"/>
      <c r="U406" s="19"/>
      <c r="V406" s="19"/>
      <c r="W406" s="19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ht="12.75" customHeight="1" x14ac:dyDescent="0.15">
      <c r="A407" s="2"/>
      <c r="B407" s="7"/>
      <c r="C407" s="7"/>
      <c r="D407" s="7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0"/>
      <c r="S407" s="10"/>
      <c r="T407" s="10"/>
      <c r="U407" s="19"/>
      <c r="V407" s="19"/>
      <c r="W407" s="19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ht="12.75" customHeight="1" x14ac:dyDescent="0.15">
      <c r="A408" s="2"/>
      <c r="B408" s="7"/>
      <c r="C408" s="7"/>
      <c r="D408" s="7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0"/>
      <c r="S408" s="10"/>
      <c r="T408" s="10"/>
      <c r="U408" s="19"/>
      <c r="V408" s="19"/>
      <c r="W408" s="19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ht="12.75" customHeight="1" x14ac:dyDescent="0.15">
      <c r="A409" s="2"/>
      <c r="B409" s="7"/>
      <c r="C409" s="7"/>
      <c r="D409" s="7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0"/>
      <c r="S409" s="10"/>
      <c r="T409" s="10"/>
      <c r="U409" s="19"/>
      <c r="V409" s="19"/>
      <c r="W409" s="19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ht="12.75" customHeight="1" x14ac:dyDescent="0.15">
      <c r="A410" s="2"/>
      <c r="B410" s="7"/>
      <c r="C410" s="7"/>
      <c r="D410" s="7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0"/>
      <c r="S410" s="10"/>
      <c r="T410" s="10"/>
      <c r="U410" s="19"/>
      <c r="V410" s="19"/>
      <c r="W410" s="19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ht="12.75" customHeight="1" x14ac:dyDescent="0.15">
      <c r="A411" s="2"/>
      <c r="B411" s="7"/>
      <c r="C411" s="7"/>
      <c r="D411" s="7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0"/>
      <c r="S411" s="10"/>
      <c r="T411" s="10"/>
      <c r="U411" s="19"/>
      <c r="V411" s="19"/>
      <c r="W411" s="19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ht="12.75" customHeight="1" x14ac:dyDescent="0.15">
      <c r="A412" s="2"/>
      <c r="B412" s="7"/>
      <c r="C412" s="7"/>
      <c r="D412" s="7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0"/>
      <c r="S412" s="10"/>
      <c r="T412" s="10"/>
      <c r="U412" s="19"/>
      <c r="V412" s="19"/>
      <c r="W412" s="19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ht="12.75" customHeight="1" x14ac:dyDescent="0.15">
      <c r="A413" s="2"/>
      <c r="B413" s="7"/>
      <c r="C413" s="7"/>
      <c r="D413" s="7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0"/>
      <c r="S413" s="10"/>
      <c r="T413" s="10"/>
      <c r="U413" s="19"/>
      <c r="V413" s="19"/>
      <c r="W413" s="19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ht="12.75" customHeight="1" x14ac:dyDescent="0.15">
      <c r="A414" s="2"/>
      <c r="B414" s="7"/>
      <c r="C414" s="7"/>
      <c r="D414" s="7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0"/>
      <c r="S414" s="10"/>
      <c r="T414" s="10"/>
      <c r="U414" s="19"/>
      <c r="V414" s="19"/>
      <c r="W414" s="19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ht="12.75" customHeight="1" x14ac:dyDescent="0.15">
      <c r="A415" s="2"/>
      <c r="B415" s="7"/>
      <c r="C415" s="7"/>
      <c r="D415" s="7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0"/>
      <c r="S415" s="10"/>
      <c r="T415" s="10"/>
      <c r="U415" s="19"/>
      <c r="V415" s="19"/>
      <c r="W415" s="19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ht="12.75" customHeight="1" x14ac:dyDescent="0.15">
      <c r="A416" s="2"/>
      <c r="B416" s="7"/>
      <c r="C416" s="7"/>
      <c r="D416" s="7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0"/>
      <c r="S416" s="10"/>
      <c r="T416" s="10"/>
      <c r="U416" s="19"/>
      <c r="V416" s="19"/>
      <c r="W416" s="19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ht="12.75" customHeight="1" x14ac:dyDescent="0.15">
      <c r="A417" s="2"/>
      <c r="B417" s="7"/>
      <c r="C417" s="7"/>
      <c r="D417" s="7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0"/>
      <c r="S417" s="10"/>
      <c r="T417" s="10"/>
      <c r="U417" s="19"/>
      <c r="V417" s="19"/>
      <c r="W417" s="19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ht="12.75" customHeight="1" x14ac:dyDescent="0.15">
      <c r="A418" s="2"/>
      <c r="B418" s="7"/>
      <c r="C418" s="7"/>
      <c r="D418" s="7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0"/>
      <c r="S418" s="10"/>
      <c r="T418" s="10"/>
      <c r="U418" s="19"/>
      <c r="V418" s="19"/>
      <c r="W418" s="19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ht="12.75" customHeight="1" x14ac:dyDescent="0.15">
      <c r="A419" s="2"/>
      <c r="B419" s="7"/>
      <c r="C419" s="7"/>
      <c r="D419" s="7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0"/>
      <c r="S419" s="10"/>
      <c r="T419" s="10"/>
      <c r="U419" s="19"/>
      <c r="V419" s="19"/>
      <c r="W419" s="19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ht="12.75" customHeight="1" x14ac:dyDescent="0.15">
      <c r="A420" s="2"/>
      <c r="B420" s="7"/>
      <c r="C420" s="7"/>
      <c r="D420" s="7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0"/>
      <c r="S420" s="10"/>
      <c r="T420" s="10"/>
      <c r="U420" s="19"/>
      <c r="V420" s="19"/>
      <c r="W420" s="19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ht="12.75" customHeight="1" x14ac:dyDescent="0.15">
      <c r="A421" s="2"/>
      <c r="B421" s="7"/>
      <c r="C421" s="7"/>
      <c r="D421" s="7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0"/>
      <c r="S421" s="10"/>
      <c r="T421" s="10"/>
      <c r="U421" s="19"/>
      <c r="V421" s="19"/>
      <c r="W421" s="19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ht="12.75" customHeight="1" x14ac:dyDescent="0.15">
      <c r="A422" s="2"/>
      <c r="B422" s="7"/>
      <c r="C422" s="7"/>
      <c r="D422" s="7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0"/>
      <c r="S422" s="10"/>
      <c r="T422" s="10"/>
      <c r="U422" s="19"/>
      <c r="V422" s="19"/>
      <c r="W422" s="19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ht="12.75" customHeight="1" x14ac:dyDescent="0.15">
      <c r="A423" s="2"/>
      <c r="B423" s="7"/>
      <c r="C423" s="7"/>
      <c r="D423" s="7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0"/>
      <c r="S423" s="10"/>
      <c r="T423" s="10"/>
      <c r="U423" s="19"/>
      <c r="V423" s="19"/>
      <c r="W423" s="19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ht="12.75" customHeight="1" x14ac:dyDescent="0.15">
      <c r="A424" s="2"/>
      <c r="B424" s="7"/>
      <c r="C424" s="7"/>
      <c r="D424" s="7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0"/>
      <c r="S424" s="10"/>
      <c r="T424" s="10"/>
      <c r="U424" s="19"/>
      <c r="V424" s="19"/>
      <c r="W424" s="19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ht="12.75" customHeight="1" x14ac:dyDescent="0.15">
      <c r="A425" s="2"/>
      <c r="B425" s="7"/>
      <c r="C425" s="7"/>
      <c r="D425" s="7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0"/>
      <c r="S425" s="10"/>
      <c r="T425" s="10"/>
      <c r="U425" s="19"/>
      <c r="V425" s="19"/>
      <c r="W425" s="19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ht="12.75" customHeight="1" x14ac:dyDescent="0.15">
      <c r="A426" s="2"/>
      <c r="B426" s="7"/>
      <c r="C426" s="7"/>
      <c r="D426" s="7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0"/>
      <c r="S426" s="10"/>
      <c r="T426" s="10"/>
      <c r="U426" s="19"/>
      <c r="V426" s="19"/>
      <c r="W426" s="19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ht="12.75" customHeight="1" x14ac:dyDescent="0.15">
      <c r="A427" s="2"/>
      <c r="B427" s="7"/>
      <c r="C427" s="7"/>
      <c r="D427" s="7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0"/>
      <c r="S427" s="10"/>
      <c r="T427" s="10"/>
      <c r="U427" s="19"/>
      <c r="V427" s="19"/>
      <c r="W427" s="19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ht="12.75" customHeight="1" x14ac:dyDescent="0.15">
      <c r="A428" s="2"/>
      <c r="B428" s="7"/>
      <c r="C428" s="7"/>
      <c r="D428" s="7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0"/>
      <c r="S428" s="10"/>
      <c r="T428" s="10"/>
      <c r="U428" s="19"/>
      <c r="V428" s="19"/>
      <c r="W428" s="19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ht="12.75" customHeight="1" x14ac:dyDescent="0.15">
      <c r="A429" s="2"/>
      <c r="B429" s="7"/>
      <c r="C429" s="7"/>
      <c r="D429" s="7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0"/>
      <c r="S429" s="10"/>
      <c r="T429" s="10"/>
      <c r="U429" s="19"/>
      <c r="V429" s="19"/>
      <c r="W429" s="19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ht="12.75" customHeight="1" x14ac:dyDescent="0.15">
      <c r="A430" s="2"/>
      <c r="B430" s="7"/>
      <c r="C430" s="7"/>
      <c r="D430" s="7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0"/>
      <c r="S430" s="10"/>
      <c r="T430" s="10"/>
      <c r="U430" s="19"/>
      <c r="V430" s="19"/>
      <c r="W430" s="19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ht="12.75" customHeight="1" x14ac:dyDescent="0.15">
      <c r="A431" s="2"/>
      <c r="B431" s="7"/>
      <c r="C431" s="7"/>
      <c r="D431" s="7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0"/>
      <c r="S431" s="10"/>
      <c r="T431" s="10"/>
      <c r="U431" s="19"/>
      <c r="V431" s="19"/>
      <c r="W431" s="19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ht="12.75" customHeight="1" x14ac:dyDescent="0.15">
      <c r="A432" s="2"/>
      <c r="B432" s="7"/>
      <c r="C432" s="7"/>
      <c r="D432" s="7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0"/>
      <c r="S432" s="10"/>
      <c r="T432" s="10"/>
      <c r="U432" s="19"/>
      <c r="V432" s="19"/>
      <c r="W432" s="19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1:51" ht="12.75" customHeight="1" x14ac:dyDescent="0.15">
      <c r="A433" s="2"/>
      <c r="B433" s="7"/>
      <c r="C433" s="7"/>
      <c r="D433" s="7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0"/>
      <c r="S433" s="10"/>
      <c r="T433" s="10"/>
      <c r="U433" s="19"/>
      <c r="V433" s="19"/>
      <c r="W433" s="19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1:51" ht="12.75" customHeight="1" x14ac:dyDescent="0.15">
      <c r="A434" s="2"/>
      <c r="B434" s="7"/>
      <c r="C434" s="7"/>
      <c r="D434" s="7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0"/>
      <c r="S434" s="10"/>
      <c r="T434" s="10"/>
      <c r="U434" s="19"/>
      <c r="V434" s="19"/>
      <c r="W434" s="19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1:51" ht="12.75" customHeight="1" x14ac:dyDescent="0.15">
      <c r="A435" s="2"/>
      <c r="B435" s="7"/>
      <c r="C435" s="7"/>
      <c r="D435" s="7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0"/>
      <c r="S435" s="10"/>
      <c r="T435" s="10"/>
      <c r="U435" s="19"/>
      <c r="V435" s="19"/>
      <c r="W435" s="19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1:51" ht="12.75" customHeight="1" x14ac:dyDescent="0.15">
      <c r="A436" s="2"/>
      <c r="B436" s="7"/>
      <c r="C436" s="7"/>
      <c r="D436" s="7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0"/>
      <c r="S436" s="10"/>
      <c r="T436" s="10"/>
      <c r="U436" s="19"/>
      <c r="V436" s="19"/>
      <c r="W436" s="19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1:51" ht="12.75" customHeight="1" x14ac:dyDescent="0.15">
      <c r="A437" s="2"/>
      <c r="B437" s="7"/>
      <c r="C437" s="7"/>
      <c r="D437" s="7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0"/>
      <c r="S437" s="10"/>
      <c r="T437" s="10"/>
      <c r="U437" s="19"/>
      <c r="V437" s="19"/>
      <c r="W437" s="19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1:51" ht="12.75" customHeight="1" x14ac:dyDescent="0.15">
      <c r="A438" s="2"/>
      <c r="B438" s="7"/>
      <c r="C438" s="7"/>
      <c r="D438" s="7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0"/>
      <c r="S438" s="10"/>
      <c r="T438" s="10"/>
      <c r="U438" s="19"/>
      <c r="V438" s="19"/>
      <c r="W438" s="19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1:51" ht="12.75" customHeight="1" x14ac:dyDescent="0.15">
      <c r="A439" s="2"/>
      <c r="B439" s="7"/>
      <c r="C439" s="7"/>
      <c r="D439" s="7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0"/>
      <c r="S439" s="10"/>
      <c r="T439" s="10"/>
      <c r="U439" s="19"/>
      <c r="V439" s="19"/>
      <c r="W439" s="19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1:51" ht="12.75" customHeight="1" x14ac:dyDescent="0.15">
      <c r="A440" s="2"/>
      <c r="B440" s="7"/>
      <c r="C440" s="7"/>
      <c r="D440" s="7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0"/>
      <c r="S440" s="10"/>
      <c r="T440" s="10"/>
      <c r="U440" s="19"/>
      <c r="V440" s="19"/>
      <c r="W440" s="19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1:51" ht="12.75" customHeight="1" x14ac:dyDescent="0.15">
      <c r="A441" s="2"/>
      <c r="B441" s="7"/>
      <c r="C441" s="7"/>
      <c r="D441" s="7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0"/>
      <c r="S441" s="10"/>
      <c r="T441" s="10"/>
      <c r="U441" s="19"/>
      <c r="V441" s="19"/>
      <c r="W441" s="19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1:51" ht="12.75" customHeight="1" x14ac:dyDescent="0.15">
      <c r="A442" s="2"/>
      <c r="B442" s="7"/>
      <c r="C442" s="7"/>
      <c r="D442" s="7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0"/>
      <c r="S442" s="10"/>
      <c r="T442" s="10"/>
      <c r="U442" s="19"/>
      <c r="V442" s="19"/>
      <c r="W442" s="19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1:51" ht="12.75" customHeight="1" x14ac:dyDescent="0.15">
      <c r="A443" s="2"/>
      <c r="B443" s="7"/>
      <c r="C443" s="7"/>
      <c r="D443" s="7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0"/>
      <c r="S443" s="10"/>
      <c r="T443" s="10"/>
      <c r="U443" s="19"/>
      <c r="V443" s="19"/>
      <c r="W443" s="19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1:51" ht="12.75" customHeight="1" x14ac:dyDescent="0.15">
      <c r="A444" s="2"/>
      <c r="B444" s="7"/>
      <c r="C444" s="7"/>
      <c r="D444" s="7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0"/>
      <c r="S444" s="10"/>
      <c r="T444" s="10"/>
      <c r="U444" s="19"/>
      <c r="V444" s="19"/>
      <c r="W444" s="19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1:51" ht="12.75" customHeight="1" x14ac:dyDescent="0.15">
      <c r="A445" s="2"/>
      <c r="B445" s="7"/>
      <c r="C445" s="7"/>
      <c r="D445" s="7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0"/>
      <c r="S445" s="10"/>
      <c r="T445" s="10"/>
      <c r="U445" s="19"/>
      <c r="V445" s="19"/>
      <c r="W445" s="19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1:51" ht="12.75" customHeight="1" x14ac:dyDescent="0.15">
      <c r="A446" s="2"/>
      <c r="B446" s="7"/>
      <c r="C446" s="7"/>
      <c r="D446" s="7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0"/>
      <c r="S446" s="10"/>
      <c r="T446" s="10"/>
      <c r="U446" s="19"/>
      <c r="V446" s="19"/>
      <c r="W446" s="19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1:51" ht="12.75" customHeight="1" x14ac:dyDescent="0.15">
      <c r="A447" s="2"/>
      <c r="B447" s="7"/>
      <c r="C447" s="7"/>
      <c r="D447" s="7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0"/>
      <c r="S447" s="10"/>
      <c r="T447" s="10"/>
      <c r="U447" s="19"/>
      <c r="V447" s="19"/>
      <c r="W447" s="19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1:51" ht="12.75" customHeight="1" x14ac:dyDescent="0.15">
      <c r="A448" s="2"/>
      <c r="B448" s="7"/>
      <c r="C448" s="7"/>
      <c r="D448" s="7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0"/>
      <c r="S448" s="10"/>
      <c r="T448" s="10"/>
      <c r="U448" s="19"/>
      <c r="V448" s="19"/>
      <c r="W448" s="19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1:51" ht="12.75" customHeight="1" x14ac:dyDescent="0.15">
      <c r="A449" s="2"/>
      <c r="B449" s="7"/>
      <c r="C449" s="7"/>
      <c r="D449" s="7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0"/>
      <c r="S449" s="10"/>
      <c r="T449" s="10"/>
      <c r="U449" s="19"/>
      <c r="V449" s="19"/>
      <c r="W449" s="19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1:51" ht="12.75" customHeight="1" x14ac:dyDescent="0.15">
      <c r="A450" s="2"/>
      <c r="B450" s="7"/>
      <c r="C450" s="7"/>
      <c r="D450" s="7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0"/>
      <c r="S450" s="10"/>
      <c r="T450" s="10"/>
      <c r="U450" s="19"/>
      <c r="V450" s="19"/>
      <c r="W450" s="19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1:51" ht="12.75" customHeight="1" x14ac:dyDescent="0.15">
      <c r="A451" s="2"/>
      <c r="B451" s="7"/>
      <c r="C451" s="7"/>
      <c r="D451" s="7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0"/>
      <c r="S451" s="10"/>
      <c r="T451" s="10"/>
      <c r="U451" s="19"/>
      <c r="V451" s="19"/>
      <c r="W451" s="19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1:51" ht="12.75" customHeight="1" x14ac:dyDescent="0.15">
      <c r="A452" s="2"/>
      <c r="B452" s="7"/>
      <c r="C452" s="7"/>
      <c r="D452" s="7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0"/>
      <c r="S452" s="10"/>
      <c r="T452" s="10"/>
      <c r="U452" s="19"/>
      <c r="V452" s="19"/>
      <c r="W452" s="19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1:51" ht="12.75" customHeight="1" x14ac:dyDescent="0.15">
      <c r="A453" s="2"/>
      <c r="B453" s="7"/>
      <c r="C453" s="7"/>
      <c r="D453" s="7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0"/>
      <c r="S453" s="10"/>
      <c r="T453" s="10"/>
      <c r="U453" s="19"/>
      <c r="V453" s="19"/>
      <c r="W453" s="19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1:51" ht="12.75" customHeight="1" x14ac:dyDescent="0.15">
      <c r="A454" s="2"/>
      <c r="B454" s="7"/>
      <c r="C454" s="7"/>
      <c r="D454" s="7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0"/>
      <c r="S454" s="10"/>
      <c r="T454" s="10"/>
      <c r="U454" s="19"/>
      <c r="V454" s="19"/>
      <c r="W454" s="19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1:51" ht="12.75" customHeight="1" x14ac:dyDescent="0.15">
      <c r="A455" s="2"/>
      <c r="B455" s="7"/>
      <c r="C455" s="7"/>
      <c r="D455" s="7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0"/>
      <c r="S455" s="10"/>
      <c r="T455" s="10"/>
      <c r="U455" s="19"/>
      <c r="V455" s="19"/>
      <c r="W455" s="19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ht="12.75" customHeight="1" x14ac:dyDescent="0.15">
      <c r="A456" s="2"/>
      <c r="B456" s="7"/>
      <c r="C456" s="7"/>
      <c r="D456" s="7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0"/>
      <c r="S456" s="10"/>
      <c r="T456" s="10"/>
      <c r="U456" s="19"/>
      <c r="V456" s="19"/>
      <c r="W456" s="19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1:51" ht="12.75" customHeight="1" x14ac:dyDescent="0.15">
      <c r="A457" s="2"/>
      <c r="B457" s="7"/>
      <c r="C457" s="7"/>
      <c r="D457" s="7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0"/>
      <c r="S457" s="10"/>
      <c r="T457" s="10"/>
      <c r="U457" s="19"/>
      <c r="V457" s="19"/>
      <c r="W457" s="19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1:51" ht="12.75" customHeight="1" x14ac:dyDescent="0.15">
      <c r="A458" s="2"/>
      <c r="B458" s="7"/>
      <c r="C458" s="7"/>
      <c r="D458" s="7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0"/>
      <c r="S458" s="10"/>
      <c r="T458" s="10"/>
      <c r="U458" s="19"/>
      <c r="V458" s="19"/>
      <c r="W458" s="19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1:51" ht="12.75" customHeight="1" x14ac:dyDescent="0.15">
      <c r="A459" s="2"/>
      <c r="B459" s="7"/>
      <c r="C459" s="7"/>
      <c r="D459" s="7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0"/>
      <c r="S459" s="10"/>
      <c r="T459" s="10"/>
      <c r="U459" s="19"/>
      <c r="V459" s="19"/>
      <c r="W459" s="19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1:51" ht="12.75" customHeight="1" x14ac:dyDescent="0.15">
      <c r="A460" s="2"/>
      <c r="B460" s="7"/>
      <c r="C460" s="7"/>
      <c r="D460" s="7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0"/>
      <c r="S460" s="10"/>
      <c r="T460" s="10"/>
      <c r="U460" s="19"/>
      <c r="V460" s="19"/>
      <c r="W460" s="19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1:51" ht="12.75" customHeight="1" x14ac:dyDescent="0.15">
      <c r="A461" s="2"/>
      <c r="B461" s="7"/>
      <c r="C461" s="7"/>
      <c r="D461" s="7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0"/>
      <c r="S461" s="10"/>
      <c r="T461" s="10"/>
      <c r="U461" s="19"/>
      <c r="V461" s="19"/>
      <c r="W461" s="19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1:51" ht="12.75" customHeight="1" x14ac:dyDescent="0.15">
      <c r="A462" s="2"/>
      <c r="B462" s="7"/>
      <c r="C462" s="7"/>
      <c r="D462" s="7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0"/>
      <c r="S462" s="10"/>
      <c r="T462" s="10"/>
      <c r="U462" s="19"/>
      <c r="V462" s="19"/>
      <c r="W462" s="19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1:51" ht="12.75" customHeight="1" x14ac:dyDescent="0.15">
      <c r="A463" s="2"/>
      <c r="B463" s="7"/>
      <c r="C463" s="7"/>
      <c r="D463" s="7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0"/>
      <c r="S463" s="10"/>
      <c r="T463" s="10"/>
      <c r="U463" s="19"/>
      <c r="V463" s="19"/>
      <c r="W463" s="19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1:51" ht="12.75" customHeight="1" x14ac:dyDescent="0.15">
      <c r="A464" s="2"/>
      <c r="B464" s="7"/>
      <c r="C464" s="7"/>
      <c r="D464" s="7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0"/>
      <c r="S464" s="10"/>
      <c r="T464" s="10"/>
      <c r="U464" s="19"/>
      <c r="V464" s="19"/>
      <c r="W464" s="19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1:51" ht="12.75" customHeight="1" x14ac:dyDescent="0.15">
      <c r="A465" s="2"/>
      <c r="B465" s="7"/>
      <c r="C465" s="7"/>
      <c r="D465" s="7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0"/>
      <c r="S465" s="10"/>
      <c r="T465" s="10"/>
      <c r="U465" s="19"/>
      <c r="V465" s="19"/>
      <c r="W465" s="19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1:51" ht="12.75" customHeight="1" x14ac:dyDescent="0.15">
      <c r="A466" s="2"/>
      <c r="B466" s="7"/>
      <c r="C466" s="7"/>
      <c r="D466" s="7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0"/>
      <c r="S466" s="10"/>
      <c r="T466" s="10"/>
      <c r="U466" s="19"/>
      <c r="V466" s="19"/>
      <c r="W466" s="19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1:51" ht="12.75" customHeight="1" x14ac:dyDescent="0.15">
      <c r="A467" s="2"/>
      <c r="B467" s="7"/>
      <c r="C467" s="7"/>
      <c r="D467" s="7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0"/>
      <c r="S467" s="10"/>
      <c r="T467" s="10"/>
      <c r="U467" s="19"/>
      <c r="V467" s="19"/>
      <c r="W467" s="19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1:51" ht="12.75" customHeight="1" x14ac:dyDescent="0.15">
      <c r="A468" s="2"/>
      <c r="B468" s="7"/>
      <c r="C468" s="7"/>
      <c r="D468" s="7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0"/>
      <c r="S468" s="10"/>
      <c r="T468" s="10"/>
      <c r="U468" s="19"/>
      <c r="V468" s="19"/>
      <c r="W468" s="19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1:51" ht="12.75" customHeight="1" x14ac:dyDescent="0.15">
      <c r="A469" s="2"/>
      <c r="B469" s="7"/>
      <c r="C469" s="7"/>
      <c r="D469" s="7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0"/>
      <c r="S469" s="10"/>
      <c r="T469" s="10"/>
      <c r="U469" s="19"/>
      <c r="V469" s="19"/>
      <c r="W469" s="19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1:51" ht="12.75" customHeight="1" x14ac:dyDescent="0.15">
      <c r="A470" s="2"/>
      <c r="B470" s="7"/>
      <c r="C470" s="7"/>
      <c r="D470" s="7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0"/>
      <c r="S470" s="10"/>
      <c r="T470" s="10"/>
      <c r="U470" s="19"/>
      <c r="V470" s="19"/>
      <c r="W470" s="19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1:51" ht="12.75" customHeight="1" x14ac:dyDescent="0.15">
      <c r="A471" s="2"/>
      <c r="B471" s="7"/>
      <c r="C471" s="7"/>
      <c r="D471" s="7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0"/>
      <c r="S471" s="10"/>
      <c r="T471" s="10"/>
      <c r="U471" s="19"/>
      <c r="V471" s="19"/>
      <c r="W471" s="19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1:51" ht="12.75" customHeight="1" x14ac:dyDescent="0.15">
      <c r="A472" s="2"/>
      <c r="B472" s="7"/>
      <c r="C472" s="7"/>
      <c r="D472" s="7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0"/>
      <c r="S472" s="10"/>
      <c r="T472" s="10"/>
      <c r="U472" s="19"/>
      <c r="V472" s="19"/>
      <c r="W472" s="19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1:51" ht="12.75" customHeight="1" x14ac:dyDescent="0.15">
      <c r="A473" s="2"/>
      <c r="B473" s="7"/>
      <c r="C473" s="7"/>
      <c r="D473" s="7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0"/>
      <c r="S473" s="10"/>
      <c r="T473" s="10"/>
      <c r="U473" s="19"/>
      <c r="V473" s="19"/>
      <c r="W473" s="19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1:51" ht="12.75" customHeight="1" x14ac:dyDescent="0.15">
      <c r="A474" s="2"/>
      <c r="B474" s="7"/>
      <c r="C474" s="7"/>
      <c r="D474" s="7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0"/>
      <c r="S474" s="10"/>
      <c r="T474" s="10"/>
      <c r="U474" s="19"/>
      <c r="V474" s="19"/>
      <c r="W474" s="19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1:51" ht="12.75" customHeight="1" x14ac:dyDescent="0.15">
      <c r="A475" s="2"/>
      <c r="B475" s="7"/>
      <c r="C475" s="7"/>
      <c r="D475" s="7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0"/>
      <c r="S475" s="10"/>
      <c r="T475" s="10"/>
      <c r="U475" s="19"/>
      <c r="V475" s="19"/>
      <c r="W475" s="19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1:51" ht="12.75" customHeight="1" x14ac:dyDescent="0.15">
      <c r="A476" s="2"/>
      <c r="B476" s="7"/>
      <c r="C476" s="7"/>
      <c r="D476" s="7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0"/>
      <c r="S476" s="10"/>
      <c r="T476" s="10"/>
      <c r="U476" s="19"/>
      <c r="V476" s="19"/>
      <c r="W476" s="19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1:51" ht="12.75" customHeight="1" x14ac:dyDescent="0.15">
      <c r="A477" s="2"/>
      <c r="B477" s="7"/>
      <c r="C477" s="7"/>
      <c r="D477" s="7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0"/>
      <c r="S477" s="10"/>
      <c r="T477" s="10"/>
      <c r="U477" s="19"/>
      <c r="V477" s="19"/>
      <c r="W477" s="19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1:51" ht="12.75" customHeight="1" x14ac:dyDescent="0.15">
      <c r="A478" s="2"/>
      <c r="B478" s="7"/>
      <c r="C478" s="7"/>
      <c r="D478" s="7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0"/>
      <c r="S478" s="10"/>
      <c r="T478" s="10"/>
      <c r="U478" s="19"/>
      <c r="V478" s="19"/>
      <c r="W478" s="19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1:51" ht="12.75" customHeight="1" x14ac:dyDescent="0.15">
      <c r="A479" s="2"/>
      <c r="B479" s="7"/>
      <c r="C479" s="7"/>
      <c r="D479" s="7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0"/>
      <c r="S479" s="10"/>
      <c r="T479" s="10"/>
      <c r="U479" s="19"/>
      <c r="V479" s="19"/>
      <c r="W479" s="19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1:51" ht="12.75" customHeight="1" x14ac:dyDescent="0.15">
      <c r="A480" s="2"/>
      <c r="B480" s="7"/>
      <c r="C480" s="7"/>
      <c r="D480" s="7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0"/>
      <c r="S480" s="10"/>
      <c r="T480" s="10"/>
      <c r="U480" s="19"/>
      <c r="V480" s="19"/>
      <c r="W480" s="19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1:51" ht="12.75" customHeight="1" x14ac:dyDescent="0.15">
      <c r="A481" s="2"/>
      <c r="B481" s="7"/>
      <c r="C481" s="7"/>
      <c r="D481" s="7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0"/>
      <c r="S481" s="10"/>
      <c r="T481" s="10"/>
      <c r="U481" s="19"/>
      <c r="V481" s="19"/>
      <c r="W481" s="19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1:51" ht="12.75" customHeight="1" x14ac:dyDescent="0.15">
      <c r="A482" s="2"/>
      <c r="B482" s="7"/>
      <c r="C482" s="7"/>
      <c r="D482" s="7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0"/>
      <c r="S482" s="10"/>
      <c r="T482" s="10"/>
      <c r="U482" s="19"/>
      <c r="V482" s="19"/>
      <c r="W482" s="19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1:51" ht="12.75" customHeight="1" x14ac:dyDescent="0.15">
      <c r="A483" s="2"/>
      <c r="B483" s="7"/>
      <c r="C483" s="7"/>
      <c r="D483" s="7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0"/>
      <c r="S483" s="10"/>
      <c r="T483" s="10"/>
      <c r="U483" s="19"/>
      <c r="V483" s="19"/>
      <c r="W483" s="19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1:51" ht="12.75" customHeight="1" x14ac:dyDescent="0.15">
      <c r="A484" s="2"/>
      <c r="B484" s="7"/>
      <c r="C484" s="7"/>
      <c r="D484" s="7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0"/>
      <c r="S484" s="10"/>
      <c r="T484" s="10"/>
      <c r="U484" s="19"/>
      <c r="V484" s="19"/>
      <c r="W484" s="19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1:51" ht="12.75" customHeight="1" x14ac:dyDescent="0.15">
      <c r="A485" s="2"/>
      <c r="B485" s="7"/>
      <c r="C485" s="7"/>
      <c r="D485" s="7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0"/>
      <c r="S485" s="10"/>
      <c r="T485" s="10"/>
      <c r="U485" s="19"/>
      <c r="V485" s="19"/>
      <c r="W485" s="19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1:51" ht="12.75" customHeight="1" x14ac:dyDescent="0.15">
      <c r="A486" s="2"/>
      <c r="B486" s="7"/>
      <c r="C486" s="7"/>
      <c r="D486" s="7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0"/>
      <c r="S486" s="10"/>
      <c r="T486" s="10"/>
      <c r="U486" s="19"/>
      <c r="V486" s="19"/>
      <c r="W486" s="19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1:51" ht="12.75" customHeight="1" x14ac:dyDescent="0.15">
      <c r="A487" s="2"/>
      <c r="B487" s="7"/>
      <c r="C487" s="7"/>
      <c r="D487" s="7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0"/>
      <c r="S487" s="10"/>
      <c r="T487" s="10"/>
      <c r="U487" s="19"/>
      <c r="V487" s="19"/>
      <c r="W487" s="19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1:51" ht="12.75" customHeight="1" x14ac:dyDescent="0.15">
      <c r="A488" s="2"/>
      <c r="B488" s="7"/>
      <c r="C488" s="7"/>
      <c r="D488" s="7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0"/>
      <c r="S488" s="10"/>
      <c r="T488" s="10"/>
      <c r="U488" s="19"/>
      <c r="V488" s="19"/>
      <c r="W488" s="19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1:51" ht="12.75" customHeight="1" x14ac:dyDescent="0.15">
      <c r="A489" s="2"/>
      <c r="B489" s="7"/>
      <c r="C489" s="7"/>
      <c r="D489" s="7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0"/>
      <c r="S489" s="10"/>
      <c r="T489" s="10"/>
      <c r="U489" s="19"/>
      <c r="V489" s="19"/>
      <c r="W489" s="19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1:51" ht="12.75" customHeight="1" x14ac:dyDescent="0.15">
      <c r="A490" s="2"/>
      <c r="B490" s="7"/>
      <c r="C490" s="7"/>
      <c r="D490" s="7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0"/>
      <c r="S490" s="10"/>
      <c r="T490" s="10"/>
      <c r="U490" s="19"/>
      <c r="V490" s="19"/>
      <c r="W490" s="19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1:51" ht="12.75" customHeight="1" x14ac:dyDescent="0.15">
      <c r="A491" s="2"/>
      <c r="B491" s="7"/>
      <c r="C491" s="7"/>
      <c r="D491" s="7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0"/>
      <c r="S491" s="10"/>
      <c r="T491" s="10"/>
      <c r="U491" s="19"/>
      <c r="V491" s="19"/>
      <c r="W491" s="19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1:51" ht="12.75" customHeight="1" x14ac:dyDescent="0.15">
      <c r="A492" s="2"/>
      <c r="B492" s="7"/>
      <c r="C492" s="7"/>
      <c r="D492" s="7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0"/>
      <c r="S492" s="10"/>
      <c r="T492" s="10"/>
      <c r="U492" s="19"/>
      <c r="V492" s="19"/>
      <c r="W492" s="19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1:51" ht="12.75" customHeight="1" x14ac:dyDescent="0.15">
      <c r="A493" s="2"/>
      <c r="B493" s="7"/>
      <c r="C493" s="7"/>
      <c r="D493" s="7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0"/>
      <c r="S493" s="10"/>
      <c r="T493" s="10"/>
      <c r="U493" s="19"/>
      <c r="V493" s="19"/>
      <c r="W493" s="19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1:51" ht="12.75" customHeight="1" x14ac:dyDescent="0.15">
      <c r="A494" s="2"/>
      <c r="B494" s="7"/>
      <c r="C494" s="7"/>
      <c r="D494" s="7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0"/>
      <c r="S494" s="10"/>
      <c r="T494" s="10"/>
      <c r="U494" s="19"/>
      <c r="V494" s="19"/>
      <c r="W494" s="19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1:51" ht="12.75" customHeight="1" x14ac:dyDescent="0.15">
      <c r="A495" s="2"/>
      <c r="B495" s="7"/>
      <c r="C495" s="7"/>
      <c r="D495" s="7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0"/>
      <c r="S495" s="10"/>
      <c r="T495" s="10"/>
      <c r="U495" s="19"/>
      <c r="V495" s="19"/>
      <c r="W495" s="19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1:51" ht="12.75" customHeight="1" x14ac:dyDescent="0.15">
      <c r="A496" s="2"/>
      <c r="B496" s="7"/>
      <c r="C496" s="7"/>
      <c r="D496" s="7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0"/>
      <c r="S496" s="10"/>
      <c r="T496" s="10"/>
      <c r="U496" s="19"/>
      <c r="V496" s="19"/>
      <c r="W496" s="19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1:51" ht="12.75" customHeight="1" x14ac:dyDescent="0.15">
      <c r="A497" s="2"/>
      <c r="B497" s="7"/>
      <c r="C497" s="7"/>
      <c r="D497" s="7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0"/>
      <c r="S497" s="10"/>
      <c r="T497" s="10"/>
      <c r="U497" s="19"/>
      <c r="V497" s="19"/>
      <c r="W497" s="19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1:51" ht="12.75" customHeight="1" x14ac:dyDescent="0.15">
      <c r="A498" s="2"/>
      <c r="B498" s="7"/>
      <c r="C498" s="7"/>
      <c r="D498" s="7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0"/>
      <c r="S498" s="10"/>
      <c r="T498" s="10"/>
      <c r="U498" s="19"/>
      <c r="V498" s="19"/>
      <c r="W498" s="19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1:51" ht="12.75" customHeight="1" x14ac:dyDescent="0.15">
      <c r="A499" s="2"/>
      <c r="B499" s="7"/>
      <c r="C499" s="7"/>
      <c r="D499" s="7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0"/>
      <c r="S499" s="10"/>
      <c r="T499" s="10"/>
      <c r="U499" s="19"/>
      <c r="V499" s="19"/>
      <c r="W499" s="19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1:51" ht="12.75" customHeight="1" x14ac:dyDescent="0.15">
      <c r="A500" s="2"/>
      <c r="B500" s="7"/>
      <c r="C500" s="7"/>
      <c r="D500" s="7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0"/>
      <c r="S500" s="10"/>
      <c r="T500" s="10"/>
      <c r="U500" s="19"/>
      <c r="V500" s="19"/>
      <c r="W500" s="19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1:51" ht="12.75" customHeight="1" x14ac:dyDescent="0.15">
      <c r="A501" s="2"/>
      <c r="B501" s="7"/>
      <c r="C501" s="7"/>
      <c r="D501" s="7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0"/>
      <c r="S501" s="10"/>
      <c r="T501" s="10"/>
      <c r="U501" s="19"/>
      <c r="V501" s="19"/>
      <c r="W501" s="19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1:51" ht="12.75" customHeight="1" x14ac:dyDescent="0.15">
      <c r="A502" s="2"/>
      <c r="B502" s="7"/>
      <c r="C502" s="7"/>
      <c r="D502" s="7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0"/>
      <c r="S502" s="10"/>
      <c r="T502" s="10"/>
      <c r="U502" s="19"/>
      <c r="V502" s="19"/>
      <c r="W502" s="19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1:51" ht="12.75" customHeight="1" x14ac:dyDescent="0.15">
      <c r="A503" s="2"/>
      <c r="B503" s="7"/>
      <c r="C503" s="7"/>
      <c r="D503" s="7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0"/>
      <c r="S503" s="10"/>
      <c r="T503" s="10"/>
      <c r="U503" s="19"/>
      <c r="V503" s="19"/>
      <c r="W503" s="19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 ht="12.75" customHeight="1" x14ac:dyDescent="0.15">
      <c r="A504" s="2"/>
      <c r="B504" s="7"/>
      <c r="C504" s="7"/>
      <c r="D504" s="7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0"/>
      <c r="S504" s="10"/>
      <c r="T504" s="10"/>
      <c r="U504" s="19"/>
      <c r="V504" s="19"/>
      <c r="W504" s="19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1:51" ht="12.75" customHeight="1" x14ac:dyDescent="0.15">
      <c r="A505" s="2"/>
      <c r="B505" s="7"/>
      <c r="C505" s="7"/>
      <c r="D505" s="7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0"/>
      <c r="S505" s="10"/>
      <c r="T505" s="10"/>
      <c r="U505" s="19"/>
      <c r="V505" s="19"/>
      <c r="W505" s="19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1:51" ht="12.75" customHeight="1" x14ac:dyDescent="0.15">
      <c r="A506" s="2"/>
      <c r="B506" s="7"/>
      <c r="C506" s="7"/>
      <c r="D506" s="7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0"/>
      <c r="S506" s="10"/>
      <c r="T506" s="10"/>
      <c r="U506" s="19"/>
      <c r="V506" s="19"/>
      <c r="W506" s="19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1:51" ht="12.75" customHeight="1" x14ac:dyDescent="0.15">
      <c r="A507" s="2"/>
      <c r="B507" s="7"/>
      <c r="C507" s="7"/>
      <c r="D507" s="7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0"/>
      <c r="S507" s="10"/>
      <c r="T507" s="10"/>
      <c r="U507" s="19"/>
      <c r="V507" s="19"/>
      <c r="W507" s="19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1:51" ht="12.75" customHeight="1" x14ac:dyDescent="0.15">
      <c r="A508" s="2"/>
      <c r="B508" s="7"/>
      <c r="C508" s="7"/>
      <c r="D508" s="7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0"/>
      <c r="S508" s="10"/>
      <c r="T508" s="10"/>
      <c r="U508" s="19"/>
      <c r="V508" s="19"/>
      <c r="W508" s="19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1:51" ht="12.75" customHeight="1" x14ac:dyDescent="0.15">
      <c r="A509" s="2"/>
      <c r="B509" s="7"/>
      <c r="C509" s="7"/>
      <c r="D509" s="7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0"/>
      <c r="S509" s="10"/>
      <c r="T509" s="10"/>
      <c r="U509" s="19"/>
      <c r="V509" s="19"/>
      <c r="W509" s="19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1:51" ht="12.75" customHeight="1" x14ac:dyDescent="0.15">
      <c r="A510" s="2"/>
      <c r="B510" s="7"/>
      <c r="C510" s="7"/>
      <c r="D510" s="7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0"/>
      <c r="S510" s="10"/>
      <c r="T510" s="10"/>
      <c r="U510" s="19"/>
      <c r="V510" s="19"/>
      <c r="W510" s="19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1:51" ht="12.75" customHeight="1" x14ac:dyDescent="0.15">
      <c r="A511" s="2"/>
      <c r="B511" s="7"/>
      <c r="C511" s="7"/>
      <c r="D511" s="7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0"/>
      <c r="S511" s="10"/>
      <c r="T511" s="10"/>
      <c r="U511" s="19"/>
      <c r="V511" s="19"/>
      <c r="W511" s="19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1:51" ht="12.75" customHeight="1" x14ac:dyDescent="0.15">
      <c r="A512" s="2"/>
      <c r="B512" s="7"/>
      <c r="C512" s="7"/>
      <c r="D512" s="7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0"/>
      <c r="S512" s="10"/>
      <c r="T512" s="10"/>
      <c r="U512" s="19"/>
      <c r="V512" s="19"/>
      <c r="W512" s="19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1:51" ht="12.75" customHeight="1" x14ac:dyDescent="0.15">
      <c r="A513" s="2"/>
      <c r="B513" s="7"/>
      <c r="C513" s="7"/>
      <c r="D513" s="7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0"/>
      <c r="S513" s="10"/>
      <c r="T513" s="10"/>
      <c r="U513" s="19"/>
      <c r="V513" s="19"/>
      <c r="W513" s="19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1:51" ht="12.75" customHeight="1" x14ac:dyDescent="0.15">
      <c r="A514" s="2"/>
      <c r="B514" s="7"/>
      <c r="C514" s="7"/>
      <c r="D514" s="7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0"/>
      <c r="S514" s="10"/>
      <c r="T514" s="10"/>
      <c r="U514" s="19"/>
      <c r="V514" s="19"/>
      <c r="W514" s="19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1:51" ht="12.75" customHeight="1" x14ac:dyDescent="0.15">
      <c r="A515" s="2"/>
      <c r="B515" s="7"/>
      <c r="C515" s="7"/>
      <c r="D515" s="7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0"/>
      <c r="S515" s="10"/>
      <c r="T515" s="10"/>
      <c r="U515" s="19"/>
      <c r="V515" s="19"/>
      <c r="W515" s="19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1:51" ht="12.75" customHeight="1" x14ac:dyDescent="0.15">
      <c r="A516" s="2"/>
      <c r="B516" s="7"/>
      <c r="C516" s="7"/>
      <c r="D516" s="7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0"/>
      <c r="S516" s="10"/>
      <c r="T516" s="10"/>
      <c r="U516" s="19"/>
      <c r="V516" s="19"/>
      <c r="W516" s="19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1:51" ht="12.75" customHeight="1" x14ac:dyDescent="0.15">
      <c r="A517" s="2"/>
      <c r="B517" s="7"/>
      <c r="C517" s="7"/>
      <c r="D517" s="7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0"/>
      <c r="S517" s="10"/>
      <c r="T517" s="10"/>
      <c r="U517" s="19"/>
      <c r="V517" s="19"/>
      <c r="W517" s="19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1:51" ht="12.75" customHeight="1" x14ac:dyDescent="0.15">
      <c r="A518" s="2"/>
      <c r="B518" s="7"/>
      <c r="C518" s="7"/>
      <c r="D518" s="7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0"/>
      <c r="S518" s="10"/>
      <c r="T518" s="10"/>
      <c r="U518" s="19"/>
      <c r="V518" s="19"/>
      <c r="W518" s="19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1:51" ht="12.75" customHeight="1" x14ac:dyDescent="0.15">
      <c r="A519" s="2"/>
      <c r="B519" s="7"/>
      <c r="C519" s="7"/>
      <c r="D519" s="7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0"/>
      <c r="S519" s="10"/>
      <c r="T519" s="10"/>
      <c r="U519" s="19"/>
      <c r="V519" s="19"/>
      <c r="W519" s="19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1:51" ht="12.75" customHeight="1" x14ac:dyDescent="0.15">
      <c r="A520" s="2"/>
      <c r="B520" s="7"/>
      <c r="C520" s="7"/>
      <c r="D520" s="7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0"/>
      <c r="S520" s="10"/>
      <c r="T520" s="10"/>
      <c r="U520" s="19"/>
      <c r="V520" s="19"/>
      <c r="W520" s="19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1:51" ht="12.75" customHeight="1" x14ac:dyDescent="0.15">
      <c r="A521" s="2"/>
      <c r="B521" s="7"/>
      <c r="C521" s="7"/>
      <c r="D521" s="7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0"/>
      <c r="S521" s="10"/>
      <c r="T521" s="10"/>
      <c r="U521" s="19"/>
      <c r="V521" s="19"/>
      <c r="W521" s="19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1:51" ht="12.75" customHeight="1" x14ac:dyDescent="0.15">
      <c r="A522" s="2"/>
      <c r="B522" s="7"/>
      <c r="C522" s="7"/>
      <c r="D522" s="7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0"/>
      <c r="S522" s="10"/>
      <c r="T522" s="10"/>
      <c r="U522" s="19"/>
      <c r="V522" s="19"/>
      <c r="W522" s="19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1:51" ht="12.75" customHeight="1" x14ac:dyDescent="0.15">
      <c r="A523" s="2"/>
      <c r="B523" s="7"/>
      <c r="C523" s="7"/>
      <c r="D523" s="7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0"/>
      <c r="S523" s="10"/>
      <c r="T523" s="10"/>
      <c r="U523" s="19"/>
      <c r="V523" s="19"/>
      <c r="W523" s="19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1:51" ht="12.75" customHeight="1" x14ac:dyDescent="0.15">
      <c r="A524" s="2"/>
      <c r="B524" s="7"/>
      <c r="C524" s="7"/>
      <c r="D524" s="7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0"/>
      <c r="S524" s="10"/>
      <c r="T524" s="10"/>
      <c r="U524" s="19"/>
      <c r="V524" s="19"/>
      <c r="W524" s="19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1:51" ht="12.75" customHeight="1" x14ac:dyDescent="0.15">
      <c r="A525" s="2"/>
      <c r="B525" s="7"/>
      <c r="C525" s="7"/>
      <c r="D525" s="7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0"/>
      <c r="S525" s="10"/>
      <c r="T525" s="10"/>
      <c r="U525" s="19"/>
      <c r="V525" s="19"/>
      <c r="W525" s="19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1:51" ht="12.75" customHeight="1" x14ac:dyDescent="0.15">
      <c r="A526" s="2"/>
      <c r="B526" s="7"/>
      <c r="C526" s="7"/>
      <c r="D526" s="7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0"/>
      <c r="S526" s="10"/>
      <c r="T526" s="10"/>
      <c r="U526" s="19"/>
      <c r="V526" s="19"/>
      <c r="W526" s="19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1:51" ht="12.75" customHeight="1" x14ac:dyDescent="0.15">
      <c r="A527" s="2"/>
      <c r="B527" s="7"/>
      <c r="C527" s="7"/>
      <c r="D527" s="7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0"/>
      <c r="S527" s="10"/>
      <c r="T527" s="10"/>
      <c r="U527" s="19"/>
      <c r="V527" s="19"/>
      <c r="W527" s="19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1:51" ht="12.75" customHeight="1" x14ac:dyDescent="0.15">
      <c r="A528" s="2"/>
      <c r="B528" s="7"/>
      <c r="C528" s="7"/>
      <c r="D528" s="7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0"/>
      <c r="S528" s="10"/>
      <c r="T528" s="10"/>
      <c r="U528" s="19"/>
      <c r="V528" s="19"/>
      <c r="W528" s="19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1:51" ht="12.75" customHeight="1" x14ac:dyDescent="0.15">
      <c r="A529" s="2"/>
      <c r="B529" s="7"/>
      <c r="C529" s="7"/>
      <c r="D529" s="7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0"/>
      <c r="S529" s="10"/>
      <c r="T529" s="10"/>
      <c r="U529" s="19"/>
      <c r="V529" s="19"/>
      <c r="W529" s="19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1:51" ht="12.75" customHeight="1" x14ac:dyDescent="0.15">
      <c r="A530" s="2"/>
      <c r="B530" s="7"/>
      <c r="C530" s="7"/>
      <c r="D530" s="7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0"/>
      <c r="S530" s="10"/>
      <c r="T530" s="10"/>
      <c r="U530" s="19"/>
      <c r="V530" s="19"/>
      <c r="W530" s="19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1:51" ht="12.75" customHeight="1" x14ac:dyDescent="0.15">
      <c r="A531" s="2"/>
      <c r="B531" s="7"/>
      <c r="C531" s="7"/>
      <c r="D531" s="7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0"/>
      <c r="S531" s="10"/>
      <c r="T531" s="10"/>
      <c r="U531" s="19"/>
      <c r="V531" s="19"/>
      <c r="W531" s="19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1:51" ht="12.75" customHeight="1" x14ac:dyDescent="0.15">
      <c r="A532" s="2"/>
      <c r="B532" s="7"/>
      <c r="C532" s="7"/>
      <c r="D532" s="7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0"/>
      <c r="S532" s="10"/>
      <c r="T532" s="10"/>
      <c r="U532" s="19"/>
      <c r="V532" s="19"/>
      <c r="W532" s="19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1:51" ht="12.75" customHeight="1" x14ac:dyDescent="0.15">
      <c r="A533" s="2"/>
      <c r="B533" s="7"/>
      <c r="C533" s="7"/>
      <c r="D533" s="7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0"/>
      <c r="S533" s="10"/>
      <c r="T533" s="10"/>
      <c r="U533" s="19"/>
      <c r="V533" s="19"/>
      <c r="W533" s="19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1:51" ht="12.75" customHeight="1" x14ac:dyDescent="0.15">
      <c r="A534" s="2"/>
      <c r="B534" s="7"/>
      <c r="C534" s="7"/>
      <c r="D534" s="7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0"/>
      <c r="S534" s="10"/>
      <c r="T534" s="10"/>
      <c r="U534" s="19"/>
      <c r="V534" s="19"/>
      <c r="W534" s="19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1:51" ht="12.75" customHeight="1" x14ac:dyDescent="0.15">
      <c r="A535" s="2"/>
      <c r="B535" s="7"/>
      <c r="C535" s="7"/>
      <c r="D535" s="7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0"/>
      <c r="S535" s="10"/>
      <c r="T535" s="10"/>
      <c r="U535" s="19"/>
      <c r="V535" s="19"/>
      <c r="W535" s="19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1:51" ht="12.75" customHeight="1" x14ac:dyDescent="0.15">
      <c r="A536" s="2"/>
      <c r="B536" s="7"/>
      <c r="C536" s="7"/>
      <c r="D536" s="7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0"/>
      <c r="S536" s="10"/>
      <c r="T536" s="10"/>
      <c r="U536" s="19"/>
      <c r="V536" s="19"/>
      <c r="W536" s="19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1:51" ht="12.75" customHeight="1" x14ac:dyDescent="0.15">
      <c r="A537" s="2"/>
      <c r="B537" s="7"/>
      <c r="C537" s="7"/>
      <c r="D537" s="7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0"/>
      <c r="S537" s="10"/>
      <c r="T537" s="10"/>
      <c r="U537" s="19"/>
      <c r="V537" s="19"/>
      <c r="W537" s="19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1:51" ht="12.75" customHeight="1" x14ac:dyDescent="0.15">
      <c r="A538" s="2"/>
      <c r="B538" s="7"/>
      <c r="C538" s="7"/>
      <c r="D538" s="7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0"/>
      <c r="S538" s="10"/>
      <c r="T538" s="10"/>
      <c r="U538" s="19"/>
      <c r="V538" s="19"/>
      <c r="W538" s="19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1:51" ht="12.75" customHeight="1" x14ac:dyDescent="0.15">
      <c r="A539" s="2"/>
      <c r="B539" s="7"/>
      <c r="C539" s="7"/>
      <c r="D539" s="7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0"/>
      <c r="S539" s="10"/>
      <c r="T539" s="10"/>
      <c r="U539" s="19"/>
      <c r="V539" s="19"/>
      <c r="W539" s="19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1:51" ht="12.75" customHeight="1" x14ac:dyDescent="0.15">
      <c r="A540" s="2"/>
      <c r="B540" s="7"/>
      <c r="C540" s="7"/>
      <c r="D540" s="7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0"/>
      <c r="S540" s="10"/>
      <c r="T540" s="10"/>
      <c r="U540" s="19"/>
      <c r="V540" s="19"/>
      <c r="W540" s="19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1:51" ht="12.75" customHeight="1" x14ac:dyDescent="0.15">
      <c r="A541" s="2"/>
      <c r="B541" s="7"/>
      <c r="C541" s="7"/>
      <c r="D541" s="7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0"/>
      <c r="S541" s="10"/>
      <c r="T541" s="10"/>
      <c r="U541" s="19"/>
      <c r="V541" s="19"/>
      <c r="W541" s="19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1:51" ht="12.75" customHeight="1" x14ac:dyDescent="0.15">
      <c r="A542" s="2"/>
      <c r="B542" s="7"/>
      <c r="C542" s="7"/>
      <c r="D542" s="7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0"/>
      <c r="S542" s="10"/>
      <c r="T542" s="10"/>
      <c r="U542" s="19"/>
      <c r="V542" s="19"/>
      <c r="W542" s="19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1:51" ht="12.75" customHeight="1" x14ac:dyDescent="0.15">
      <c r="A543" s="2"/>
      <c r="B543" s="7"/>
      <c r="C543" s="7"/>
      <c r="D543" s="7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0"/>
      <c r="S543" s="10"/>
      <c r="T543" s="10"/>
      <c r="U543" s="19"/>
      <c r="V543" s="19"/>
      <c r="W543" s="19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1:51" ht="12.75" customHeight="1" x14ac:dyDescent="0.15">
      <c r="A544" s="2"/>
      <c r="B544" s="7"/>
      <c r="C544" s="7"/>
      <c r="D544" s="7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0"/>
      <c r="S544" s="10"/>
      <c r="T544" s="10"/>
      <c r="U544" s="19"/>
      <c r="V544" s="19"/>
      <c r="W544" s="19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1:51" ht="12.75" customHeight="1" x14ac:dyDescent="0.15">
      <c r="A545" s="2"/>
      <c r="B545" s="7"/>
      <c r="C545" s="7"/>
      <c r="D545" s="7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0"/>
      <c r="S545" s="10"/>
      <c r="T545" s="10"/>
      <c r="U545" s="19"/>
      <c r="V545" s="19"/>
      <c r="W545" s="19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1:51" ht="12.75" customHeight="1" x14ac:dyDescent="0.15">
      <c r="A546" s="2"/>
      <c r="B546" s="7"/>
      <c r="C546" s="7"/>
      <c r="D546" s="7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0"/>
      <c r="S546" s="10"/>
      <c r="T546" s="10"/>
      <c r="U546" s="19"/>
      <c r="V546" s="19"/>
      <c r="W546" s="19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1:51" ht="12.75" customHeight="1" x14ac:dyDescent="0.15">
      <c r="A547" s="2"/>
      <c r="B547" s="7"/>
      <c r="C547" s="7"/>
      <c r="D547" s="7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0"/>
      <c r="S547" s="10"/>
      <c r="T547" s="10"/>
      <c r="U547" s="19"/>
      <c r="V547" s="19"/>
      <c r="W547" s="19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1:51" ht="12.75" customHeight="1" x14ac:dyDescent="0.15">
      <c r="A548" s="2"/>
      <c r="B548" s="7"/>
      <c r="C548" s="7"/>
      <c r="D548" s="7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0"/>
      <c r="S548" s="10"/>
      <c r="T548" s="10"/>
      <c r="U548" s="19"/>
      <c r="V548" s="19"/>
      <c r="W548" s="19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1:51" ht="12.75" customHeight="1" x14ac:dyDescent="0.15">
      <c r="A549" s="2"/>
      <c r="B549" s="7"/>
      <c r="C549" s="7"/>
      <c r="D549" s="7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0"/>
      <c r="S549" s="10"/>
      <c r="T549" s="10"/>
      <c r="U549" s="19"/>
      <c r="V549" s="19"/>
      <c r="W549" s="19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1:51" ht="12.75" customHeight="1" x14ac:dyDescent="0.15">
      <c r="A550" s="2"/>
      <c r="B550" s="7"/>
      <c r="C550" s="7"/>
      <c r="D550" s="7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0"/>
      <c r="S550" s="10"/>
      <c r="T550" s="10"/>
      <c r="U550" s="19"/>
      <c r="V550" s="19"/>
      <c r="W550" s="19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1:51" ht="12.75" customHeight="1" x14ac:dyDescent="0.15">
      <c r="A551" s="2"/>
      <c r="B551" s="7"/>
      <c r="C551" s="7"/>
      <c r="D551" s="7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0"/>
      <c r="S551" s="10"/>
      <c r="T551" s="10"/>
      <c r="U551" s="19"/>
      <c r="V551" s="19"/>
      <c r="W551" s="19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 ht="12.75" customHeight="1" x14ac:dyDescent="0.15">
      <c r="A552" s="2"/>
      <c r="B552" s="7"/>
      <c r="C552" s="7"/>
      <c r="D552" s="7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0"/>
      <c r="S552" s="10"/>
      <c r="T552" s="10"/>
      <c r="U552" s="19"/>
      <c r="V552" s="19"/>
      <c r="W552" s="19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1:51" ht="12.75" customHeight="1" x14ac:dyDescent="0.15">
      <c r="A553" s="2"/>
      <c r="B553" s="7"/>
      <c r="C553" s="7"/>
      <c r="D553" s="7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0"/>
      <c r="S553" s="10"/>
      <c r="T553" s="10"/>
      <c r="U553" s="19"/>
      <c r="V553" s="19"/>
      <c r="W553" s="19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1:51" ht="12.75" customHeight="1" x14ac:dyDescent="0.15">
      <c r="A554" s="2"/>
      <c r="B554" s="7"/>
      <c r="C554" s="7"/>
      <c r="D554" s="7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0"/>
      <c r="S554" s="10"/>
      <c r="T554" s="10"/>
      <c r="U554" s="19"/>
      <c r="V554" s="19"/>
      <c r="W554" s="19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1:51" ht="12.75" customHeight="1" x14ac:dyDescent="0.15">
      <c r="A555" s="2"/>
      <c r="B555" s="7"/>
      <c r="C555" s="7"/>
      <c r="D555" s="7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0"/>
      <c r="S555" s="10"/>
      <c r="T555" s="10"/>
      <c r="U555" s="19"/>
      <c r="V555" s="19"/>
      <c r="W555" s="19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1:51" ht="12.75" customHeight="1" x14ac:dyDescent="0.15">
      <c r="A556" s="2"/>
      <c r="B556" s="7"/>
      <c r="C556" s="7"/>
      <c r="D556" s="7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0"/>
      <c r="S556" s="10"/>
      <c r="T556" s="10"/>
      <c r="U556" s="19"/>
      <c r="V556" s="19"/>
      <c r="W556" s="19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1:51" ht="12.75" customHeight="1" x14ac:dyDescent="0.15">
      <c r="A557" s="2"/>
      <c r="B557" s="7"/>
      <c r="C557" s="7"/>
      <c r="D557" s="7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0"/>
      <c r="S557" s="10"/>
      <c r="T557" s="10"/>
      <c r="U557" s="19"/>
      <c r="V557" s="19"/>
      <c r="W557" s="19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1:51" ht="12.75" customHeight="1" x14ac:dyDescent="0.15">
      <c r="A558" s="2"/>
      <c r="B558" s="7"/>
      <c r="C558" s="7"/>
      <c r="D558" s="7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0"/>
      <c r="S558" s="10"/>
      <c r="T558" s="10"/>
      <c r="U558" s="19"/>
      <c r="V558" s="19"/>
      <c r="W558" s="19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1:51" ht="12.75" customHeight="1" x14ac:dyDescent="0.15">
      <c r="A559" s="2"/>
      <c r="B559" s="7"/>
      <c r="C559" s="7"/>
      <c r="D559" s="7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0"/>
      <c r="S559" s="10"/>
      <c r="T559" s="10"/>
      <c r="U559" s="19"/>
      <c r="V559" s="19"/>
      <c r="W559" s="19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1:51" ht="12.75" customHeight="1" x14ac:dyDescent="0.15">
      <c r="A560" s="2"/>
      <c r="B560" s="7"/>
      <c r="C560" s="7"/>
      <c r="D560" s="7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0"/>
      <c r="S560" s="10"/>
      <c r="T560" s="10"/>
      <c r="U560" s="19"/>
      <c r="V560" s="19"/>
      <c r="W560" s="19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1:51" ht="12.75" customHeight="1" x14ac:dyDescent="0.15">
      <c r="A561" s="2"/>
      <c r="B561" s="7"/>
      <c r="C561" s="7"/>
      <c r="D561" s="7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0"/>
      <c r="S561" s="10"/>
      <c r="T561" s="10"/>
      <c r="U561" s="19"/>
      <c r="V561" s="19"/>
      <c r="W561" s="19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1:51" ht="12.75" customHeight="1" x14ac:dyDescent="0.15">
      <c r="A562" s="2"/>
      <c r="B562" s="7"/>
      <c r="C562" s="7"/>
      <c r="D562" s="7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0"/>
      <c r="S562" s="10"/>
      <c r="T562" s="10"/>
      <c r="U562" s="19"/>
      <c r="V562" s="19"/>
      <c r="W562" s="19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1:51" ht="12.75" customHeight="1" x14ac:dyDescent="0.15">
      <c r="A563" s="2"/>
      <c r="B563" s="7"/>
      <c r="C563" s="7"/>
      <c r="D563" s="7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0"/>
      <c r="S563" s="10"/>
      <c r="T563" s="10"/>
      <c r="U563" s="19"/>
      <c r="V563" s="19"/>
      <c r="W563" s="19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1:51" ht="12.75" customHeight="1" x14ac:dyDescent="0.15">
      <c r="A564" s="2"/>
      <c r="B564" s="7"/>
      <c r="C564" s="7"/>
      <c r="D564" s="7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0"/>
      <c r="S564" s="10"/>
      <c r="T564" s="10"/>
      <c r="U564" s="19"/>
      <c r="V564" s="19"/>
      <c r="W564" s="19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1:51" ht="12.75" customHeight="1" x14ac:dyDescent="0.15">
      <c r="A565" s="2"/>
      <c r="B565" s="7"/>
      <c r="C565" s="7"/>
      <c r="D565" s="7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0"/>
      <c r="S565" s="10"/>
      <c r="T565" s="10"/>
      <c r="U565" s="19"/>
      <c r="V565" s="19"/>
      <c r="W565" s="19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1:51" ht="12.75" customHeight="1" x14ac:dyDescent="0.15">
      <c r="A566" s="2"/>
      <c r="B566" s="7"/>
      <c r="C566" s="7"/>
      <c r="D566" s="7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0"/>
      <c r="S566" s="10"/>
      <c r="T566" s="10"/>
      <c r="U566" s="19"/>
      <c r="V566" s="19"/>
      <c r="W566" s="19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1:51" ht="12.75" customHeight="1" x14ac:dyDescent="0.15">
      <c r="A567" s="2"/>
      <c r="B567" s="7"/>
      <c r="C567" s="7"/>
      <c r="D567" s="7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0"/>
      <c r="S567" s="10"/>
      <c r="T567" s="10"/>
      <c r="U567" s="19"/>
      <c r="V567" s="19"/>
      <c r="W567" s="19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1:51" ht="12.75" customHeight="1" x14ac:dyDescent="0.15">
      <c r="A568" s="2"/>
      <c r="B568" s="7"/>
      <c r="C568" s="7"/>
      <c r="D568" s="7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0"/>
      <c r="S568" s="10"/>
      <c r="T568" s="10"/>
      <c r="U568" s="19"/>
      <c r="V568" s="19"/>
      <c r="W568" s="19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1:51" ht="12.75" customHeight="1" x14ac:dyDescent="0.15">
      <c r="A569" s="2"/>
      <c r="B569" s="7"/>
      <c r="C569" s="7"/>
      <c r="D569" s="7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0"/>
      <c r="S569" s="10"/>
      <c r="T569" s="10"/>
      <c r="U569" s="19"/>
      <c r="V569" s="19"/>
      <c r="W569" s="19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1:51" ht="12.75" customHeight="1" x14ac:dyDescent="0.15">
      <c r="A570" s="2"/>
      <c r="B570" s="7"/>
      <c r="C570" s="7"/>
      <c r="D570" s="7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0"/>
      <c r="S570" s="10"/>
      <c r="T570" s="10"/>
      <c r="U570" s="19"/>
      <c r="V570" s="19"/>
      <c r="W570" s="19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1:51" ht="12.75" customHeight="1" x14ac:dyDescent="0.15">
      <c r="A571" s="2"/>
      <c r="B571" s="7"/>
      <c r="C571" s="7"/>
      <c r="D571" s="7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0"/>
      <c r="S571" s="10"/>
      <c r="T571" s="10"/>
      <c r="U571" s="19"/>
      <c r="V571" s="19"/>
      <c r="W571" s="19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1:51" ht="12.75" customHeight="1" x14ac:dyDescent="0.15">
      <c r="A572" s="2"/>
      <c r="B572" s="7"/>
      <c r="C572" s="7"/>
      <c r="D572" s="7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0"/>
      <c r="S572" s="10"/>
      <c r="T572" s="10"/>
      <c r="U572" s="19"/>
      <c r="V572" s="19"/>
      <c r="W572" s="19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1:51" ht="12.75" customHeight="1" x14ac:dyDescent="0.15">
      <c r="A573" s="2"/>
      <c r="B573" s="7"/>
      <c r="C573" s="7"/>
      <c r="D573" s="7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0"/>
      <c r="S573" s="10"/>
      <c r="T573" s="10"/>
      <c r="U573" s="19"/>
      <c r="V573" s="19"/>
      <c r="W573" s="19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1:51" ht="12.75" customHeight="1" x14ac:dyDescent="0.15">
      <c r="A574" s="2"/>
      <c r="B574" s="7"/>
      <c r="C574" s="7"/>
      <c r="D574" s="7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0"/>
      <c r="S574" s="10"/>
      <c r="T574" s="10"/>
      <c r="U574" s="19"/>
      <c r="V574" s="19"/>
      <c r="W574" s="19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1:51" ht="12.75" customHeight="1" x14ac:dyDescent="0.15">
      <c r="A575" s="2"/>
      <c r="B575" s="7"/>
      <c r="C575" s="7"/>
      <c r="D575" s="7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0"/>
      <c r="S575" s="10"/>
      <c r="T575" s="10"/>
      <c r="U575" s="19"/>
      <c r="V575" s="19"/>
      <c r="W575" s="19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1:51" ht="12.75" customHeight="1" x14ac:dyDescent="0.15">
      <c r="A576" s="2"/>
      <c r="B576" s="7"/>
      <c r="C576" s="7"/>
      <c r="D576" s="7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0"/>
      <c r="S576" s="10"/>
      <c r="T576" s="10"/>
      <c r="U576" s="19"/>
      <c r="V576" s="19"/>
      <c r="W576" s="19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1:51" ht="12.75" customHeight="1" x14ac:dyDescent="0.15">
      <c r="A577" s="2"/>
      <c r="B577" s="7"/>
      <c r="C577" s="7"/>
      <c r="D577" s="7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0"/>
      <c r="S577" s="10"/>
      <c r="T577" s="10"/>
      <c r="U577" s="19"/>
      <c r="V577" s="19"/>
      <c r="W577" s="19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1:51" ht="12.75" customHeight="1" x14ac:dyDescent="0.15">
      <c r="A578" s="2"/>
      <c r="B578" s="7"/>
      <c r="C578" s="7"/>
      <c r="D578" s="7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0"/>
      <c r="S578" s="10"/>
      <c r="T578" s="10"/>
      <c r="U578" s="19"/>
      <c r="V578" s="19"/>
      <c r="W578" s="19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1:51" ht="12.75" customHeight="1" x14ac:dyDescent="0.15">
      <c r="A579" s="2"/>
      <c r="B579" s="7"/>
      <c r="C579" s="7"/>
      <c r="D579" s="7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0"/>
      <c r="S579" s="10"/>
      <c r="T579" s="10"/>
      <c r="U579" s="19"/>
      <c r="V579" s="19"/>
      <c r="W579" s="19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1:51" ht="12.75" customHeight="1" x14ac:dyDescent="0.15">
      <c r="A580" s="2"/>
      <c r="B580" s="7"/>
      <c r="C580" s="7"/>
      <c r="D580" s="7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0"/>
      <c r="S580" s="10"/>
      <c r="T580" s="10"/>
      <c r="U580" s="19"/>
      <c r="V580" s="19"/>
      <c r="W580" s="19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1:51" ht="12.75" customHeight="1" x14ac:dyDescent="0.15">
      <c r="A581" s="2"/>
      <c r="B581" s="7"/>
      <c r="C581" s="7"/>
      <c r="D581" s="7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0"/>
      <c r="S581" s="10"/>
      <c r="T581" s="10"/>
      <c r="U581" s="19"/>
      <c r="V581" s="19"/>
      <c r="W581" s="19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1:51" ht="12.75" customHeight="1" x14ac:dyDescent="0.15">
      <c r="A582" s="2"/>
      <c r="B582" s="7"/>
      <c r="C582" s="7"/>
      <c r="D582" s="7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0"/>
      <c r="S582" s="10"/>
      <c r="T582" s="10"/>
      <c r="U582" s="19"/>
      <c r="V582" s="19"/>
      <c r="W582" s="19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1:51" ht="12.75" customHeight="1" x14ac:dyDescent="0.15">
      <c r="A583" s="2"/>
      <c r="B583" s="7"/>
      <c r="C583" s="7"/>
      <c r="D583" s="7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0"/>
      <c r="S583" s="10"/>
      <c r="T583" s="10"/>
      <c r="U583" s="19"/>
      <c r="V583" s="19"/>
      <c r="W583" s="19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1:51" ht="12.75" customHeight="1" x14ac:dyDescent="0.15">
      <c r="A584" s="2"/>
      <c r="B584" s="7"/>
      <c r="C584" s="7"/>
      <c r="D584" s="7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0"/>
      <c r="S584" s="10"/>
      <c r="T584" s="10"/>
      <c r="U584" s="19"/>
      <c r="V584" s="19"/>
      <c r="W584" s="19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1:51" ht="12.75" customHeight="1" x14ac:dyDescent="0.15">
      <c r="A585" s="2"/>
      <c r="B585" s="7"/>
      <c r="C585" s="7"/>
      <c r="D585" s="7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0"/>
      <c r="S585" s="10"/>
      <c r="T585" s="10"/>
      <c r="U585" s="19"/>
      <c r="V585" s="19"/>
      <c r="W585" s="19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1:51" ht="12.75" customHeight="1" x14ac:dyDescent="0.15">
      <c r="A586" s="2"/>
      <c r="B586" s="7"/>
      <c r="C586" s="7"/>
      <c r="D586" s="7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0"/>
      <c r="S586" s="10"/>
      <c r="T586" s="10"/>
      <c r="U586" s="19"/>
      <c r="V586" s="19"/>
      <c r="W586" s="19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1:51" ht="12.75" customHeight="1" x14ac:dyDescent="0.15">
      <c r="A587" s="2"/>
      <c r="B587" s="7"/>
      <c r="C587" s="7"/>
      <c r="D587" s="7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0"/>
      <c r="S587" s="10"/>
      <c r="T587" s="10"/>
      <c r="U587" s="19"/>
      <c r="V587" s="19"/>
      <c r="W587" s="19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1:51" ht="12.75" customHeight="1" x14ac:dyDescent="0.15">
      <c r="A588" s="2"/>
      <c r="B588" s="7"/>
      <c r="C588" s="7"/>
      <c r="D588" s="7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0"/>
      <c r="S588" s="10"/>
      <c r="T588" s="10"/>
      <c r="U588" s="19"/>
      <c r="V588" s="19"/>
      <c r="W588" s="19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1:51" ht="12.75" customHeight="1" x14ac:dyDescent="0.15">
      <c r="A589" s="2"/>
      <c r="B589" s="7"/>
      <c r="C589" s="7"/>
      <c r="D589" s="7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0"/>
      <c r="S589" s="10"/>
      <c r="T589" s="10"/>
      <c r="U589" s="19"/>
      <c r="V589" s="19"/>
      <c r="W589" s="19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1:51" ht="12.75" customHeight="1" x14ac:dyDescent="0.15">
      <c r="A590" s="2"/>
      <c r="B590" s="7"/>
      <c r="C590" s="7"/>
      <c r="D590" s="7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0"/>
      <c r="S590" s="10"/>
      <c r="T590" s="10"/>
      <c r="U590" s="19"/>
      <c r="V590" s="19"/>
      <c r="W590" s="19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1:51" ht="12.75" customHeight="1" x14ac:dyDescent="0.15">
      <c r="A591" s="2"/>
      <c r="B591" s="7"/>
      <c r="C591" s="7"/>
      <c r="D591" s="7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0"/>
      <c r="S591" s="10"/>
      <c r="T591" s="10"/>
      <c r="U591" s="19"/>
      <c r="V591" s="19"/>
      <c r="W591" s="19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1:51" ht="12.75" customHeight="1" x14ac:dyDescent="0.15">
      <c r="A592" s="2"/>
      <c r="B592" s="7"/>
      <c r="C592" s="7"/>
      <c r="D592" s="7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0"/>
      <c r="S592" s="10"/>
      <c r="T592" s="10"/>
      <c r="U592" s="19"/>
      <c r="V592" s="19"/>
      <c r="W592" s="19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1:51" ht="12.75" customHeight="1" x14ac:dyDescent="0.15">
      <c r="A593" s="2"/>
      <c r="B593" s="7"/>
      <c r="C593" s="7"/>
      <c r="D593" s="7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0"/>
      <c r="S593" s="10"/>
      <c r="T593" s="10"/>
      <c r="U593" s="19"/>
      <c r="V593" s="19"/>
      <c r="W593" s="19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1:51" ht="12.75" customHeight="1" x14ac:dyDescent="0.15">
      <c r="A594" s="2"/>
      <c r="B594" s="7"/>
      <c r="C594" s="7"/>
      <c r="D594" s="7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0"/>
      <c r="S594" s="10"/>
      <c r="T594" s="10"/>
      <c r="U594" s="19"/>
      <c r="V594" s="19"/>
      <c r="W594" s="19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1:51" ht="12.75" customHeight="1" x14ac:dyDescent="0.15">
      <c r="A595" s="2"/>
      <c r="B595" s="7"/>
      <c r="C595" s="7"/>
      <c r="D595" s="7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0"/>
      <c r="S595" s="10"/>
      <c r="T595" s="10"/>
      <c r="U595" s="19"/>
      <c r="V595" s="19"/>
      <c r="W595" s="19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1:51" ht="12.75" customHeight="1" x14ac:dyDescent="0.15">
      <c r="A596" s="2"/>
      <c r="B596" s="7"/>
      <c r="C596" s="7"/>
      <c r="D596" s="7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0"/>
      <c r="S596" s="10"/>
      <c r="T596" s="10"/>
      <c r="U596" s="19"/>
      <c r="V596" s="19"/>
      <c r="W596" s="19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1:51" ht="12.75" customHeight="1" x14ac:dyDescent="0.15">
      <c r="A597" s="2"/>
      <c r="B597" s="7"/>
      <c r="C597" s="7"/>
      <c r="D597" s="7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0"/>
      <c r="S597" s="10"/>
      <c r="T597" s="10"/>
      <c r="U597" s="19"/>
      <c r="V597" s="19"/>
      <c r="W597" s="19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1:51" ht="12.75" customHeight="1" x14ac:dyDescent="0.15">
      <c r="A598" s="2"/>
      <c r="B598" s="7"/>
      <c r="C598" s="7"/>
      <c r="D598" s="7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0"/>
      <c r="S598" s="10"/>
      <c r="T598" s="10"/>
      <c r="U598" s="19"/>
      <c r="V598" s="19"/>
      <c r="W598" s="19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 ht="12.75" customHeight="1" x14ac:dyDescent="0.15">
      <c r="A599" s="2"/>
      <c r="B599" s="7"/>
      <c r="C599" s="7"/>
      <c r="D599" s="7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0"/>
      <c r="S599" s="10"/>
      <c r="T599" s="10"/>
      <c r="U599" s="19"/>
      <c r="V599" s="19"/>
      <c r="W599" s="19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1:51" ht="12.75" customHeight="1" x14ac:dyDescent="0.15">
      <c r="A600" s="2"/>
      <c r="B600" s="7"/>
      <c r="C600" s="7"/>
      <c r="D600" s="7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0"/>
      <c r="S600" s="10"/>
      <c r="T600" s="10"/>
      <c r="U600" s="19"/>
      <c r="V600" s="19"/>
      <c r="W600" s="19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1:51" ht="12.75" customHeight="1" x14ac:dyDescent="0.15">
      <c r="A601" s="2"/>
      <c r="B601" s="7"/>
      <c r="C601" s="7"/>
      <c r="D601" s="7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0"/>
      <c r="S601" s="10"/>
      <c r="T601" s="10"/>
      <c r="U601" s="19"/>
      <c r="V601" s="19"/>
      <c r="W601" s="19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1:51" ht="12.75" customHeight="1" x14ac:dyDescent="0.15">
      <c r="A602" s="2"/>
      <c r="B602" s="7"/>
      <c r="C602" s="7"/>
      <c r="D602" s="7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0"/>
      <c r="S602" s="10"/>
      <c r="T602" s="10"/>
      <c r="U602" s="19"/>
      <c r="V602" s="19"/>
      <c r="W602" s="19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1:51" ht="12.75" customHeight="1" x14ac:dyDescent="0.15">
      <c r="A603" s="2"/>
      <c r="B603" s="7"/>
      <c r="C603" s="7"/>
      <c r="D603" s="7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0"/>
      <c r="S603" s="10"/>
      <c r="T603" s="10"/>
      <c r="U603" s="19"/>
      <c r="V603" s="19"/>
      <c r="W603" s="19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1:51" ht="12.75" customHeight="1" x14ac:dyDescent="0.15">
      <c r="A604" s="2"/>
      <c r="B604" s="7"/>
      <c r="C604" s="7"/>
      <c r="D604" s="7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0"/>
      <c r="S604" s="10"/>
      <c r="T604" s="10"/>
      <c r="U604" s="19"/>
      <c r="V604" s="19"/>
      <c r="W604" s="19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1:51" ht="12.75" customHeight="1" x14ac:dyDescent="0.15">
      <c r="A605" s="2"/>
      <c r="B605" s="7"/>
      <c r="C605" s="7"/>
      <c r="D605" s="7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0"/>
      <c r="S605" s="10"/>
      <c r="T605" s="10"/>
      <c r="U605" s="19"/>
      <c r="V605" s="19"/>
      <c r="W605" s="19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1:51" ht="12.75" customHeight="1" x14ac:dyDescent="0.15">
      <c r="A606" s="2"/>
      <c r="B606" s="7"/>
      <c r="C606" s="7"/>
      <c r="D606" s="7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0"/>
      <c r="S606" s="10"/>
      <c r="T606" s="10"/>
      <c r="U606" s="19"/>
      <c r="V606" s="19"/>
      <c r="W606" s="19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1:51" ht="12.75" customHeight="1" x14ac:dyDescent="0.15">
      <c r="A607" s="2"/>
      <c r="B607" s="7"/>
      <c r="C607" s="7"/>
      <c r="D607" s="7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0"/>
      <c r="S607" s="10"/>
      <c r="T607" s="10"/>
      <c r="U607" s="19"/>
      <c r="V607" s="19"/>
      <c r="W607" s="19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1:51" ht="12.75" customHeight="1" x14ac:dyDescent="0.15">
      <c r="A608" s="2"/>
      <c r="B608" s="7"/>
      <c r="C608" s="7"/>
      <c r="D608" s="7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0"/>
      <c r="S608" s="10"/>
      <c r="T608" s="10"/>
      <c r="U608" s="19"/>
      <c r="V608" s="19"/>
      <c r="W608" s="19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1:51" ht="12.75" customHeight="1" x14ac:dyDescent="0.15">
      <c r="A609" s="2"/>
      <c r="B609" s="7"/>
      <c r="C609" s="7"/>
      <c r="D609" s="7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0"/>
      <c r="S609" s="10"/>
      <c r="T609" s="10"/>
      <c r="U609" s="19"/>
      <c r="V609" s="19"/>
      <c r="W609" s="19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1:51" ht="12.75" customHeight="1" x14ac:dyDescent="0.15">
      <c r="A610" s="2"/>
      <c r="B610" s="7"/>
      <c r="C610" s="7"/>
      <c r="D610" s="7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0"/>
      <c r="S610" s="10"/>
      <c r="T610" s="10"/>
      <c r="U610" s="19"/>
      <c r="V610" s="19"/>
      <c r="W610" s="19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1:51" ht="12.75" customHeight="1" x14ac:dyDescent="0.15">
      <c r="A611" s="2"/>
      <c r="B611" s="7"/>
      <c r="C611" s="7"/>
      <c r="D611" s="7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0"/>
      <c r="S611" s="10"/>
      <c r="T611" s="10"/>
      <c r="U611" s="19"/>
      <c r="V611" s="19"/>
      <c r="W611" s="19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1:51" ht="12.75" customHeight="1" x14ac:dyDescent="0.15">
      <c r="A612" s="2"/>
      <c r="B612" s="7"/>
      <c r="C612" s="7"/>
      <c r="D612" s="7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0"/>
      <c r="S612" s="10"/>
      <c r="T612" s="10"/>
      <c r="U612" s="19"/>
      <c r="V612" s="19"/>
      <c r="W612" s="19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1:51" ht="12.75" customHeight="1" x14ac:dyDescent="0.15">
      <c r="A613" s="2"/>
      <c r="B613" s="7"/>
      <c r="C613" s="7"/>
      <c r="D613" s="7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0"/>
      <c r="S613" s="10"/>
      <c r="T613" s="10"/>
      <c r="U613" s="19"/>
      <c r="V613" s="19"/>
      <c r="W613" s="19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1:51" ht="12.75" customHeight="1" x14ac:dyDescent="0.15">
      <c r="A614" s="2"/>
      <c r="B614" s="7"/>
      <c r="C614" s="7"/>
      <c r="D614" s="7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0"/>
      <c r="S614" s="10"/>
      <c r="T614" s="10"/>
      <c r="U614" s="19"/>
      <c r="V614" s="19"/>
      <c r="W614" s="19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1:51" ht="12.75" customHeight="1" x14ac:dyDescent="0.15">
      <c r="A615" s="2"/>
      <c r="B615" s="7"/>
      <c r="C615" s="7"/>
      <c r="D615" s="7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0"/>
      <c r="S615" s="10"/>
      <c r="T615" s="10"/>
      <c r="U615" s="19"/>
      <c r="V615" s="19"/>
      <c r="W615" s="19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1:51" ht="12.75" customHeight="1" x14ac:dyDescent="0.15">
      <c r="A616" s="2"/>
      <c r="B616" s="7"/>
      <c r="C616" s="7"/>
      <c r="D616" s="7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0"/>
      <c r="S616" s="10"/>
      <c r="T616" s="10"/>
      <c r="U616" s="19"/>
      <c r="V616" s="19"/>
      <c r="W616" s="19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1:51" ht="12.75" customHeight="1" x14ac:dyDescent="0.15">
      <c r="A617" s="2"/>
      <c r="B617" s="7"/>
      <c r="C617" s="7"/>
      <c r="D617" s="7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0"/>
      <c r="S617" s="10"/>
      <c r="T617" s="10"/>
      <c r="U617" s="19"/>
      <c r="V617" s="19"/>
      <c r="W617" s="19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1:51" ht="12.75" customHeight="1" x14ac:dyDescent="0.15">
      <c r="A618" s="2"/>
      <c r="B618" s="7"/>
      <c r="C618" s="7"/>
      <c r="D618" s="7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0"/>
      <c r="S618" s="10"/>
      <c r="T618" s="10"/>
      <c r="U618" s="19"/>
      <c r="V618" s="19"/>
      <c r="W618" s="19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1:51" ht="12.75" customHeight="1" x14ac:dyDescent="0.15">
      <c r="A619" s="2"/>
      <c r="B619" s="7"/>
      <c r="C619" s="7"/>
      <c r="D619" s="7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0"/>
      <c r="S619" s="10"/>
      <c r="T619" s="10"/>
      <c r="U619" s="19"/>
      <c r="V619" s="19"/>
      <c r="W619" s="19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1:51" ht="12.75" customHeight="1" x14ac:dyDescent="0.15">
      <c r="A620" s="2"/>
      <c r="B620" s="7"/>
      <c r="C620" s="7"/>
      <c r="D620" s="7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0"/>
      <c r="S620" s="10"/>
      <c r="T620" s="10"/>
      <c r="U620" s="19"/>
      <c r="V620" s="19"/>
      <c r="W620" s="19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1:51" ht="12.75" customHeight="1" x14ac:dyDescent="0.15">
      <c r="A621" s="2"/>
      <c r="B621" s="7"/>
      <c r="C621" s="7"/>
      <c r="D621" s="7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0"/>
      <c r="S621" s="10"/>
      <c r="T621" s="10"/>
      <c r="U621" s="19"/>
      <c r="V621" s="19"/>
      <c r="W621" s="19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1:51" ht="12.75" customHeight="1" x14ac:dyDescent="0.15">
      <c r="A622" s="2"/>
      <c r="B622" s="7"/>
      <c r="C622" s="7"/>
      <c r="D622" s="7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0"/>
      <c r="S622" s="10"/>
      <c r="T622" s="10"/>
      <c r="U622" s="19"/>
      <c r="V622" s="19"/>
      <c r="W622" s="19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1:51" ht="12.75" customHeight="1" x14ac:dyDescent="0.15">
      <c r="A623" s="2"/>
      <c r="B623" s="7"/>
      <c r="C623" s="7"/>
      <c r="D623" s="7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0"/>
      <c r="S623" s="10"/>
      <c r="T623" s="10"/>
      <c r="U623" s="19"/>
      <c r="V623" s="19"/>
      <c r="W623" s="19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1:51" ht="12.75" customHeight="1" x14ac:dyDescent="0.15">
      <c r="A624" s="2"/>
      <c r="B624" s="7"/>
      <c r="C624" s="7"/>
      <c r="D624" s="7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0"/>
      <c r="S624" s="10"/>
      <c r="T624" s="10"/>
      <c r="U624" s="19"/>
      <c r="V624" s="19"/>
      <c r="W624" s="19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1:51" ht="12.75" customHeight="1" x14ac:dyDescent="0.15">
      <c r="A625" s="2"/>
      <c r="B625" s="7"/>
      <c r="C625" s="7"/>
      <c r="D625" s="7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0"/>
      <c r="S625" s="10"/>
      <c r="T625" s="10"/>
      <c r="U625" s="19"/>
      <c r="V625" s="19"/>
      <c r="W625" s="19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1:51" ht="12.75" customHeight="1" x14ac:dyDescent="0.15">
      <c r="A626" s="2"/>
      <c r="B626" s="7"/>
      <c r="C626" s="7"/>
      <c r="D626" s="7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0"/>
      <c r="S626" s="10"/>
      <c r="T626" s="10"/>
      <c r="U626" s="19"/>
      <c r="V626" s="19"/>
      <c r="W626" s="19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1:51" ht="12.75" customHeight="1" x14ac:dyDescent="0.15">
      <c r="A627" s="2"/>
      <c r="B627" s="7"/>
      <c r="C627" s="7"/>
      <c r="D627" s="7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0"/>
      <c r="S627" s="10"/>
      <c r="T627" s="10"/>
      <c r="U627" s="19"/>
      <c r="V627" s="19"/>
      <c r="W627" s="19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1:51" ht="12.75" customHeight="1" x14ac:dyDescent="0.15">
      <c r="A628" s="2"/>
      <c r="B628" s="7"/>
      <c r="C628" s="7"/>
      <c r="D628" s="7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0"/>
      <c r="S628" s="10"/>
      <c r="T628" s="10"/>
      <c r="U628" s="19"/>
      <c r="V628" s="19"/>
      <c r="W628" s="19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1:51" ht="12.75" customHeight="1" x14ac:dyDescent="0.15">
      <c r="A629" s="2"/>
      <c r="B629" s="7"/>
      <c r="C629" s="7"/>
      <c r="D629" s="7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0"/>
      <c r="S629" s="10"/>
      <c r="T629" s="10"/>
      <c r="U629" s="19"/>
      <c r="V629" s="19"/>
      <c r="W629" s="19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1:51" ht="12.75" customHeight="1" x14ac:dyDescent="0.15">
      <c r="A630" s="2"/>
      <c r="B630" s="7"/>
      <c r="C630" s="7"/>
      <c r="D630" s="7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0"/>
      <c r="S630" s="10"/>
      <c r="T630" s="10"/>
      <c r="U630" s="19"/>
      <c r="V630" s="19"/>
      <c r="W630" s="19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1:51" ht="12.75" customHeight="1" x14ac:dyDescent="0.15">
      <c r="A631" s="2"/>
      <c r="B631" s="7"/>
      <c r="C631" s="7"/>
      <c r="D631" s="7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0"/>
      <c r="S631" s="10"/>
      <c r="T631" s="10"/>
      <c r="U631" s="19"/>
      <c r="V631" s="19"/>
      <c r="W631" s="19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1:51" ht="12.75" customHeight="1" x14ac:dyDescent="0.15">
      <c r="A632" s="2"/>
      <c r="B632" s="7"/>
      <c r="C632" s="7"/>
      <c r="D632" s="7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0"/>
      <c r="S632" s="10"/>
      <c r="T632" s="10"/>
      <c r="U632" s="19"/>
      <c r="V632" s="19"/>
      <c r="W632" s="19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1:51" ht="12.75" customHeight="1" x14ac:dyDescent="0.15">
      <c r="A633" s="2"/>
      <c r="B633" s="7"/>
      <c r="C633" s="7"/>
      <c r="D633" s="7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0"/>
      <c r="S633" s="10"/>
      <c r="T633" s="10"/>
      <c r="U633" s="19"/>
      <c r="V633" s="19"/>
      <c r="W633" s="19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1:51" ht="12.75" customHeight="1" x14ac:dyDescent="0.15">
      <c r="A634" s="2"/>
      <c r="B634" s="7"/>
      <c r="C634" s="7"/>
      <c r="D634" s="7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0"/>
      <c r="S634" s="10"/>
      <c r="T634" s="10"/>
      <c r="U634" s="19"/>
      <c r="V634" s="19"/>
      <c r="W634" s="19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1:51" ht="12.75" customHeight="1" x14ac:dyDescent="0.15">
      <c r="A635" s="2"/>
      <c r="B635" s="7"/>
      <c r="C635" s="7"/>
      <c r="D635" s="7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0"/>
      <c r="S635" s="10"/>
      <c r="T635" s="10"/>
      <c r="U635" s="19"/>
      <c r="V635" s="19"/>
      <c r="W635" s="19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1:51" ht="12.75" customHeight="1" x14ac:dyDescent="0.15">
      <c r="A636" s="2"/>
      <c r="B636" s="7"/>
      <c r="C636" s="7"/>
      <c r="D636" s="7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0"/>
      <c r="S636" s="10"/>
      <c r="T636" s="10"/>
      <c r="U636" s="19"/>
      <c r="V636" s="19"/>
      <c r="W636" s="19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1:51" ht="12.75" customHeight="1" x14ac:dyDescent="0.15">
      <c r="A637" s="2"/>
      <c r="B637" s="7"/>
      <c r="C637" s="7"/>
      <c r="D637" s="7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0"/>
      <c r="S637" s="10"/>
      <c r="T637" s="10"/>
      <c r="U637" s="19"/>
      <c r="V637" s="19"/>
      <c r="W637" s="19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1:51" ht="12.75" customHeight="1" x14ac:dyDescent="0.15">
      <c r="A638" s="2"/>
      <c r="B638" s="7"/>
      <c r="C638" s="7"/>
      <c r="D638" s="7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0"/>
      <c r="S638" s="10"/>
      <c r="T638" s="10"/>
      <c r="U638" s="19"/>
      <c r="V638" s="19"/>
      <c r="W638" s="19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1:51" ht="12.75" customHeight="1" x14ac:dyDescent="0.15">
      <c r="A639" s="2"/>
      <c r="B639" s="7"/>
      <c r="C639" s="7"/>
      <c r="D639" s="7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0"/>
      <c r="S639" s="10"/>
      <c r="T639" s="10"/>
      <c r="U639" s="19"/>
      <c r="V639" s="19"/>
      <c r="W639" s="19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1:51" ht="12.75" customHeight="1" x14ac:dyDescent="0.15">
      <c r="A640" s="2"/>
      <c r="B640" s="7"/>
      <c r="C640" s="7"/>
      <c r="D640" s="7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0"/>
      <c r="S640" s="10"/>
      <c r="T640" s="10"/>
      <c r="U640" s="19"/>
      <c r="V640" s="19"/>
      <c r="W640" s="19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1:51" ht="12.75" customHeight="1" x14ac:dyDescent="0.15">
      <c r="A641" s="2"/>
      <c r="B641" s="7"/>
      <c r="C641" s="7"/>
      <c r="D641" s="7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0"/>
      <c r="S641" s="10"/>
      <c r="T641" s="10"/>
      <c r="U641" s="19"/>
      <c r="V641" s="19"/>
      <c r="W641" s="19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1:51" ht="12.75" customHeight="1" x14ac:dyDescent="0.15">
      <c r="A642" s="2"/>
      <c r="B642" s="7"/>
      <c r="C642" s="7"/>
      <c r="D642" s="7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0"/>
      <c r="S642" s="10"/>
      <c r="T642" s="10"/>
      <c r="U642" s="19"/>
      <c r="V642" s="19"/>
      <c r="W642" s="19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1:51" ht="12.75" customHeight="1" x14ac:dyDescent="0.15">
      <c r="A643" s="2"/>
      <c r="B643" s="7"/>
      <c r="C643" s="7"/>
      <c r="D643" s="7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0"/>
      <c r="S643" s="10"/>
      <c r="T643" s="10"/>
      <c r="U643" s="19"/>
      <c r="V643" s="19"/>
      <c r="W643" s="19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1:51" ht="12.75" customHeight="1" x14ac:dyDescent="0.15">
      <c r="A644" s="2"/>
      <c r="B644" s="7"/>
      <c r="C644" s="7"/>
      <c r="D644" s="7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0"/>
      <c r="S644" s="10"/>
      <c r="T644" s="10"/>
      <c r="U644" s="19"/>
      <c r="V644" s="19"/>
      <c r="W644" s="19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1:51" ht="12.75" customHeight="1" x14ac:dyDescent="0.15">
      <c r="A645" s="2"/>
      <c r="B645" s="7"/>
      <c r="C645" s="7"/>
      <c r="D645" s="7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0"/>
      <c r="S645" s="10"/>
      <c r="T645" s="10"/>
      <c r="U645" s="19"/>
      <c r="V645" s="19"/>
      <c r="W645" s="19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1:51" ht="12.75" customHeight="1" x14ac:dyDescent="0.15">
      <c r="A646" s="2"/>
      <c r="B646" s="7"/>
      <c r="C646" s="7"/>
      <c r="D646" s="7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0"/>
      <c r="S646" s="10"/>
      <c r="T646" s="10"/>
      <c r="U646" s="19"/>
      <c r="V646" s="19"/>
      <c r="W646" s="19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1:51" ht="12.75" customHeight="1" x14ac:dyDescent="0.15">
      <c r="A647" s="2"/>
      <c r="B647" s="7"/>
      <c r="C647" s="7"/>
      <c r="D647" s="7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0"/>
      <c r="S647" s="10"/>
      <c r="T647" s="10"/>
      <c r="U647" s="19"/>
      <c r="V647" s="19"/>
      <c r="W647" s="19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1:51" ht="12.75" customHeight="1" x14ac:dyDescent="0.15">
      <c r="A648" s="2"/>
      <c r="B648" s="7"/>
      <c r="C648" s="7"/>
      <c r="D648" s="7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0"/>
      <c r="S648" s="10"/>
      <c r="T648" s="10"/>
      <c r="U648" s="19"/>
      <c r="V648" s="19"/>
      <c r="W648" s="19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1:51" ht="12.75" customHeight="1" x14ac:dyDescent="0.15">
      <c r="A649" s="2"/>
      <c r="B649" s="7"/>
      <c r="C649" s="7"/>
      <c r="D649" s="7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0"/>
      <c r="S649" s="10"/>
      <c r="T649" s="10"/>
      <c r="U649" s="19"/>
      <c r="V649" s="19"/>
      <c r="W649" s="19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1:51" ht="12.75" customHeight="1" x14ac:dyDescent="0.15">
      <c r="A650" s="2"/>
      <c r="B650" s="7"/>
      <c r="C650" s="7"/>
      <c r="D650" s="7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0"/>
      <c r="S650" s="10"/>
      <c r="T650" s="10"/>
      <c r="U650" s="19"/>
      <c r="V650" s="19"/>
      <c r="W650" s="19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1:51" ht="12.75" customHeight="1" x14ac:dyDescent="0.15">
      <c r="A651" s="2"/>
      <c r="B651" s="7"/>
      <c r="C651" s="7"/>
      <c r="D651" s="7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0"/>
      <c r="S651" s="10"/>
      <c r="T651" s="10"/>
      <c r="U651" s="19"/>
      <c r="V651" s="19"/>
      <c r="W651" s="19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1:51" ht="12.75" customHeight="1" x14ac:dyDescent="0.15">
      <c r="A652" s="2"/>
      <c r="B652" s="7"/>
      <c r="C652" s="7"/>
      <c r="D652" s="7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0"/>
      <c r="S652" s="10"/>
      <c r="T652" s="10"/>
      <c r="U652" s="19"/>
      <c r="V652" s="19"/>
      <c r="W652" s="19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1:51" ht="12.75" customHeight="1" x14ac:dyDescent="0.15">
      <c r="A653" s="2"/>
      <c r="B653" s="7"/>
      <c r="C653" s="7"/>
      <c r="D653" s="7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0"/>
      <c r="S653" s="10"/>
      <c r="T653" s="10"/>
      <c r="U653" s="19"/>
      <c r="V653" s="19"/>
      <c r="W653" s="19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1:51" ht="12.75" customHeight="1" x14ac:dyDescent="0.15">
      <c r="A654" s="2"/>
      <c r="B654" s="7"/>
      <c r="C654" s="7"/>
      <c r="D654" s="7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0"/>
      <c r="S654" s="10"/>
      <c r="T654" s="10"/>
      <c r="U654" s="19"/>
      <c r="V654" s="19"/>
      <c r="W654" s="19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1:51" ht="12.75" customHeight="1" x14ac:dyDescent="0.15">
      <c r="A655" s="2"/>
      <c r="B655" s="7"/>
      <c r="C655" s="7"/>
      <c r="D655" s="7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0"/>
      <c r="S655" s="10"/>
      <c r="T655" s="10"/>
      <c r="U655" s="19"/>
      <c r="V655" s="19"/>
      <c r="W655" s="19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1:51" ht="12.75" customHeight="1" x14ac:dyDescent="0.15">
      <c r="A656" s="2"/>
      <c r="B656" s="7"/>
      <c r="C656" s="7"/>
      <c r="D656" s="7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0"/>
      <c r="S656" s="10"/>
      <c r="T656" s="10"/>
      <c r="U656" s="19"/>
      <c r="V656" s="19"/>
      <c r="W656" s="19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1:51" ht="12.75" customHeight="1" x14ac:dyDescent="0.15">
      <c r="A657" s="2"/>
      <c r="B657" s="7"/>
      <c r="C657" s="7"/>
      <c r="D657" s="7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0"/>
      <c r="S657" s="10"/>
      <c r="T657" s="10"/>
      <c r="U657" s="19"/>
      <c r="V657" s="19"/>
      <c r="W657" s="19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1:51" ht="12.75" customHeight="1" x14ac:dyDescent="0.15">
      <c r="A658" s="2"/>
      <c r="B658" s="7"/>
      <c r="C658" s="7"/>
      <c r="D658" s="7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0"/>
      <c r="S658" s="10"/>
      <c r="T658" s="10"/>
      <c r="U658" s="19"/>
      <c r="V658" s="19"/>
      <c r="W658" s="19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1:51" ht="12.75" customHeight="1" x14ac:dyDescent="0.15">
      <c r="A659" s="2"/>
      <c r="B659" s="7"/>
      <c r="C659" s="7"/>
      <c r="D659" s="7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0"/>
      <c r="S659" s="10"/>
      <c r="T659" s="10"/>
      <c r="U659" s="19"/>
      <c r="V659" s="19"/>
      <c r="W659" s="19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1:51" ht="12.75" customHeight="1" x14ac:dyDescent="0.15">
      <c r="A660" s="2"/>
      <c r="B660" s="7"/>
      <c r="C660" s="7"/>
      <c r="D660" s="7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0"/>
      <c r="S660" s="10"/>
      <c r="T660" s="10"/>
      <c r="U660" s="19"/>
      <c r="V660" s="19"/>
      <c r="W660" s="19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1:51" ht="12.75" customHeight="1" x14ac:dyDescent="0.15">
      <c r="A661" s="2"/>
      <c r="B661" s="7"/>
      <c r="C661" s="7"/>
      <c r="D661" s="7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0"/>
      <c r="S661" s="10"/>
      <c r="T661" s="10"/>
      <c r="U661" s="19"/>
      <c r="V661" s="19"/>
      <c r="W661" s="19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1:51" ht="12.75" customHeight="1" x14ac:dyDescent="0.15">
      <c r="A662" s="2"/>
      <c r="B662" s="7"/>
      <c r="C662" s="7"/>
      <c r="D662" s="7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0"/>
      <c r="S662" s="10"/>
      <c r="T662" s="10"/>
      <c r="U662" s="19"/>
      <c r="V662" s="19"/>
      <c r="W662" s="19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1:51" ht="12.75" customHeight="1" x14ac:dyDescent="0.15">
      <c r="A663" s="2"/>
      <c r="B663" s="7"/>
      <c r="C663" s="7"/>
      <c r="D663" s="7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0"/>
      <c r="S663" s="10"/>
      <c r="T663" s="10"/>
      <c r="U663" s="19"/>
      <c r="V663" s="19"/>
      <c r="W663" s="19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1:51" ht="12.75" customHeight="1" x14ac:dyDescent="0.15">
      <c r="A664" s="2"/>
      <c r="B664" s="7"/>
      <c r="C664" s="7"/>
      <c r="D664" s="7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0"/>
      <c r="S664" s="10"/>
      <c r="T664" s="10"/>
      <c r="U664" s="19"/>
      <c r="V664" s="19"/>
      <c r="W664" s="19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1:51" ht="12.75" customHeight="1" x14ac:dyDescent="0.15">
      <c r="A665" s="2"/>
      <c r="B665" s="7"/>
      <c r="C665" s="7"/>
      <c r="D665" s="7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0"/>
      <c r="S665" s="10"/>
      <c r="T665" s="10"/>
      <c r="U665" s="19"/>
      <c r="V665" s="19"/>
      <c r="W665" s="19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1:51" ht="12.75" customHeight="1" x14ac:dyDescent="0.15">
      <c r="A666" s="2"/>
      <c r="B666" s="7"/>
      <c r="C666" s="7"/>
      <c r="D666" s="7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0"/>
      <c r="S666" s="10"/>
      <c r="T666" s="10"/>
      <c r="U666" s="19"/>
      <c r="V666" s="19"/>
      <c r="W666" s="19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1:51" ht="12.75" customHeight="1" x14ac:dyDescent="0.15">
      <c r="A667" s="2"/>
      <c r="B667" s="7"/>
      <c r="C667" s="7"/>
      <c r="D667" s="7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0"/>
      <c r="S667" s="10"/>
      <c r="T667" s="10"/>
      <c r="U667" s="19"/>
      <c r="V667" s="19"/>
      <c r="W667" s="19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1:51" ht="12.75" customHeight="1" x14ac:dyDescent="0.15">
      <c r="A668" s="2"/>
      <c r="B668" s="7"/>
      <c r="C668" s="7"/>
      <c r="D668" s="7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0"/>
      <c r="S668" s="10"/>
      <c r="T668" s="10"/>
      <c r="U668" s="19"/>
      <c r="V668" s="19"/>
      <c r="W668" s="19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1:51" ht="12.75" customHeight="1" x14ac:dyDescent="0.15">
      <c r="A669" s="2"/>
      <c r="B669" s="7"/>
      <c r="C669" s="7"/>
      <c r="D669" s="7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0"/>
      <c r="S669" s="10"/>
      <c r="T669" s="10"/>
      <c r="U669" s="19"/>
      <c r="V669" s="19"/>
      <c r="W669" s="19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1:51" ht="12.75" customHeight="1" x14ac:dyDescent="0.15">
      <c r="A670" s="2"/>
      <c r="B670" s="7"/>
      <c r="C670" s="7"/>
      <c r="D670" s="7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0"/>
      <c r="S670" s="10"/>
      <c r="T670" s="10"/>
      <c r="U670" s="19"/>
      <c r="V670" s="19"/>
      <c r="W670" s="19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1:51" ht="12.75" customHeight="1" x14ac:dyDescent="0.15">
      <c r="A671" s="2"/>
      <c r="B671" s="7"/>
      <c r="C671" s="7"/>
      <c r="D671" s="7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0"/>
      <c r="S671" s="10"/>
      <c r="T671" s="10"/>
      <c r="U671" s="19"/>
      <c r="V671" s="19"/>
      <c r="W671" s="19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1:51" ht="12.75" customHeight="1" x14ac:dyDescent="0.15">
      <c r="A672" s="2"/>
      <c r="B672" s="7"/>
      <c r="C672" s="7"/>
      <c r="D672" s="7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0"/>
      <c r="S672" s="10"/>
      <c r="T672" s="10"/>
      <c r="U672" s="19"/>
      <c r="V672" s="19"/>
      <c r="W672" s="19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1:51" ht="12.75" customHeight="1" x14ac:dyDescent="0.15">
      <c r="A673" s="2"/>
      <c r="B673" s="7"/>
      <c r="C673" s="7"/>
      <c r="D673" s="7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0"/>
      <c r="S673" s="10"/>
      <c r="T673" s="10"/>
      <c r="U673" s="19"/>
      <c r="V673" s="19"/>
      <c r="W673" s="19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1:51" ht="12.75" customHeight="1" x14ac:dyDescent="0.15">
      <c r="A674" s="2"/>
      <c r="B674" s="7"/>
      <c r="C674" s="7"/>
      <c r="D674" s="7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0"/>
      <c r="S674" s="10"/>
      <c r="T674" s="10"/>
      <c r="U674" s="19"/>
      <c r="V674" s="19"/>
      <c r="W674" s="19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1:51" ht="12.75" customHeight="1" x14ac:dyDescent="0.15">
      <c r="A675" s="2"/>
      <c r="B675" s="7"/>
      <c r="C675" s="7"/>
      <c r="D675" s="7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0"/>
      <c r="S675" s="10"/>
      <c r="T675" s="10"/>
      <c r="U675" s="19"/>
      <c r="V675" s="19"/>
      <c r="W675" s="19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1:51" ht="12.75" customHeight="1" x14ac:dyDescent="0.15">
      <c r="A676" s="2"/>
      <c r="B676" s="7"/>
      <c r="C676" s="7"/>
      <c r="D676" s="7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0"/>
      <c r="S676" s="10"/>
      <c r="T676" s="10"/>
      <c r="U676" s="19"/>
      <c r="V676" s="19"/>
      <c r="W676" s="19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1:51" ht="12.75" customHeight="1" x14ac:dyDescent="0.15">
      <c r="A677" s="2"/>
      <c r="B677" s="7"/>
      <c r="C677" s="7"/>
      <c r="D677" s="7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0"/>
      <c r="S677" s="10"/>
      <c r="T677" s="10"/>
      <c r="U677" s="19"/>
      <c r="V677" s="19"/>
      <c r="W677" s="19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1:51" ht="12.75" customHeight="1" x14ac:dyDescent="0.15">
      <c r="A678" s="2"/>
      <c r="B678" s="7"/>
      <c r="C678" s="7"/>
      <c r="D678" s="7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0"/>
      <c r="S678" s="10"/>
      <c r="T678" s="10"/>
      <c r="U678" s="19"/>
      <c r="V678" s="19"/>
      <c r="W678" s="19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1:51" ht="12.75" customHeight="1" x14ac:dyDescent="0.15">
      <c r="A679" s="2"/>
      <c r="B679" s="7"/>
      <c r="C679" s="7"/>
      <c r="D679" s="7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0"/>
      <c r="S679" s="10"/>
      <c r="T679" s="10"/>
      <c r="U679" s="19"/>
      <c r="V679" s="19"/>
      <c r="W679" s="19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1:51" ht="12.75" customHeight="1" x14ac:dyDescent="0.15">
      <c r="A680" s="2"/>
      <c r="B680" s="7"/>
      <c r="C680" s="7"/>
      <c r="D680" s="7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0"/>
      <c r="S680" s="10"/>
      <c r="T680" s="10"/>
      <c r="U680" s="19"/>
      <c r="V680" s="19"/>
      <c r="W680" s="19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1:51" ht="12.75" customHeight="1" x14ac:dyDescent="0.15">
      <c r="A681" s="2"/>
      <c r="B681" s="7"/>
      <c r="C681" s="7"/>
      <c r="D681" s="7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0"/>
      <c r="S681" s="10"/>
      <c r="T681" s="10"/>
      <c r="U681" s="19"/>
      <c r="V681" s="19"/>
      <c r="W681" s="19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1:51" ht="12.75" customHeight="1" x14ac:dyDescent="0.15">
      <c r="A682" s="2"/>
      <c r="B682" s="7"/>
      <c r="C682" s="7"/>
      <c r="D682" s="7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0"/>
      <c r="S682" s="10"/>
      <c r="T682" s="10"/>
      <c r="U682" s="19"/>
      <c r="V682" s="19"/>
      <c r="W682" s="19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1:51" ht="12.75" customHeight="1" x14ac:dyDescent="0.15">
      <c r="A683" s="2"/>
      <c r="B683" s="7"/>
      <c r="C683" s="7"/>
      <c r="D683" s="7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0"/>
      <c r="S683" s="10"/>
      <c r="T683" s="10"/>
      <c r="U683" s="19"/>
      <c r="V683" s="19"/>
      <c r="W683" s="19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1:51" ht="12.75" customHeight="1" x14ac:dyDescent="0.15">
      <c r="A684" s="2"/>
      <c r="B684" s="7"/>
      <c r="C684" s="7"/>
      <c r="D684" s="7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0"/>
      <c r="S684" s="10"/>
      <c r="T684" s="10"/>
      <c r="U684" s="19"/>
      <c r="V684" s="19"/>
      <c r="W684" s="19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1:51" ht="12.75" customHeight="1" x14ac:dyDescent="0.15">
      <c r="A685" s="2"/>
      <c r="B685" s="7"/>
      <c r="C685" s="7"/>
      <c r="D685" s="7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0"/>
      <c r="S685" s="10"/>
      <c r="T685" s="10"/>
      <c r="U685" s="19"/>
      <c r="V685" s="19"/>
      <c r="W685" s="19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1:51" ht="12.75" customHeight="1" x14ac:dyDescent="0.15">
      <c r="A686" s="2"/>
      <c r="B686" s="7"/>
      <c r="C686" s="7"/>
      <c r="D686" s="7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0"/>
      <c r="S686" s="10"/>
      <c r="T686" s="10"/>
      <c r="U686" s="19"/>
      <c r="V686" s="19"/>
      <c r="W686" s="19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1:51" ht="12.75" customHeight="1" x14ac:dyDescent="0.15">
      <c r="A687" s="2"/>
      <c r="B687" s="7"/>
      <c r="C687" s="7"/>
      <c r="D687" s="7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0"/>
      <c r="S687" s="10"/>
      <c r="T687" s="10"/>
      <c r="U687" s="19"/>
      <c r="V687" s="19"/>
      <c r="W687" s="19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1:51" ht="12.75" customHeight="1" x14ac:dyDescent="0.15">
      <c r="A688" s="2"/>
      <c r="B688" s="7"/>
      <c r="C688" s="7"/>
      <c r="D688" s="7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0"/>
      <c r="S688" s="10"/>
      <c r="T688" s="10"/>
      <c r="U688" s="19"/>
      <c r="V688" s="19"/>
      <c r="W688" s="19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1:51" ht="12.75" customHeight="1" x14ac:dyDescent="0.15">
      <c r="A689" s="2"/>
      <c r="B689" s="7"/>
      <c r="C689" s="7"/>
      <c r="D689" s="7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0"/>
      <c r="S689" s="10"/>
      <c r="T689" s="10"/>
      <c r="U689" s="19"/>
      <c r="V689" s="19"/>
      <c r="W689" s="19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1:51" ht="12.75" customHeight="1" x14ac:dyDescent="0.15">
      <c r="A690" s="2"/>
      <c r="B690" s="7"/>
      <c r="C690" s="7"/>
      <c r="D690" s="7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0"/>
      <c r="S690" s="10"/>
      <c r="T690" s="10"/>
      <c r="U690" s="19"/>
      <c r="V690" s="19"/>
      <c r="W690" s="19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1:51" ht="12.75" customHeight="1" x14ac:dyDescent="0.15">
      <c r="A691" s="2"/>
      <c r="B691" s="7"/>
      <c r="C691" s="7"/>
      <c r="D691" s="7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0"/>
      <c r="S691" s="10"/>
      <c r="T691" s="10"/>
      <c r="U691" s="19"/>
      <c r="V691" s="19"/>
      <c r="W691" s="19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1:51" ht="12.75" customHeight="1" x14ac:dyDescent="0.15">
      <c r="A692" s="2"/>
      <c r="B692" s="7"/>
      <c r="C692" s="7"/>
      <c r="D692" s="7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0"/>
      <c r="S692" s="10"/>
      <c r="T692" s="10"/>
      <c r="U692" s="19"/>
      <c r="V692" s="19"/>
      <c r="W692" s="19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1:51" ht="12.75" customHeight="1" x14ac:dyDescent="0.15">
      <c r="A693" s="2"/>
      <c r="B693" s="7"/>
      <c r="C693" s="7"/>
      <c r="D693" s="7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0"/>
      <c r="S693" s="10"/>
      <c r="T693" s="10"/>
      <c r="U693" s="19"/>
      <c r="V693" s="19"/>
      <c r="W693" s="19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1:51" ht="12.75" customHeight="1" x14ac:dyDescent="0.15">
      <c r="A694" s="2"/>
      <c r="B694" s="7"/>
      <c r="C694" s="7"/>
      <c r="D694" s="7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0"/>
      <c r="S694" s="10"/>
      <c r="T694" s="10"/>
      <c r="U694" s="19"/>
      <c r="V694" s="19"/>
      <c r="W694" s="19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1:51" ht="12.75" customHeight="1" x14ac:dyDescent="0.15">
      <c r="A695" s="2"/>
      <c r="B695" s="7"/>
      <c r="C695" s="7"/>
      <c r="D695" s="7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0"/>
      <c r="S695" s="10"/>
      <c r="T695" s="10"/>
      <c r="U695" s="19"/>
      <c r="V695" s="19"/>
      <c r="W695" s="19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1:51" ht="12.75" customHeight="1" x14ac:dyDescent="0.15">
      <c r="A696" s="2"/>
      <c r="B696" s="7"/>
      <c r="C696" s="7"/>
      <c r="D696" s="7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0"/>
      <c r="S696" s="10"/>
      <c r="T696" s="10"/>
      <c r="U696" s="19"/>
      <c r="V696" s="19"/>
      <c r="W696" s="19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1:51" ht="12.75" customHeight="1" x14ac:dyDescent="0.15">
      <c r="A697" s="2"/>
      <c r="B697" s="7"/>
      <c r="C697" s="7"/>
      <c r="D697" s="7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0"/>
      <c r="S697" s="10"/>
      <c r="T697" s="10"/>
      <c r="U697" s="19"/>
      <c r="V697" s="19"/>
      <c r="W697" s="19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1:51" ht="12.75" customHeight="1" x14ac:dyDescent="0.15">
      <c r="A698" s="2"/>
      <c r="B698" s="7"/>
      <c r="C698" s="7"/>
      <c r="D698" s="7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0"/>
      <c r="S698" s="10"/>
      <c r="T698" s="10"/>
      <c r="U698" s="19"/>
      <c r="V698" s="19"/>
      <c r="W698" s="19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1:51" ht="12.75" customHeight="1" x14ac:dyDescent="0.15">
      <c r="A699" s="2"/>
      <c r="B699" s="7"/>
      <c r="C699" s="7"/>
      <c r="D699" s="7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0"/>
      <c r="S699" s="10"/>
      <c r="T699" s="10"/>
      <c r="U699" s="19"/>
      <c r="V699" s="19"/>
      <c r="W699" s="19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1:51" ht="12.75" customHeight="1" x14ac:dyDescent="0.15">
      <c r="A700" s="2"/>
      <c r="B700" s="7"/>
      <c r="C700" s="7"/>
      <c r="D700" s="7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0"/>
      <c r="S700" s="10"/>
      <c r="T700" s="10"/>
      <c r="U700" s="19"/>
      <c r="V700" s="19"/>
      <c r="W700" s="19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1:51" ht="12.75" customHeight="1" x14ac:dyDescent="0.15">
      <c r="A701" s="2"/>
      <c r="B701" s="7"/>
      <c r="C701" s="7"/>
      <c r="D701" s="7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0"/>
      <c r="S701" s="10"/>
      <c r="T701" s="10"/>
      <c r="U701" s="19"/>
      <c r="V701" s="19"/>
      <c r="W701" s="19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1:51" ht="12.75" customHeight="1" x14ac:dyDescent="0.15">
      <c r="A702" s="2"/>
      <c r="B702" s="7"/>
      <c r="C702" s="7"/>
      <c r="D702" s="7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0"/>
      <c r="S702" s="10"/>
      <c r="T702" s="10"/>
      <c r="U702" s="19"/>
      <c r="V702" s="19"/>
      <c r="W702" s="19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1:51" ht="12.75" customHeight="1" x14ac:dyDescent="0.15">
      <c r="A703" s="2"/>
      <c r="B703" s="7"/>
      <c r="C703" s="7"/>
      <c r="D703" s="7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0"/>
      <c r="S703" s="10"/>
      <c r="T703" s="10"/>
      <c r="U703" s="19"/>
      <c r="V703" s="19"/>
      <c r="W703" s="19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1:51" ht="12.75" customHeight="1" x14ac:dyDescent="0.15">
      <c r="A704" s="2"/>
      <c r="B704" s="7"/>
      <c r="C704" s="7"/>
      <c r="D704" s="7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0"/>
      <c r="S704" s="10"/>
      <c r="T704" s="10"/>
      <c r="U704" s="19"/>
      <c r="V704" s="19"/>
      <c r="W704" s="19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1:51" ht="12.75" customHeight="1" x14ac:dyDescent="0.15">
      <c r="A705" s="2"/>
      <c r="B705" s="7"/>
      <c r="C705" s="7"/>
      <c r="D705" s="7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0"/>
      <c r="S705" s="10"/>
      <c r="T705" s="10"/>
      <c r="U705" s="19"/>
      <c r="V705" s="19"/>
      <c r="W705" s="19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1:51" ht="12.75" customHeight="1" x14ac:dyDescent="0.15">
      <c r="A706" s="2"/>
      <c r="B706" s="7"/>
      <c r="C706" s="7"/>
      <c r="D706" s="7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0"/>
      <c r="S706" s="10"/>
      <c r="T706" s="10"/>
      <c r="U706" s="19"/>
      <c r="V706" s="19"/>
      <c r="W706" s="19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1:51" ht="12.75" customHeight="1" x14ac:dyDescent="0.15">
      <c r="A707" s="2"/>
      <c r="B707" s="7"/>
      <c r="C707" s="7"/>
      <c r="D707" s="7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0"/>
      <c r="S707" s="10"/>
      <c r="T707" s="10"/>
      <c r="U707" s="19"/>
      <c r="V707" s="19"/>
      <c r="W707" s="19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1:51" ht="12.75" customHeight="1" x14ac:dyDescent="0.15">
      <c r="A708" s="2"/>
      <c r="B708" s="7"/>
      <c r="C708" s="7"/>
      <c r="D708" s="7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0"/>
      <c r="S708" s="10"/>
      <c r="T708" s="10"/>
      <c r="U708" s="19"/>
      <c r="V708" s="19"/>
      <c r="W708" s="19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1:51" ht="12.75" customHeight="1" x14ac:dyDescent="0.15">
      <c r="A709" s="2"/>
      <c r="B709" s="7"/>
      <c r="C709" s="7"/>
      <c r="D709" s="7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0"/>
      <c r="S709" s="10"/>
      <c r="T709" s="10"/>
      <c r="U709" s="19"/>
      <c r="V709" s="19"/>
      <c r="W709" s="19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1:51" ht="12.75" customHeight="1" x14ac:dyDescent="0.15">
      <c r="A710" s="2"/>
      <c r="B710" s="7"/>
      <c r="C710" s="7"/>
      <c r="D710" s="7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0"/>
      <c r="S710" s="10"/>
      <c r="T710" s="10"/>
      <c r="U710" s="19"/>
      <c r="V710" s="19"/>
      <c r="W710" s="19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1:51" ht="12.75" customHeight="1" x14ac:dyDescent="0.15">
      <c r="A711" s="2"/>
      <c r="B711" s="7"/>
      <c r="C711" s="7"/>
      <c r="D711" s="7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0"/>
      <c r="S711" s="10"/>
      <c r="T711" s="10"/>
      <c r="U711" s="19"/>
      <c r="V711" s="19"/>
      <c r="W711" s="19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1:51" ht="12.75" customHeight="1" x14ac:dyDescent="0.15">
      <c r="A712" s="2"/>
      <c r="B712" s="7"/>
      <c r="C712" s="7"/>
      <c r="D712" s="7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0"/>
      <c r="S712" s="10"/>
      <c r="T712" s="10"/>
      <c r="U712" s="19"/>
      <c r="V712" s="19"/>
      <c r="W712" s="19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1:51" ht="12.75" customHeight="1" x14ac:dyDescent="0.15">
      <c r="A713" s="2"/>
      <c r="B713" s="7"/>
      <c r="C713" s="7"/>
      <c r="D713" s="7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0"/>
      <c r="S713" s="10"/>
      <c r="T713" s="10"/>
      <c r="U713" s="19"/>
      <c r="V713" s="19"/>
      <c r="W713" s="19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1:51" ht="12.75" customHeight="1" x14ac:dyDescent="0.15">
      <c r="A714" s="2"/>
      <c r="B714" s="7"/>
      <c r="C714" s="7"/>
      <c r="D714" s="7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0"/>
      <c r="S714" s="10"/>
      <c r="T714" s="10"/>
      <c r="U714" s="19"/>
      <c r="V714" s="19"/>
      <c r="W714" s="19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1:51" ht="12.75" customHeight="1" x14ac:dyDescent="0.15">
      <c r="A715" s="2"/>
      <c r="B715" s="7"/>
      <c r="C715" s="7"/>
      <c r="D715" s="7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0"/>
      <c r="S715" s="10"/>
      <c r="T715" s="10"/>
      <c r="U715" s="19"/>
      <c r="V715" s="19"/>
      <c r="W715" s="19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1:51" ht="12.75" customHeight="1" x14ac:dyDescent="0.15">
      <c r="A716" s="2"/>
      <c r="B716" s="7"/>
      <c r="C716" s="7"/>
      <c r="D716" s="7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0"/>
      <c r="S716" s="10"/>
      <c r="T716" s="10"/>
      <c r="U716" s="19"/>
      <c r="V716" s="19"/>
      <c r="W716" s="19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1:51" ht="12.75" customHeight="1" x14ac:dyDescent="0.15">
      <c r="A717" s="2"/>
      <c r="B717" s="7"/>
      <c r="C717" s="7"/>
      <c r="D717" s="7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0"/>
      <c r="S717" s="10"/>
      <c r="T717" s="10"/>
      <c r="U717" s="19"/>
      <c r="V717" s="19"/>
      <c r="W717" s="19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1:51" ht="12.75" customHeight="1" x14ac:dyDescent="0.15">
      <c r="A718" s="2"/>
      <c r="B718" s="7"/>
      <c r="C718" s="7"/>
      <c r="D718" s="7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0"/>
      <c r="S718" s="10"/>
      <c r="T718" s="10"/>
      <c r="U718" s="19"/>
      <c r="V718" s="19"/>
      <c r="W718" s="19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1:51" ht="12.75" customHeight="1" x14ac:dyDescent="0.15">
      <c r="A719" s="2"/>
      <c r="B719" s="7"/>
      <c r="C719" s="7"/>
      <c r="D719" s="7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0"/>
      <c r="S719" s="10"/>
      <c r="T719" s="10"/>
      <c r="U719" s="19"/>
      <c r="V719" s="19"/>
      <c r="W719" s="19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1:51" ht="12.75" customHeight="1" x14ac:dyDescent="0.15">
      <c r="A720" s="2"/>
      <c r="B720" s="7"/>
      <c r="C720" s="7"/>
      <c r="D720" s="7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0"/>
      <c r="S720" s="10"/>
      <c r="T720" s="10"/>
      <c r="U720" s="19"/>
      <c r="V720" s="19"/>
      <c r="W720" s="19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1:51" ht="12.75" customHeight="1" x14ac:dyDescent="0.15">
      <c r="A721" s="2"/>
      <c r="B721" s="7"/>
      <c r="C721" s="7"/>
      <c r="D721" s="7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0"/>
      <c r="S721" s="10"/>
      <c r="T721" s="10"/>
      <c r="U721" s="19"/>
      <c r="V721" s="19"/>
      <c r="W721" s="19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1:51" ht="12.75" customHeight="1" x14ac:dyDescent="0.15">
      <c r="A722" s="2"/>
      <c r="B722" s="7"/>
      <c r="C722" s="7"/>
      <c r="D722" s="7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0"/>
      <c r="S722" s="10"/>
      <c r="T722" s="10"/>
      <c r="U722" s="19"/>
      <c r="V722" s="19"/>
      <c r="W722" s="19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1:51" ht="12.75" customHeight="1" x14ac:dyDescent="0.15">
      <c r="A723" s="2"/>
      <c r="B723" s="7"/>
      <c r="C723" s="7"/>
      <c r="D723" s="7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0"/>
      <c r="S723" s="10"/>
      <c r="T723" s="10"/>
      <c r="U723" s="19"/>
      <c r="V723" s="19"/>
      <c r="W723" s="19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1:51" ht="12.75" customHeight="1" x14ac:dyDescent="0.15">
      <c r="A724" s="2"/>
      <c r="B724" s="7"/>
      <c r="C724" s="7"/>
      <c r="D724" s="7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0"/>
      <c r="S724" s="10"/>
      <c r="T724" s="10"/>
      <c r="U724" s="19"/>
      <c r="V724" s="19"/>
      <c r="W724" s="19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1:51" ht="12.75" customHeight="1" x14ac:dyDescent="0.15">
      <c r="A725" s="2"/>
      <c r="B725" s="7"/>
      <c r="C725" s="7"/>
      <c r="D725" s="7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0"/>
      <c r="S725" s="10"/>
      <c r="T725" s="10"/>
      <c r="U725" s="19"/>
      <c r="V725" s="19"/>
      <c r="W725" s="19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1:51" ht="12.75" customHeight="1" x14ac:dyDescent="0.15">
      <c r="A726" s="2"/>
      <c r="B726" s="7"/>
      <c r="C726" s="7"/>
      <c r="D726" s="7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0"/>
      <c r="S726" s="10"/>
      <c r="T726" s="10"/>
      <c r="U726" s="19"/>
      <c r="V726" s="19"/>
      <c r="W726" s="19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1:51" ht="12.75" customHeight="1" x14ac:dyDescent="0.15">
      <c r="A727" s="2"/>
      <c r="B727" s="7"/>
      <c r="C727" s="7"/>
      <c r="D727" s="7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0"/>
      <c r="S727" s="10"/>
      <c r="T727" s="10"/>
      <c r="U727" s="19"/>
      <c r="V727" s="19"/>
      <c r="W727" s="19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1:51" ht="12.75" customHeight="1" x14ac:dyDescent="0.15">
      <c r="A728" s="2"/>
      <c r="B728" s="7"/>
      <c r="C728" s="7"/>
      <c r="D728" s="7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0"/>
      <c r="S728" s="10"/>
      <c r="T728" s="10"/>
      <c r="U728" s="19"/>
      <c r="V728" s="19"/>
      <c r="W728" s="19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1:51" ht="12.75" customHeight="1" x14ac:dyDescent="0.15">
      <c r="A729" s="2"/>
      <c r="B729" s="7"/>
      <c r="C729" s="7"/>
      <c r="D729" s="7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0"/>
      <c r="S729" s="10"/>
      <c r="T729" s="10"/>
      <c r="U729" s="19"/>
      <c r="V729" s="19"/>
      <c r="W729" s="19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1:51" ht="12.75" customHeight="1" x14ac:dyDescent="0.15">
      <c r="A730" s="2"/>
      <c r="B730" s="7"/>
      <c r="C730" s="7"/>
      <c r="D730" s="7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0"/>
      <c r="S730" s="10"/>
      <c r="T730" s="10"/>
      <c r="U730" s="19"/>
      <c r="V730" s="19"/>
      <c r="W730" s="19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1:51" ht="12.75" customHeight="1" x14ac:dyDescent="0.15">
      <c r="A731" s="2"/>
      <c r="B731" s="7"/>
      <c r="C731" s="7"/>
      <c r="D731" s="7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0"/>
      <c r="S731" s="10"/>
      <c r="T731" s="10"/>
      <c r="U731" s="19"/>
      <c r="V731" s="19"/>
      <c r="W731" s="19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1:51" ht="12.75" customHeight="1" x14ac:dyDescent="0.15">
      <c r="A732" s="2"/>
      <c r="B732" s="7"/>
      <c r="C732" s="7"/>
      <c r="D732" s="7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0"/>
      <c r="S732" s="10"/>
      <c r="T732" s="10"/>
      <c r="U732" s="19"/>
      <c r="V732" s="19"/>
      <c r="W732" s="19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1:51" ht="12.75" customHeight="1" x14ac:dyDescent="0.15">
      <c r="A733" s="2"/>
      <c r="B733" s="7"/>
      <c r="C733" s="7"/>
      <c r="D733" s="7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0"/>
      <c r="S733" s="10"/>
      <c r="T733" s="10"/>
      <c r="U733" s="19"/>
      <c r="V733" s="19"/>
      <c r="W733" s="19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1:51" ht="12.75" customHeight="1" x14ac:dyDescent="0.15">
      <c r="A734" s="2"/>
      <c r="B734" s="7"/>
      <c r="C734" s="7"/>
      <c r="D734" s="7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0"/>
      <c r="S734" s="10"/>
      <c r="T734" s="10"/>
      <c r="U734" s="19"/>
      <c r="V734" s="19"/>
      <c r="W734" s="19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1:51" ht="12.75" customHeight="1" x14ac:dyDescent="0.15">
      <c r="A735" s="2"/>
      <c r="B735" s="7"/>
      <c r="C735" s="7"/>
      <c r="D735" s="7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0"/>
      <c r="S735" s="10"/>
      <c r="T735" s="10"/>
      <c r="U735" s="19"/>
      <c r="V735" s="19"/>
      <c r="W735" s="19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1:51" ht="12.75" customHeight="1" x14ac:dyDescent="0.15">
      <c r="A736" s="2"/>
      <c r="B736" s="7"/>
      <c r="C736" s="7"/>
      <c r="D736" s="7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0"/>
      <c r="S736" s="10"/>
      <c r="T736" s="10"/>
      <c r="U736" s="19"/>
      <c r="V736" s="19"/>
      <c r="W736" s="19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1:51" ht="12.75" customHeight="1" x14ac:dyDescent="0.15">
      <c r="A737" s="2"/>
      <c r="B737" s="7"/>
      <c r="C737" s="7"/>
      <c r="D737" s="7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0"/>
      <c r="S737" s="10"/>
      <c r="T737" s="10"/>
      <c r="U737" s="19"/>
      <c r="V737" s="19"/>
      <c r="W737" s="19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1:51" ht="12.75" customHeight="1" x14ac:dyDescent="0.15">
      <c r="A738" s="2"/>
      <c r="B738" s="7"/>
      <c r="C738" s="7"/>
      <c r="D738" s="7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0"/>
      <c r="S738" s="10"/>
      <c r="T738" s="10"/>
      <c r="U738" s="19"/>
      <c r="V738" s="19"/>
      <c r="W738" s="19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1:51" ht="12.75" customHeight="1" x14ac:dyDescent="0.15">
      <c r="A739" s="2"/>
      <c r="B739" s="7"/>
      <c r="C739" s="7"/>
      <c r="D739" s="7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0"/>
      <c r="S739" s="10"/>
      <c r="T739" s="10"/>
      <c r="U739" s="19"/>
      <c r="V739" s="19"/>
      <c r="W739" s="19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1:51" ht="12.75" customHeight="1" x14ac:dyDescent="0.15">
      <c r="A740" s="2"/>
      <c r="B740" s="7"/>
      <c r="C740" s="7"/>
      <c r="D740" s="7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0"/>
      <c r="S740" s="10"/>
      <c r="T740" s="10"/>
      <c r="U740" s="19"/>
      <c r="V740" s="19"/>
      <c r="W740" s="19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1:51" ht="12.75" customHeight="1" x14ac:dyDescent="0.15">
      <c r="A741" s="2"/>
      <c r="B741" s="7"/>
      <c r="C741" s="7"/>
      <c r="D741" s="7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0"/>
      <c r="S741" s="10"/>
      <c r="T741" s="10"/>
      <c r="U741" s="19"/>
      <c r="V741" s="19"/>
      <c r="W741" s="19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1:51" ht="12.75" customHeight="1" x14ac:dyDescent="0.15">
      <c r="A742" s="2"/>
      <c r="B742" s="7"/>
      <c r="C742" s="7"/>
      <c r="D742" s="7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0"/>
      <c r="S742" s="10"/>
      <c r="T742" s="10"/>
      <c r="U742" s="19"/>
      <c r="V742" s="19"/>
      <c r="W742" s="19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1:51" ht="12.75" customHeight="1" x14ac:dyDescent="0.15">
      <c r="A743" s="2"/>
      <c r="B743" s="7"/>
      <c r="C743" s="7"/>
      <c r="D743" s="7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0"/>
      <c r="S743" s="10"/>
      <c r="T743" s="10"/>
      <c r="U743" s="19"/>
      <c r="V743" s="19"/>
      <c r="W743" s="19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1:51" ht="12.75" customHeight="1" x14ac:dyDescent="0.15">
      <c r="A744" s="2"/>
      <c r="B744" s="7"/>
      <c r="C744" s="7"/>
      <c r="D744" s="7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0"/>
      <c r="S744" s="10"/>
      <c r="T744" s="10"/>
      <c r="U744" s="19"/>
      <c r="V744" s="19"/>
      <c r="W744" s="19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1:51" ht="12.75" customHeight="1" x14ac:dyDescent="0.15">
      <c r="A745" s="2"/>
      <c r="B745" s="7"/>
      <c r="C745" s="7"/>
      <c r="D745" s="7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0"/>
      <c r="S745" s="10"/>
      <c r="T745" s="10"/>
      <c r="U745" s="19"/>
      <c r="V745" s="19"/>
      <c r="W745" s="19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1:51" ht="12.75" customHeight="1" x14ac:dyDescent="0.15">
      <c r="A746" s="2"/>
      <c r="B746" s="7"/>
      <c r="C746" s="7"/>
      <c r="D746" s="7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0"/>
      <c r="S746" s="10"/>
      <c r="T746" s="10"/>
      <c r="U746" s="19"/>
      <c r="V746" s="19"/>
      <c r="W746" s="19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1:51" ht="12.75" customHeight="1" x14ac:dyDescent="0.15">
      <c r="A747" s="2"/>
      <c r="B747" s="7"/>
      <c r="C747" s="7"/>
      <c r="D747" s="7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0"/>
      <c r="S747" s="10"/>
      <c r="T747" s="10"/>
      <c r="U747" s="19"/>
      <c r="V747" s="19"/>
      <c r="W747" s="19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1:51" ht="12.75" customHeight="1" x14ac:dyDescent="0.15">
      <c r="A748" s="2"/>
      <c r="B748" s="7"/>
      <c r="C748" s="7"/>
      <c r="D748" s="7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0"/>
      <c r="S748" s="10"/>
      <c r="T748" s="10"/>
      <c r="U748" s="19"/>
      <c r="V748" s="19"/>
      <c r="W748" s="19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1:51" ht="12.75" customHeight="1" x14ac:dyDescent="0.15">
      <c r="A749" s="2"/>
      <c r="B749" s="7"/>
      <c r="C749" s="7"/>
      <c r="D749" s="7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0"/>
      <c r="S749" s="10"/>
      <c r="T749" s="10"/>
      <c r="U749" s="19"/>
      <c r="V749" s="19"/>
      <c r="W749" s="19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1:51" ht="12.75" customHeight="1" x14ac:dyDescent="0.15">
      <c r="A750" s="2"/>
      <c r="B750" s="7"/>
      <c r="C750" s="7"/>
      <c r="D750" s="7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0"/>
      <c r="S750" s="10"/>
      <c r="T750" s="10"/>
      <c r="U750" s="19"/>
      <c r="V750" s="19"/>
      <c r="W750" s="19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1:51" ht="12.75" customHeight="1" x14ac:dyDescent="0.15">
      <c r="A751" s="2"/>
      <c r="B751" s="7"/>
      <c r="C751" s="7"/>
      <c r="D751" s="7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0"/>
      <c r="S751" s="10"/>
      <c r="T751" s="10"/>
      <c r="U751" s="19"/>
      <c r="V751" s="19"/>
      <c r="W751" s="19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1:51" ht="12.75" customHeight="1" x14ac:dyDescent="0.15">
      <c r="A752" s="2"/>
      <c r="B752" s="7"/>
      <c r="C752" s="7"/>
      <c r="D752" s="7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0"/>
      <c r="S752" s="10"/>
      <c r="T752" s="10"/>
      <c r="U752" s="19"/>
      <c r="V752" s="19"/>
      <c r="W752" s="19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1:51" ht="12.75" customHeight="1" x14ac:dyDescent="0.15">
      <c r="A753" s="2"/>
      <c r="B753" s="7"/>
      <c r="C753" s="7"/>
      <c r="D753" s="7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0"/>
      <c r="S753" s="10"/>
      <c r="T753" s="10"/>
      <c r="U753" s="19"/>
      <c r="V753" s="19"/>
      <c r="W753" s="19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1:51" ht="12.75" customHeight="1" x14ac:dyDescent="0.15">
      <c r="A754" s="2"/>
      <c r="B754" s="7"/>
      <c r="C754" s="7"/>
      <c r="D754" s="7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0"/>
      <c r="S754" s="10"/>
      <c r="T754" s="10"/>
      <c r="U754" s="19"/>
      <c r="V754" s="19"/>
      <c r="W754" s="19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1:51" ht="12.75" customHeight="1" x14ac:dyDescent="0.15">
      <c r="A755" s="2"/>
      <c r="B755" s="7"/>
      <c r="C755" s="7"/>
      <c r="D755" s="7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0"/>
      <c r="S755" s="10"/>
      <c r="T755" s="10"/>
      <c r="U755" s="19"/>
      <c r="V755" s="19"/>
      <c r="W755" s="19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1:51" ht="12.75" customHeight="1" x14ac:dyDescent="0.15">
      <c r="A756" s="2"/>
      <c r="B756" s="7"/>
      <c r="C756" s="7"/>
      <c r="D756" s="7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0"/>
      <c r="S756" s="10"/>
      <c r="T756" s="10"/>
      <c r="U756" s="19"/>
      <c r="V756" s="19"/>
      <c r="W756" s="19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1:51" ht="12.75" customHeight="1" x14ac:dyDescent="0.15">
      <c r="A757" s="2"/>
      <c r="B757" s="7"/>
      <c r="C757" s="7"/>
      <c r="D757" s="7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0"/>
      <c r="S757" s="10"/>
      <c r="T757" s="10"/>
      <c r="U757" s="19"/>
      <c r="V757" s="19"/>
      <c r="W757" s="19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1:51" ht="12.75" customHeight="1" x14ac:dyDescent="0.15">
      <c r="A758" s="2"/>
      <c r="B758" s="7"/>
      <c r="C758" s="7"/>
      <c r="D758" s="7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0"/>
      <c r="S758" s="10"/>
      <c r="T758" s="10"/>
      <c r="U758" s="19"/>
      <c r="V758" s="19"/>
      <c r="W758" s="19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1:51" ht="12.75" customHeight="1" x14ac:dyDescent="0.15">
      <c r="A759" s="2"/>
      <c r="B759" s="7"/>
      <c r="C759" s="7"/>
      <c r="D759" s="7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0"/>
      <c r="S759" s="10"/>
      <c r="T759" s="10"/>
      <c r="U759" s="19"/>
      <c r="V759" s="19"/>
      <c r="W759" s="19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1:51" ht="12.75" customHeight="1" x14ac:dyDescent="0.15">
      <c r="A760" s="2"/>
      <c r="B760" s="7"/>
      <c r="C760" s="7"/>
      <c r="D760" s="7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0"/>
      <c r="S760" s="10"/>
      <c r="T760" s="10"/>
      <c r="U760" s="19"/>
      <c r="V760" s="19"/>
      <c r="W760" s="19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1:51" ht="12.75" customHeight="1" x14ac:dyDescent="0.15">
      <c r="A761" s="2"/>
      <c r="B761" s="7"/>
      <c r="C761" s="7"/>
      <c r="D761" s="7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0"/>
      <c r="S761" s="10"/>
      <c r="T761" s="10"/>
      <c r="U761" s="19"/>
      <c r="V761" s="19"/>
      <c r="W761" s="19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1:51" ht="12.75" customHeight="1" x14ac:dyDescent="0.15">
      <c r="A762" s="2"/>
      <c r="B762" s="7"/>
      <c r="C762" s="7"/>
      <c r="D762" s="7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0"/>
      <c r="S762" s="10"/>
      <c r="T762" s="10"/>
      <c r="U762" s="19"/>
      <c r="V762" s="19"/>
      <c r="W762" s="19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1:51" ht="12.75" customHeight="1" x14ac:dyDescent="0.15">
      <c r="A763" s="2"/>
      <c r="B763" s="7"/>
      <c r="C763" s="7"/>
      <c r="D763" s="7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0"/>
      <c r="S763" s="10"/>
      <c r="T763" s="10"/>
      <c r="U763" s="19"/>
      <c r="V763" s="19"/>
      <c r="W763" s="19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1:51" ht="12.75" customHeight="1" x14ac:dyDescent="0.15">
      <c r="A764" s="2"/>
      <c r="B764" s="7"/>
      <c r="C764" s="7"/>
      <c r="D764" s="7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0"/>
      <c r="S764" s="10"/>
      <c r="T764" s="10"/>
      <c r="U764" s="19"/>
      <c r="V764" s="19"/>
      <c r="W764" s="19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1:51" ht="12.75" customHeight="1" x14ac:dyDescent="0.15">
      <c r="A765" s="2"/>
      <c r="B765" s="7"/>
      <c r="C765" s="7"/>
      <c r="D765" s="7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0"/>
      <c r="S765" s="10"/>
      <c r="T765" s="10"/>
      <c r="U765" s="19"/>
      <c r="V765" s="19"/>
      <c r="W765" s="19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1:51" ht="12.75" customHeight="1" x14ac:dyDescent="0.15">
      <c r="A766" s="2"/>
      <c r="B766" s="7"/>
      <c r="C766" s="7"/>
      <c r="D766" s="7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0"/>
      <c r="S766" s="10"/>
      <c r="T766" s="10"/>
      <c r="U766" s="19"/>
      <c r="V766" s="19"/>
      <c r="W766" s="19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1:51" ht="12.75" customHeight="1" x14ac:dyDescent="0.15">
      <c r="A767" s="2"/>
      <c r="B767" s="7"/>
      <c r="C767" s="7"/>
      <c r="D767" s="7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0"/>
      <c r="S767" s="10"/>
      <c r="T767" s="10"/>
      <c r="U767" s="19"/>
      <c r="V767" s="19"/>
      <c r="W767" s="19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1:51" ht="12.75" customHeight="1" x14ac:dyDescent="0.15">
      <c r="A768" s="2"/>
      <c r="B768" s="7"/>
      <c r="C768" s="7"/>
      <c r="D768" s="7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0"/>
      <c r="S768" s="10"/>
      <c r="T768" s="10"/>
      <c r="U768" s="19"/>
      <c r="V768" s="19"/>
      <c r="W768" s="19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1:51" ht="12.75" customHeight="1" x14ac:dyDescent="0.15">
      <c r="A769" s="2"/>
      <c r="B769" s="7"/>
      <c r="C769" s="7"/>
      <c r="D769" s="7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0"/>
      <c r="S769" s="10"/>
      <c r="T769" s="10"/>
      <c r="U769" s="19"/>
      <c r="V769" s="19"/>
      <c r="W769" s="19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1:51" ht="12.75" customHeight="1" x14ac:dyDescent="0.15">
      <c r="A770" s="2"/>
      <c r="B770" s="7"/>
      <c r="C770" s="7"/>
      <c r="D770" s="7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0"/>
      <c r="S770" s="10"/>
      <c r="T770" s="10"/>
      <c r="U770" s="19"/>
      <c r="V770" s="19"/>
      <c r="W770" s="19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1:51" ht="12.75" customHeight="1" x14ac:dyDescent="0.15">
      <c r="A771" s="2"/>
      <c r="B771" s="7"/>
      <c r="C771" s="7"/>
      <c r="D771" s="7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0"/>
      <c r="S771" s="10"/>
      <c r="T771" s="10"/>
      <c r="U771" s="19"/>
      <c r="V771" s="19"/>
      <c r="W771" s="19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1:51" ht="12.75" customHeight="1" x14ac:dyDescent="0.15">
      <c r="A772" s="2"/>
      <c r="B772" s="7"/>
      <c r="C772" s="7"/>
      <c r="D772" s="7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0"/>
      <c r="S772" s="10"/>
      <c r="T772" s="10"/>
      <c r="U772" s="19"/>
      <c r="V772" s="19"/>
      <c r="W772" s="19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1:51" ht="12.75" customHeight="1" x14ac:dyDescent="0.15">
      <c r="A773" s="2"/>
      <c r="B773" s="7"/>
      <c r="C773" s="7"/>
      <c r="D773" s="7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0"/>
      <c r="S773" s="10"/>
      <c r="T773" s="10"/>
      <c r="U773" s="19"/>
      <c r="V773" s="19"/>
      <c r="W773" s="19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1:51" ht="12.75" customHeight="1" x14ac:dyDescent="0.15">
      <c r="A774" s="2"/>
      <c r="B774" s="7"/>
      <c r="C774" s="7"/>
      <c r="D774" s="7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0"/>
      <c r="S774" s="10"/>
      <c r="T774" s="10"/>
      <c r="U774" s="19"/>
      <c r="V774" s="19"/>
      <c r="W774" s="19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1:51" ht="12.75" customHeight="1" x14ac:dyDescent="0.15">
      <c r="A775" s="2"/>
      <c r="B775" s="7"/>
      <c r="C775" s="7"/>
      <c r="D775" s="7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0"/>
      <c r="S775" s="10"/>
      <c r="T775" s="10"/>
      <c r="U775" s="19"/>
      <c r="V775" s="19"/>
      <c r="W775" s="19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1:51" ht="12.75" customHeight="1" x14ac:dyDescent="0.15">
      <c r="A776" s="2"/>
      <c r="B776" s="7"/>
      <c r="C776" s="7"/>
      <c r="D776" s="7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0"/>
      <c r="S776" s="10"/>
      <c r="T776" s="10"/>
      <c r="U776" s="19"/>
      <c r="V776" s="19"/>
      <c r="W776" s="19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1:51" ht="12.75" customHeight="1" x14ac:dyDescent="0.15">
      <c r="A777" s="2"/>
      <c r="B777" s="7"/>
      <c r="C777" s="7"/>
      <c r="D777" s="7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0"/>
      <c r="S777" s="10"/>
      <c r="T777" s="10"/>
      <c r="U777" s="19"/>
      <c r="V777" s="19"/>
      <c r="W777" s="19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1:51" ht="12.75" customHeight="1" x14ac:dyDescent="0.15">
      <c r="A778" s="2"/>
      <c r="B778" s="7"/>
      <c r="C778" s="7"/>
      <c r="D778" s="7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0"/>
      <c r="S778" s="10"/>
      <c r="T778" s="10"/>
      <c r="U778" s="19"/>
      <c r="V778" s="19"/>
      <c r="W778" s="19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1:51" ht="12.75" customHeight="1" x14ac:dyDescent="0.15">
      <c r="A779" s="2"/>
      <c r="B779" s="7"/>
      <c r="C779" s="7"/>
      <c r="D779" s="7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0"/>
      <c r="S779" s="10"/>
      <c r="T779" s="10"/>
      <c r="U779" s="19"/>
      <c r="V779" s="19"/>
      <c r="W779" s="19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1:51" ht="12.75" customHeight="1" x14ac:dyDescent="0.15">
      <c r="A780" s="2"/>
      <c r="B780" s="7"/>
      <c r="C780" s="7"/>
      <c r="D780" s="7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0"/>
      <c r="S780" s="10"/>
      <c r="T780" s="10"/>
      <c r="U780" s="19"/>
      <c r="V780" s="19"/>
      <c r="W780" s="19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1:51" ht="12.75" customHeight="1" x14ac:dyDescent="0.15">
      <c r="A781" s="2"/>
      <c r="B781" s="7"/>
      <c r="C781" s="7"/>
      <c r="D781" s="7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0"/>
      <c r="S781" s="10"/>
      <c r="T781" s="10"/>
      <c r="U781" s="19"/>
      <c r="V781" s="19"/>
      <c r="W781" s="19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1:51" ht="12.75" customHeight="1" x14ac:dyDescent="0.15">
      <c r="A782" s="2"/>
      <c r="B782" s="7"/>
      <c r="C782" s="7"/>
      <c r="D782" s="7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0"/>
      <c r="S782" s="10"/>
      <c r="T782" s="10"/>
      <c r="U782" s="19"/>
      <c r="V782" s="19"/>
      <c r="W782" s="19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1:51" ht="12.75" customHeight="1" x14ac:dyDescent="0.15">
      <c r="A783" s="2"/>
      <c r="B783" s="7"/>
      <c r="C783" s="7"/>
      <c r="D783" s="7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0"/>
      <c r="S783" s="10"/>
      <c r="T783" s="10"/>
      <c r="U783" s="19"/>
      <c r="V783" s="19"/>
      <c r="W783" s="19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1:51" ht="12.75" customHeight="1" x14ac:dyDescent="0.15">
      <c r="A784" s="2"/>
      <c r="B784" s="7"/>
      <c r="C784" s="7"/>
      <c r="D784" s="7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0"/>
      <c r="S784" s="10"/>
      <c r="T784" s="10"/>
      <c r="U784" s="19"/>
      <c r="V784" s="19"/>
      <c r="W784" s="19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1:51" ht="12.75" customHeight="1" x14ac:dyDescent="0.15">
      <c r="A785" s="2"/>
      <c r="B785" s="7"/>
      <c r="C785" s="7"/>
      <c r="D785" s="7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0"/>
      <c r="S785" s="10"/>
      <c r="T785" s="10"/>
      <c r="U785" s="19"/>
      <c r="V785" s="19"/>
      <c r="W785" s="19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1:51" ht="12.75" customHeight="1" x14ac:dyDescent="0.15">
      <c r="A786" s="2"/>
      <c r="B786" s="7"/>
      <c r="C786" s="7"/>
      <c r="D786" s="7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0"/>
      <c r="S786" s="10"/>
      <c r="T786" s="10"/>
      <c r="U786" s="19"/>
      <c r="V786" s="19"/>
      <c r="W786" s="19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1:51" ht="12.75" customHeight="1" x14ac:dyDescent="0.15">
      <c r="A787" s="2"/>
      <c r="B787" s="7"/>
      <c r="C787" s="7"/>
      <c r="D787" s="7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0"/>
      <c r="S787" s="10"/>
      <c r="T787" s="10"/>
      <c r="U787" s="19"/>
      <c r="V787" s="19"/>
      <c r="W787" s="19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1:51" ht="12.75" customHeight="1" x14ac:dyDescent="0.15">
      <c r="A788" s="2"/>
      <c r="B788" s="7"/>
      <c r="C788" s="7"/>
      <c r="D788" s="7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0"/>
      <c r="S788" s="10"/>
      <c r="T788" s="10"/>
      <c r="U788" s="19"/>
      <c r="V788" s="19"/>
      <c r="W788" s="19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1:51" ht="12.75" customHeight="1" x14ac:dyDescent="0.15">
      <c r="A789" s="2"/>
      <c r="B789" s="7"/>
      <c r="C789" s="7"/>
      <c r="D789" s="7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0"/>
      <c r="S789" s="10"/>
      <c r="T789" s="10"/>
      <c r="U789" s="19"/>
      <c r="V789" s="19"/>
      <c r="W789" s="19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1:51" ht="12.75" customHeight="1" x14ac:dyDescent="0.15">
      <c r="A790" s="2"/>
      <c r="B790" s="7"/>
      <c r="C790" s="7"/>
      <c r="D790" s="7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0"/>
      <c r="S790" s="10"/>
      <c r="T790" s="10"/>
      <c r="U790" s="19"/>
      <c r="V790" s="19"/>
      <c r="W790" s="19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1:51" ht="12.75" customHeight="1" x14ac:dyDescent="0.15">
      <c r="A791" s="2"/>
      <c r="B791" s="7"/>
      <c r="C791" s="7"/>
      <c r="D791" s="7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0"/>
      <c r="S791" s="10"/>
      <c r="T791" s="10"/>
      <c r="U791" s="19"/>
      <c r="V791" s="19"/>
      <c r="W791" s="19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1:51" ht="12.75" customHeight="1" x14ac:dyDescent="0.15">
      <c r="A792" s="2"/>
      <c r="B792" s="7"/>
      <c r="C792" s="7"/>
      <c r="D792" s="7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0"/>
      <c r="S792" s="10"/>
      <c r="T792" s="10"/>
      <c r="U792" s="19"/>
      <c r="V792" s="19"/>
      <c r="W792" s="19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1:51" ht="12.75" customHeight="1" x14ac:dyDescent="0.15">
      <c r="A793" s="2"/>
      <c r="B793" s="7"/>
      <c r="C793" s="7"/>
      <c r="D793" s="7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0"/>
      <c r="S793" s="10"/>
      <c r="T793" s="10"/>
      <c r="U793" s="19"/>
      <c r="V793" s="19"/>
      <c r="W793" s="19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1:51" ht="12.75" customHeight="1" x14ac:dyDescent="0.15">
      <c r="A794" s="2"/>
      <c r="B794" s="7"/>
      <c r="C794" s="7"/>
      <c r="D794" s="7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0"/>
      <c r="S794" s="10"/>
      <c r="T794" s="10"/>
      <c r="U794" s="19"/>
      <c r="V794" s="19"/>
      <c r="W794" s="19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1:51" ht="12.75" customHeight="1" x14ac:dyDescent="0.15">
      <c r="A795" s="2"/>
      <c r="B795" s="7"/>
      <c r="C795" s="7"/>
      <c r="D795" s="7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0"/>
      <c r="S795" s="10"/>
      <c r="T795" s="10"/>
      <c r="U795" s="19"/>
      <c r="V795" s="19"/>
      <c r="W795" s="19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1:51" ht="12.75" customHeight="1" x14ac:dyDescent="0.15">
      <c r="A796" s="2"/>
      <c r="B796" s="7"/>
      <c r="C796" s="7"/>
      <c r="D796" s="7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0"/>
      <c r="S796" s="10"/>
      <c r="T796" s="10"/>
      <c r="U796" s="19"/>
      <c r="V796" s="19"/>
      <c r="W796" s="19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1:51" ht="12.75" customHeight="1" x14ac:dyDescent="0.15">
      <c r="A797" s="2"/>
      <c r="B797" s="7"/>
      <c r="C797" s="7"/>
      <c r="D797" s="7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0"/>
      <c r="S797" s="10"/>
      <c r="T797" s="10"/>
      <c r="U797" s="19"/>
      <c r="V797" s="19"/>
      <c r="W797" s="19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1:51" ht="12.75" customHeight="1" x14ac:dyDescent="0.15">
      <c r="A798" s="2"/>
      <c r="B798" s="7"/>
      <c r="C798" s="7"/>
      <c r="D798" s="7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0"/>
      <c r="S798" s="10"/>
      <c r="T798" s="10"/>
      <c r="U798" s="19"/>
      <c r="V798" s="19"/>
      <c r="W798" s="19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1:51" ht="12.75" customHeight="1" x14ac:dyDescent="0.15">
      <c r="A799" s="2"/>
      <c r="B799" s="7"/>
      <c r="C799" s="7"/>
      <c r="D799" s="7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0"/>
      <c r="S799" s="10"/>
      <c r="T799" s="10"/>
      <c r="U799" s="19"/>
      <c r="V799" s="19"/>
      <c r="W799" s="19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1:51" ht="12.75" customHeight="1" x14ac:dyDescent="0.15">
      <c r="A800" s="2"/>
      <c r="B800" s="7"/>
      <c r="C800" s="7"/>
      <c r="D800" s="7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0"/>
      <c r="S800" s="10"/>
      <c r="T800" s="10"/>
      <c r="U800" s="19"/>
      <c r="V800" s="19"/>
      <c r="W800" s="19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1:51" ht="12.75" customHeight="1" x14ac:dyDescent="0.15">
      <c r="A801" s="2"/>
      <c r="B801" s="7"/>
      <c r="C801" s="7"/>
      <c r="D801" s="7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0"/>
      <c r="S801" s="10"/>
      <c r="T801" s="10"/>
      <c r="U801" s="19"/>
      <c r="V801" s="19"/>
      <c r="W801" s="19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1:51" ht="12.75" customHeight="1" x14ac:dyDescent="0.15">
      <c r="A802" s="2"/>
      <c r="B802" s="7"/>
      <c r="C802" s="7"/>
      <c r="D802" s="7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0"/>
      <c r="S802" s="10"/>
      <c r="T802" s="10"/>
      <c r="U802" s="19"/>
      <c r="V802" s="19"/>
      <c r="W802" s="19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1:51" ht="12.75" customHeight="1" x14ac:dyDescent="0.15">
      <c r="A803" s="2"/>
      <c r="B803" s="7"/>
      <c r="C803" s="7"/>
      <c r="D803" s="7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0"/>
      <c r="S803" s="10"/>
      <c r="T803" s="10"/>
      <c r="U803" s="19"/>
      <c r="V803" s="19"/>
      <c r="W803" s="19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1:51" ht="12.75" customHeight="1" x14ac:dyDescent="0.15">
      <c r="A804" s="2"/>
      <c r="B804" s="7"/>
      <c r="C804" s="7"/>
      <c r="D804" s="7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0"/>
      <c r="S804" s="10"/>
      <c r="T804" s="10"/>
      <c r="U804" s="19"/>
      <c r="V804" s="19"/>
      <c r="W804" s="19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1:51" ht="12.75" customHeight="1" x14ac:dyDescent="0.15">
      <c r="A805" s="2"/>
      <c r="B805" s="7"/>
      <c r="C805" s="7"/>
      <c r="D805" s="7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0"/>
      <c r="S805" s="10"/>
      <c r="T805" s="10"/>
      <c r="U805" s="19"/>
      <c r="V805" s="19"/>
      <c r="W805" s="19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1:51" ht="12.75" customHeight="1" x14ac:dyDescent="0.15">
      <c r="A806" s="2"/>
      <c r="B806" s="7"/>
      <c r="C806" s="7"/>
      <c r="D806" s="7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0"/>
      <c r="S806" s="10"/>
      <c r="T806" s="10"/>
      <c r="U806" s="19"/>
      <c r="V806" s="19"/>
      <c r="W806" s="19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1:51" ht="12.75" customHeight="1" x14ac:dyDescent="0.15">
      <c r="A807" s="2"/>
      <c r="B807" s="7"/>
      <c r="C807" s="7"/>
      <c r="D807" s="7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0"/>
      <c r="S807" s="10"/>
      <c r="T807" s="10"/>
      <c r="U807" s="19"/>
      <c r="V807" s="19"/>
      <c r="W807" s="19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1:51" ht="12.75" customHeight="1" x14ac:dyDescent="0.15">
      <c r="A808" s="2"/>
      <c r="B808" s="7"/>
      <c r="C808" s="7"/>
      <c r="D808" s="7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0"/>
      <c r="S808" s="10"/>
      <c r="T808" s="10"/>
      <c r="U808" s="19"/>
      <c r="V808" s="19"/>
      <c r="W808" s="19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1:51" ht="12.75" customHeight="1" x14ac:dyDescent="0.15">
      <c r="A809" s="2"/>
      <c r="B809" s="7"/>
      <c r="C809" s="7"/>
      <c r="D809" s="7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0"/>
      <c r="S809" s="10"/>
      <c r="T809" s="10"/>
      <c r="U809" s="19"/>
      <c r="V809" s="19"/>
      <c r="W809" s="19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1:51" ht="12.75" customHeight="1" x14ac:dyDescent="0.15">
      <c r="A810" s="2"/>
      <c r="B810" s="7"/>
      <c r="C810" s="7"/>
      <c r="D810" s="7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0"/>
      <c r="S810" s="10"/>
      <c r="T810" s="10"/>
      <c r="U810" s="19"/>
      <c r="V810" s="19"/>
      <c r="W810" s="19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1:51" ht="12.75" customHeight="1" x14ac:dyDescent="0.15">
      <c r="A811" s="2"/>
      <c r="B811" s="7"/>
      <c r="C811" s="7"/>
      <c r="D811" s="7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0"/>
      <c r="S811" s="10"/>
      <c r="T811" s="10"/>
      <c r="U811" s="19"/>
      <c r="V811" s="19"/>
      <c r="W811" s="19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1:51" ht="12.75" customHeight="1" x14ac:dyDescent="0.15">
      <c r="A812" s="2"/>
      <c r="B812" s="7"/>
      <c r="C812" s="7"/>
      <c r="D812" s="7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0"/>
      <c r="S812" s="10"/>
      <c r="T812" s="10"/>
      <c r="U812" s="19"/>
      <c r="V812" s="19"/>
      <c r="W812" s="19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1:51" ht="12.75" customHeight="1" x14ac:dyDescent="0.15">
      <c r="A813" s="2"/>
      <c r="B813" s="7"/>
      <c r="C813" s="7"/>
      <c r="D813" s="7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0"/>
      <c r="S813" s="10"/>
      <c r="T813" s="10"/>
      <c r="U813" s="19"/>
      <c r="V813" s="19"/>
      <c r="W813" s="19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1:51" ht="12.75" customHeight="1" x14ac:dyDescent="0.15">
      <c r="A814" s="2"/>
      <c r="B814" s="7"/>
      <c r="C814" s="7"/>
      <c r="D814" s="7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0"/>
      <c r="S814" s="10"/>
      <c r="T814" s="10"/>
      <c r="U814" s="19"/>
      <c r="V814" s="19"/>
      <c r="W814" s="19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1:51" ht="12.75" customHeight="1" x14ac:dyDescent="0.15">
      <c r="A815" s="2"/>
      <c r="B815" s="7"/>
      <c r="C815" s="7"/>
      <c r="D815" s="7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0"/>
      <c r="S815" s="10"/>
      <c r="T815" s="10"/>
      <c r="U815" s="19"/>
      <c r="V815" s="19"/>
      <c r="W815" s="19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1:51" ht="12.75" customHeight="1" x14ac:dyDescent="0.15">
      <c r="A816" s="2"/>
      <c r="B816" s="7"/>
      <c r="C816" s="7"/>
      <c r="D816" s="7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0"/>
      <c r="S816" s="10"/>
      <c r="T816" s="10"/>
      <c r="U816" s="19"/>
      <c r="V816" s="19"/>
      <c r="W816" s="19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1:51" ht="12.75" customHeight="1" x14ac:dyDescent="0.15">
      <c r="A817" s="2"/>
      <c r="B817" s="7"/>
      <c r="C817" s="7"/>
      <c r="D817" s="7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0"/>
      <c r="S817" s="10"/>
      <c r="T817" s="10"/>
      <c r="U817" s="19"/>
      <c r="V817" s="19"/>
      <c r="W817" s="19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1:51" ht="12.75" customHeight="1" x14ac:dyDescent="0.15">
      <c r="A818" s="2"/>
      <c r="B818" s="7"/>
      <c r="C818" s="7"/>
      <c r="D818" s="7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0"/>
      <c r="S818" s="10"/>
      <c r="T818" s="10"/>
      <c r="U818" s="19"/>
      <c r="V818" s="19"/>
      <c r="W818" s="19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1:51" ht="12.75" customHeight="1" x14ac:dyDescent="0.15">
      <c r="A819" s="2"/>
      <c r="B819" s="7"/>
      <c r="C819" s="7"/>
      <c r="D819" s="7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0"/>
      <c r="S819" s="10"/>
      <c r="T819" s="10"/>
      <c r="U819" s="19"/>
      <c r="V819" s="19"/>
      <c r="W819" s="19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1:51" ht="12.75" customHeight="1" x14ac:dyDescent="0.15">
      <c r="A820" s="2"/>
      <c r="B820" s="7"/>
      <c r="C820" s="7"/>
      <c r="D820" s="7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0"/>
      <c r="S820" s="10"/>
      <c r="T820" s="10"/>
      <c r="U820" s="19"/>
      <c r="V820" s="19"/>
      <c r="W820" s="19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1:51" ht="12.75" customHeight="1" x14ac:dyDescent="0.15">
      <c r="A821" s="2"/>
      <c r="B821" s="7"/>
      <c r="C821" s="7"/>
      <c r="D821" s="7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0"/>
      <c r="S821" s="10"/>
      <c r="T821" s="10"/>
      <c r="U821" s="19"/>
      <c r="V821" s="19"/>
      <c r="W821" s="19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1:51" ht="12.75" customHeight="1" x14ac:dyDescent="0.15">
      <c r="A822" s="2"/>
      <c r="B822" s="7"/>
      <c r="C822" s="7"/>
      <c r="D822" s="7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0"/>
      <c r="S822" s="10"/>
      <c r="T822" s="10"/>
      <c r="U822" s="19"/>
      <c r="V822" s="19"/>
      <c r="W822" s="19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1:51" ht="12.75" customHeight="1" x14ac:dyDescent="0.15">
      <c r="A823" s="2"/>
      <c r="B823" s="7"/>
      <c r="C823" s="7"/>
      <c r="D823" s="7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0"/>
      <c r="S823" s="10"/>
      <c r="T823" s="10"/>
      <c r="U823" s="19"/>
      <c r="V823" s="19"/>
      <c r="W823" s="19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1:51" ht="12.75" customHeight="1" x14ac:dyDescent="0.15">
      <c r="A824" s="2"/>
      <c r="B824" s="7"/>
      <c r="C824" s="7"/>
      <c r="D824" s="7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0"/>
      <c r="S824" s="10"/>
      <c r="T824" s="10"/>
      <c r="U824" s="19"/>
      <c r="V824" s="19"/>
      <c r="W824" s="19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1:51" ht="12.75" customHeight="1" x14ac:dyDescent="0.15">
      <c r="A825" s="2"/>
      <c r="B825" s="7"/>
      <c r="C825" s="7"/>
      <c r="D825" s="7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0"/>
      <c r="S825" s="10"/>
      <c r="T825" s="10"/>
      <c r="U825" s="19"/>
      <c r="V825" s="19"/>
      <c r="W825" s="19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1:51" ht="12.75" customHeight="1" x14ac:dyDescent="0.15">
      <c r="A826" s="2"/>
      <c r="B826" s="7"/>
      <c r="C826" s="7"/>
      <c r="D826" s="7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0"/>
      <c r="S826" s="10"/>
      <c r="T826" s="10"/>
      <c r="U826" s="19"/>
      <c r="V826" s="19"/>
      <c r="W826" s="19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1:51" ht="12.75" customHeight="1" x14ac:dyDescent="0.15">
      <c r="A827" s="2"/>
      <c r="B827" s="7"/>
      <c r="C827" s="7"/>
      <c r="D827" s="7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0"/>
      <c r="S827" s="10"/>
      <c r="T827" s="10"/>
      <c r="U827" s="19"/>
      <c r="V827" s="19"/>
      <c r="W827" s="19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1:51" ht="12.75" customHeight="1" x14ac:dyDescent="0.15">
      <c r="A828" s="2"/>
      <c r="B828" s="7"/>
      <c r="C828" s="7"/>
      <c r="D828" s="7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0"/>
      <c r="S828" s="10"/>
      <c r="T828" s="10"/>
      <c r="U828" s="19"/>
      <c r="V828" s="19"/>
      <c r="W828" s="19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1:51" ht="12.75" customHeight="1" x14ac:dyDescent="0.15">
      <c r="A829" s="2"/>
      <c r="B829" s="7"/>
      <c r="C829" s="7"/>
      <c r="D829" s="7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0"/>
      <c r="S829" s="10"/>
      <c r="T829" s="10"/>
      <c r="U829" s="19"/>
      <c r="V829" s="19"/>
      <c r="W829" s="19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1:51" ht="12.75" customHeight="1" x14ac:dyDescent="0.15">
      <c r="A830" s="2"/>
      <c r="B830" s="7"/>
      <c r="C830" s="7"/>
      <c r="D830" s="7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0"/>
      <c r="S830" s="10"/>
      <c r="T830" s="10"/>
      <c r="U830" s="19"/>
      <c r="V830" s="19"/>
      <c r="W830" s="19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1:51" ht="12.75" customHeight="1" x14ac:dyDescent="0.15">
      <c r="A831" s="2"/>
      <c r="B831" s="7"/>
      <c r="C831" s="7"/>
      <c r="D831" s="7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0"/>
      <c r="S831" s="10"/>
      <c r="T831" s="10"/>
      <c r="U831" s="19"/>
      <c r="V831" s="19"/>
      <c r="W831" s="19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1:51" ht="12.75" customHeight="1" x14ac:dyDescent="0.15">
      <c r="A832" s="2"/>
      <c r="B832" s="7"/>
      <c r="C832" s="7"/>
      <c r="D832" s="7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0"/>
      <c r="S832" s="10"/>
      <c r="T832" s="10"/>
      <c r="U832" s="19"/>
      <c r="V832" s="19"/>
      <c r="W832" s="19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1:51" ht="12.75" customHeight="1" x14ac:dyDescent="0.15">
      <c r="A833" s="2"/>
      <c r="B833" s="7"/>
      <c r="C833" s="7"/>
      <c r="D833" s="7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0"/>
      <c r="S833" s="10"/>
      <c r="T833" s="10"/>
      <c r="U833" s="19"/>
      <c r="V833" s="19"/>
      <c r="W833" s="19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1:51" ht="12.75" customHeight="1" x14ac:dyDescent="0.15">
      <c r="A834" s="2"/>
      <c r="B834" s="7"/>
      <c r="C834" s="7"/>
      <c r="D834" s="7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0"/>
      <c r="S834" s="10"/>
      <c r="T834" s="10"/>
      <c r="U834" s="19"/>
      <c r="V834" s="19"/>
      <c r="W834" s="19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1:51" ht="12.75" customHeight="1" x14ac:dyDescent="0.15">
      <c r="A835" s="2"/>
      <c r="B835" s="7"/>
      <c r="C835" s="7"/>
      <c r="D835" s="7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0"/>
      <c r="S835" s="10"/>
      <c r="T835" s="10"/>
      <c r="U835" s="19"/>
      <c r="V835" s="19"/>
      <c r="W835" s="19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1:51" ht="12.75" customHeight="1" x14ac:dyDescent="0.15">
      <c r="A836" s="2"/>
      <c r="B836" s="7"/>
      <c r="C836" s="7"/>
      <c r="D836" s="7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0"/>
      <c r="S836" s="10"/>
      <c r="T836" s="10"/>
      <c r="U836" s="19"/>
      <c r="V836" s="19"/>
      <c r="W836" s="19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1:51" ht="12.75" customHeight="1" x14ac:dyDescent="0.15">
      <c r="A837" s="2"/>
      <c r="B837" s="7"/>
      <c r="C837" s="7"/>
      <c r="D837" s="7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0"/>
      <c r="S837" s="10"/>
      <c r="T837" s="10"/>
      <c r="U837" s="19"/>
      <c r="V837" s="19"/>
      <c r="W837" s="19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1:51" ht="12.75" customHeight="1" x14ac:dyDescent="0.15">
      <c r="A838" s="2"/>
      <c r="B838" s="7"/>
      <c r="C838" s="7"/>
      <c r="D838" s="7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0"/>
      <c r="S838" s="10"/>
      <c r="T838" s="10"/>
      <c r="U838" s="19"/>
      <c r="V838" s="19"/>
      <c r="W838" s="19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1:51" ht="12.75" customHeight="1" x14ac:dyDescent="0.15">
      <c r="A839" s="2"/>
      <c r="B839" s="7"/>
      <c r="C839" s="7"/>
      <c r="D839" s="7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0"/>
      <c r="S839" s="10"/>
      <c r="T839" s="10"/>
      <c r="U839" s="19"/>
      <c r="V839" s="19"/>
      <c r="W839" s="19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1:51" ht="12.75" customHeight="1" x14ac:dyDescent="0.15">
      <c r="A840" s="2"/>
      <c r="B840" s="7"/>
      <c r="C840" s="7"/>
      <c r="D840" s="7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0"/>
      <c r="S840" s="10"/>
      <c r="T840" s="10"/>
      <c r="U840" s="19"/>
      <c r="V840" s="19"/>
      <c r="W840" s="19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1:51" ht="12.75" customHeight="1" x14ac:dyDescent="0.15">
      <c r="A841" s="2"/>
      <c r="B841" s="7"/>
      <c r="C841" s="7"/>
      <c r="D841" s="7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0"/>
      <c r="S841" s="10"/>
      <c r="T841" s="10"/>
      <c r="U841" s="19"/>
      <c r="V841" s="19"/>
      <c r="W841" s="19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1:51" ht="12.75" customHeight="1" x14ac:dyDescent="0.15">
      <c r="A842" s="2"/>
      <c r="B842" s="7"/>
      <c r="C842" s="7"/>
      <c r="D842" s="7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0"/>
      <c r="S842" s="10"/>
      <c r="T842" s="10"/>
      <c r="U842" s="19"/>
      <c r="V842" s="19"/>
      <c r="W842" s="19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1:51" ht="12.75" customHeight="1" x14ac:dyDescent="0.15">
      <c r="A843" s="2"/>
      <c r="B843" s="7"/>
      <c r="C843" s="7"/>
      <c r="D843" s="7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0"/>
      <c r="S843" s="10"/>
      <c r="T843" s="10"/>
      <c r="U843" s="19"/>
      <c r="V843" s="19"/>
      <c r="W843" s="19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1:51" ht="12.75" customHeight="1" x14ac:dyDescent="0.15">
      <c r="A844" s="2"/>
      <c r="B844" s="7"/>
      <c r="C844" s="7"/>
      <c r="D844" s="7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0"/>
      <c r="S844" s="10"/>
      <c r="T844" s="10"/>
      <c r="U844" s="19"/>
      <c r="V844" s="19"/>
      <c r="W844" s="19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1:51" ht="12.75" customHeight="1" x14ac:dyDescent="0.15">
      <c r="A845" s="2"/>
      <c r="B845" s="7"/>
      <c r="C845" s="7"/>
      <c r="D845" s="7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0"/>
      <c r="S845" s="10"/>
      <c r="T845" s="10"/>
      <c r="U845" s="19"/>
      <c r="V845" s="19"/>
      <c r="W845" s="19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1:51" ht="12.75" customHeight="1" x14ac:dyDescent="0.15">
      <c r="A846" s="2"/>
      <c r="B846" s="7"/>
      <c r="C846" s="7"/>
      <c r="D846" s="7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0"/>
      <c r="S846" s="10"/>
      <c r="T846" s="10"/>
      <c r="U846" s="19"/>
      <c r="V846" s="19"/>
      <c r="W846" s="19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1:51" ht="12.75" customHeight="1" x14ac:dyDescent="0.15">
      <c r="A847" s="2"/>
      <c r="B847" s="7"/>
      <c r="C847" s="7"/>
      <c r="D847" s="7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0"/>
      <c r="S847" s="10"/>
      <c r="T847" s="10"/>
      <c r="U847" s="19"/>
      <c r="V847" s="19"/>
      <c r="W847" s="19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1:51" ht="12.75" customHeight="1" x14ac:dyDescent="0.15">
      <c r="A848" s="2"/>
      <c r="B848" s="7"/>
      <c r="C848" s="7"/>
      <c r="D848" s="7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0"/>
      <c r="S848" s="10"/>
      <c r="T848" s="10"/>
      <c r="U848" s="19"/>
      <c r="V848" s="19"/>
      <c r="W848" s="19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1:51" ht="12.75" customHeight="1" x14ac:dyDescent="0.15">
      <c r="A849" s="2"/>
      <c r="B849" s="7"/>
      <c r="C849" s="7"/>
      <c r="D849" s="7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0"/>
      <c r="S849" s="10"/>
      <c r="T849" s="10"/>
      <c r="U849" s="19"/>
      <c r="V849" s="19"/>
      <c r="W849" s="19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1:51" ht="12.75" customHeight="1" x14ac:dyDescent="0.15">
      <c r="A850" s="2"/>
      <c r="B850" s="7"/>
      <c r="C850" s="7"/>
      <c r="D850" s="7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0"/>
      <c r="S850" s="10"/>
      <c r="T850" s="10"/>
      <c r="U850" s="19"/>
      <c r="V850" s="19"/>
      <c r="W850" s="19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1:51" ht="12.75" customHeight="1" x14ac:dyDescent="0.15">
      <c r="A851" s="2"/>
      <c r="B851" s="7"/>
      <c r="C851" s="7"/>
      <c r="D851" s="7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0"/>
      <c r="S851" s="10"/>
      <c r="T851" s="10"/>
      <c r="U851" s="19"/>
      <c r="V851" s="19"/>
      <c r="W851" s="19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1:51" ht="12.75" customHeight="1" x14ac:dyDescent="0.15">
      <c r="A852" s="2"/>
      <c r="B852" s="7"/>
      <c r="C852" s="7"/>
      <c r="D852" s="7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0"/>
      <c r="S852" s="10"/>
      <c r="T852" s="10"/>
      <c r="U852" s="19"/>
      <c r="V852" s="19"/>
      <c r="W852" s="19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1:51" ht="12.75" customHeight="1" x14ac:dyDescent="0.15">
      <c r="A853" s="2"/>
      <c r="B853" s="7"/>
      <c r="C853" s="7"/>
      <c r="D853" s="7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0"/>
      <c r="S853" s="10"/>
      <c r="T853" s="10"/>
      <c r="U853" s="19"/>
      <c r="V853" s="19"/>
      <c r="W853" s="19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1:51" ht="12.75" customHeight="1" x14ac:dyDescent="0.15">
      <c r="A854" s="2"/>
      <c r="B854" s="7"/>
      <c r="C854" s="7"/>
      <c r="D854" s="7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0"/>
      <c r="S854" s="10"/>
      <c r="T854" s="10"/>
      <c r="U854" s="19"/>
      <c r="V854" s="19"/>
      <c r="W854" s="19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1:51" ht="12.75" customHeight="1" x14ac:dyDescent="0.15">
      <c r="A855" s="2"/>
      <c r="B855" s="7"/>
      <c r="C855" s="7"/>
      <c r="D855" s="7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0"/>
      <c r="S855" s="10"/>
      <c r="T855" s="10"/>
      <c r="U855" s="19"/>
      <c r="V855" s="19"/>
      <c r="W855" s="19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1:51" ht="12.75" customHeight="1" x14ac:dyDescent="0.15">
      <c r="A856" s="2"/>
      <c r="B856" s="7"/>
      <c r="C856" s="7"/>
      <c r="D856" s="7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0"/>
      <c r="S856" s="10"/>
      <c r="T856" s="10"/>
      <c r="U856" s="19"/>
      <c r="V856" s="19"/>
      <c r="W856" s="19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1:51" ht="12.75" customHeight="1" x14ac:dyDescent="0.15">
      <c r="A857" s="2"/>
      <c r="B857" s="7"/>
      <c r="C857" s="7"/>
      <c r="D857" s="7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0"/>
      <c r="S857" s="10"/>
      <c r="T857" s="10"/>
      <c r="U857" s="19"/>
      <c r="V857" s="19"/>
      <c r="W857" s="19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1:51" ht="12.75" customHeight="1" x14ac:dyDescent="0.15">
      <c r="A858" s="2"/>
      <c r="B858" s="7"/>
      <c r="C858" s="7"/>
      <c r="D858" s="7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0"/>
      <c r="S858" s="10"/>
      <c r="T858" s="10"/>
      <c r="U858" s="19"/>
      <c r="V858" s="19"/>
      <c r="W858" s="19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1:51" ht="12.75" customHeight="1" x14ac:dyDescent="0.15">
      <c r="A859" s="2"/>
      <c r="B859" s="7"/>
      <c r="C859" s="7"/>
      <c r="D859" s="7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0"/>
      <c r="S859" s="10"/>
      <c r="T859" s="10"/>
      <c r="U859" s="19"/>
      <c r="V859" s="19"/>
      <c r="W859" s="19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1:51" ht="12.75" customHeight="1" x14ac:dyDescent="0.15">
      <c r="A860" s="2"/>
      <c r="B860" s="7"/>
      <c r="C860" s="7"/>
      <c r="D860" s="7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0"/>
      <c r="S860" s="10"/>
      <c r="T860" s="10"/>
      <c r="U860" s="19"/>
      <c r="V860" s="19"/>
      <c r="W860" s="19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1:51" ht="12.75" customHeight="1" x14ac:dyDescent="0.15">
      <c r="A861" s="2"/>
      <c r="B861" s="7"/>
      <c r="C861" s="7"/>
      <c r="D861" s="7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0"/>
      <c r="S861" s="10"/>
      <c r="T861" s="10"/>
      <c r="U861" s="19"/>
      <c r="V861" s="19"/>
      <c r="W861" s="19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1:51" ht="12.75" customHeight="1" x14ac:dyDescent="0.15">
      <c r="A862" s="2"/>
      <c r="B862" s="7"/>
      <c r="C862" s="7"/>
      <c r="D862" s="7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0"/>
      <c r="S862" s="10"/>
      <c r="T862" s="10"/>
      <c r="U862" s="19"/>
      <c r="V862" s="19"/>
      <c r="W862" s="19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1:51" ht="12.75" customHeight="1" x14ac:dyDescent="0.15">
      <c r="A863" s="2"/>
      <c r="B863" s="7"/>
      <c r="C863" s="7"/>
      <c r="D863" s="7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0"/>
      <c r="S863" s="10"/>
      <c r="T863" s="10"/>
      <c r="U863" s="19"/>
      <c r="V863" s="19"/>
      <c r="W863" s="19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1:51" ht="12.75" customHeight="1" x14ac:dyDescent="0.15">
      <c r="A864" s="2"/>
      <c r="B864" s="7"/>
      <c r="C864" s="7"/>
      <c r="D864" s="7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0"/>
      <c r="S864" s="10"/>
      <c r="T864" s="10"/>
      <c r="U864" s="19"/>
      <c r="V864" s="19"/>
      <c r="W864" s="19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1:51" ht="12.75" customHeight="1" x14ac:dyDescent="0.15">
      <c r="A865" s="2"/>
      <c r="B865" s="7"/>
      <c r="C865" s="7"/>
      <c r="D865" s="7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0"/>
      <c r="S865" s="10"/>
      <c r="T865" s="10"/>
      <c r="U865" s="19"/>
      <c r="V865" s="19"/>
      <c r="W865" s="19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1:51" ht="12.75" customHeight="1" x14ac:dyDescent="0.15">
      <c r="A866" s="2"/>
      <c r="B866" s="7"/>
      <c r="C866" s="7"/>
      <c r="D866" s="7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0"/>
      <c r="S866" s="10"/>
      <c r="T866" s="10"/>
      <c r="U866" s="19"/>
      <c r="V866" s="19"/>
      <c r="W866" s="19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1:51" ht="12.75" customHeight="1" x14ac:dyDescent="0.15">
      <c r="A867" s="2"/>
      <c r="B867" s="7"/>
      <c r="C867" s="7"/>
      <c r="D867" s="7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0"/>
      <c r="S867" s="10"/>
      <c r="T867" s="10"/>
      <c r="U867" s="19"/>
      <c r="V867" s="19"/>
      <c r="W867" s="19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1:51" ht="12.75" customHeight="1" x14ac:dyDescent="0.15">
      <c r="A868" s="2"/>
      <c r="B868" s="7"/>
      <c r="C868" s="7"/>
      <c r="D868" s="7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0"/>
      <c r="S868" s="10"/>
      <c r="T868" s="10"/>
      <c r="U868" s="19"/>
      <c r="V868" s="19"/>
      <c r="W868" s="19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1:51" ht="12.75" customHeight="1" x14ac:dyDescent="0.15">
      <c r="A869" s="2"/>
      <c r="B869" s="7"/>
      <c r="C869" s="7"/>
      <c r="D869" s="7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0"/>
      <c r="S869" s="10"/>
      <c r="T869" s="10"/>
      <c r="U869" s="19"/>
      <c r="V869" s="19"/>
      <c r="W869" s="19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1:51" ht="12.75" customHeight="1" x14ac:dyDescent="0.15">
      <c r="A870" s="2"/>
      <c r="B870" s="7"/>
      <c r="C870" s="7"/>
      <c r="D870" s="7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0"/>
      <c r="S870" s="10"/>
      <c r="T870" s="10"/>
      <c r="U870" s="19"/>
      <c r="V870" s="19"/>
      <c r="W870" s="19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1:51" ht="12.75" customHeight="1" x14ac:dyDescent="0.15">
      <c r="A871" s="2"/>
      <c r="B871" s="7"/>
      <c r="C871" s="7"/>
      <c r="D871" s="7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0"/>
      <c r="S871" s="10"/>
      <c r="T871" s="10"/>
      <c r="U871" s="19"/>
      <c r="V871" s="19"/>
      <c r="W871" s="19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1:51" ht="12.75" customHeight="1" x14ac:dyDescent="0.15">
      <c r="A872" s="2"/>
      <c r="B872" s="7"/>
      <c r="C872" s="7"/>
      <c r="D872" s="7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0"/>
      <c r="S872" s="10"/>
      <c r="T872" s="10"/>
      <c r="U872" s="19"/>
      <c r="V872" s="19"/>
      <c r="W872" s="19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1:51" ht="12.75" customHeight="1" x14ac:dyDescent="0.15">
      <c r="A873" s="2"/>
      <c r="B873" s="7"/>
      <c r="C873" s="7"/>
      <c r="D873" s="7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0"/>
      <c r="S873" s="10"/>
      <c r="T873" s="10"/>
      <c r="U873" s="19"/>
      <c r="V873" s="19"/>
      <c r="W873" s="19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1:51" ht="12.75" customHeight="1" x14ac:dyDescent="0.15">
      <c r="A874" s="2"/>
      <c r="B874" s="7"/>
      <c r="C874" s="7"/>
      <c r="D874" s="7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0"/>
      <c r="S874" s="10"/>
      <c r="T874" s="10"/>
      <c r="U874" s="19"/>
      <c r="V874" s="19"/>
      <c r="W874" s="19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1:51" ht="12.75" customHeight="1" x14ac:dyDescent="0.15">
      <c r="A875" s="2"/>
      <c r="B875" s="7"/>
      <c r="C875" s="7"/>
      <c r="D875" s="7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0"/>
      <c r="S875" s="10"/>
      <c r="T875" s="10"/>
      <c r="U875" s="19"/>
      <c r="V875" s="19"/>
      <c r="W875" s="19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1:51" ht="12.75" customHeight="1" x14ac:dyDescent="0.15">
      <c r="A876" s="2"/>
      <c r="B876" s="7"/>
      <c r="C876" s="7"/>
      <c r="D876" s="7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0"/>
      <c r="S876" s="10"/>
      <c r="T876" s="10"/>
      <c r="U876" s="19"/>
      <c r="V876" s="19"/>
      <c r="W876" s="19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1:51" ht="12.75" customHeight="1" x14ac:dyDescent="0.15">
      <c r="A877" s="2"/>
      <c r="B877" s="7"/>
      <c r="C877" s="7"/>
      <c r="D877" s="7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0"/>
      <c r="S877" s="10"/>
      <c r="T877" s="10"/>
      <c r="U877" s="19"/>
      <c r="V877" s="19"/>
      <c r="W877" s="19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1:51" ht="12.75" customHeight="1" x14ac:dyDescent="0.15">
      <c r="A878" s="2"/>
      <c r="B878" s="7"/>
      <c r="C878" s="7"/>
      <c r="D878" s="7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0"/>
      <c r="S878" s="10"/>
      <c r="T878" s="10"/>
      <c r="U878" s="19"/>
      <c r="V878" s="19"/>
      <c r="W878" s="19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1:51" ht="12.75" customHeight="1" x14ac:dyDescent="0.15">
      <c r="A879" s="2"/>
      <c r="B879" s="7"/>
      <c r="C879" s="7"/>
      <c r="D879" s="7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0"/>
      <c r="S879" s="10"/>
      <c r="T879" s="10"/>
      <c r="U879" s="19"/>
      <c r="V879" s="19"/>
      <c r="W879" s="19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1:51" ht="12.75" customHeight="1" x14ac:dyDescent="0.15">
      <c r="A880" s="2"/>
      <c r="B880" s="7"/>
      <c r="C880" s="7"/>
      <c r="D880" s="7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0"/>
      <c r="S880" s="10"/>
      <c r="T880" s="10"/>
      <c r="U880" s="19"/>
      <c r="V880" s="19"/>
      <c r="W880" s="19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1:51" ht="12.75" customHeight="1" x14ac:dyDescent="0.15">
      <c r="A881" s="2"/>
      <c r="B881" s="7"/>
      <c r="C881" s="7"/>
      <c r="D881" s="7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0"/>
      <c r="S881" s="10"/>
      <c r="T881" s="10"/>
      <c r="U881" s="19"/>
      <c r="V881" s="19"/>
      <c r="W881" s="19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1:51" ht="12.75" customHeight="1" x14ac:dyDescent="0.15">
      <c r="A882" s="2"/>
      <c r="B882" s="7"/>
      <c r="C882" s="7"/>
      <c r="D882" s="7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0"/>
      <c r="S882" s="10"/>
      <c r="T882" s="10"/>
      <c r="U882" s="19"/>
      <c r="V882" s="19"/>
      <c r="W882" s="19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1:51" ht="12.75" customHeight="1" x14ac:dyDescent="0.15">
      <c r="A883" s="2"/>
      <c r="B883" s="7"/>
      <c r="C883" s="7"/>
      <c r="D883" s="7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0"/>
      <c r="S883" s="10"/>
      <c r="T883" s="10"/>
      <c r="U883" s="19"/>
      <c r="V883" s="19"/>
      <c r="W883" s="19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1:51" ht="12.75" customHeight="1" x14ac:dyDescent="0.15">
      <c r="A884" s="2"/>
      <c r="B884" s="7"/>
      <c r="C884" s="7"/>
      <c r="D884" s="7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0"/>
      <c r="S884" s="10"/>
      <c r="T884" s="10"/>
      <c r="U884" s="19"/>
      <c r="V884" s="19"/>
      <c r="W884" s="19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1:51" ht="12.75" customHeight="1" x14ac:dyDescent="0.15">
      <c r="A885" s="2"/>
      <c r="B885" s="7"/>
      <c r="C885" s="7"/>
      <c r="D885" s="7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0"/>
      <c r="S885" s="10"/>
      <c r="T885" s="10"/>
      <c r="U885" s="19"/>
      <c r="V885" s="19"/>
      <c r="W885" s="19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1:51" ht="12.75" customHeight="1" x14ac:dyDescent="0.15">
      <c r="A886" s="2"/>
      <c r="B886" s="7"/>
      <c r="C886" s="7"/>
      <c r="D886" s="7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0"/>
      <c r="S886" s="10"/>
      <c r="T886" s="10"/>
      <c r="U886" s="19"/>
      <c r="V886" s="19"/>
      <c r="W886" s="19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1:51" ht="12.75" customHeight="1" x14ac:dyDescent="0.15">
      <c r="A887" s="2"/>
      <c r="B887" s="7"/>
      <c r="C887" s="7"/>
      <c r="D887" s="7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0"/>
      <c r="S887" s="10"/>
      <c r="T887" s="10"/>
      <c r="U887" s="19"/>
      <c r="V887" s="19"/>
      <c r="W887" s="19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1:51" ht="12.75" customHeight="1" x14ac:dyDescent="0.15">
      <c r="A888" s="2"/>
      <c r="B888" s="7"/>
      <c r="C888" s="7"/>
      <c r="D888" s="7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0"/>
      <c r="S888" s="10"/>
      <c r="T888" s="10"/>
      <c r="U888" s="19"/>
      <c r="V888" s="19"/>
      <c r="W888" s="19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1:51" ht="12.75" customHeight="1" x14ac:dyDescent="0.15">
      <c r="A889" s="2"/>
      <c r="B889" s="7"/>
      <c r="C889" s="7"/>
      <c r="D889" s="7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0"/>
      <c r="S889" s="10"/>
      <c r="T889" s="10"/>
      <c r="U889" s="19"/>
      <c r="V889" s="19"/>
      <c r="W889" s="19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1:51" ht="12.75" customHeight="1" x14ac:dyDescent="0.15">
      <c r="A890" s="2"/>
      <c r="B890" s="7"/>
      <c r="C890" s="7"/>
      <c r="D890" s="7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0"/>
      <c r="S890" s="10"/>
      <c r="T890" s="10"/>
      <c r="U890" s="19"/>
      <c r="V890" s="19"/>
      <c r="W890" s="19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1:51" ht="12.75" customHeight="1" x14ac:dyDescent="0.15">
      <c r="A891" s="2"/>
      <c r="B891" s="7"/>
      <c r="C891" s="7"/>
      <c r="D891" s="7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0"/>
      <c r="S891" s="10"/>
      <c r="T891" s="10"/>
      <c r="U891" s="19"/>
      <c r="V891" s="19"/>
      <c r="W891" s="19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1:51" ht="12.75" customHeight="1" x14ac:dyDescent="0.15">
      <c r="A892" s="2"/>
      <c r="B892" s="7"/>
      <c r="C892" s="7"/>
      <c r="D892" s="7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0"/>
      <c r="S892" s="10"/>
      <c r="T892" s="10"/>
      <c r="U892" s="19"/>
      <c r="V892" s="19"/>
      <c r="W892" s="19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1:51" ht="12.75" customHeight="1" x14ac:dyDescent="0.15">
      <c r="A893" s="2"/>
      <c r="B893" s="7"/>
      <c r="C893" s="7"/>
      <c r="D893" s="7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0"/>
      <c r="S893" s="10"/>
      <c r="T893" s="10"/>
      <c r="U893" s="19"/>
      <c r="V893" s="19"/>
      <c r="W893" s="19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1:51" ht="12.75" customHeight="1" x14ac:dyDescent="0.15">
      <c r="A894" s="2"/>
      <c r="B894" s="7"/>
      <c r="C894" s="7"/>
      <c r="D894" s="7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0"/>
      <c r="S894" s="10"/>
      <c r="T894" s="10"/>
      <c r="U894" s="19"/>
      <c r="V894" s="19"/>
      <c r="W894" s="19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1:51" ht="12.75" customHeight="1" x14ac:dyDescent="0.15">
      <c r="A895" s="2"/>
      <c r="B895" s="7"/>
      <c r="C895" s="7"/>
      <c r="D895" s="7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0"/>
      <c r="S895" s="10"/>
      <c r="T895" s="10"/>
      <c r="U895" s="19"/>
      <c r="V895" s="19"/>
      <c r="W895" s="19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1:51" ht="12.75" customHeight="1" x14ac:dyDescent="0.15">
      <c r="A896" s="2"/>
      <c r="B896" s="7"/>
      <c r="C896" s="7"/>
      <c r="D896" s="7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0"/>
      <c r="S896" s="10"/>
      <c r="T896" s="10"/>
      <c r="U896" s="19"/>
      <c r="V896" s="19"/>
      <c r="W896" s="19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1:51" ht="12.75" customHeight="1" x14ac:dyDescent="0.15">
      <c r="A897" s="2"/>
      <c r="B897" s="7"/>
      <c r="C897" s="7"/>
      <c r="D897" s="7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0"/>
      <c r="S897" s="10"/>
      <c r="T897" s="10"/>
      <c r="U897" s="19"/>
      <c r="V897" s="19"/>
      <c r="W897" s="19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1:51" ht="12.75" customHeight="1" x14ac:dyDescent="0.15">
      <c r="A898" s="2"/>
      <c r="B898" s="7"/>
      <c r="C898" s="7"/>
      <c r="D898" s="7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0"/>
      <c r="S898" s="10"/>
      <c r="T898" s="10"/>
      <c r="U898" s="19"/>
      <c r="V898" s="19"/>
      <c r="W898" s="19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1:51" ht="12.75" customHeight="1" x14ac:dyDescent="0.15">
      <c r="A899" s="2"/>
      <c r="B899" s="7"/>
      <c r="C899" s="7"/>
      <c r="D899" s="7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0"/>
      <c r="S899" s="10"/>
      <c r="T899" s="10"/>
      <c r="U899" s="19"/>
      <c r="V899" s="19"/>
      <c r="W899" s="19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1:51" ht="12.75" customHeight="1" x14ac:dyDescent="0.15">
      <c r="A900" s="2"/>
      <c r="B900" s="7"/>
      <c r="C900" s="7"/>
      <c r="D900" s="7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0"/>
      <c r="S900" s="10"/>
      <c r="T900" s="10"/>
      <c r="U900" s="19"/>
      <c r="V900" s="19"/>
      <c r="W900" s="19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1:51" ht="12.75" customHeight="1" x14ac:dyDescent="0.15">
      <c r="A901" s="2"/>
      <c r="B901" s="7"/>
      <c r="C901" s="7"/>
      <c r="D901" s="7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0"/>
      <c r="S901" s="10"/>
      <c r="T901" s="10"/>
      <c r="U901" s="19"/>
      <c r="V901" s="19"/>
      <c r="W901" s="19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1:51" ht="12.75" customHeight="1" x14ac:dyDescent="0.15">
      <c r="A902" s="2"/>
      <c r="B902" s="7"/>
      <c r="C902" s="7"/>
      <c r="D902" s="7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0"/>
      <c r="S902" s="10"/>
      <c r="T902" s="10"/>
      <c r="U902" s="19"/>
      <c r="V902" s="19"/>
      <c r="W902" s="19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1:51" ht="12.75" customHeight="1" x14ac:dyDescent="0.15">
      <c r="A903" s="2"/>
      <c r="B903" s="7"/>
      <c r="C903" s="7"/>
      <c r="D903" s="7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0"/>
      <c r="S903" s="10"/>
      <c r="T903" s="10"/>
      <c r="U903" s="19"/>
      <c r="V903" s="19"/>
      <c r="W903" s="19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1:51" ht="12.75" customHeight="1" x14ac:dyDescent="0.15">
      <c r="A904" s="2"/>
      <c r="B904" s="7"/>
      <c r="C904" s="7"/>
      <c r="D904" s="7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0"/>
      <c r="S904" s="10"/>
      <c r="T904" s="10"/>
      <c r="U904" s="19"/>
      <c r="V904" s="19"/>
      <c r="W904" s="19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1:51" ht="12.75" customHeight="1" x14ac:dyDescent="0.15">
      <c r="A905" s="2"/>
      <c r="B905" s="7"/>
      <c r="C905" s="7"/>
      <c r="D905" s="7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0"/>
      <c r="S905" s="10"/>
      <c r="T905" s="10"/>
      <c r="U905" s="19"/>
      <c r="V905" s="19"/>
      <c r="W905" s="19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1:51" ht="12.75" customHeight="1" x14ac:dyDescent="0.15">
      <c r="A906" s="2"/>
      <c r="B906" s="7"/>
      <c r="C906" s="7"/>
      <c r="D906" s="7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0"/>
      <c r="S906" s="10"/>
      <c r="T906" s="10"/>
      <c r="U906" s="19"/>
      <c r="V906" s="19"/>
      <c r="W906" s="19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1:51" ht="12.75" customHeight="1" x14ac:dyDescent="0.15">
      <c r="A907" s="2"/>
      <c r="B907" s="7"/>
      <c r="C907" s="7"/>
      <c r="D907" s="7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0"/>
      <c r="S907" s="10"/>
      <c r="T907" s="10"/>
      <c r="U907" s="19"/>
      <c r="V907" s="19"/>
      <c r="W907" s="19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1:51" ht="12.75" customHeight="1" x14ac:dyDescent="0.15">
      <c r="A908" s="2"/>
      <c r="B908" s="7"/>
      <c r="C908" s="7"/>
      <c r="D908" s="7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0"/>
      <c r="S908" s="10"/>
      <c r="T908" s="10"/>
      <c r="U908" s="19"/>
      <c r="V908" s="19"/>
      <c r="W908" s="19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1:51" ht="12.75" customHeight="1" x14ac:dyDescent="0.15">
      <c r="A909" s="2"/>
      <c r="B909" s="7"/>
      <c r="C909" s="7"/>
      <c r="D909" s="7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0"/>
      <c r="S909" s="10"/>
      <c r="T909" s="10"/>
      <c r="U909" s="19"/>
      <c r="V909" s="19"/>
      <c r="W909" s="19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1:51" ht="12.75" customHeight="1" x14ac:dyDescent="0.15">
      <c r="A910" s="2"/>
      <c r="B910" s="7"/>
      <c r="C910" s="7"/>
      <c r="D910" s="7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0"/>
      <c r="S910" s="10"/>
      <c r="T910" s="10"/>
      <c r="U910" s="19"/>
      <c r="V910" s="19"/>
      <c r="W910" s="19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1:51" ht="12.75" customHeight="1" x14ac:dyDescent="0.15">
      <c r="A911" s="2"/>
      <c r="B911" s="7"/>
      <c r="C911" s="7"/>
      <c r="D911" s="7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0"/>
      <c r="S911" s="10"/>
      <c r="T911" s="10"/>
      <c r="U911" s="19"/>
      <c r="V911" s="19"/>
      <c r="W911" s="19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1:51" ht="12.75" customHeight="1" x14ac:dyDescent="0.15">
      <c r="A912" s="2"/>
      <c r="B912" s="7"/>
      <c r="C912" s="7"/>
      <c r="D912" s="7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0"/>
      <c r="S912" s="10"/>
      <c r="T912" s="10"/>
      <c r="U912" s="19"/>
      <c r="V912" s="19"/>
      <c r="W912" s="19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1:51" ht="12.75" customHeight="1" x14ac:dyDescent="0.15">
      <c r="A913" s="2"/>
      <c r="B913" s="7"/>
      <c r="C913" s="7"/>
      <c r="D913" s="7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0"/>
      <c r="S913" s="10"/>
      <c r="T913" s="10"/>
      <c r="U913" s="19"/>
      <c r="V913" s="19"/>
      <c r="W913" s="19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1:51" ht="12.75" customHeight="1" x14ac:dyDescent="0.15">
      <c r="A914" s="2"/>
      <c r="B914" s="7"/>
      <c r="C914" s="7"/>
      <c r="D914" s="7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0"/>
      <c r="S914" s="10"/>
      <c r="T914" s="10"/>
      <c r="U914" s="19"/>
      <c r="V914" s="19"/>
      <c r="W914" s="19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1:51" ht="12.75" customHeight="1" x14ac:dyDescent="0.15">
      <c r="A915" s="2"/>
      <c r="B915" s="7"/>
      <c r="C915" s="7"/>
      <c r="D915" s="7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0"/>
      <c r="S915" s="10"/>
      <c r="T915" s="10"/>
      <c r="U915" s="19"/>
      <c r="V915" s="19"/>
      <c r="W915" s="19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1:51" ht="12.75" customHeight="1" x14ac:dyDescent="0.15">
      <c r="A916" s="2"/>
      <c r="B916" s="7"/>
      <c r="C916" s="7"/>
      <c r="D916" s="7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0"/>
      <c r="S916" s="10"/>
      <c r="T916" s="10"/>
      <c r="U916" s="19"/>
      <c r="V916" s="19"/>
      <c r="W916" s="19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1:51" ht="12.75" customHeight="1" x14ac:dyDescent="0.15">
      <c r="A917" s="2"/>
      <c r="B917" s="7"/>
      <c r="C917" s="7"/>
      <c r="D917" s="7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0"/>
      <c r="S917" s="10"/>
      <c r="T917" s="10"/>
      <c r="U917" s="19"/>
      <c r="V917" s="19"/>
      <c r="W917" s="19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1:51" ht="12.75" customHeight="1" x14ac:dyDescent="0.15">
      <c r="A918" s="2"/>
      <c r="B918" s="7"/>
      <c r="C918" s="7"/>
      <c r="D918" s="7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0"/>
      <c r="S918" s="10"/>
      <c r="T918" s="10"/>
      <c r="U918" s="19"/>
      <c r="V918" s="19"/>
      <c r="W918" s="19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1:51" ht="12.75" customHeight="1" x14ac:dyDescent="0.15">
      <c r="A919" s="2"/>
      <c r="B919" s="7"/>
      <c r="C919" s="7"/>
      <c r="D919" s="7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0"/>
      <c r="S919" s="10"/>
      <c r="T919" s="10"/>
      <c r="U919" s="19"/>
      <c r="V919" s="19"/>
      <c r="W919" s="19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1:51" ht="12.75" customHeight="1" x14ac:dyDescent="0.15">
      <c r="A920" s="2"/>
      <c r="B920" s="7"/>
      <c r="C920" s="7"/>
      <c r="D920" s="7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0"/>
      <c r="S920" s="10"/>
      <c r="T920" s="10"/>
      <c r="U920" s="19"/>
      <c r="V920" s="19"/>
      <c r="W920" s="19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1:51" ht="12.75" customHeight="1" x14ac:dyDescent="0.15">
      <c r="A921" s="2"/>
      <c r="B921" s="7"/>
      <c r="C921" s="7"/>
      <c r="D921" s="7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0"/>
      <c r="S921" s="10"/>
      <c r="T921" s="10"/>
      <c r="U921" s="19"/>
      <c r="V921" s="19"/>
      <c r="W921" s="19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1:51" ht="12.75" customHeight="1" x14ac:dyDescent="0.15">
      <c r="A922" s="2"/>
      <c r="B922" s="7"/>
      <c r="C922" s="7"/>
      <c r="D922" s="7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0"/>
      <c r="S922" s="10"/>
      <c r="T922" s="10"/>
      <c r="U922" s="19"/>
      <c r="V922" s="19"/>
      <c r="W922" s="19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1:51" ht="12.75" customHeight="1" x14ac:dyDescent="0.15">
      <c r="A923" s="2"/>
      <c r="B923" s="7"/>
      <c r="C923" s="7"/>
      <c r="D923" s="7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0"/>
      <c r="S923" s="10"/>
      <c r="T923" s="10"/>
      <c r="U923" s="19"/>
      <c r="V923" s="19"/>
      <c r="W923" s="19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1:51" ht="12.75" customHeight="1" x14ac:dyDescent="0.15">
      <c r="A924" s="2"/>
      <c r="B924" s="7"/>
      <c r="C924" s="7"/>
      <c r="D924" s="7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0"/>
      <c r="S924" s="10"/>
      <c r="T924" s="10"/>
      <c r="U924" s="19"/>
      <c r="V924" s="19"/>
      <c r="W924" s="19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1:51" ht="12.75" customHeight="1" x14ac:dyDescent="0.15">
      <c r="A925" s="2"/>
      <c r="B925" s="7"/>
      <c r="C925" s="7"/>
      <c r="D925" s="7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0"/>
      <c r="S925" s="10"/>
      <c r="T925" s="10"/>
      <c r="U925" s="19"/>
      <c r="V925" s="19"/>
      <c r="W925" s="19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1:51" ht="12.75" customHeight="1" x14ac:dyDescent="0.15">
      <c r="A926" s="2"/>
      <c r="B926" s="7"/>
      <c r="C926" s="7"/>
      <c r="D926" s="7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0"/>
      <c r="S926" s="10"/>
      <c r="T926" s="10"/>
      <c r="U926" s="19"/>
      <c r="V926" s="19"/>
      <c r="W926" s="19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1:51" ht="12.75" customHeight="1" x14ac:dyDescent="0.15">
      <c r="A927" s="2"/>
      <c r="B927" s="7"/>
      <c r="C927" s="7"/>
      <c r="D927" s="7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0"/>
      <c r="S927" s="10"/>
      <c r="T927" s="10"/>
      <c r="U927" s="19"/>
      <c r="V927" s="19"/>
      <c r="W927" s="19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1:51" ht="12.75" customHeight="1" x14ac:dyDescent="0.15">
      <c r="A928" s="2"/>
      <c r="B928" s="7"/>
      <c r="C928" s="7"/>
      <c r="D928" s="7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0"/>
      <c r="S928" s="10"/>
      <c r="T928" s="10"/>
      <c r="U928" s="19"/>
      <c r="V928" s="19"/>
      <c r="W928" s="19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1:51" ht="12.75" customHeight="1" x14ac:dyDescent="0.15">
      <c r="A929" s="2"/>
      <c r="B929" s="7"/>
      <c r="C929" s="7"/>
      <c r="D929" s="7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0"/>
      <c r="S929" s="10"/>
      <c r="T929" s="10"/>
      <c r="U929" s="19"/>
      <c r="V929" s="19"/>
      <c r="W929" s="19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1:51" ht="12.75" customHeight="1" x14ac:dyDescent="0.15">
      <c r="A930" s="2"/>
      <c r="B930" s="7"/>
      <c r="C930" s="7"/>
      <c r="D930" s="7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0"/>
      <c r="S930" s="10"/>
      <c r="T930" s="10"/>
      <c r="U930" s="19"/>
      <c r="V930" s="19"/>
      <c r="W930" s="19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1:51" ht="12.75" customHeight="1" x14ac:dyDescent="0.15">
      <c r="A931" s="2"/>
      <c r="B931" s="7"/>
      <c r="C931" s="7"/>
      <c r="D931" s="7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0"/>
      <c r="S931" s="10"/>
      <c r="T931" s="10"/>
      <c r="U931" s="19"/>
      <c r="V931" s="19"/>
      <c r="W931" s="19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1:51" ht="12.75" customHeight="1" x14ac:dyDescent="0.15">
      <c r="A932" s="2"/>
      <c r="B932" s="7"/>
      <c r="C932" s="7"/>
      <c r="D932" s="7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0"/>
      <c r="S932" s="10"/>
      <c r="T932" s="10"/>
      <c r="U932" s="19"/>
      <c r="V932" s="19"/>
      <c r="W932" s="19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1:51" ht="12.75" customHeight="1" x14ac:dyDescent="0.15">
      <c r="A933" s="2"/>
      <c r="B933" s="7"/>
      <c r="C933" s="7"/>
      <c r="D933" s="7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0"/>
      <c r="S933" s="10"/>
      <c r="T933" s="10"/>
      <c r="U933" s="19"/>
      <c r="V933" s="19"/>
      <c r="W933" s="19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1:51" ht="12.75" customHeight="1" x14ac:dyDescent="0.15">
      <c r="A934" s="2"/>
      <c r="B934" s="7"/>
      <c r="C934" s="7"/>
      <c r="D934" s="7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0"/>
      <c r="S934" s="10"/>
      <c r="T934" s="10"/>
      <c r="U934" s="19"/>
      <c r="V934" s="19"/>
      <c r="W934" s="19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1:51" ht="12.75" customHeight="1" x14ac:dyDescent="0.15">
      <c r="A935" s="2"/>
      <c r="B935" s="7"/>
      <c r="C935" s="7"/>
      <c r="D935" s="7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0"/>
      <c r="S935" s="10"/>
      <c r="T935" s="10"/>
      <c r="U935" s="19"/>
      <c r="V935" s="19"/>
      <c r="W935" s="19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1:51" ht="12.75" customHeight="1" x14ac:dyDescent="0.15">
      <c r="A936" s="2"/>
      <c r="B936" s="7"/>
      <c r="C936" s="7"/>
      <c r="D936" s="7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0"/>
      <c r="S936" s="10"/>
      <c r="T936" s="10"/>
      <c r="U936" s="19"/>
      <c r="V936" s="19"/>
      <c r="W936" s="19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1:51" ht="12.75" customHeight="1" x14ac:dyDescent="0.15">
      <c r="A937" s="2"/>
      <c r="B937" s="7"/>
      <c r="C937" s="7"/>
      <c r="D937" s="7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0"/>
      <c r="S937" s="10"/>
      <c r="T937" s="10"/>
      <c r="U937" s="19"/>
      <c r="V937" s="19"/>
      <c r="W937" s="19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1:51" ht="12.75" customHeight="1" x14ac:dyDescent="0.15">
      <c r="A938" s="2"/>
      <c r="B938" s="7"/>
      <c r="C938" s="7"/>
      <c r="D938" s="7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0"/>
      <c r="S938" s="10"/>
      <c r="T938" s="10"/>
      <c r="U938" s="19"/>
      <c r="V938" s="19"/>
      <c r="W938" s="19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1:51" ht="12.75" customHeight="1" x14ac:dyDescent="0.15">
      <c r="A939" s="2"/>
      <c r="B939" s="7"/>
      <c r="C939" s="7"/>
      <c r="D939" s="7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0"/>
      <c r="S939" s="10"/>
      <c r="T939" s="10"/>
      <c r="U939" s="19"/>
      <c r="V939" s="19"/>
      <c r="W939" s="19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1:51" ht="12.75" customHeight="1" x14ac:dyDescent="0.15">
      <c r="A940" s="2"/>
      <c r="B940" s="7"/>
      <c r="C940" s="7"/>
      <c r="D940" s="7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0"/>
      <c r="S940" s="10"/>
      <c r="T940" s="10"/>
      <c r="U940" s="19"/>
      <c r="V940" s="19"/>
      <c r="W940" s="19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1:51" ht="12.75" customHeight="1" x14ac:dyDescent="0.15">
      <c r="A941" s="2"/>
      <c r="B941" s="7"/>
      <c r="C941" s="7"/>
      <c r="D941" s="7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0"/>
      <c r="S941" s="10"/>
      <c r="T941" s="10"/>
      <c r="U941" s="19"/>
      <c r="V941" s="19"/>
      <c r="W941" s="19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1:51" ht="12.75" customHeight="1" x14ac:dyDescent="0.15">
      <c r="A942" s="2"/>
      <c r="B942" s="7"/>
      <c r="C942" s="7"/>
      <c r="D942" s="7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0"/>
      <c r="S942" s="10"/>
      <c r="T942" s="10"/>
      <c r="U942" s="19"/>
      <c r="V942" s="19"/>
      <c r="W942" s="19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1:51" ht="12.75" customHeight="1" x14ac:dyDescent="0.15">
      <c r="A943" s="2"/>
      <c r="B943" s="7"/>
      <c r="C943" s="7"/>
      <c r="D943" s="7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0"/>
      <c r="S943" s="10"/>
      <c r="T943" s="10"/>
      <c r="U943" s="19"/>
      <c r="V943" s="19"/>
      <c r="W943" s="19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1:51" ht="12.75" customHeight="1" x14ac:dyDescent="0.15">
      <c r="A944" s="2"/>
      <c r="B944" s="7"/>
      <c r="C944" s="7"/>
      <c r="D944" s="7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0"/>
      <c r="S944" s="10"/>
      <c r="T944" s="10"/>
      <c r="U944" s="19"/>
      <c r="V944" s="19"/>
      <c r="W944" s="19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1:51" ht="12.75" customHeight="1" x14ac:dyDescent="0.15">
      <c r="A945" s="2"/>
      <c r="B945" s="7"/>
      <c r="C945" s="7"/>
      <c r="D945" s="7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0"/>
      <c r="S945" s="10"/>
      <c r="T945" s="10"/>
      <c r="U945" s="19"/>
      <c r="V945" s="19"/>
      <c r="W945" s="19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1:51" ht="12.75" customHeight="1" x14ac:dyDescent="0.15">
      <c r="A946" s="2"/>
      <c r="B946" s="7"/>
      <c r="C946" s="7"/>
      <c r="D946" s="7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0"/>
      <c r="S946" s="10"/>
      <c r="T946" s="10"/>
      <c r="U946" s="19"/>
      <c r="V946" s="19"/>
      <c r="W946" s="19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1:51" ht="12.75" customHeight="1" x14ac:dyDescent="0.15">
      <c r="A947" s="2"/>
      <c r="B947" s="7"/>
      <c r="C947" s="7"/>
      <c r="D947" s="7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0"/>
      <c r="S947" s="10"/>
      <c r="T947" s="10"/>
      <c r="U947" s="19"/>
      <c r="V947" s="19"/>
      <c r="W947" s="19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1:51" ht="12.75" customHeight="1" x14ac:dyDescent="0.15">
      <c r="A948" s="2"/>
      <c r="B948" s="7"/>
      <c r="C948" s="7"/>
      <c r="D948" s="7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0"/>
      <c r="S948" s="10"/>
      <c r="T948" s="10"/>
      <c r="U948" s="19"/>
      <c r="V948" s="19"/>
      <c r="W948" s="19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1:51" ht="12.75" customHeight="1" x14ac:dyDescent="0.15">
      <c r="A949" s="2"/>
      <c r="B949" s="7"/>
      <c r="C949" s="7"/>
      <c r="D949" s="7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0"/>
      <c r="S949" s="10"/>
      <c r="T949" s="10"/>
      <c r="U949" s="19"/>
      <c r="V949" s="19"/>
      <c r="W949" s="19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1:51" ht="12.75" customHeight="1" x14ac:dyDescent="0.15">
      <c r="A950" s="2"/>
      <c r="B950" s="7"/>
      <c r="C950" s="7"/>
      <c r="D950" s="7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0"/>
      <c r="S950" s="10"/>
      <c r="T950" s="10"/>
      <c r="U950" s="19"/>
      <c r="V950" s="19"/>
      <c r="W950" s="19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1:51" ht="12.75" customHeight="1" x14ac:dyDescent="0.15">
      <c r="A951" s="2"/>
      <c r="B951" s="7"/>
      <c r="C951" s="7"/>
      <c r="D951" s="7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0"/>
      <c r="S951" s="10"/>
      <c r="T951" s="10"/>
      <c r="U951" s="19"/>
      <c r="V951" s="19"/>
      <c r="W951" s="19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1:51" ht="12.75" customHeight="1" x14ac:dyDescent="0.15">
      <c r="A952" s="2"/>
      <c r="B952" s="7"/>
      <c r="C952" s="7"/>
      <c r="D952" s="7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0"/>
      <c r="S952" s="10"/>
      <c r="T952" s="10"/>
      <c r="U952" s="19"/>
      <c r="V952" s="19"/>
      <c r="W952" s="19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1:51" ht="12.75" customHeight="1" x14ac:dyDescent="0.15">
      <c r="A953" s="2"/>
      <c r="B953" s="7"/>
      <c r="C953" s="7"/>
      <c r="D953" s="7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0"/>
      <c r="S953" s="10"/>
      <c r="T953" s="10"/>
      <c r="U953" s="19"/>
      <c r="V953" s="19"/>
      <c r="W953" s="19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1:51" ht="12.75" customHeight="1" x14ac:dyDescent="0.15">
      <c r="A954" s="2"/>
      <c r="B954" s="7"/>
      <c r="C954" s="7"/>
      <c r="D954" s="7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0"/>
      <c r="S954" s="10"/>
      <c r="T954" s="10"/>
      <c r="U954" s="19"/>
      <c r="V954" s="19"/>
      <c r="W954" s="19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1:51" ht="12.75" customHeight="1" x14ac:dyDescent="0.15">
      <c r="A955" s="2"/>
      <c r="B955" s="7"/>
      <c r="C955" s="7"/>
      <c r="D955" s="7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0"/>
      <c r="S955" s="10"/>
      <c r="T955" s="10"/>
      <c r="U955" s="19"/>
      <c r="V955" s="19"/>
      <c r="W955" s="19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1:51" ht="12.75" customHeight="1" x14ac:dyDescent="0.15">
      <c r="A956" s="2"/>
      <c r="B956" s="7"/>
      <c r="C956" s="7"/>
      <c r="D956" s="7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0"/>
      <c r="S956" s="10"/>
      <c r="T956" s="10"/>
      <c r="U956" s="19"/>
      <c r="V956" s="19"/>
      <c r="W956" s="19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1:51" ht="12.75" customHeight="1" x14ac:dyDescent="0.15">
      <c r="A957" s="2"/>
      <c r="B957" s="7"/>
      <c r="C957" s="7"/>
      <c r="D957" s="7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0"/>
      <c r="S957" s="10"/>
      <c r="T957" s="10"/>
      <c r="U957" s="19"/>
      <c r="V957" s="19"/>
      <c r="W957" s="19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1:51" ht="12.75" customHeight="1" x14ac:dyDescent="0.15">
      <c r="A958" s="2"/>
      <c r="B958" s="7"/>
      <c r="C958" s="7"/>
      <c r="D958" s="7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0"/>
      <c r="S958" s="10"/>
      <c r="T958" s="10"/>
      <c r="U958" s="19"/>
      <c r="V958" s="19"/>
      <c r="W958" s="19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1:51" ht="12.75" customHeight="1" x14ac:dyDescent="0.15">
      <c r="A959" s="2"/>
      <c r="B959" s="7"/>
      <c r="C959" s="7"/>
      <c r="D959" s="7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0"/>
      <c r="S959" s="10"/>
      <c r="T959" s="10"/>
      <c r="U959" s="19"/>
      <c r="V959" s="19"/>
      <c r="W959" s="19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1:51" ht="12.75" customHeight="1" x14ac:dyDescent="0.15">
      <c r="A960" s="2"/>
      <c r="B960" s="7"/>
      <c r="C960" s="7"/>
      <c r="D960" s="7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0"/>
      <c r="S960" s="10"/>
      <c r="T960" s="10"/>
      <c r="U960" s="19"/>
      <c r="V960" s="19"/>
      <c r="W960" s="19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1:51" ht="12.75" customHeight="1" x14ac:dyDescent="0.15">
      <c r="A961" s="2"/>
      <c r="B961" s="7"/>
      <c r="C961" s="7"/>
      <c r="D961" s="7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0"/>
      <c r="S961" s="10"/>
      <c r="T961" s="10"/>
      <c r="U961" s="19"/>
      <c r="V961" s="19"/>
      <c r="W961" s="19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1:51" ht="12.75" customHeight="1" x14ac:dyDescent="0.15">
      <c r="A962" s="2"/>
      <c r="B962" s="7"/>
      <c r="C962" s="7"/>
      <c r="D962" s="7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0"/>
      <c r="S962" s="10"/>
      <c r="T962" s="10"/>
      <c r="U962" s="19"/>
      <c r="V962" s="19"/>
      <c r="W962" s="19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1:51" ht="12.75" customHeight="1" x14ac:dyDescent="0.15">
      <c r="A963" s="2"/>
      <c r="B963" s="7"/>
      <c r="C963" s="7"/>
      <c r="D963" s="7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0"/>
      <c r="S963" s="10"/>
      <c r="T963" s="10"/>
      <c r="U963" s="19"/>
      <c r="V963" s="19"/>
      <c r="W963" s="19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1:51" ht="12.75" customHeight="1" x14ac:dyDescent="0.15">
      <c r="A964" s="2"/>
      <c r="B964" s="7"/>
      <c r="C964" s="7"/>
      <c r="D964" s="7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0"/>
      <c r="S964" s="10"/>
      <c r="T964" s="10"/>
      <c r="U964" s="19"/>
      <c r="V964" s="19"/>
      <c r="W964" s="19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1:51" ht="12.75" customHeight="1" x14ac:dyDescent="0.15">
      <c r="A965" s="2"/>
      <c r="B965" s="7"/>
      <c r="C965" s="7"/>
      <c r="D965" s="7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0"/>
      <c r="S965" s="10"/>
      <c r="T965" s="10"/>
      <c r="U965" s="19"/>
      <c r="V965" s="19"/>
      <c r="W965" s="19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1:51" ht="12.75" customHeight="1" x14ac:dyDescent="0.15">
      <c r="A966" s="2"/>
      <c r="B966" s="7"/>
      <c r="C966" s="7"/>
      <c r="D966" s="7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0"/>
      <c r="S966" s="10"/>
      <c r="T966" s="10"/>
      <c r="U966" s="19"/>
      <c r="V966" s="19"/>
      <c r="W966" s="19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1:51" ht="12.75" customHeight="1" x14ac:dyDescent="0.15">
      <c r="A967" s="2"/>
      <c r="B967" s="7"/>
      <c r="C967" s="7"/>
      <c r="D967" s="7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0"/>
      <c r="S967" s="10"/>
      <c r="T967" s="10"/>
      <c r="U967" s="19"/>
      <c r="V967" s="19"/>
      <c r="W967" s="19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1:51" ht="12.75" customHeight="1" x14ac:dyDescent="0.15">
      <c r="A968" s="2"/>
      <c r="B968" s="7"/>
      <c r="C968" s="7"/>
      <c r="D968" s="7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0"/>
      <c r="S968" s="10"/>
      <c r="T968" s="10"/>
      <c r="U968" s="19"/>
      <c r="V968" s="19"/>
      <c r="W968" s="19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1:51" ht="12.75" customHeight="1" x14ac:dyDescent="0.15">
      <c r="A969" s="2"/>
      <c r="B969" s="7"/>
      <c r="C969" s="7"/>
      <c r="D969" s="7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0"/>
      <c r="S969" s="10"/>
      <c r="T969" s="10"/>
      <c r="U969" s="19"/>
      <c r="V969" s="19"/>
      <c r="W969" s="19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1:51" ht="12.75" customHeight="1" x14ac:dyDescent="0.15">
      <c r="A970" s="2"/>
      <c r="B970" s="7"/>
      <c r="C970" s="7"/>
      <c r="D970" s="7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0"/>
      <c r="S970" s="10"/>
      <c r="T970" s="10"/>
      <c r="U970" s="19"/>
      <c r="V970" s="19"/>
      <c r="W970" s="19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1:51" ht="12.75" customHeight="1" x14ac:dyDescent="0.15">
      <c r="A971" s="2"/>
      <c r="B971" s="7"/>
      <c r="C971" s="7"/>
      <c r="D971" s="7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0"/>
      <c r="S971" s="10"/>
      <c r="T971" s="10"/>
      <c r="U971" s="19"/>
      <c r="V971" s="19"/>
      <c r="W971" s="19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1:51" ht="12.75" customHeight="1" x14ac:dyDescent="0.15">
      <c r="A972" s="2"/>
      <c r="B972" s="7"/>
      <c r="C972" s="7"/>
      <c r="D972" s="7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0"/>
      <c r="S972" s="10"/>
      <c r="T972" s="10"/>
      <c r="U972" s="19"/>
      <c r="V972" s="19"/>
      <c r="W972" s="19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1:51" ht="12.75" customHeight="1" x14ac:dyDescent="0.15">
      <c r="A973" s="2"/>
      <c r="B973" s="7"/>
      <c r="C973" s="7"/>
      <c r="D973" s="7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0"/>
      <c r="S973" s="10"/>
      <c r="T973" s="10"/>
      <c r="U973" s="19"/>
      <c r="V973" s="19"/>
      <c r="W973" s="19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1:51" ht="12.75" customHeight="1" x14ac:dyDescent="0.15">
      <c r="A974" s="2"/>
      <c r="B974" s="7"/>
      <c r="C974" s="7"/>
      <c r="D974" s="7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0"/>
      <c r="S974" s="10"/>
      <c r="T974" s="10"/>
      <c r="U974" s="19"/>
      <c r="V974" s="19"/>
      <c r="W974" s="19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1:51" ht="12.75" customHeight="1" x14ac:dyDescent="0.15">
      <c r="A975" s="2"/>
      <c r="B975" s="7"/>
      <c r="C975" s="7"/>
      <c r="D975" s="7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0"/>
      <c r="S975" s="10"/>
      <c r="T975" s="10"/>
      <c r="U975" s="19"/>
      <c r="V975" s="19"/>
      <c r="W975" s="19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1:51" ht="12.75" customHeight="1" x14ac:dyDescent="0.15">
      <c r="A976" s="2"/>
      <c r="B976" s="7"/>
      <c r="C976" s="7"/>
      <c r="D976" s="7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0"/>
      <c r="S976" s="10"/>
      <c r="T976" s="10"/>
      <c r="U976" s="19"/>
      <c r="V976" s="19"/>
      <c r="W976" s="19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1:51" ht="12.75" customHeight="1" x14ac:dyDescent="0.15">
      <c r="A977" s="2"/>
      <c r="B977" s="7"/>
      <c r="C977" s="7"/>
      <c r="D977" s="7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0"/>
      <c r="S977" s="10"/>
      <c r="T977" s="10"/>
      <c r="U977" s="19"/>
      <c r="V977" s="19"/>
      <c r="W977" s="19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1:51" ht="12.75" customHeight="1" x14ac:dyDescent="0.15">
      <c r="A978" s="2"/>
      <c r="B978" s="7"/>
      <c r="C978" s="7"/>
      <c r="D978" s="7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0"/>
      <c r="S978" s="10"/>
      <c r="T978" s="10"/>
      <c r="U978" s="19"/>
      <c r="V978" s="19"/>
      <c r="W978" s="19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1:51" ht="12.75" customHeight="1" x14ac:dyDescent="0.15">
      <c r="A979" s="2"/>
      <c r="B979" s="7"/>
      <c r="C979" s="7"/>
      <c r="D979" s="7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0"/>
      <c r="S979" s="10"/>
      <c r="T979" s="10"/>
      <c r="U979" s="19"/>
      <c r="V979" s="19"/>
      <c r="W979" s="19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1:51" ht="12.75" customHeight="1" x14ac:dyDescent="0.15">
      <c r="A980" s="2"/>
      <c r="B980" s="7"/>
      <c r="C980" s="7"/>
      <c r="D980" s="7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0"/>
      <c r="S980" s="10"/>
      <c r="T980" s="10"/>
      <c r="U980" s="19"/>
      <c r="V980" s="19"/>
      <c r="W980" s="19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1:51" ht="12.75" customHeight="1" x14ac:dyDescent="0.15">
      <c r="A981" s="2"/>
      <c r="B981" s="7"/>
      <c r="C981" s="7"/>
      <c r="D981" s="7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0"/>
      <c r="S981" s="10"/>
      <c r="T981" s="10"/>
      <c r="U981" s="19"/>
      <c r="V981" s="19"/>
      <c r="W981" s="19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1:51" ht="12.75" customHeight="1" x14ac:dyDescent="0.15">
      <c r="A982" s="2"/>
      <c r="B982" s="7"/>
      <c r="C982" s="7"/>
      <c r="D982" s="7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0"/>
      <c r="S982" s="10"/>
      <c r="T982" s="10"/>
      <c r="U982" s="19"/>
      <c r="V982" s="19"/>
      <c r="W982" s="19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1:51" ht="12.75" customHeight="1" x14ac:dyDescent="0.15">
      <c r="A983" s="2"/>
      <c r="B983" s="7"/>
      <c r="C983" s="7"/>
      <c r="D983" s="7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0"/>
      <c r="S983" s="10"/>
      <c r="T983" s="10"/>
      <c r="U983" s="19"/>
      <c r="V983" s="19"/>
      <c r="W983" s="19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1:51" ht="12.75" customHeight="1" x14ac:dyDescent="0.15">
      <c r="A984" s="2"/>
      <c r="B984" s="7"/>
      <c r="C984" s="7"/>
      <c r="D984" s="7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0"/>
      <c r="S984" s="10"/>
      <c r="T984" s="10"/>
      <c r="U984" s="19"/>
      <c r="V984" s="19"/>
      <c r="W984" s="19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spans="1:51" ht="12.75" customHeight="1" x14ac:dyDescent="0.15">
      <c r="A985" s="2"/>
      <c r="B985" s="7"/>
      <c r="C985" s="7"/>
      <c r="D985" s="7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0"/>
      <c r="S985" s="10"/>
      <c r="T985" s="10"/>
      <c r="U985" s="19"/>
      <c r="V985" s="19"/>
      <c r="W985" s="19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spans="1:51" ht="12.75" customHeight="1" x14ac:dyDescent="0.15">
      <c r="A986" s="2"/>
      <c r="B986" s="7"/>
      <c r="C986" s="7"/>
      <c r="D986" s="7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0"/>
      <c r="S986" s="10"/>
      <c r="T986" s="10"/>
      <c r="U986" s="19"/>
      <c r="V986" s="19"/>
      <c r="W986" s="19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spans="1:51" ht="12.75" customHeight="1" x14ac:dyDescent="0.15">
      <c r="A987" s="2"/>
      <c r="B987" s="7"/>
      <c r="C987" s="7"/>
      <c r="D987" s="7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0"/>
      <c r="S987" s="10"/>
      <c r="T987" s="10"/>
      <c r="U987" s="19"/>
      <c r="V987" s="19"/>
      <c r="W987" s="19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spans="1:51" ht="12.75" customHeight="1" x14ac:dyDescent="0.15">
      <c r="A988" s="2"/>
      <c r="B988" s="7"/>
      <c r="C988" s="7"/>
      <c r="D988" s="7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0"/>
      <c r="S988" s="10"/>
      <c r="T988" s="10"/>
      <c r="U988" s="19"/>
      <c r="V988" s="19"/>
      <c r="W988" s="19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spans="1:51" ht="12.75" customHeight="1" x14ac:dyDescent="0.15">
      <c r="A989" s="2"/>
      <c r="B989" s="7"/>
      <c r="C989" s="7"/>
      <c r="D989" s="7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0"/>
      <c r="S989" s="10"/>
      <c r="T989" s="10"/>
      <c r="U989" s="19"/>
      <c r="V989" s="19"/>
      <c r="W989" s="19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spans="1:51" ht="12.75" customHeight="1" x14ac:dyDescent="0.15">
      <c r="A990" s="2"/>
      <c r="B990" s="7"/>
      <c r="C990" s="7"/>
      <c r="D990" s="7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0"/>
      <c r="S990" s="10"/>
      <c r="T990" s="10"/>
      <c r="U990" s="19"/>
      <c r="V990" s="19"/>
      <c r="W990" s="19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spans="1:51" ht="12.75" customHeight="1" x14ac:dyDescent="0.15">
      <c r="A991" s="2"/>
      <c r="B991" s="7"/>
      <c r="C991" s="7"/>
      <c r="D991" s="7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0"/>
      <c r="S991" s="10"/>
      <c r="T991" s="10"/>
      <c r="U991" s="19"/>
      <c r="V991" s="19"/>
      <c r="W991" s="19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spans="1:51" ht="12.75" customHeight="1" x14ac:dyDescent="0.15">
      <c r="A992" s="2"/>
      <c r="B992" s="7"/>
      <c r="C992" s="7"/>
      <c r="D992" s="7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0"/>
      <c r="S992" s="10"/>
      <c r="T992" s="10"/>
      <c r="U992" s="19"/>
      <c r="V992" s="19"/>
      <c r="W992" s="19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spans="1:51" ht="12.75" customHeight="1" x14ac:dyDescent="0.15">
      <c r="A993" s="2"/>
      <c r="B993" s="7"/>
      <c r="C993" s="7"/>
      <c r="D993" s="7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0"/>
      <c r="S993" s="10"/>
      <c r="T993" s="10"/>
      <c r="U993" s="19"/>
      <c r="V993" s="19"/>
      <c r="W993" s="19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spans="1:51" ht="12.75" customHeight="1" x14ac:dyDescent="0.15">
      <c r="A994" s="2"/>
      <c r="B994" s="7"/>
      <c r="C994" s="7"/>
      <c r="D994" s="7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0"/>
      <c r="S994" s="10"/>
      <c r="T994" s="10"/>
      <c r="U994" s="19"/>
      <c r="V994" s="19"/>
      <c r="W994" s="19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spans="1:51" ht="12.75" customHeight="1" x14ac:dyDescent="0.15">
      <c r="A995" s="2"/>
      <c r="B995" s="7"/>
      <c r="C995" s="7"/>
      <c r="D995" s="7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0"/>
      <c r="S995" s="10"/>
      <c r="T995" s="10"/>
      <c r="U995" s="19"/>
      <c r="V995" s="19"/>
      <c r="W995" s="19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spans="1:51" ht="12.75" customHeight="1" x14ac:dyDescent="0.15">
      <c r="A996" s="2"/>
      <c r="B996" s="7"/>
      <c r="C996" s="7"/>
      <c r="D996" s="7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0"/>
      <c r="S996" s="10"/>
      <c r="T996" s="10"/>
      <c r="U996" s="19"/>
      <c r="V996" s="19"/>
      <c r="W996" s="19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spans="1:51" ht="12.75" customHeight="1" x14ac:dyDescent="0.15">
      <c r="A997" s="2"/>
      <c r="B997" s="7"/>
      <c r="C997" s="7"/>
      <c r="D997" s="7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0"/>
      <c r="S997" s="10"/>
      <c r="T997" s="10"/>
      <c r="U997" s="19"/>
      <c r="V997" s="19"/>
      <c r="W997" s="19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spans="1:51" ht="12.75" customHeight="1" x14ac:dyDescent="0.15">
      <c r="A998" s="2"/>
      <c r="B998" s="7"/>
      <c r="C998" s="7"/>
      <c r="D998" s="7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0"/>
      <c r="S998" s="10"/>
      <c r="T998" s="10"/>
      <c r="U998" s="19"/>
      <c r="V998" s="19"/>
      <c r="W998" s="19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spans="1:51" ht="12.75" customHeight="1" x14ac:dyDescent="0.15">
      <c r="A999" s="2"/>
      <c r="B999" s="7"/>
      <c r="C999" s="7"/>
      <c r="D999" s="7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0"/>
      <c r="S999" s="10"/>
      <c r="T999" s="10"/>
      <c r="U999" s="19"/>
      <c r="V999" s="19"/>
      <c r="W999" s="19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spans="1:51" ht="12.75" customHeight="1" x14ac:dyDescent="0.15">
      <c r="A1000" s="2"/>
      <c r="B1000" s="7"/>
      <c r="C1000" s="7"/>
      <c r="D1000" s="7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0"/>
      <c r="S1000" s="10"/>
      <c r="T1000" s="10"/>
      <c r="U1000" s="19"/>
      <c r="V1000" s="19"/>
      <c r="W1000" s="19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9933"/>
  </sheetPr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15"/>
  <cols>
    <col min="1" max="2" width="14.5" customWidth="1"/>
    <col min="3" max="3" width="9.6640625" customWidth="1"/>
    <col min="4" max="4" width="2.5" customWidth="1"/>
    <col min="5" max="5" width="11.5" customWidth="1"/>
    <col min="6" max="6" width="9.33203125" customWidth="1"/>
    <col min="7" max="7" width="2.6640625" customWidth="1"/>
    <col min="8" max="8" width="11.5" customWidth="1"/>
    <col min="9" max="9" width="6.6640625" customWidth="1"/>
    <col min="10" max="10" width="2.6640625" customWidth="1"/>
    <col min="11" max="11" width="14" customWidth="1"/>
    <col min="12" max="12" width="7.5" customWidth="1"/>
    <col min="13" max="13" width="2.6640625" customWidth="1"/>
    <col min="14" max="14" width="17.6640625" customWidth="1"/>
    <col min="15" max="15" width="6.5" customWidth="1"/>
    <col min="16" max="25" width="8.83203125" customWidth="1"/>
    <col min="26" max="26" width="8" customWidth="1"/>
  </cols>
  <sheetData>
    <row r="1" spans="1:26" ht="15" customHeight="1" x14ac:dyDescent="0.15">
      <c r="A1" s="2" t="s">
        <v>126</v>
      </c>
      <c r="B1" s="7"/>
      <c r="C1" s="7"/>
      <c r="D1" s="7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15">
      <c r="A2" s="3"/>
      <c r="B2" s="3"/>
      <c r="C2" s="5" t="s">
        <v>3</v>
      </c>
      <c r="D2" s="5"/>
      <c r="E2" s="3" t="s">
        <v>8</v>
      </c>
      <c r="F2" s="3"/>
      <c r="G2" s="3"/>
      <c r="H2" s="3" t="s">
        <v>9</v>
      </c>
      <c r="I2" s="3"/>
      <c r="J2" s="3"/>
      <c r="K2" s="3" t="s">
        <v>10</v>
      </c>
      <c r="L2" s="3"/>
      <c r="M2" s="3"/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15">
      <c r="A3" s="2" t="s">
        <v>40</v>
      </c>
      <c r="B3" s="7"/>
      <c r="C3" s="8"/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x14ac:dyDescent="0.15">
      <c r="A4" s="2"/>
      <c r="B4" s="7" t="s">
        <v>27</v>
      </c>
      <c r="C4" s="12" t="s">
        <v>127</v>
      </c>
      <c r="D4" s="12"/>
      <c r="E4" s="35">
        <f>SUM('P &amp; L by Qtr'!E4:H4)</f>
        <v>240000</v>
      </c>
      <c r="F4" s="63">
        <f t="shared" ref="F4:F6" si="0">E4/E$6</f>
        <v>0.53582384255352211</v>
      </c>
      <c r="G4" s="10"/>
      <c r="H4" s="35">
        <f>SUM('P &amp; L by Qtr'!I4:L4)</f>
        <v>1880000</v>
      </c>
      <c r="I4" s="63">
        <f t="shared" ref="I4:I6" si="1">H4/H$6</f>
        <v>0.4349563224090805</v>
      </c>
      <c r="J4" s="10"/>
      <c r="K4" s="35">
        <f>SUM('P &amp; L by Qtr'!M4:P4)</f>
        <v>5050000</v>
      </c>
      <c r="L4" s="63">
        <f t="shared" ref="L4:L6" si="2">K4/K$6</f>
        <v>0.33512304185762082</v>
      </c>
      <c r="M4" s="10"/>
      <c r="N4" s="35">
        <f>SUM('P &amp; L by Qtr'!Q4:T4)</f>
        <v>7310000</v>
      </c>
      <c r="O4" s="63">
        <f t="shared" ref="O4:O6" si="3">N4/N$6</f>
        <v>0.24190199039625165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15">
      <c r="A5" s="2"/>
      <c r="B5" s="7" t="s">
        <v>32</v>
      </c>
      <c r="C5" s="12" t="s">
        <v>127</v>
      </c>
      <c r="D5" s="12"/>
      <c r="E5" s="35">
        <f>SUM('P &amp; L by Qtr'!E5:H5)</f>
        <v>207908.40000000002</v>
      </c>
      <c r="F5" s="63">
        <f t="shared" si="0"/>
        <v>0.46417615744647794</v>
      </c>
      <c r="G5" s="10"/>
      <c r="H5" s="35">
        <f>SUM('P &amp; L by Qtr'!I5:L5)</f>
        <v>2442273.0723565444</v>
      </c>
      <c r="I5" s="63">
        <f t="shared" si="1"/>
        <v>0.56504367759091956</v>
      </c>
      <c r="J5" s="10"/>
      <c r="K5" s="35">
        <f>SUM('P &amp; L by Qtr'!M5:P5)</f>
        <v>10019092.151967052</v>
      </c>
      <c r="L5" s="63">
        <f t="shared" si="2"/>
        <v>0.66487695814237913</v>
      </c>
      <c r="M5" s="10"/>
      <c r="N5" s="35">
        <f>SUM('P &amp; L by Qtr'!Q5:T5)</f>
        <v>22908850.155080289</v>
      </c>
      <c r="O5" s="63">
        <f t="shared" si="3"/>
        <v>0.75809800960374829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15">
      <c r="A6" s="2"/>
      <c r="B6" s="3" t="s">
        <v>42</v>
      </c>
      <c r="C6" s="8"/>
      <c r="D6" s="8"/>
      <c r="E6" s="64">
        <f>SUM(E4:E5)</f>
        <v>447908.4</v>
      </c>
      <c r="F6" s="65">
        <f t="shared" si="0"/>
        <v>1</v>
      </c>
      <c r="G6" s="2"/>
      <c r="H6" s="64">
        <f>SUM(H4:H5)</f>
        <v>4322273.0723565444</v>
      </c>
      <c r="I6" s="65">
        <f t="shared" si="1"/>
        <v>1</v>
      </c>
      <c r="J6" s="2"/>
      <c r="K6" s="64">
        <f>SUM(K4:K5)</f>
        <v>15069092.151967052</v>
      </c>
      <c r="L6" s="65">
        <f t="shared" si="2"/>
        <v>1</v>
      </c>
      <c r="M6" s="2"/>
      <c r="N6" s="64">
        <f>SUM(N4:N5)</f>
        <v>30218850.155080289</v>
      </c>
      <c r="O6" s="65">
        <f t="shared" si="3"/>
        <v>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15">
      <c r="A7" s="2"/>
      <c r="B7" s="7"/>
      <c r="C7" s="8"/>
      <c r="D7" s="8"/>
      <c r="E7" s="19"/>
      <c r="F7" s="19"/>
      <c r="G7" s="10"/>
      <c r="H7" s="19"/>
      <c r="I7" s="19"/>
      <c r="J7" s="10"/>
      <c r="K7" s="19"/>
      <c r="L7" s="19"/>
      <c r="M7" s="10"/>
      <c r="N7" s="19"/>
      <c r="O7" s="1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 x14ac:dyDescent="0.15">
      <c r="A8" s="2" t="s">
        <v>128</v>
      </c>
      <c r="B8" s="7"/>
      <c r="C8" s="8"/>
      <c r="D8" s="8"/>
      <c r="E8" s="19"/>
      <c r="F8" s="19"/>
      <c r="G8" s="10"/>
      <c r="H8" s="19"/>
      <c r="I8" s="19"/>
      <c r="J8" s="10"/>
      <c r="K8" s="19"/>
      <c r="L8" s="19"/>
      <c r="M8" s="10"/>
      <c r="N8" s="19"/>
      <c r="O8" s="1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 x14ac:dyDescent="0.15">
      <c r="A9" s="2"/>
      <c r="B9" s="7" t="s">
        <v>43</v>
      </c>
      <c r="C9" s="12" t="s">
        <v>127</v>
      </c>
      <c r="D9" s="12"/>
      <c r="E9" s="35">
        <f>SUM('P &amp; L by Qtr'!E9:H9)</f>
        <v>0</v>
      </c>
      <c r="F9" s="63">
        <f t="shared" ref="F9:F11" si="4">E9/E$6</f>
        <v>0</v>
      </c>
      <c r="G9" s="10"/>
      <c r="H9" s="35">
        <f>SUM('P &amp; L by Qtr'!I9:L9)</f>
        <v>0</v>
      </c>
      <c r="I9" s="63">
        <f t="shared" ref="I9:I11" si="5">H9/H$6</f>
        <v>0</v>
      </c>
      <c r="J9" s="10"/>
      <c r="K9" s="35">
        <f>SUM('P &amp; L by Qtr'!M9:P9)</f>
        <v>0</v>
      </c>
      <c r="L9" s="63">
        <f t="shared" ref="L9:L11" si="6">K9/K$6</f>
        <v>0</v>
      </c>
      <c r="M9" s="10"/>
      <c r="N9" s="35">
        <f>SUM('P &amp; L by Qtr'!Q9:T9)</f>
        <v>0</v>
      </c>
      <c r="O9" s="63">
        <f t="shared" ref="O9:O11" si="7">N9/N$6</f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15">
      <c r="A10" s="2"/>
      <c r="B10" s="7" t="s">
        <v>72</v>
      </c>
      <c r="C10" s="12" t="s">
        <v>127</v>
      </c>
      <c r="D10" s="12"/>
      <c r="E10" s="35">
        <f>SUM('P &amp; L by Qtr'!E10:H10)</f>
        <v>82115.039999999994</v>
      </c>
      <c r="F10" s="63">
        <f t="shared" si="4"/>
        <v>0.18332998443431736</v>
      </c>
      <c r="G10" s="10"/>
      <c r="H10" s="35">
        <f>SUM('P &amp; L by Qtr'!I10:L10)</f>
        <v>745668.62177312642</v>
      </c>
      <c r="I10" s="63">
        <f t="shared" si="5"/>
        <v>0.17251770290547164</v>
      </c>
      <c r="J10" s="10"/>
      <c r="K10" s="35">
        <f>SUM('P &amp; L by Qtr'!M10:P10)</f>
        <v>2007991.2126284144</v>
      </c>
      <c r="L10" s="63">
        <f t="shared" si="6"/>
        <v>0.13325230162364493</v>
      </c>
      <c r="M10" s="10"/>
      <c r="N10" s="35">
        <f>SUM('P &amp; L by Qtr'!Q10:T10)</f>
        <v>3204027.2626432395</v>
      </c>
      <c r="O10" s="63">
        <f t="shared" si="7"/>
        <v>0.1060274380461359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15">
      <c r="A11" s="2" t="s">
        <v>129</v>
      </c>
      <c r="B11" s="3" t="s">
        <v>94</v>
      </c>
      <c r="C11" s="8"/>
      <c r="D11" s="8"/>
      <c r="E11" s="64">
        <f>SUM(E9:E10)</f>
        <v>82115.039999999994</v>
      </c>
      <c r="F11" s="65">
        <f t="shared" si="4"/>
        <v>0.18332998443431736</v>
      </c>
      <c r="G11" s="10"/>
      <c r="H11" s="64">
        <f>SUM(H9:H10)</f>
        <v>745668.62177312642</v>
      </c>
      <c r="I11" s="65">
        <f t="shared" si="5"/>
        <v>0.17251770290547164</v>
      </c>
      <c r="J11" s="10"/>
      <c r="K11" s="64">
        <f>SUM(K9:K10)</f>
        <v>2007991.2126284144</v>
      </c>
      <c r="L11" s="65">
        <f t="shared" si="6"/>
        <v>0.13325230162364493</v>
      </c>
      <c r="M11" s="10"/>
      <c r="N11" s="64">
        <f>SUM(N9:N10)</f>
        <v>3204027.2626432395</v>
      </c>
      <c r="O11" s="65">
        <f t="shared" si="7"/>
        <v>0.1060274380461359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 x14ac:dyDescent="0.15">
      <c r="A12" s="2"/>
      <c r="B12" s="3"/>
      <c r="C12" s="8"/>
      <c r="D12" s="8"/>
      <c r="E12" s="53"/>
      <c r="F12" s="63"/>
      <c r="G12" s="10"/>
      <c r="H12" s="53"/>
      <c r="I12" s="63"/>
      <c r="J12" s="10"/>
      <c r="K12" s="53"/>
      <c r="L12" s="63"/>
      <c r="M12" s="10"/>
      <c r="N12" s="53"/>
      <c r="O12" s="6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15">
      <c r="A13" s="2" t="s">
        <v>130</v>
      </c>
      <c r="B13" s="3"/>
      <c r="C13" s="8"/>
      <c r="D13" s="8"/>
      <c r="E13" s="19"/>
      <c r="F13" s="19"/>
      <c r="G13" s="10"/>
      <c r="H13" s="19"/>
      <c r="I13" s="19"/>
      <c r="J13" s="10"/>
      <c r="K13" s="19"/>
      <c r="L13" s="19"/>
      <c r="M13" s="10"/>
      <c r="N13" s="19"/>
      <c r="O13" s="1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 x14ac:dyDescent="0.15">
      <c r="A14" s="2"/>
      <c r="B14" s="7" t="s">
        <v>131</v>
      </c>
      <c r="C14" s="8"/>
      <c r="D14" s="8"/>
      <c r="E14" s="35">
        <f>SUM('P &amp; L by Qtr'!E14:H14)</f>
        <v>240000</v>
      </c>
      <c r="F14" s="63">
        <f t="shared" ref="F14:F16" si="8">E14/E$6</f>
        <v>0.53582384255352211</v>
      </c>
      <c r="G14" s="10"/>
      <c r="H14" s="35">
        <f>SUM('P &amp; L by Qtr'!I14:L14)</f>
        <v>1880000</v>
      </c>
      <c r="I14" s="63">
        <f t="shared" ref="I14:I16" si="9">H14/H$6</f>
        <v>0.4349563224090805</v>
      </c>
      <c r="J14" s="10"/>
      <c r="K14" s="35">
        <f>SUM('P &amp; L by Qtr'!M14:P14)</f>
        <v>5050000</v>
      </c>
      <c r="L14" s="63">
        <f t="shared" ref="L14:L16" si="10">K14/K$6</f>
        <v>0.33512304185762082</v>
      </c>
      <c r="M14" s="10"/>
      <c r="N14" s="35">
        <f>SUM('P &amp; L by Qtr'!Q14:T14)</f>
        <v>7310000</v>
      </c>
      <c r="O14" s="63">
        <f t="shared" ref="O14:O16" si="11">N14/N$6</f>
        <v>0.24190199039625165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15">
      <c r="A15" s="2"/>
      <c r="B15" s="7" t="s">
        <v>132</v>
      </c>
      <c r="C15" s="8"/>
      <c r="D15" s="8"/>
      <c r="E15" s="35">
        <f>SUM('P &amp; L by Qtr'!E15:H15)</f>
        <v>125793.36000000002</v>
      </c>
      <c r="F15" s="63">
        <f t="shared" si="8"/>
        <v>0.28084617301216053</v>
      </c>
      <c r="G15" s="10"/>
      <c r="H15" s="35">
        <f>SUM('P &amp; L by Qtr'!I15:L15)</f>
        <v>1696604.4505834177</v>
      </c>
      <c r="I15" s="63">
        <f t="shared" si="9"/>
        <v>0.39252597468544781</v>
      </c>
      <c r="J15" s="10"/>
      <c r="K15" s="35">
        <f>SUM('P &amp; L by Qtr'!M15:P15)</f>
        <v>8011100.9393386375</v>
      </c>
      <c r="L15" s="63">
        <f t="shared" si="10"/>
        <v>0.53162465651873425</v>
      </c>
      <c r="M15" s="10"/>
      <c r="N15" s="35">
        <f>SUM('P &amp; L by Qtr'!Q15:T15)</f>
        <v>19704822.892437052</v>
      </c>
      <c r="O15" s="63">
        <f t="shared" si="11"/>
        <v>0.6520705715576125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15">
      <c r="A16" s="2"/>
      <c r="B16" s="3" t="s">
        <v>133</v>
      </c>
      <c r="C16" s="8"/>
      <c r="D16" s="8"/>
      <c r="E16" s="64">
        <f>SUM(E14:E15)</f>
        <v>365793.36</v>
      </c>
      <c r="F16" s="65">
        <f t="shared" si="8"/>
        <v>0.81667001556568253</v>
      </c>
      <c r="G16" s="10"/>
      <c r="H16" s="64">
        <f>SUM(H14:H15)</f>
        <v>3576604.4505834179</v>
      </c>
      <c r="I16" s="65">
        <f t="shared" si="9"/>
        <v>0.82748229709452836</v>
      </c>
      <c r="J16" s="10"/>
      <c r="K16" s="64">
        <f>SUM(K14:K15)</f>
        <v>13061100.939338638</v>
      </c>
      <c r="L16" s="65">
        <f t="shared" si="10"/>
        <v>0.86674769837635501</v>
      </c>
      <c r="M16" s="10"/>
      <c r="N16" s="64">
        <f>SUM(N14:N15)</f>
        <v>27014822.892437052</v>
      </c>
      <c r="O16" s="65">
        <f t="shared" si="11"/>
        <v>0.89397256195386421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15">
      <c r="A17" s="2"/>
      <c r="B17" s="7"/>
      <c r="C17" s="8"/>
      <c r="D17" s="8"/>
      <c r="E17" s="19"/>
      <c r="F17" s="19"/>
      <c r="G17" s="10"/>
      <c r="H17" s="19"/>
      <c r="I17" s="19"/>
      <c r="J17" s="10"/>
      <c r="K17" s="19"/>
      <c r="L17" s="19"/>
      <c r="M17" s="10"/>
      <c r="N17" s="19"/>
      <c r="O17" s="1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 x14ac:dyDescent="0.15">
      <c r="A18" s="2" t="s">
        <v>134</v>
      </c>
      <c r="B18" s="7"/>
      <c r="C18" s="8"/>
      <c r="D18" s="8"/>
      <c r="E18" s="19"/>
      <c r="F18" s="19"/>
      <c r="G18" s="10"/>
      <c r="H18" s="19"/>
      <c r="I18" s="19"/>
      <c r="J18" s="10"/>
      <c r="K18" s="19"/>
      <c r="L18" s="19"/>
      <c r="M18" s="10"/>
      <c r="N18" s="19"/>
      <c r="O18" s="1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 x14ac:dyDescent="0.15">
      <c r="A19" s="2"/>
      <c r="B19" s="7" t="s">
        <v>23</v>
      </c>
      <c r="C19" s="12" t="s">
        <v>127</v>
      </c>
      <c r="D19" s="12"/>
      <c r="E19" s="35">
        <f>SUM('P &amp; L by Qtr'!E19:H19)</f>
        <v>1535687.5</v>
      </c>
      <c r="F19" s="63">
        <f t="shared" ref="F19:F23" si="12">E19/E$6</f>
        <v>3.4285749050475496</v>
      </c>
      <c r="G19" s="10"/>
      <c r="H19" s="35">
        <f>SUM('P &amp; L by Qtr'!I19:L19)</f>
        <v>2731512.5</v>
      </c>
      <c r="I19" s="63">
        <f t="shared" ref="I19:I23" si="13">H19/H$6</f>
        <v>0.63196203809278373</v>
      </c>
      <c r="J19" s="10"/>
      <c r="K19" s="35">
        <f>SUM('P &amp; L by Qtr'!M19:P19)</f>
        <v>3613925</v>
      </c>
      <c r="L19" s="63">
        <f t="shared" ref="L19:L23" si="14">K19/K$6</f>
        <v>0.23982367109807967</v>
      </c>
      <c r="M19" s="10"/>
      <c r="N19" s="35">
        <f>SUM('P &amp; L by Qtr'!Q19:T19)</f>
        <v>5185000</v>
      </c>
      <c r="O19" s="63">
        <f t="shared" ref="O19:O23" si="15">N19/N$6</f>
        <v>0.17158164435082968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 x14ac:dyDescent="0.15">
      <c r="A20" s="2"/>
      <c r="B20" s="7" t="s">
        <v>39</v>
      </c>
      <c r="C20" s="12" t="s">
        <v>127</v>
      </c>
      <c r="D20" s="12"/>
      <c r="E20" s="35">
        <f>SUM('P &amp; L by Qtr'!E20:H20)</f>
        <v>252500</v>
      </c>
      <c r="F20" s="63">
        <f t="shared" si="12"/>
        <v>0.56373133435318468</v>
      </c>
      <c r="G20" s="10"/>
      <c r="H20" s="35">
        <f>SUM('P &amp; L by Qtr'!I20:L20)</f>
        <v>679650</v>
      </c>
      <c r="I20" s="63">
        <f t="shared" si="13"/>
        <v>0.15724365134326146</v>
      </c>
      <c r="J20" s="10"/>
      <c r="K20" s="35">
        <f>SUM('P &amp; L by Qtr'!M20:P20)</f>
        <v>1013362.5</v>
      </c>
      <c r="L20" s="63">
        <f t="shared" si="14"/>
        <v>6.7247747228602633E-2</v>
      </c>
      <c r="M20" s="10"/>
      <c r="N20" s="35">
        <f>SUM('P &amp; L by Qtr'!Q20:T20)</f>
        <v>1333600</v>
      </c>
      <c r="O20" s="63">
        <f t="shared" si="15"/>
        <v>4.4131394581729301E-2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 x14ac:dyDescent="0.15">
      <c r="A21" s="2"/>
      <c r="B21" s="7" t="s">
        <v>50</v>
      </c>
      <c r="C21" s="12" t="s">
        <v>127</v>
      </c>
      <c r="D21" s="12"/>
      <c r="E21" s="35">
        <f>SUM('P &amp; L by Qtr'!E21:H21)</f>
        <v>1851375</v>
      </c>
      <c r="F21" s="63">
        <f t="shared" si="12"/>
        <v>4.1333786104480286</v>
      </c>
      <c r="G21" s="10"/>
      <c r="H21" s="35">
        <f>SUM('P &amp; L by Qtr'!I21:L21)</f>
        <v>3259081.25</v>
      </c>
      <c r="I21" s="63">
        <f t="shared" si="13"/>
        <v>0.75402021007041975</v>
      </c>
      <c r="J21" s="10"/>
      <c r="K21" s="35">
        <f>SUM('P &amp; L by Qtr'!M21:P21)</f>
        <v>4339262.5</v>
      </c>
      <c r="L21" s="63">
        <f t="shared" si="14"/>
        <v>0.28795779176608005</v>
      </c>
      <c r="M21" s="10"/>
      <c r="N21" s="35">
        <f>SUM('P &amp; L by Qtr'!Q21:T21)</f>
        <v>6555475</v>
      </c>
      <c r="O21" s="63">
        <f t="shared" si="15"/>
        <v>0.21693330376099423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customHeight="1" x14ac:dyDescent="0.15">
      <c r="A22" s="2"/>
      <c r="B22" s="7" t="s">
        <v>135</v>
      </c>
      <c r="C22" s="12" t="s">
        <v>127</v>
      </c>
      <c r="D22" s="12"/>
      <c r="E22" s="35">
        <f>SUM('P &amp; L by Qtr'!E22:H22)</f>
        <v>768465.58333333326</v>
      </c>
      <c r="F22" s="66">
        <f t="shared" si="12"/>
        <v>1.7156757572158352</v>
      </c>
      <c r="G22" s="10"/>
      <c r="H22" s="35">
        <f>SUM('P &amp; L by Qtr'!I22:L22)</f>
        <v>1574702.625</v>
      </c>
      <c r="I22" s="66">
        <f t="shared" si="13"/>
        <v>0.36432279928613054</v>
      </c>
      <c r="J22" s="10"/>
      <c r="K22" s="35">
        <f>SUM('P &amp; L by Qtr'!M22:P22)</f>
        <v>2030957.5</v>
      </c>
      <c r="L22" s="66">
        <f t="shared" si="14"/>
        <v>0.13477636738288098</v>
      </c>
      <c r="M22" s="10"/>
      <c r="N22" s="35">
        <f>SUM('P &amp; L by Qtr'!Q22:T22)</f>
        <v>3495367.5</v>
      </c>
      <c r="O22" s="66">
        <f t="shared" si="15"/>
        <v>0.11566844807337485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 x14ac:dyDescent="0.15">
      <c r="A23" s="2"/>
      <c r="B23" s="3" t="s">
        <v>136</v>
      </c>
      <c r="C23" s="8"/>
      <c r="D23" s="8"/>
      <c r="E23" s="64">
        <f>SUM(E19:E22)</f>
        <v>4408028.083333333</v>
      </c>
      <c r="F23" s="65">
        <f t="shared" si="12"/>
        <v>9.8413606070645976</v>
      </c>
      <c r="G23" s="2"/>
      <c r="H23" s="64">
        <f>SUM(H19:H22)</f>
        <v>8244946.375</v>
      </c>
      <c r="I23" s="65">
        <f t="shared" si="13"/>
        <v>1.9075486987925954</v>
      </c>
      <c r="J23" s="2"/>
      <c r="K23" s="64">
        <f>SUM(K19:K22)</f>
        <v>10997507.5</v>
      </c>
      <c r="L23" s="65">
        <f t="shared" si="14"/>
        <v>0.72980557747564334</v>
      </c>
      <c r="M23" s="2"/>
      <c r="N23" s="64">
        <f>SUM(N19:N22)</f>
        <v>16569442.5</v>
      </c>
      <c r="O23" s="65">
        <f t="shared" si="15"/>
        <v>0.54831479076692802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15">
      <c r="A24" s="2"/>
      <c r="B24" s="7"/>
      <c r="C24" s="8"/>
      <c r="D24" s="8"/>
      <c r="E24" s="19"/>
      <c r="F24" s="19"/>
      <c r="G24" s="10"/>
      <c r="H24" s="19"/>
      <c r="I24" s="19"/>
      <c r="J24" s="10"/>
      <c r="K24" s="19"/>
      <c r="L24" s="19"/>
      <c r="M24" s="10"/>
      <c r="N24" s="19"/>
      <c r="O24" s="1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customHeight="1" x14ac:dyDescent="0.15">
      <c r="A25" s="2" t="s">
        <v>137</v>
      </c>
      <c r="B25" s="7"/>
      <c r="C25" s="8"/>
      <c r="D25" s="8"/>
      <c r="E25" s="67">
        <f>E16-E23</f>
        <v>-4042234.7233333332</v>
      </c>
      <c r="F25" s="68">
        <f>E25/E$6</f>
        <v>-9.0246905914989153</v>
      </c>
      <c r="G25" s="10"/>
      <c r="H25" s="67">
        <f>H16-H23</f>
        <v>-4668341.9244165821</v>
      </c>
      <c r="I25" s="68">
        <f>H25/H$6</f>
        <v>-1.080066401698067</v>
      </c>
      <c r="J25" s="10"/>
      <c r="K25" s="67">
        <f>K16-K23</f>
        <v>2063593.4393386375</v>
      </c>
      <c r="L25" s="68">
        <f>K25/K$6</f>
        <v>0.13694212090071167</v>
      </c>
      <c r="M25" s="10"/>
      <c r="N25" s="67">
        <f>N16-N23</f>
        <v>10445380.392437052</v>
      </c>
      <c r="O25" s="68">
        <f>N25/N$6</f>
        <v>0.34565777118693614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customHeight="1" x14ac:dyDescent="0.15">
      <c r="A26" s="2"/>
      <c r="B26" s="7"/>
      <c r="C26" s="7"/>
      <c r="D26" s="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 x14ac:dyDescent="0.15">
      <c r="A27" s="2"/>
      <c r="B27" s="7"/>
      <c r="C27" s="7"/>
      <c r="D27" s="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 x14ac:dyDescent="0.15">
      <c r="A28" s="2"/>
      <c r="B28" s="7"/>
      <c r="C28" s="7"/>
      <c r="D28" s="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customHeight="1" x14ac:dyDescent="0.15">
      <c r="A29" s="2"/>
      <c r="B29" s="7"/>
      <c r="C29" s="7"/>
      <c r="D29" s="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customHeight="1" x14ac:dyDescent="0.15">
      <c r="A30" s="2"/>
      <c r="B30" s="7"/>
      <c r="C30" s="7"/>
      <c r="D30" s="7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customHeight="1" x14ac:dyDescent="0.15">
      <c r="A31" s="2"/>
      <c r="B31" s="7"/>
      <c r="C31" s="7"/>
      <c r="D31" s="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customHeight="1" x14ac:dyDescent="0.15">
      <c r="A32" s="2"/>
      <c r="B32" s="7"/>
      <c r="C32" s="7"/>
      <c r="D32" s="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customHeight="1" x14ac:dyDescent="0.15">
      <c r="A33" s="2"/>
      <c r="B33" s="7"/>
      <c r="C33" s="7"/>
      <c r="D33" s="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customHeight="1" x14ac:dyDescent="0.15">
      <c r="A34" s="2"/>
      <c r="B34" s="7"/>
      <c r="C34" s="7"/>
      <c r="D34" s="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customHeight="1" x14ac:dyDescent="0.15">
      <c r="A35" s="2"/>
      <c r="B35" s="7"/>
      <c r="C35" s="7"/>
      <c r="D35" s="7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customHeight="1" x14ac:dyDescent="0.15">
      <c r="A36" s="2"/>
      <c r="B36" s="7"/>
      <c r="C36" s="7"/>
      <c r="D36" s="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customHeight="1" x14ac:dyDescent="0.15">
      <c r="A37" s="2"/>
      <c r="B37" s="7"/>
      <c r="C37" s="7"/>
      <c r="D37" s="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customHeight="1" x14ac:dyDescent="0.15">
      <c r="A38" s="2"/>
      <c r="B38" s="7"/>
      <c r="C38" s="7"/>
      <c r="D38" s="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customHeight="1" x14ac:dyDescent="0.15">
      <c r="A39" s="2"/>
      <c r="B39" s="7"/>
      <c r="C39" s="7"/>
      <c r="D39" s="7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customHeight="1" x14ac:dyDescent="0.15">
      <c r="A40" s="2"/>
      <c r="B40" s="7"/>
      <c r="C40" s="7"/>
      <c r="D40" s="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customHeight="1" x14ac:dyDescent="0.15">
      <c r="A41" s="2"/>
      <c r="B41" s="7"/>
      <c r="C41" s="7"/>
      <c r="D41" s="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customHeight="1" x14ac:dyDescent="0.15">
      <c r="A42" s="2"/>
      <c r="B42" s="7"/>
      <c r="C42" s="7"/>
      <c r="D42" s="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customHeight="1" x14ac:dyDescent="0.15">
      <c r="A43" s="2"/>
      <c r="B43" s="7"/>
      <c r="C43" s="7"/>
      <c r="D43" s="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customHeight="1" x14ac:dyDescent="0.15">
      <c r="A44" s="2"/>
      <c r="B44" s="7"/>
      <c r="C44" s="7"/>
      <c r="D44" s="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customHeight="1" x14ac:dyDescent="0.15">
      <c r="A45" s="2"/>
      <c r="B45" s="7"/>
      <c r="C45" s="7"/>
      <c r="D45" s="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customHeight="1" x14ac:dyDescent="0.15">
      <c r="A46" s="2"/>
      <c r="B46" s="7"/>
      <c r="C46" s="7"/>
      <c r="D46" s="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customHeight="1" x14ac:dyDescent="0.15">
      <c r="A47" s="2"/>
      <c r="B47" s="7"/>
      <c r="C47" s="7"/>
      <c r="D47" s="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customHeight="1" x14ac:dyDescent="0.15">
      <c r="A48" s="2"/>
      <c r="B48" s="7"/>
      <c r="C48" s="7"/>
      <c r="D48" s="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customHeight="1" x14ac:dyDescent="0.15">
      <c r="A49" s="2"/>
      <c r="B49" s="7"/>
      <c r="C49" s="7"/>
      <c r="D49" s="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customHeight="1" x14ac:dyDescent="0.15">
      <c r="A50" s="2"/>
      <c r="B50" s="7"/>
      <c r="C50" s="7"/>
      <c r="D50" s="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customHeight="1" x14ac:dyDescent="0.15">
      <c r="A51" s="2"/>
      <c r="B51" s="7"/>
      <c r="C51" s="7"/>
      <c r="D51" s="7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 x14ac:dyDescent="0.15">
      <c r="A52" s="2"/>
      <c r="B52" s="7"/>
      <c r="C52" s="7"/>
      <c r="D52" s="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customHeight="1" x14ac:dyDescent="0.15">
      <c r="A53" s="2"/>
      <c r="B53" s="7"/>
      <c r="C53" s="7"/>
      <c r="D53" s="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customHeight="1" x14ac:dyDescent="0.15">
      <c r="A54" s="2"/>
      <c r="B54" s="7"/>
      <c r="C54" s="7"/>
      <c r="D54" s="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 x14ac:dyDescent="0.15">
      <c r="A55" s="2"/>
      <c r="B55" s="7"/>
      <c r="C55" s="7"/>
      <c r="D55" s="7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 x14ac:dyDescent="0.15">
      <c r="A56" s="2"/>
      <c r="B56" s="7"/>
      <c r="C56" s="7"/>
      <c r="D56" s="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 x14ac:dyDescent="0.15">
      <c r="A57" s="2"/>
      <c r="B57" s="7"/>
      <c r="C57" s="7"/>
      <c r="D57" s="7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 x14ac:dyDescent="0.15">
      <c r="A58" s="2"/>
      <c r="B58" s="7"/>
      <c r="C58" s="7"/>
      <c r="D58" s="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 x14ac:dyDescent="0.15">
      <c r="A59" s="2"/>
      <c r="B59" s="7"/>
      <c r="C59" s="7"/>
      <c r="D59" s="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 x14ac:dyDescent="0.15">
      <c r="A60" s="2"/>
      <c r="B60" s="7"/>
      <c r="C60" s="7"/>
      <c r="D60" s="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 x14ac:dyDescent="0.15">
      <c r="A61" s="2"/>
      <c r="B61" s="7"/>
      <c r="C61" s="7"/>
      <c r="D61" s="7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 x14ac:dyDescent="0.15">
      <c r="A62" s="2"/>
      <c r="B62" s="7"/>
      <c r="C62" s="7"/>
      <c r="D62" s="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 x14ac:dyDescent="0.15">
      <c r="A63" s="2"/>
      <c r="B63" s="7"/>
      <c r="C63" s="7"/>
      <c r="D63" s="7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 x14ac:dyDescent="0.15">
      <c r="A64" s="2"/>
      <c r="B64" s="7"/>
      <c r="C64" s="7"/>
      <c r="D64" s="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 x14ac:dyDescent="0.15">
      <c r="A65" s="2"/>
      <c r="B65" s="7"/>
      <c r="C65" s="7"/>
      <c r="D65" s="7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 x14ac:dyDescent="0.15">
      <c r="A66" s="2"/>
      <c r="B66" s="7"/>
      <c r="C66" s="7"/>
      <c r="D66" s="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 x14ac:dyDescent="0.15">
      <c r="A67" s="2"/>
      <c r="B67" s="7"/>
      <c r="C67" s="7"/>
      <c r="D67" s="7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 x14ac:dyDescent="0.15">
      <c r="A68" s="2"/>
      <c r="B68" s="7"/>
      <c r="C68" s="7"/>
      <c r="D68" s="7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 x14ac:dyDescent="0.15">
      <c r="A69" s="2"/>
      <c r="B69" s="7"/>
      <c r="C69" s="7"/>
      <c r="D69" s="7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 x14ac:dyDescent="0.15">
      <c r="A70" s="2"/>
      <c r="B70" s="7"/>
      <c r="C70" s="7"/>
      <c r="D70" s="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 x14ac:dyDescent="0.15">
      <c r="A71" s="2"/>
      <c r="B71" s="7"/>
      <c r="C71" s="7"/>
      <c r="D71" s="7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 x14ac:dyDescent="0.15">
      <c r="A72" s="2"/>
      <c r="B72" s="7"/>
      <c r="C72" s="7"/>
      <c r="D72" s="7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 x14ac:dyDescent="0.15">
      <c r="A73" s="2"/>
      <c r="B73" s="7"/>
      <c r="C73" s="7"/>
      <c r="D73" s="7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2"/>
      <c r="B74" s="7"/>
      <c r="C74" s="7"/>
      <c r="D74" s="7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 x14ac:dyDescent="0.15">
      <c r="A75" s="2"/>
      <c r="B75" s="7"/>
      <c r="C75" s="7"/>
      <c r="D75" s="7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 x14ac:dyDescent="0.15">
      <c r="A76" s="2"/>
      <c r="B76" s="7"/>
      <c r="C76" s="7"/>
      <c r="D76" s="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 x14ac:dyDescent="0.15">
      <c r="A77" s="2"/>
      <c r="B77" s="7"/>
      <c r="C77" s="7"/>
      <c r="D77" s="7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 x14ac:dyDescent="0.15">
      <c r="A78" s="2"/>
      <c r="B78" s="7"/>
      <c r="C78" s="7"/>
      <c r="D78" s="7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 x14ac:dyDescent="0.15">
      <c r="A79" s="2"/>
      <c r="B79" s="7"/>
      <c r="C79" s="7"/>
      <c r="D79" s="7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 x14ac:dyDescent="0.15">
      <c r="A80" s="2"/>
      <c r="B80" s="7"/>
      <c r="C80" s="7"/>
      <c r="D80" s="7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 x14ac:dyDescent="0.15">
      <c r="A81" s="2"/>
      <c r="B81" s="7"/>
      <c r="C81" s="7"/>
      <c r="D81" s="7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 x14ac:dyDescent="0.15">
      <c r="A82" s="2"/>
      <c r="B82" s="7"/>
      <c r="C82" s="7"/>
      <c r="D82" s="7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 x14ac:dyDescent="0.15">
      <c r="A83" s="2"/>
      <c r="B83" s="7"/>
      <c r="C83" s="7"/>
      <c r="D83" s="7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 x14ac:dyDescent="0.15">
      <c r="A84" s="2"/>
      <c r="B84" s="7"/>
      <c r="C84" s="7"/>
      <c r="D84" s="7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2"/>
      <c r="B85" s="7"/>
      <c r="C85" s="7"/>
      <c r="D85" s="7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 x14ac:dyDescent="0.15">
      <c r="A86" s="2"/>
      <c r="B86" s="7"/>
      <c r="C86" s="7"/>
      <c r="D86" s="7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 x14ac:dyDescent="0.15">
      <c r="A87" s="2"/>
      <c r="B87" s="7"/>
      <c r="C87" s="7"/>
      <c r="D87" s="7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 x14ac:dyDescent="0.15">
      <c r="A88" s="2"/>
      <c r="B88" s="7"/>
      <c r="C88" s="7"/>
      <c r="D88" s="7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2"/>
      <c r="B89" s="7"/>
      <c r="C89" s="7"/>
      <c r="D89" s="7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 x14ac:dyDescent="0.15">
      <c r="A90" s="2"/>
      <c r="B90" s="7"/>
      <c r="C90" s="7"/>
      <c r="D90" s="7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2"/>
      <c r="B91" s="7"/>
      <c r="C91" s="7"/>
      <c r="D91" s="7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 x14ac:dyDescent="0.15">
      <c r="A92" s="2"/>
      <c r="B92" s="7"/>
      <c r="C92" s="7"/>
      <c r="D92" s="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2"/>
      <c r="B93" s="7"/>
      <c r="C93" s="7"/>
      <c r="D93" s="7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 x14ac:dyDescent="0.15">
      <c r="A94" s="2"/>
      <c r="B94" s="7"/>
      <c r="C94" s="7"/>
      <c r="D94" s="7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 x14ac:dyDescent="0.15">
      <c r="A95" s="2"/>
      <c r="B95" s="7"/>
      <c r="C95" s="7"/>
      <c r="D95" s="7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 x14ac:dyDescent="0.15">
      <c r="A96" s="2"/>
      <c r="B96" s="7"/>
      <c r="C96" s="7"/>
      <c r="D96" s="7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 x14ac:dyDescent="0.15">
      <c r="A97" s="2"/>
      <c r="B97" s="7"/>
      <c r="C97" s="7"/>
      <c r="D97" s="7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 x14ac:dyDescent="0.15">
      <c r="A98" s="2"/>
      <c r="B98" s="7"/>
      <c r="C98" s="7"/>
      <c r="D98" s="7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2"/>
      <c r="B99" s="7"/>
      <c r="C99" s="7"/>
      <c r="D99" s="7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 x14ac:dyDescent="0.15">
      <c r="A100" s="2"/>
      <c r="B100" s="7"/>
      <c r="C100" s="7"/>
      <c r="D100" s="7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2"/>
      <c r="B101" s="7"/>
      <c r="C101" s="7"/>
      <c r="D101" s="7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 x14ac:dyDescent="0.15">
      <c r="A102" s="2"/>
      <c r="B102" s="7"/>
      <c r="C102" s="7"/>
      <c r="D102" s="7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2"/>
      <c r="B103" s="7"/>
      <c r="C103" s="7"/>
      <c r="D103" s="7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 x14ac:dyDescent="0.15">
      <c r="A104" s="2"/>
      <c r="B104" s="7"/>
      <c r="C104" s="7"/>
      <c r="D104" s="7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 x14ac:dyDescent="0.15">
      <c r="A105" s="2"/>
      <c r="B105" s="7"/>
      <c r="C105" s="7"/>
      <c r="D105" s="7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 x14ac:dyDescent="0.15">
      <c r="A106" s="2"/>
      <c r="B106" s="7"/>
      <c r="C106" s="7"/>
      <c r="D106" s="7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2"/>
      <c r="B107" s="7"/>
      <c r="C107" s="7"/>
      <c r="D107" s="7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2"/>
      <c r="B108" s="7"/>
      <c r="C108" s="7"/>
      <c r="D108" s="7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2"/>
      <c r="B109" s="7"/>
      <c r="C109" s="7"/>
      <c r="D109" s="7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2"/>
      <c r="B110" s="7"/>
      <c r="C110" s="7"/>
      <c r="D110" s="7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 x14ac:dyDescent="0.15">
      <c r="A111" s="2"/>
      <c r="B111" s="7"/>
      <c r="C111" s="7"/>
      <c r="D111" s="7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 x14ac:dyDescent="0.15">
      <c r="A112" s="2"/>
      <c r="B112" s="7"/>
      <c r="C112" s="7"/>
      <c r="D112" s="7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2"/>
      <c r="B113" s="7"/>
      <c r="C113" s="7"/>
      <c r="D113" s="7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2"/>
      <c r="B114" s="7"/>
      <c r="C114" s="7"/>
      <c r="D114" s="7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2"/>
      <c r="B115" s="7"/>
      <c r="C115" s="7"/>
      <c r="D115" s="7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2"/>
      <c r="B116" s="7"/>
      <c r="C116" s="7"/>
      <c r="D116" s="7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 x14ac:dyDescent="0.15">
      <c r="A117" s="2"/>
      <c r="B117" s="7"/>
      <c r="C117" s="7"/>
      <c r="D117" s="7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 x14ac:dyDescent="0.15">
      <c r="A118" s="2"/>
      <c r="B118" s="7"/>
      <c r="C118" s="7"/>
      <c r="D118" s="7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 x14ac:dyDescent="0.15">
      <c r="A119" s="2"/>
      <c r="B119" s="7"/>
      <c r="C119" s="7"/>
      <c r="D119" s="7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 x14ac:dyDescent="0.15">
      <c r="A120" s="2"/>
      <c r="B120" s="7"/>
      <c r="C120" s="7"/>
      <c r="D120" s="7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 x14ac:dyDescent="0.15">
      <c r="A121" s="2"/>
      <c r="B121" s="7"/>
      <c r="C121" s="7"/>
      <c r="D121" s="7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 x14ac:dyDescent="0.15">
      <c r="A122" s="2"/>
      <c r="B122" s="7"/>
      <c r="C122" s="7"/>
      <c r="D122" s="7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 x14ac:dyDescent="0.15">
      <c r="A123" s="2"/>
      <c r="B123" s="7"/>
      <c r="C123" s="7"/>
      <c r="D123" s="7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 x14ac:dyDescent="0.15">
      <c r="A124" s="2"/>
      <c r="B124" s="7"/>
      <c r="C124" s="7"/>
      <c r="D124" s="7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 x14ac:dyDescent="0.15">
      <c r="A125" s="2"/>
      <c r="B125" s="7"/>
      <c r="C125" s="7"/>
      <c r="D125" s="7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 x14ac:dyDescent="0.15">
      <c r="A126" s="2"/>
      <c r="B126" s="7"/>
      <c r="C126" s="7"/>
      <c r="D126" s="7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2"/>
      <c r="B127" s="7"/>
      <c r="C127" s="7"/>
      <c r="D127" s="7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 x14ac:dyDescent="0.15">
      <c r="A128" s="2"/>
      <c r="B128" s="7"/>
      <c r="C128" s="7"/>
      <c r="D128" s="7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 x14ac:dyDescent="0.15">
      <c r="A129" s="2"/>
      <c r="B129" s="7"/>
      <c r="C129" s="7"/>
      <c r="D129" s="7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 x14ac:dyDescent="0.15">
      <c r="A130" s="2"/>
      <c r="B130" s="7"/>
      <c r="C130" s="7"/>
      <c r="D130" s="7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 x14ac:dyDescent="0.15">
      <c r="A131" s="2"/>
      <c r="B131" s="7"/>
      <c r="C131" s="7"/>
      <c r="D131" s="7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 x14ac:dyDescent="0.15">
      <c r="A132" s="2"/>
      <c r="B132" s="7"/>
      <c r="C132" s="7"/>
      <c r="D132" s="7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2"/>
      <c r="B133" s="7"/>
      <c r="C133" s="7"/>
      <c r="D133" s="7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 x14ac:dyDescent="0.15">
      <c r="A134" s="2"/>
      <c r="B134" s="7"/>
      <c r="C134" s="7"/>
      <c r="D134" s="7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 x14ac:dyDescent="0.15">
      <c r="A135" s="2"/>
      <c r="B135" s="7"/>
      <c r="C135" s="7"/>
      <c r="D135" s="7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2"/>
      <c r="B136" s="7"/>
      <c r="C136" s="7"/>
      <c r="D136" s="7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2"/>
      <c r="B137" s="7"/>
      <c r="C137" s="7"/>
      <c r="D137" s="7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2"/>
      <c r="B138" s="7"/>
      <c r="C138" s="7"/>
      <c r="D138" s="7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2"/>
      <c r="B139" s="7"/>
      <c r="C139" s="7"/>
      <c r="D139" s="7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2"/>
      <c r="B140" s="7"/>
      <c r="C140" s="7"/>
      <c r="D140" s="7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2"/>
      <c r="B141" s="7"/>
      <c r="C141" s="7"/>
      <c r="D141" s="7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2"/>
      <c r="B142" s="7"/>
      <c r="C142" s="7"/>
      <c r="D142" s="7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2"/>
      <c r="B143" s="7"/>
      <c r="C143" s="7"/>
      <c r="D143" s="7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2"/>
      <c r="B144" s="7"/>
      <c r="C144" s="7"/>
      <c r="D144" s="7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2"/>
      <c r="B145" s="7"/>
      <c r="C145" s="7"/>
      <c r="D145" s="7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2"/>
      <c r="B146" s="7"/>
      <c r="C146" s="7"/>
      <c r="D146" s="7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2"/>
      <c r="B147" s="7"/>
      <c r="C147" s="7"/>
      <c r="D147" s="7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2"/>
      <c r="B148" s="7"/>
      <c r="C148" s="7"/>
      <c r="D148" s="7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2"/>
      <c r="B149" s="7"/>
      <c r="C149" s="7"/>
      <c r="D149" s="7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2"/>
      <c r="B150" s="7"/>
      <c r="C150" s="7"/>
      <c r="D150" s="7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2"/>
      <c r="B151" s="7"/>
      <c r="C151" s="7"/>
      <c r="D151" s="7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2"/>
      <c r="B152" s="7"/>
      <c r="C152" s="7"/>
      <c r="D152" s="7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2"/>
      <c r="B153" s="7"/>
      <c r="C153" s="7"/>
      <c r="D153" s="7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2"/>
      <c r="B154" s="7"/>
      <c r="C154" s="7"/>
      <c r="D154" s="7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2"/>
      <c r="B155" s="7"/>
      <c r="C155" s="7"/>
      <c r="D155" s="7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2"/>
      <c r="B156" s="7"/>
      <c r="C156" s="7"/>
      <c r="D156" s="7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2"/>
      <c r="B157" s="7"/>
      <c r="C157" s="7"/>
      <c r="D157" s="7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2"/>
      <c r="B158" s="7"/>
      <c r="C158" s="7"/>
      <c r="D158" s="7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2"/>
      <c r="B159" s="7"/>
      <c r="C159" s="7"/>
      <c r="D159" s="7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2"/>
      <c r="B160" s="7"/>
      <c r="C160" s="7"/>
      <c r="D160" s="7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2"/>
      <c r="B161" s="7"/>
      <c r="C161" s="7"/>
      <c r="D161" s="7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2"/>
      <c r="B162" s="7"/>
      <c r="C162" s="7"/>
      <c r="D162" s="7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2"/>
      <c r="B163" s="7"/>
      <c r="C163" s="7"/>
      <c r="D163" s="7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2"/>
      <c r="B164" s="7"/>
      <c r="C164" s="7"/>
      <c r="D164" s="7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2"/>
      <c r="B165" s="7"/>
      <c r="C165" s="7"/>
      <c r="D165" s="7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2"/>
      <c r="B166" s="7"/>
      <c r="C166" s="7"/>
      <c r="D166" s="7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2"/>
      <c r="B167" s="7"/>
      <c r="C167" s="7"/>
      <c r="D167" s="7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2"/>
      <c r="B168" s="7"/>
      <c r="C168" s="7"/>
      <c r="D168" s="7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2"/>
      <c r="B169" s="7"/>
      <c r="C169" s="7"/>
      <c r="D169" s="7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2"/>
      <c r="B170" s="7"/>
      <c r="C170" s="7"/>
      <c r="D170" s="7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2"/>
      <c r="B171" s="7"/>
      <c r="C171" s="7"/>
      <c r="D171" s="7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2"/>
      <c r="B172" s="7"/>
      <c r="C172" s="7"/>
      <c r="D172" s="7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2"/>
      <c r="B173" s="7"/>
      <c r="C173" s="7"/>
      <c r="D173" s="7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2"/>
      <c r="B174" s="7"/>
      <c r="C174" s="7"/>
      <c r="D174" s="7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2"/>
      <c r="B175" s="7"/>
      <c r="C175" s="7"/>
      <c r="D175" s="7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2"/>
      <c r="B176" s="7"/>
      <c r="C176" s="7"/>
      <c r="D176" s="7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2"/>
      <c r="B177" s="7"/>
      <c r="C177" s="7"/>
      <c r="D177" s="7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2"/>
      <c r="B178" s="7"/>
      <c r="C178" s="7"/>
      <c r="D178" s="7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2"/>
      <c r="B179" s="7"/>
      <c r="C179" s="7"/>
      <c r="D179" s="7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2"/>
      <c r="B180" s="7"/>
      <c r="C180" s="7"/>
      <c r="D180" s="7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2"/>
      <c r="B181" s="7"/>
      <c r="C181" s="7"/>
      <c r="D181" s="7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2"/>
      <c r="B182" s="7"/>
      <c r="C182" s="7"/>
      <c r="D182" s="7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2"/>
      <c r="B183" s="7"/>
      <c r="C183" s="7"/>
      <c r="D183" s="7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2"/>
      <c r="B184" s="7"/>
      <c r="C184" s="7"/>
      <c r="D184" s="7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2"/>
      <c r="B185" s="7"/>
      <c r="C185" s="7"/>
      <c r="D185" s="7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2"/>
      <c r="B186" s="7"/>
      <c r="C186" s="7"/>
      <c r="D186" s="7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2"/>
      <c r="B187" s="7"/>
      <c r="C187" s="7"/>
      <c r="D187" s="7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2"/>
      <c r="B188" s="7"/>
      <c r="C188" s="7"/>
      <c r="D188" s="7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2"/>
      <c r="B189" s="7"/>
      <c r="C189" s="7"/>
      <c r="D189" s="7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2"/>
      <c r="B190" s="7"/>
      <c r="C190" s="7"/>
      <c r="D190" s="7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2"/>
      <c r="B191" s="7"/>
      <c r="C191" s="7"/>
      <c r="D191" s="7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2"/>
      <c r="B192" s="7"/>
      <c r="C192" s="7"/>
      <c r="D192" s="7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2"/>
      <c r="B193" s="7"/>
      <c r="C193" s="7"/>
      <c r="D193" s="7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2"/>
      <c r="B194" s="7"/>
      <c r="C194" s="7"/>
      <c r="D194" s="7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2"/>
      <c r="B195" s="7"/>
      <c r="C195" s="7"/>
      <c r="D195" s="7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2"/>
      <c r="B196" s="7"/>
      <c r="C196" s="7"/>
      <c r="D196" s="7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2"/>
      <c r="B197" s="7"/>
      <c r="C197" s="7"/>
      <c r="D197" s="7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2"/>
      <c r="B198" s="7"/>
      <c r="C198" s="7"/>
      <c r="D198" s="7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2"/>
      <c r="B199" s="7"/>
      <c r="C199" s="7"/>
      <c r="D199" s="7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2"/>
      <c r="B200" s="7"/>
      <c r="C200" s="7"/>
      <c r="D200" s="7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2"/>
      <c r="B201" s="7"/>
      <c r="C201" s="7"/>
      <c r="D201" s="7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2"/>
      <c r="B202" s="7"/>
      <c r="C202" s="7"/>
      <c r="D202" s="7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2"/>
      <c r="B203" s="7"/>
      <c r="C203" s="7"/>
      <c r="D203" s="7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2"/>
      <c r="B204" s="7"/>
      <c r="C204" s="7"/>
      <c r="D204" s="7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2"/>
      <c r="B205" s="7"/>
      <c r="C205" s="7"/>
      <c r="D205" s="7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2"/>
      <c r="B206" s="7"/>
      <c r="C206" s="7"/>
      <c r="D206" s="7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2"/>
      <c r="B207" s="7"/>
      <c r="C207" s="7"/>
      <c r="D207" s="7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2"/>
      <c r="B208" s="7"/>
      <c r="C208" s="7"/>
      <c r="D208" s="7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2"/>
      <c r="B209" s="7"/>
      <c r="C209" s="7"/>
      <c r="D209" s="7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2"/>
      <c r="B210" s="7"/>
      <c r="C210" s="7"/>
      <c r="D210" s="7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2"/>
      <c r="B211" s="7"/>
      <c r="C211" s="7"/>
      <c r="D211" s="7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2"/>
      <c r="B212" s="7"/>
      <c r="C212" s="7"/>
      <c r="D212" s="7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2"/>
      <c r="B213" s="7"/>
      <c r="C213" s="7"/>
      <c r="D213" s="7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2"/>
      <c r="B214" s="7"/>
      <c r="C214" s="7"/>
      <c r="D214" s="7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2"/>
      <c r="B215" s="7"/>
      <c r="C215" s="7"/>
      <c r="D215" s="7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2"/>
      <c r="B216" s="7"/>
      <c r="C216" s="7"/>
      <c r="D216" s="7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2"/>
      <c r="B217" s="7"/>
      <c r="C217" s="7"/>
      <c r="D217" s="7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2"/>
      <c r="B218" s="7"/>
      <c r="C218" s="7"/>
      <c r="D218" s="7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2"/>
      <c r="B219" s="7"/>
      <c r="C219" s="7"/>
      <c r="D219" s="7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2"/>
      <c r="B220" s="7"/>
      <c r="C220" s="7"/>
      <c r="D220" s="7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2"/>
      <c r="B221" s="7"/>
      <c r="C221" s="7"/>
      <c r="D221" s="7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2"/>
      <c r="B222" s="7"/>
      <c r="C222" s="7"/>
      <c r="D222" s="7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2"/>
      <c r="B223" s="7"/>
      <c r="C223" s="7"/>
      <c r="D223" s="7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2"/>
      <c r="B224" s="7"/>
      <c r="C224" s="7"/>
      <c r="D224" s="7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2"/>
      <c r="B225" s="7"/>
      <c r="C225" s="7"/>
      <c r="D225" s="7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2"/>
      <c r="B226" s="7"/>
      <c r="C226" s="7"/>
      <c r="D226" s="7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2"/>
      <c r="B227" s="7"/>
      <c r="C227" s="7"/>
      <c r="D227" s="7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2"/>
      <c r="B228" s="7"/>
      <c r="C228" s="7"/>
      <c r="D228" s="7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2"/>
      <c r="B229" s="7"/>
      <c r="C229" s="7"/>
      <c r="D229" s="7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2"/>
      <c r="B230" s="7"/>
      <c r="C230" s="7"/>
      <c r="D230" s="7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2"/>
      <c r="B231" s="7"/>
      <c r="C231" s="7"/>
      <c r="D231" s="7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2"/>
      <c r="B232" s="7"/>
      <c r="C232" s="7"/>
      <c r="D232" s="7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2"/>
      <c r="B233" s="7"/>
      <c r="C233" s="7"/>
      <c r="D233" s="7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2"/>
      <c r="B234" s="7"/>
      <c r="C234" s="7"/>
      <c r="D234" s="7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2"/>
      <c r="B235" s="7"/>
      <c r="C235" s="7"/>
      <c r="D235" s="7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2"/>
      <c r="B236" s="7"/>
      <c r="C236" s="7"/>
      <c r="D236" s="7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2"/>
      <c r="B237" s="7"/>
      <c r="C237" s="7"/>
      <c r="D237" s="7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2"/>
      <c r="B238" s="7"/>
      <c r="C238" s="7"/>
      <c r="D238" s="7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2"/>
      <c r="B239" s="7"/>
      <c r="C239" s="7"/>
      <c r="D239" s="7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2"/>
      <c r="B240" s="7"/>
      <c r="C240" s="7"/>
      <c r="D240" s="7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2"/>
      <c r="B241" s="7"/>
      <c r="C241" s="7"/>
      <c r="D241" s="7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2"/>
      <c r="B242" s="7"/>
      <c r="C242" s="7"/>
      <c r="D242" s="7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2"/>
      <c r="B243" s="7"/>
      <c r="C243" s="7"/>
      <c r="D243" s="7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2"/>
      <c r="B244" s="7"/>
      <c r="C244" s="7"/>
      <c r="D244" s="7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2"/>
      <c r="B245" s="7"/>
      <c r="C245" s="7"/>
      <c r="D245" s="7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2"/>
      <c r="B246" s="7"/>
      <c r="C246" s="7"/>
      <c r="D246" s="7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2"/>
      <c r="B247" s="7"/>
      <c r="C247" s="7"/>
      <c r="D247" s="7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2"/>
      <c r="B248" s="7"/>
      <c r="C248" s="7"/>
      <c r="D248" s="7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2"/>
      <c r="B249" s="7"/>
      <c r="C249" s="7"/>
      <c r="D249" s="7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2"/>
      <c r="B250" s="7"/>
      <c r="C250" s="7"/>
      <c r="D250" s="7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2"/>
      <c r="B251" s="7"/>
      <c r="C251" s="7"/>
      <c r="D251" s="7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2"/>
      <c r="B252" s="7"/>
      <c r="C252" s="7"/>
      <c r="D252" s="7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2"/>
      <c r="B253" s="7"/>
      <c r="C253" s="7"/>
      <c r="D253" s="7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2"/>
      <c r="B254" s="7"/>
      <c r="C254" s="7"/>
      <c r="D254" s="7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2"/>
      <c r="B255" s="7"/>
      <c r="C255" s="7"/>
      <c r="D255" s="7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2"/>
      <c r="B256" s="7"/>
      <c r="C256" s="7"/>
      <c r="D256" s="7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2"/>
      <c r="B257" s="7"/>
      <c r="C257" s="7"/>
      <c r="D257" s="7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2"/>
      <c r="B258" s="7"/>
      <c r="C258" s="7"/>
      <c r="D258" s="7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2"/>
      <c r="B259" s="7"/>
      <c r="C259" s="7"/>
      <c r="D259" s="7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2"/>
      <c r="B260" s="7"/>
      <c r="C260" s="7"/>
      <c r="D260" s="7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2"/>
      <c r="B261" s="7"/>
      <c r="C261" s="7"/>
      <c r="D261" s="7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2"/>
      <c r="B262" s="7"/>
      <c r="C262" s="7"/>
      <c r="D262" s="7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2"/>
      <c r="B263" s="7"/>
      <c r="C263" s="7"/>
      <c r="D263" s="7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2"/>
      <c r="B264" s="7"/>
      <c r="C264" s="7"/>
      <c r="D264" s="7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2"/>
      <c r="B265" s="7"/>
      <c r="C265" s="7"/>
      <c r="D265" s="7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2"/>
      <c r="B266" s="7"/>
      <c r="C266" s="7"/>
      <c r="D266" s="7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2"/>
      <c r="B267" s="7"/>
      <c r="C267" s="7"/>
      <c r="D267" s="7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2"/>
      <c r="B268" s="7"/>
      <c r="C268" s="7"/>
      <c r="D268" s="7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2"/>
      <c r="B269" s="7"/>
      <c r="C269" s="7"/>
      <c r="D269" s="7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2"/>
      <c r="B270" s="7"/>
      <c r="C270" s="7"/>
      <c r="D270" s="7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2"/>
      <c r="B271" s="7"/>
      <c r="C271" s="7"/>
      <c r="D271" s="7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2"/>
      <c r="B272" s="7"/>
      <c r="C272" s="7"/>
      <c r="D272" s="7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2"/>
      <c r="B273" s="7"/>
      <c r="C273" s="7"/>
      <c r="D273" s="7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2"/>
      <c r="B274" s="7"/>
      <c r="C274" s="7"/>
      <c r="D274" s="7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2"/>
      <c r="B275" s="7"/>
      <c r="C275" s="7"/>
      <c r="D275" s="7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2"/>
      <c r="B276" s="7"/>
      <c r="C276" s="7"/>
      <c r="D276" s="7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2"/>
      <c r="B277" s="7"/>
      <c r="C277" s="7"/>
      <c r="D277" s="7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2"/>
      <c r="B278" s="7"/>
      <c r="C278" s="7"/>
      <c r="D278" s="7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2"/>
      <c r="B279" s="7"/>
      <c r="C279" s="7"/>
      <c r="D279" s="7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2"/>
      <c r="B280" s="7"/>
      <c r="C280" s="7"/>
      <c r="D280" s="7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2"/>
      <c r="B281" s="7"/>
      <c r="C281" s="7"/>
      <c r="D281" s="7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2"/>
      <c r="B282" s="7"/>
      <c r="C282" s="7"/>
      <c r="D282" s="7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2"/>
      <c r="B283" s="7"/>
      <c r="C283" s="7"/>
      <c r="D283" s="7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2"/>
      <c r="B284" s="7"/>
      <c r="C284" s="7"/>
      <c r="D284" s="7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2"/>
      <c r="B285" s="7"/>
      <c r="C285" s="7"/>
      <c r="D285" s="7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2"/>
      <c r="B286" s="7"/>
      <c r="C286" s="7"/>
      <c r="D286" s="7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2"/>
      <c r="B287" s="7"/>
      <c r="C287" s="7"/>
      <c r="D287" s="7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2"/>
      <c r="B288" s="7"/>
      <c r="C288" s="7"/>
      <c r="D288" s="7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2"/>
      <c r="B289" s="7"/>
      <c r="C289" s="7"/>
      <c r="D289" s="7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2"/>
      <c r="B290" s="7"/>
      <c r="C290" s="7"/>
      <c r="D290" s="7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2"/>
      <c r="B291" s="7"/>
      <c r="C291" s="7"/>
      <c r="D291" s="7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2"/>
      <c r="B292" s="7"/>
      <c r="C292" s="7"/>
      <c r="D292" s="7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2"/>
      <c r="B293" s="7"/>
      <c r="C293" s="7"/>
      <c r="D293" s="7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2"/>
      <c r="B294" s="7"/>
      <c r="C294" s="7"/>
      <c r="D294" s="7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2"/>
      <c r="B295" s="7"/>
      <c r="C295" s="7"/>
      <c r="D295" s="7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2"/>
      <c r="B296" s="7"/>
      <c r="C296" s="7"/>
      <c r="D296" s="7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2"/>
      <c r="B297" s="7"/>
      <c r="C297" s="7"/>
      <c r="D297" s="7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2"/>
      <c r="B298" s="7"/>
      <c r="C298" s="7"/>
      <c r="D298" s="7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2"/>
      <c r="B299" s="7"/>
      <c r="C299" s="7"/>
      <c r="D299" s="7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2"/>
      <c r="B300" s="7"/>
      <c r="C300" s="7"/>
      <c r="D300" s="7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2"/>
      <c r="B301" s="7"/>
      <c r="C301" s="7"/>
      <c r="D301" s="7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2"/>
      <c r="B302" s="7"/>
      <c r="C302" s="7"/>
      <c r="D302" s="7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2"/>
      <c r="B303" s="7"/>
      <c r="C303" s="7"/>
      <c r="D303" s="7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2"/>
      <c r="B304" s="7"/>
      <c r="C304" s="7"/>
      <c r="D304" s="7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2"/>
      <c r="B305" s="7"/>
      <c r="C305" s="7"/>
      <c r="D305" s="7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2"/>
      <c r="B306" s="7"/>
      <c r="C306" s="7"/>
      <c r="D306" s="7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2"/>
      <c r="B307" s="7"/>
      <c r="C307" s="7"/>
      <c r="D307" s="7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2"/>
      <c r="B308" s="7"/>
      <c r="C308" s="7"/>
      <c r="D308" s="7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2"/>
      <c r="B309" s="7"/>
      <c r="C309" s="7"/>
      <c r="D309" s="7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2"/>
      <c r="B310" s="7"/>
      <c r="C310" s="7"/>
      <c r="D310" s="7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2"/>
      <c r="B311" s="7"/>
      <c r="C311" s="7"/>
      <c r="D311" s="7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2"/>
      <c r="B312" s="7"/>
      <c r="C312" s="7"/>
      <c r="D312" s="7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2"/>
      <c r="B313" s="7"/>
      <c r="C313" s="7"/>
      <c r="D313" s="7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2"/>
      <c r="B314" s="7"/>
      <c r="C314" s="7"/>
      <c r="D314" s="7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2"/>
      <c r="B315" s="7"/>
      <c r="C315" s="7"/>
      <c r="D315" s="7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2"/>
      <c r="B316" s="7"/>
      <c r="C316" s="7"/>
      <c r="D316" s="7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2"/>
      <c r="B317" s="7"/>
      <c r="C317" s="7"/>
      <c r="D317" s="7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2"/>
      <c r="B318" s="7"/>
      <c r="C318" s="7"/>
      <c r="D318" s="7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2"/>
      <c r="B319" s="7"/>
      <c r="C319" s="7"/>
      <c r="D319" s="7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2"/>
      <c r="B320" s="7"/>
      <c r="C320" s="7"/>
      <c r="D320" s="7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2"/>
      <c r="B321" s="7"/>
      <c r="C321" s="7"/>
      <c r="D321" s="7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2"/>
      <c r="B322" s="7"/>
      <c r="C322" s="7"/>
      <c r="D322" s="7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2"/>
      <c r="B323" s="7"/>
      <c r="C323" s="7"/>
      <c r="D323" s="7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2"/>
      <c r="B324" s="7"/>
      <c r="C324" s="7"/>
      <c r="D324" s="7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2"/>
      <c r="B325" s="7"/>
      <c r="C325" s="7"/>
      <c r="D325" s="7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2"/>
      <c r="B326" s="7"/>
      <c r="C326" s="7"/>
      <c r="D326" s="7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2"/>
      <c r="B327" s="7"/>
      <c r="C327" s="7"/>
      <c r="D327" s="7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2"/>
      <c r="B328" s="7"/>
      <c r="C328" s="7"/>
      <c r="D328" s="7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2"/>
      <c r="B329" s="7"/>
      <c r="C329" s="7"/>
      <c r="D329" s="7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2"/>
      <c r="B330" s="7"/>
      <c r="C330" s="7"/>
      <c r="D330" s="7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2"/>
      <c r="B331" s="7"/>
      <c r="C331" s="7"/>
      <c r="D331" s="7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2"/>
      <c r="B332" s="7"/>
      <c r="C332" s="7"/>
      <c r="D332" s="7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2"/>
      <c r="B333" s="7"/>
      <c r="C333" s="7"/>
      <c r="D333" s="7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2"/>
      <c r="B334" s="7"/>
      <c r="C334" s="7"/>
      <c r="D334" s="7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2"/>
      <c r="B335" s="7"/>
      <c r="C335" s="7"/>
      <c r="D335" s="7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2"/>
      <c r="B336" s="7"/>
      <c r="C336" s="7"/>
      <c r="D336" s="7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2"/>
      <c r="B337" s="7"/>
      <c r="C337" s="7"/>
      <c r="D337" s="7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2"/>
      <c r="B338" s="7"/>
      <c r="C338" s="7"/>
      <c r="D338" s="7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2"/>
      <c r="B339" s="7"/>
      <c r="C339" s="7"/>
      <c r="D339" s="7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2"/>
      <c r="B340" s="7"/>
      <c r="C340" s="7"/>
      <c r="D340" s="7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2"/>
      <c r="B341" s="7"/>
      <c r="C341" s="7"/>
      <c r="D341" s="7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2"/>
      <c r="B342" s="7"/>
      <c r="C342" s="7"/>
      <c r="D342" s="7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2"/>
      <c r="B343" s="7"/>
      <c r="C343" s="7"/>
      <c r="D343" s="7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2"/>
      <c r="B344" s="7"/>
      <c r="C344" s="7"/>
      <c r="D344" s="7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2"/>
      <c r="B345" s="7"/>
      <c r="C345" s="7"/>
      <c r="D345" s="7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2"/>
      <c r="B346" s="7"/>
      <c r="C346" s="7"/>
      <c r="D346" s="7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2"/>
      <c r="B347" s="7"/>
      <c r="C347" s="7"/>
      <c r="D347" s="7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2"/>
      <c r="B348" s="7"/>
      <c r="C348" s="7"/>
      <c r="D348" s="7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2"/>
      <c r="B349" s="7"/>
      <c r="C349" s="7"/>
      <c r="D349" s="7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2"/>
      <c r="B350" s="7"/>
      <c r="C350" s="7"/>
      <c r="D350" s="7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2"/>
      <c r="B351" s="7"/>
      <c r="C351" s="7"/>
      <c r="D351" s="7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2"/>
      <c r="B352" s="7"/>
      <c r="C352" s="7"/>
      <c r="D352" s="7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2"/>
      <c r="B353" s="7"/>
      <c r="C353" s="7"/>
      <c r="D353" s="7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2"/>
      <c r="B354" s="7"/>
      <c r="C354" s="7"/>
      <c r="D354" s="7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2"/>
      <c r="B355" s="7"/>
      <c r="C355" s="7"/>
      <c r="D355" s="7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2"/>
      <c r="B356" s="7"/>
      <c r="C356" s="7"/>
      <c r="D356" s="7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2"/>
      <c r="B357" s="7"/>
      <c r="C357" s="7"/>
      <c r="D357" s="7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2"/>
      <c r="B358" s="7"/>
      <c r="C358" s="7"/>
      <c r="D358" s="7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2"/>
      <c r="B359" s="7"/>
      <c r="C359" s="7"/>
      <c r="D359" s="7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2"/>
      <c r="B360" s="7"/>
      <c r="C360" s="7"/>
      <c r="D360" s="7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2"/>
      <c r="B361" s="7"/>
      <c r="C361" s="7"/>
      <c r="D361" s="7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2"/>
      <c r="B362" s="7"/>
      <c r="C362" s="7"/>
      <c r="D362" s="7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2"/>
      <c r="B363" s="7"/>
      <c r="C363" s="7"/>
      <c r="D363" s="7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2"/>
      <c r="B364" s="7"/>
      <c r="C364" s="7"/>
      <c r="D364" s="7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2"/>
      <c r="B365" s="7"/>
      <c r="C365" s="7"/>
      <c r="D365" s="7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2"/>
      <c r="B366" s="7"/>
      <c r="C366" s="7"/>
      <c r="D366" s="7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2"/>
      <c r="B367" s="7"/>
      <c r="C367" s="7"/>
      <c r="D367" s="7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2"/>
      <c r="B368" s="7"/>
      <c r="C368" s="7"/>
      <c r="D368" s="7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2"/>
      <c r="B369" s="7"/>
      <c r="C369" s="7"/>
      <c r="D369" s="7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2"/>
      <c r="B370" s="7"/>
      <c r="C370" s="7"/>
      <c r="D370" s="7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2"/>
      <c r="B371" s="7"/>
      <c r="C371" s="7"/>
      <c r="D371" s="7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2"/>
      <c r="B372" s="7"/>
      <c r="C372" s="7"/>
      <c r="D372" s="7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2"/>
      <c r="B373" s="7"/>
      <c r="C373" s="7"/>
      <c r="D373" s="7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2"/>
      <c r="B374" s="7"/>
      <c r="C374" s="7"/>
      <c r="D374" s="7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2"/>
      <c r="B375" s="7"/>
      <c r="C375" s="7"/>
      <c r="D375" s="7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2"/>
      <c r="B376" s="7"/>
      <c r="C376" s="7"/>
      <c r="D376" s="7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2"/>
      <c r="B377" s="7"/>
      <c r="C377" s="7"/>
      <c r="D377" s="7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2"/>
      <c r="B378" s="7"/>
      <c r="C378" s="7"/>
      <c r="D378" s="7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2"/>
      <c r="B379" s="7"/>
      <c r="C379" s="7"/>
      <c r="D379" s="7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2"/>
      <c r="B380" s="7"/>
      <c r="C380" s="7"/>
      <c r="D380" s="7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2"/>
      <c r="B381" s="7"/>
      <c r="C381" s="7"/>
      <c r="D381" s="7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2"/>
      <c r="B382" s="7"/>
      <c r="C382" s="7"/>
      <c r="D382" s="7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2"/>
      <c r="B383" s="7"/>
      <c r="C383" s="7"/>
      <c r="D383" s="7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2"/>
      <c r="B384" s="7"/>
      <c r="C384" s="7"/>
      <c r="D384" s="7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2"/>
      <c r="B385" s="7"/>
      <c r="C385" s="7"/>
      <c r="D385" s="7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2"/>
      <c r="B386" s="7"/>
      <c r="C386" s="7"/>
      <c r="D386" s="7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2"/>
      <c r="B387" s="7"/>
      <c r="C387" s="7"/>
      <c r="D387" s="7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2"/>
      <c r="B388" s="7"/>
      <c r="C388" s="7"/>
      <c r="D388" s="7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2"/>
      <c r="B389" s="7"/>
      <c r="C389" s="7"/>
      <c r="D389" s="7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2"/>
      <c r="B390" s="7"/>
      <c r="C390" s="7"/>
      <c r="D390" s="7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2"/>
      <c r="B391" s="7"/>
      <c r="C391" s="7"/>
      <c r="D391" s="7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2"/>
      <c r="B392" s="7"/>
      <c r="C392" s="7"/>
      <c r="D392" s="7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2"/>
      <c r="B393" s="7"/>
      <c r="C393" s="7"/>
      <c r="D393" s="7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2"/>
      <c r="B394" s="7"/>
      <c r="C394" s="7"/>
      <c r="D394" s="7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2"/>
      <c r="B395" s="7"/>
      <c r="C395" s="7"/>
      <c r="D395" s="7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2"/>
      <c r="B396" s="7"/>
      <c r="C396" s="7"/>
      <c r="D396" s="7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2"/>
      <c r="B397" s="7"/>
      <c r="C397" s="7"/>
      <c r="D397" s="7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2"/>
      <c r="B398" s="7"/>
      <c r="C398" s="7"/>
      <c r="D398" s="7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2"/>
      <c r="B399" s="7"/>
      <c r="C399" s="7"/>
      <c r="D399" s="7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2"/>
      <c r="B400" s="7"/>
      <c r="C400" s="7"/>
      <c r="D400" s="7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2"/>
      <c r="B401" s="7"/>
      <c r="C401" s="7"/>
      <c r="D401" s="7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2"/>
      <c r="B402" s="7"/>
      <c r="C402" s="7"/>
      <c r="D402" s="7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2"/>
      <c r="B403" s="7"/>
      <c r="C403" s="7"/>
      <c r="D403" s="7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2"/>
      <c r="B404" s="7"/>
      <c r="C404" s="7"/>
      <c r="D404" s="7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2"/>
      <c r="B405" s="7"/>
      <c r="C405" s="7"/>
      <c r="D405" s="7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2"/>
      <c r="B406" s="7"/>
      <c r="C406" s="7"/>
      <c r="D406" s="7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2"/>
      <c r="B407" s="7"/>
      <c r="C407" s="7"/>
      <c r="D407" s="7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2"/>
      <c r="B408" s="7"/>
      <c r="C408" s="7"/>
      <c r="D408" s="7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2"/>
      <c r="B409" s="7"/>
      <c r="C409" s="7"/>
      <c r="D409" s="7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2"/>
      <c r="B410" s="7"/>
      <c r="C410" s="7"/>
      <c r="D410" s="7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2"/>
      <c r="B411" s="7"/>
      <c r="C411" s="7"/>
      <c r="D411" s="7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2"/>
      <c r="B412" s="7"/>
      <c r="C412" s="7"/>
      <c r="D412" s="7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2"/>
      <c r="B413" s="7"/>
      <c r="C413" s="7"/>
      <c r="D413" s="7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2"/>
      <c r="B414" s="7"/>
      <c r="C414" s="7"/>
      <c r="D414" s="7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2"/>
      <c r="B415" s="7"/>
      <c r="C415" s="7"/>
      <c r="D415" s="7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2"/>
      <c r="B416" s="7"/>
      <c r="C416" s="7"/>
      <c r="D416" s="7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2"/>
      <c r="B417" s="7"/>
      <c r="C417" s="7"/>
      <c r="D417" s="7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2"/>
      <c r="B418" s="7"/>
      <c r="C418" s="7"/>
      <c r="D418" s="7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2"/>
      <c r="B419" s="7"/>
      <c r="C419" s="7"/>
      <c r="D419" s="7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2"/>
      <c r="B420" s="7"/>
      <c r="C420" s="7"/>
      <c r="D420" s="7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2"/>
      <c r="B421" s="7"/>
      <c r="C421" s="7"/>
      <c r="D421" s="7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2"/>
      <c r="B422" s="7"/>
      <c r="C422" s="7"/>
      <c r="D422" s="7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2"/>
      <c r="B423" s="7"/>
      <c r="C423" s="7"/>
      <c r="D423" s="7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2"/>
      <c r="B424" s="7"/>
      <c r="C424" s="7"/>
      <c r="D424" s="7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2"/>
      <c r="B425" s="7"/>
      <c r="C425" s="7"/>
      <c r="D425" s="7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2"/>
      <c r="B426" s="7"/>
      <c r="C426" s="7"/>
      <c r="D426" s="7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2"/>
      <c r="B427" s="7"/>
      <c r="C427" s="7"/>
      <c r="D427" s="7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2"/>
      <c r="B428" s="7"/>
      <c r="C428" s="7"/>
      <c r="D428" s="7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2"/>
      <c r="B429" s="7"/>
      <c r="C429" s="7"/>
      <c r="D429" s="7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2"/>
      <c r="B430" s="7"/>
      <c r="C430" s="7"/>
      <c r="D430" s="7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2"/>
      <c r="B431" s="7"/>
      <c r="C431" s="7"/>
      <c r="D431" s="7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2"/>
      <c r="B432" s="7"/>
      <c r="C432" s="7"/>
      <c r="D432" s="7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2"/>
      <c r="B433" s="7"/>
      <c r="C433" s="7"/>
      <c r="D433" s="7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2"/>
      <c r="B434" s="7"/>
      <c r="C434" s="7"/>
      <c r="D434" s="7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2"/>
      <c r="B435" s="7"/>
      <c r="C435" s="7"/>
      <c r="D435" s="7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2"/>
      <c r="B436" s="7"/>
      <c r="C436" s="7"/>
      <c r="D436" s="7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2"/>
      <c r="B437" s="7"/>
      <c r="C437" s="7"/>
      <c r="D437" s="7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2"/>
      <c r="B438" s="7"/>
      <c r="C438" s="7"/>
      <c r="D438" s="7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2"/>
      <c r="B439" s="7"/>
      <c r="C439" s="7"/>
      <c r="D439" s="7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2"/>
      <c r="B440" s="7"/>
      <c r="C440" s="7"/>
      <c r="D440" s="7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2"/>
      <c r="B441" s="7"/>
      <c r="C441" s="7"/>
      <c r="D441" s="7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2"/>
      <c r="B442" s="7"/>
      <c r="C442" s="7"/>
      <c r="D442" s="7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2"/>
      <c r="B443" s="7"/>
      <c r="C443" s="7"/>
      <c r="D443" s="7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2"/>
      <c r="B444" s="7"/>
      <c r="C444" s="7"/>
      <c r="D444" s="7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2"/>
      <c r="B445" s="7"/>
      <c r="C445" s="7"/>
      <c r="D445" s="7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2"/>
      <c r="B446" s="7"/>
      <c r="C446" s="7"/>
      <c r="D446" s="7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2"/>
      <c r="B447" s="7"/>
      <c r="C447" s="7"/>
      <c r="D447" s="7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2"/>
      <c r="B448" s="7"/>
      <c r="C448" s="7"/>
      <c r="D448" s="7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2"/>
      <c r="B449" s="7"/>
      <c r="C449" s="7"/>
      <c r="D449" s="7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2"/>
      <c r="B450" s="7"/>
      <c r="C450" s="7"/>
      <c r="D450" s="7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2"/>
      <c r="B451" s="7"/>
      <c r="C451" s="7"/>
      <c r="D451" s="7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2"/>
      <c r="B452" s="7"/>
      <c r="C452" s="7"/>
      <c r="D452" s="7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2"/>
      <c r="B453" s="7"/>
      <c r="C453" s="7"/>
      <c r="D453" s="7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2"/>
      <c r="B454" s="7"/>
      <c r="C454" s="7"/>
      <c r="D454" s="7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2"/>
      <c r="B455" s="7"/>
      <c r="C455" s="7"/>
      <c r="D455" s="7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2"/>
      <c r="B456" s="7"/>
      <c r="C456" s="7"/>
      <c r="D456" s="7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2"/>
      <c r="B457" s="7"/>
      <c r="C457" s="7"/>
      <c r="D457" s="7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2"/>
      <c r="B458" s="7"/>
      <c r="C458" s="7"/>
      <c r="D458" s="7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2"/>
      <c r="B459" s="7"/>
      <c r="C459" s="7"/>
      <c r="D459" s="7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2"/>
      <c r="B460" s="7"/>
      <c r="C460" s="7"/>
      <c r="D460" s="7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2"/>
      <c r="B461" s="7"/>
      <c r="C461" s="7"/>
      <c r="D461" s="7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2"/>
      <c r="B462" s="7"/>
      <c r="C462" s="7"/>
      <c r="D462" s="7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2"/>
      <c r="B463" s="7"/>
      <c r="C463" s="7"/>
      <c r="D463" s="7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2"/>
      <c r="B464" s="7"/>
      <c r="C464" s="7"/>
      <c r="D464" s="7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2"/>
      <c r="B465" s="7"/>
      <c r="C465" s="7"/>
      <c r="D465" s="7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2"/>
      <c r="B466" s="7"/>
      <c r="C466" s="7"/>
      <c r="D466" s="7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2"/>
      <c r="B467" s="7"/>
      <c r="C467" s="7"/>
      <c r="D467" s="7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2"/>
      <c r="B468" s="7"/>
      <c r="C468" s="7"/>
      <c r="D468" s="7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2"/>
      <c r="B469" s="7"/>
      <c r="C469" s="7"/>
      <c r="D469" s="7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2"/>
      <c r="B470" s="7"/>
      <c r="C470" s="7"/>
      <c r="D470" s="7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2"/>
      <c r="B471" s="7"/>
      <c r="C471" s="7"/>
      <c r="D471" s="7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2"/>
      <c r="B472" s="7"/>
      <c r="C472" s="7"/>
      <c r="D472" s="7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2"/>
      <c r="B473" s="7"/>
      <c r="C473" s="7"/>
      <c r="D473" s="7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2"/>
      <c r="B474" s="7"/>
      <c r="C474" s="7"/>
      <c r="D474" s="7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2"/>
      <c r="B475" s="7"/>
      <c r="C475" s="7"/>
      <c r="D475" s="7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2"/>
      <c r="B476" s="7"/>
      <c r="C476" s="7"/>
      <c r="D476" s="7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2"/>
      <c r="B477" s="7"/>
      <c r="C477" s="7"/>
      <c r="D477" s="7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2"/>
      <c r="B478" s="7"/>
      <c r="C478" s="7"/>
      <c r="D478" s="7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2"/>
      <c r="B479" s="7"/>
      <c r="C479" s="7"/>
      <c r="D479" s="7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2"/>
      <c r="B480" s="7"/>
      <c r="C480" s="7"/>
      <c r="D480" s="7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2"/>
      <c r="B481" s="7"/>
      <c r="C481" s="7"/>
      <c r="D481" s="7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2"/>
      <c r="B482" s="7"/>
      <c r="C482" s="7"/>
      <c r="D482" s="7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2"/>
      <c r="B483" s="7"/>
      <c r="C483" s="7"/>
      <c r="D483" s="7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2"/>
      <c r="B484" s="7"/>
      <c r="C484" s="7"/>
      <c r="D484" s="7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2"/>
      <c r="B485" s="7"/>
      <c r="C485" s="7"/>
      <c r="D485" s="7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2"/>
      <c r="B486" s="7"/>
      <c r="C486" s="7"/>
      <c r="D486" s="7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2"/>
      <c r="B487" s="7"/>
      <c r="C487" s="7"/>
      <c r="D487" s="7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2"/>
      <c r="B488" s="7"/>
      <c r="C488" s="7"/>
      <c r="D488" s="7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2"/>
      <c r="B489" s="7"/>
      <c r="C489" s="7"/>
      <c r="D489" s="7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2"/>
      <c r="B490" s="7"/>
      <c r="C490" s="7"/>
      <c r="D490" s="7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2"/>
      <c r="B491" s="7"/>
      <c r="C491" s="7"/>
      <c r="D491" s="7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2"/>
      <c r="B492" s="7"/>
      <c r="C492" s="7"/>
      <c r="D492" s="7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2"/>
      <c r="B493" s="7"/>
      <c r="C493" s="7"/>
      <c r="D493" s="7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2"/>
      <c r="B494" s="7"/>
      <c r="C494" s="7"/>
      <c r="D494" s="7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2"/>
      <c r="B495" s="7"/>
      <c r="C495" s="7"/>
      <c r="D495" s="7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2"/>
      <c r="B496" s="7"/>
      <c r="C496" s="7"/>
      <c r="D496" s="7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2"/>
      <c r="B497" s="7"/>
      <c r="C497" s="7"/>
      <c r="D497" s="7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2"/>
      <c r="B498" s="7"/>
      <c r="C498" s="7"/>
      <c r="D498" s="7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2"/>
      <c r="B499" s="7"/>
      <c r="C499" s="7"/>
      <c r="D499" s="7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2"/>
      <c r="B500" s="7"/>
      <c r="C500" s="7"/>
      <c r="D500" s="7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2"/>
      <c r="B501" s="7"/>
      <c r="C501" s="7"/>
      <c r="D501" s="7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2"/>
      <c r="B502" s="7"/>
      <c r="C502" s="7"/>
      <c r="D502" s="7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2"/>
      <c r="B503" s="7"/>
      <c r="C503" s="7"/>
      <c r="D503" s="7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2"/>
      <c r="B504" s="7"/>
      <c r="C504" s="7"/>
      <c r="D504" s="7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2"/>
      <c r="B505" s="7"/>
      <c r="C505" s="7"/>
      <c r="D505" s="7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2"/>
      <c r="B506" s="7"/>
      <c r="C506" s="7"/>
      <c r="D506" s="7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2"/>
      <c r="B507" s="7"/>
      <c r="C507" s="7"/>
      <c r="D507" s="7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2"/>
      <c r="B508" s="7"/>
      <c r="C508" s="7"/>
      <c r="D508" s="7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2"/>
      <c r="B509" s="7"/>
      <c r="C509" s="7"/>
      <c r="D509" s="7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2"/>
      <c r="B510" s="7"/>
      <c r="C510" s="7"/>
      <c r="D510" s="7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2"/>
      <c r="B511" s="7"/>
      <c r="C511" s="7"/>
      <c r="D511" s="7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2"/>
      <c r="B512" s="7"/>
      <c r="C512" s="7"/>
      <c r="D512" s="7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2"/>
      <c r="B513" s="7"/>
      <c r="C513" s="7"/>
      <c r="D513" s="7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2"/>
      <c r="B514" s="7"/>
      <c r="C514" s="7"/>
      <c r="D514" s="7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2"/>
      <c r="B515" s="7"/>
      <c r="C515" s="7"/>
      <c r="D515" s="7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2"/>
      <c r="B516" s="7"/>
      <c r="C516" s="7"/>
      <c r="D516" s="7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2"/>
      <c r="B517" s="7"/>
      <c r="C517" s="7"/>
      <c r="D517" s="7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2"/>
      <c r="B518" s="7"/>
      <c r="C518" s="7"/>
      <c r="D518" s="7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2"/>
      <c r="B519" s="7"/>
      <c r="C519" s="7"/>
      <c r="D519" s="7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2"/>
      <c r="B520" s="7"/>
      <c r="C520" s="7"/>
      <c r="D520" s="7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2"/>
      <c r="B521" s="7"/>
      <c r="C521" s="7"/>
      <c r="D521" s="7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2"/>
      <c r="B522" s="7"/>
      <c r="C522" s="7"/>
      <c r="D522" s="7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2"/>
      <c r="B523" s="7"/>
      <c r="C523" s="7"/>
      <c r="D523" s="7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2"/>
      <c r="B524" s="7"/>
      <c r="C524" s="7"/>
      <c r="D524" s="7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2"/>
      <c r="B525" s="7"/>
      <c r="C525" s="7"/>
      <c r="D525" s="7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2"/>
      <c r="B526" s="7"/>
      <c r="C526" s="7"/>
      <c r="D526" s="7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2"/>
      <c r="B527" s="7"/>
      <c r="C527" s="7"/>
      <c r="D527" s="7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2"/>
      <c r="B528" s="7"/>
      <c r="C528" s="7"/>
      <c r="D528" s="7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2"/>
      <c r="B529" s="7"/>
      <c r="C529" s="7"/>
      <c r="D529" s="7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2"/>
      <c r="B530" s="7"/>
      <c r="C530" s="7"/>
      <c r="D530" s="7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2"/>
      <c r="B531" s="7"/>
      <c r="C531" s="7"/>
      <c r="D531" s="7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2"/>
      <c r="B532" s="7"/>
      <c r="C532" s="7"/>
      <c r="D532" s="7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2"/>
      <c r="B533" s="7"/>
      <c r="C533" s="7"/>
      <c r="D533" s="7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2"/>
      <c r="B534" s="7"/>
      <c r="C534" s="7"/>
      <c r="D534" s="7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2"/>
      <c r="B535" s="7"/>
      <c r="C535" s="7"/>
      <c r="D535" s="7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2"/>
      <c r="B536" s="7"/>
      <c r="C536" s="7"/>
      <c r="D536" s="7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2"/>
      <c r="B537" s="7"/>
      <c r="C537" s="7"/>
      <c r="D537" s="7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2"/>
      <c r="B538" s="7"/>
      <c r="C538" s="7"/>
      <c r="D538" s="7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2"/>
      <c r="B539" s="7"/>
      <c r="C539" s="7"/>
      <c r="D539" s="7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2"/>
      <c r="B540" s="7"/>
      <c r="C540" s="7"/>
      <c r="D540" s="7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2"/>
      <c r="B541" s="7"/>
      <c r="C541" s="7"/>
      <c r="D541" s="7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2"/>
      <c r="B542" s="7"/>
      <c r="C542" s="7"/>
      <c r="D542" s="7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2"/>
      <c r="B543" s="7"/>
      <c r="C543" s="7"/>
      <c r="D543" s="7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2"/>
      <c r="B544" s="7"/>
      <c r="C544" s="7"/>
      <c r="D544" s="7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2"/>
      <c r="B545" s="7"/>
      <c r="C545" s="7"/>
      <c r="D545" s="7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2"/>
      <c r="B546" s="7"/>
      <c r="C546" s="7"/>
      <c r="D546" s="7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2"/>
      <c r="B547" s="7"/>
      <c r="C547" s="7"/>
      <c r="D547" s="7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2"/>
      <c r="B548" s="7"/>
      <c r="C548" s="7"/>
      <c r="D548" s="7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2"/>
      <c r="B549" s="7"/>
      <c r="C549" s="7"/>
      <c r="D549" s="7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2"/>
      <c r="B550" s="7"/>
      <c r="C550" s="7"/>
      <c r="D550" s="7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2"/>
      <c r="B551" s="7"/>
      <c r="C551" s="7"/>
      <c r="D551" s="7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2"/>
      <c r="B552" s="7"/>
      <c r="C552" s="7"/>
      <c r="D552" s="7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2"/>
      <c r="B553" s="7"/>
      <c r="C553" s="7"/>
      <c r="D553" s="7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2"/>
      <c r="B554" s="7"/>
      <c r="C554" s="7"/>
      <c r="D554" s="7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2"/>
      <c r="B555" s="7"/>
      <c r="C555" s="7"/>
      <c r="D555" s="7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2"/>
      <c r="B556" s="7"/>
      <c r="C556" s="7"/>
      <c r="D556" s="7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2"/>
      <c r="B557" s="7"/>
      <c r="C557" s="7"/>
      <c r="D557" s="7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2"/>
      <c r="B558" s="7"/>
      <c r="C558" s="7"/>
      <c r="D558" s="7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2"/>
      <c r="B559" s="7"/>
      <c r="C559" s="7"/>
      <c r="D559" s="7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2"/>
      <c r="B560" s="7"/>
      <c r="C560" s="7"/>
      <c r="D560" s="7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2"/>
      <c r="B561" s="7"/>
      <c r="C561" s="7"/>
      <c r="D561" s="7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2"/>
      <c r="B562" s="7"/>
      <c r="C562" s="7"/>
      <c r="D562" s="7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2"/>
      <c r="B563" s="7"/>
      <c r="C563" s="7"/>
      <c r="D563" s="7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2"/>
      <c r="B564" s="7"/>
      <c r="C564" s="7"/>
      <c r="D564" s="7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2"/>
      <c r="B565" s="7"/>
      <c r="C565" s="7"/>
      <c r="D565" s="7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2"/>
      <c r="B566" s="7"/>
      <c r="C566" s="7"/>
      <c r="D566" s="7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2"/>
      <c r="B567" s="7"/>
      <c r="C567" s="7"/>
      <c r="D567" s="7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2"/>
      <c r="B568" s="7"/>
      <c r="C568" s="7"/>
      <c r="D568" s="7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2"/>
      <c r="B569" s="7"/>
      <c r="C569" s="7"/>
      <c r="D569" s="7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2"/>
      <c r="B570" s="7"/>
      <c r="C570" s="7"/>
      <c r="D570" s="7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2"/>
      <c r="B571" s="7"/>
      <c r="C571" s="7"/>
      <c r="D571" s="7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2"/>
      <c r="B572" s="7"/>
      <c r="C572" s="7"/>
      <c r="D572" s="7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2"/>
      <c r="B573" s="7"/>
      <c r="C573" s="7"/>
      <c r="D573" s="7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2"/>
      <c r="B574" s="7"/>
      <c r="C574" s="7"/>
      <c r="D574" s="7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2"/>
      <c r="B575" s="7"/>
      <c r="C575" s="7"/>
      <c r="D575" s="7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2"/>
      <c r="B576" s="7"/>
      <c r="C576" s="7"/>
      <c r="D576" s="7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2"/>
      <c r="B577" s="7"/>
      <c r="C577" s="7"/>
      <c r="D577" s="7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2"/>
      <c r="B578" s="7"/>
      <c r="C578" s="7"/>
      <c r="D578" s="7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2"/>
      <c r="B579" s="7"/>
      <c r="C579" s="7"/>
      <c r="D579" s="7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2"/>
      <c r="B580" s="7"/>
      <c r="C580" s="7"/>
      <c r="D580" s="7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2"/>
      <c r="B581" s="7"/>
      <c r="C581" s="7"/>
      <c r="D581" s="7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2"/>
      <c r="B582" s="7"/>
      <c r="C582" s="7"/>
      <c r="D582" s="7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2"/>
      <c r="B583" s="7"/>
      <c r="C583" s="7"/>
      <c r="D583" s="7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2"/>
      <c r="B584" s="7"/>
      <c r="C584" s="7"/>
      <c r="D584" s="7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2"/>
      <c r="B585" s="7"/>
      <c r="C585" s="7"/>
      <c r="D585" s="7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2"/>
      <c r="B586" s="7"/>
      <c r="C586" s="7"/>
      <c r="D586" s="7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2"/>
      <c r="B587" s="7"/>
      <c r="C587" s="7"/>
      <c r="D587" s="7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2"/>
      <c r="B588" s="7"/>
      <c r="C588" s="7"/>
      <c r="D588" s="7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2"/>
      <c r="B589" s="7"/>
      <c r="C589" s="7"/>
      <c r="D589" s="7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2"/>
      <c r="B590" s="7"/>
      <c r="C590" s="7"/>
      <c r="D590" s="7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2"/>
      <c r="B591" s="7"/>
      <c r="C591" s="7"/>
      <c r="D591" s="7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2"/>
      <c r="B592" s="7"/>
      <c r="C592" s="7"/>
      <c r="D592" s="7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2"/>
      <c r="B593" s="7"/>
      <c r="C593" s="7"/>
      <c r="D593" s="7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2"/>
      <c r="B594" s="7"/>
      <c r="C594" s="7"/>
      <c r="D594" s="7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2"/>
      <c r="B595" s="7"/>
      <c r="C595" s="7"/>
      <c r="D595" s="7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2"/>
      <c r="B596" s="7"/>
      <c r="C596" s="7"/>
      <c r="D596" s="7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2"/>
      <c r="B597" s="7"/>
      <c r="C597" s="7"/>
      <c r="D597" s="7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2"/>
      <c r="B598" s="7"/>
      <c r="C598" s="7"/>
      <c r="D598" s="7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2"/>
      <c r="B599" s="7"/>
      <c r="C599" s="7"/>
      <c r="D599" s="7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2"/>
      <c r="B600" s="7"/>
      <c r="C600" s="7"/>
      <c r="D600" s="7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2"/>
      <c r="B601" s="7"/>
      <c r="C601" s="7"/>
      <c r="D601" s="7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2"/>
      <c r="B602" s="7"/>
      <c r="C602" s="7"/>
      <c r="D602" s="7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2"/>
      <c r="B603" s="7"/>
      <c r="C603" s="7"/>
      <c r="D603" s="7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2"/>
      <c r="B604" s="7"/>
      <c r="C604" s="7"/>
      <c r="D604" s="7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2"/>
      <c r="B605" s="7"/>
      <c r="C605" s="7"/>
      <c r="D605" s="7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2"/>
      <c r="B606" s="7"/>
      <c r="C606" s="7"/>
      <c r="D606" s="7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2"/>
      <c r="B607" s="7"/>
      <c r="C607" s="7"/>
      <c r="D607" s="7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2"/>
      <c r="B608" s="7"/>
      <c r="C608" s="7"/>
      <c r="D608" s="7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2"/>
      <c r="B609" s="7"/>
      <c r="C609" s="7"/>
      <c r="D609" s="7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2"/>
      <c r="B610" s="7"/>
      <c r="C610" s="7"/>
      <c r="D610" s="7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2"/>
      <c r="B611" s="7"/>
      <c r="C611" s="7"/>
      <c r="D611" s="7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2"/>
      <c r="B612" s="7"/>
      <c r="C612" s="7"/>
      <c r="D612" s="7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2"/>
      <c r="B613" s="7"/>
      <c r="C613" s="7"/>
      <c r="D613" s="7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2"/>
      <c r="B614" s="7"/>
      <c r="C614" s="7"/>
      <c r="D614" s="7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2"/>
      <c r="B615" s="7"/>
      <c r="C615" s="7"/>
      <c r="D615" s="7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2"/>
      <c r="B616" s="7"/>
      <c r="C616" s="7"/>
      <c r="D616" s="7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2"/>
      <c r="B617" s="7"/>
      <c r="C617" s="7"/>
      <c r="D617" s="7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2"/>
      <c r="B618" s="7"/>
      <c r="C618" s="7"/>
      <c r="D618" s="7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2"/>
      <c r="B619" s="7"/>
      <c r="C619" s="7"/>
      <c r="D619" s="7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2"/>
      <c r="B620" s="7"/>
      <c r="C620" s="7"/>
      <c r="D620" s="7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2"/>
      <c r="B621" s="7"/>
      <c r="C621" s="7"/>
      <c r="D621" s="7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2"/>
      <c r="B622" s="7"/>
      <c r="C622" s="7"/>
      <c r="D622" s="7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2"/>
      <c r="B623" s="7"/>
      <c r="C623" s="7"/>
      <c r="D623" s="7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2"/>
      <c r="B624" s="7"/>
      <c r="C624" s="7"/>
      <c r="D624" s="7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2"/>
      <c r="B625" s="7"/>
      <c r="C625" s="7"/>
      <c r="D625" s="7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2"/>
      <c r="B626" s="7"/>
      <c r="C626" s="7"/>
      <c r="D626" s="7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2"/>
      <c r="B627" s="7"/>
      <c r="C627" s="7"/>
      <c r="D627" s="7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2"/>
      <c r="B628" s="7"/>
      <c r="C628" s="7"/>
      <c r="D628" s="7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2"/>
      <c r="B629" s="7"/>
      <c r="C629" s="7"/>
      <c r="D629" s="7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2"/>
      <c r="B630" s="7"/>
      <c r="C630" s="7"/>
      <c r="D630" s="7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2"/>
      <c r="B631" s="7"/>
      <c r="C631" s="7"/>
      <c r="D631" s="7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2"/>
      <c r="B632" s="7"/>
      <c r="C632" s="7"/>
      <c r="D632" s="7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2"/>
      <c r="B633" s="7"/>
      <c r="C633" s="7"/>
      <c r="D633" s="7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2"/>
      <c r="B634" s="7"/>
      <c r="C634" s="7"/>
      <c r="D634" s="7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2"/>
      <c r="B635" s="7"/>
      <c r="C635" s="7"/>
      <c r="D635" s="7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2"/>
      <c r="B636" s="7"/>
      <c r="C636" s="7"/>
      <c r="D636" s="7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2"/>
      <c r="B637" s="7"/>
      <c r="C637" s="7"/>
      <c r="D637" s="7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2"/>
      <c r="B638" s="7"/>
      <c r="C638" s="7"/>
      <c r="D638" s="7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2"/>
      <c r="B639" s="7"/>
      <c r="C639" s="7"/>
      <c r="D639" s="7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2"/>
      <c r="B640" s="7"/>
      <c r="C640" s="7"/>
      <c r="D640" s="7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2"/>
      <c r="B641" s="7"/>
      <c r="C641" s="7"/>
      <c r="D641" s="7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2"/>
      <c r="B642" s="7"/>
      <c r="C642" s="7"/>
      <c r="D642" s="7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2"/>
      <c r="B643" s="7"/>
      <c r="C643" s="7"/>
      <c r="D643" s="7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2"/>
      <c r="B644" s="7"/>
      <c r="C644" s="7"/>
      <c r="D644" s="7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2"/>
      <c r="B645" s="7"/>
      <c r="C645" s="7"/>
      <c r="D645" s="7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2"/>
      <c r="B646" s="7"/>
      <c r="C646" s="7"/>
      <c r="D646" s="7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2"/>
      <c r="B647" s="7"/>
      <c r="C647" s="7"/>
      <c r="D647" s="7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2"/>
      <c r="B648" s="7"/>
      <c r="C648" s="7"/>
      <c r="D648" s="7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2"/>
      <c r="B649" s="7"/>
      <c r="C649" s="7"/>
      <c r="D649" s="7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2"/>
      <c r="B650" s="7"/>
      <c r="C650" s="7"/>
      <c r="D650" s="7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2"/>
      <c r="B651" s="7"/>
      <c r="C651" s="7"/>
      <c r="D651" s="7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2"/>
      <c r="B652" s="7"/>
      <c r="C652" s="7"/>
      <c r="D652" s="7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2"/>
      <c r="B653" s="7"/>
      <c r="C653" s="7"/>
      <c r="D653" s="7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2"/>
      <c r="B654" s="7"/>
      <c r="C654" s="7"/>
      <c r="D654" s="7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2"/>
      <c r="B655" s="7"/>
      <c r="C655" s="7"/>
      <c r="D655" s="7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2"/>
      <c r="B656" s="7"/>
      <c r="C656" s="7"/>
      <c r="D656" s="7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2"/>
      <c r="B657" s="7"/>
      <c r="C657" s="7"/>
      <c r="D657" s="7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2"/>
      <c r="B658" s="7"/>
      <c r="C658" s="7"/>
      <c r="D658" s="7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2"/>
      <c r="B659" s="7"/>
      <c r="C659" s="7"/>
      <c r="D659" s="7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2"/>
      <c r="B660" s="7"/>
      <c r="C660" s="7"/>
      <c r="D660" s="7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2"/>
      <c r="B661" s="7"/>
      <c r="C661" s="7"/>
      <c r="D661" s="7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2"/>
      <c r="B662" s="7"/>
      <c r="C662" s="7"/>
      <c r="D662" s="7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2"/>
      <c r="B663" s="7"/>
      <c r="C663" s="7"/>
      <c r="D663" s="7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2"/>
      <c r="B664" s="7"/>
      <c r="C664" s="7"/>
      <c r="D664" s="7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2"/>
      <c r="B665" s="7"/>
      <c r="C665" s="7"/>
      <c r="D665" s="7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2"/>
      <c r="B666" s="7"/>
      <c r="C666" s="7"/>
      <c r="D666" s="7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2"/>
      <c r="B667" s="7"/>
      <c r="C667" s="7"/>
      <c r="D667" s="7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2"/>
      <c r="B668" s="7"/>
      <c r="C668" s="7"/>
      <c r="D668" s="7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2"/>
      <c r="B669" s="7"/>
      <c r="C669" s="7"/>
      <c r="D669" s="7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2"/>
      <c r="B670" s="7"/>
      <c r="C670" s="7"/>
      <c r="D670" s="7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2"/>
      <c r="B671" s="7"/>
      <c r="C671" s="7"/>
      <c r="D671" s="7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2"/>
      <c r="B672" s="7"/>
      <c r="C672" s="7"/>
      <c r="D672" s="7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2"/>
      <c r="B673" s="7"/>
      <c r="C673" s="7"/>
      <c r="D673" s="7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2"/>
      <c r="B674" s="7"/>
      <c r="C674" s="7"/>
      <c r="D674" s="7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2"/>
      <c r="B675" s="7"/>
      <c r="C675" s="7"/>
      <c r="D675" s="7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2"/>
      <c r="B676" s="7"/>
      <c r="C676" s="7"/>
      <c r="D676" s="7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2"/>
      <c r="B677" s="7"/>
      <c r="C677" s="7"/>
      <c r="D677" s="7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2"/>
      <c r="B678" s="7"/>
      <c r="C678" s="7"/>
      <c r="D678" s="7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2"/>
      <c r="B679" s="7"/>
      <c r="C679" s="7"/>
      <c r="D679" s="7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2"/>
      <c r="B680" s="7"/>
      <c r="C680" s="7"/>
      <c r="D680" s="7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2"/>
      <c r="B681" s="7"/>
      <c r="C681" s="7"/>
      <c r="D681" s="7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2"/>
      <c r="B682" s="7"/>
      <c r="C682" s="7"/>
      <c r="D682" s="7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2"/>
      <c r="B683" s="7"/>
      <c r="C683" s="7"/>
      <c r="D683" s="7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2"/>
      <c r="B684" s="7"/>
      <c r="C684" s="7"/>
      <c r="D684" s="7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2"/>
      <c r="B685" s="7"/>
      <c r="C685" s="7"/>
      <c r="D685" s="7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2"/>
      <c r="B686" s="7"/>
      <c r="C686" s="7"/>
      <c r="D686" s="7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2"/>
      <c r="B687" s="7"/>
      <c r="C687" s="7"/>
      <c r="D687" s="7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2"/>
      <c r="B688" s="7"/>
      <c r="C688" s="7"/>
      <c r="D688" s="7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2"/>
      <c r="B689" s="7"/>
      <c r="C689" s="7"/>
      <c r="D689" s="7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2"/>
      <c r="B690" s="7"/>
      <c r="C690" s="7"/>
      <c r="D690" s="7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2"/>
      <c r="B691" s="7"/>
      <c r="C691" s="7"/>
      <c r="D691" s="7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2"/>
      <c r="B692" s="7"/>
      <c r="C692" s="7"/>
      <c r="D692" s="7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2"/>
      <c r="B693" s="7"/>
      <c r="C693" s="7"/>
      <c r="D693" s="7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2"/>
      <c r="B694" s="7"/>
      <c r="C694" s="7"/>
      <c r="D694" s="7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2"/>
      <c r="B695" s="7"/>
      <c r="C695" s="7"/>
      <c r="D695" s="7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2"/>
      <c r="B696" s="7"/>
      <c r="C696" s="7"/>
      <c r="D696" s="7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2"/>
      <c r="B697" s="7"/>
      <c r="C697" s="7"/>
      <c r="D697" s="7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2"/>
      <c r="B698" s="7"/>
      <c r="C698" s="7"/>
      <c r="D698" s="7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2"/>
      <c r="B699" s="7"/>
      <c r="C699" s="7"/>
      <c r="D699" s="7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2"/>
      <c r="B700" s="7"/>
      <c r="C700" s="7"/>
      <c r="D700" s="7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2"/>
      <c r="B701" s="7"/>
      <c r="C701" s="7"/>
      <c r="D701" s="7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2"/>
      <c r="B702" s="7"/>
      <c r="C702" s="7"/>
      <c r="D702" s="7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2"/>
      <c r="B703" s="7"/>
      <c r="C703" s="7"/>
      <c r="D703" s="7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2"/>
      <c r="B704" s="7"/>
      <c r="C704" s="7"/>
      <c r="D704" s="7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2"/>
      <c r="B705" s="7"/>
      <c r="C705" s="7"/>
      <c r="D705" s="7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2"/>
      <c r="B706" s="7"/>
      <c r="C706" s="7"/>
      <c r="D706" s="7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2"/>
      <c r="B707" s="7"/>
      <c r="C707" s="7"/>
      <c r="D707" s="7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2"/>
      <c r="B708" s="7"/>
      <c r="C708" s="7"/>
      <c r="D708" s="7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2"/>
      <c r="B709" s="7"/>
      <c r="C709" s="7"/>
      <c r="D709" s="7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2"/>
      <c r="B710" s="7"/>
      <c r="C710" s="7"/>
      <c r="D710" s="7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2"/>
      <c r="B711" s="7"/>
      <c r="C711" s="7"/>
      <c r="D711" s="7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2"/>
      <c r="B712" s="7"/>
      <c r="C712" s="7"/>
      <c r="D712" s="7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2"/>
      <c r="B713" s="7"/>
      <c r="C713" s="7"/>
      <c r="D713" s="7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2"/>
      <c r="B714" s="7"/>
      <c r="C714" s="7"/>
      <c r="D714" s="7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2"/>
      <c r="B715" s="7"/>
      <c r="C715" s="7"/>
      <c r="D715" s="7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2"/>
      <c r="B716" s="7"/>
      <c r="C716" s="7"/>
      <c r="D716" s="7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2"/>
      <c r="B717" s="7"/>
      <c r="C717" s="7"/>
      <c r="D717" s="7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2"/>
      <c r="B718" s="7"/>
      <c r="C718" s="7"/>
      <c r="D718" s="7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2"/>
      <c r="B719" s="7"/>
      <c r="C719" s="7"/>
      <c r="D719" s="7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2"/>
      <c r="B720" s="7"/>
      <c r="C720" s="7"/>
      <c r="D720" s="7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2"/>
      <c r="B721" s="7"/>
      <c r="C721" s="7"/>
      <c r="D721" s="7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2"/>
      <c r="B722" s="7"/>
      <c r="C722" s="7"/>
      <c r="D722" s="7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2"/>
      <c r="B723" s="7"/>
      <c r="C723" s="7"/>
      <c r="D723" s="7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2"/>
      <c r="B724" s="7"/>
      <c r="C724" s="7"/>
      <c r="D724" s="7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2"/>
      <c r="B725" s="7"/>
      <c r="C725" s="7"/>
      <c r="D725" s="7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2"/>
      <c r="B726" s="7"/>
      <c r="C726" s="7"/>
      <c r="D726" s="7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2"/>
      <c r="B727" s="7"/>
      <c r="C727" s="7"/>
      <c r="D727" s="7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2"/>
      <c r="B728" s="7"/>
      <c r="C728" s="7"/>
      <c r="D728" s="7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2"/>
      <c r="B729" s="7"/>
      <c r="C729" s="7"/>
      <c r="D729" s="7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2"/>
      <c r="B730" s="7"/>
      <c r="C730" s="7"/>
      <c r="D730" s="7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2"/>
      <c r="B731" s="7"/>
      <c r="C731" s="7"/>
      <c r="D731" s="7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2"/>
      <c r="B732" s="7"/>
      <c r="C732" s="7"/>
      <c r="D732" s="7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2"/>
      <c r="B733" s="7"/>
      <c r="C733" s="7"/>
      <c r="D733" s="7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2"/>
      <c r="B734" s="7"/>
      <c r="C734" s="7"/>
      <c r="D734" s="7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2"/>
      <c r="B735" s="7"/>
      <c r="C735" s="7"/>
      <c r="D735" s="7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2"/>
      <c r="B736" s="7"/>
      <c r="C736" s="7"/>
      <c r="D736" s="7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2"/>
      <c r="B737" s="7"/>
      <c r="C737" s="7"/>
      <c r="D737" s="7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2"/>
      <c r="B738" s="7"/>
      <c r="C738" s="7"/>
      <c r="D738" s="7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2"/>
      <c r="B739" s="7"/>
      <c r="C739" s="7"/>
      <c r="D739" s="7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2"/>
      <c r="B740" s="7"/>
      <c r="C740" s="7"/>
      <c r="D740" s="7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2"/>
      <c r="B741" s="7"/>
      <c r="C741" s="7"/>
      <c r="D741" s="7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2"/>
      <c r="B742" s="7"/>
      <c r="C742" s="7"/>
      <c r="D742" s="7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2"/>
      <c r="B743" s="7"/>
      <c r="C743" s="7"/>
      <c r="D743" s="7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2"/>
      <c r="B744" s="7"/>
      <c r="C744" s="7"/>
      <c r="D744" s="7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2"/>
      <c r="B745" s="7"/>
      <c r="C745" s="7"/>
      <c r="D745" s="7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2"/>
      <c r="B746" s="7"/>
      <c r="C746" s="7"/>
      <c r="D746" s="7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2"/>
      <c r="B747" s="7"/>
      <c r="C747" s="7"/>
      <c r="D747" s="7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2"/>
      <c r="B748" s="7"/>
      <c r="C748" s="7"/>
      <c r="D748" s="7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2"/>
      <c r="B749" s="7"/>
      <c r="C749" s="7"/>
      <c r="D749" s="7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2"/>
      <c r="B750" s="7"/>
      <c r="C750" s="7"/>
      <c r="D750" s="7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2"/>
      <c r="B751" s="7"/>
      <c r="C751" s="7"/>
      <c r="D751" s="7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2"/>
      <c r="B752" s="7"/>
      <c r="C752" s="7"/>
      <c r="D752" s="7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2"/>
      <c r="B753" s="7"/>
      <c r="C753" s="7"/>
      <c r="D753" s="7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2"/>
      <c r="B754" s="7"/>
      <c r="C754" s="7"/>
      <c r="D754" s="7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2"/>
      <c r="B755" s="7"/>
      <c r="C755" s="7"/>
      <c r="D755" s="7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2"/>
      <c r="B756" s="7"/>
      <c r="C756" s="7"/>
      <c r="D756" s="7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2"/>
      <c r="B757" s="7"/>
      <c r="C757" s="7"/>
      <c r="D757" s="7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2"/>
      <c r="B758" s="7"/>
      <c r="C758" s="7"/>
      <c r="D758" s="7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2"/>
      <c r="B759" s="7"/>
      <c r="C759" s="7"/>
      <c r="D759" s="7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2"/>
      <c r="B760" s="7"/>
      <c r="C760" s="7"/>
      <c r="D760" s="7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2"/>
      <c r="B761" s="7"/>
      <c r="C761" s="7"/>
      <c r="D761" s="7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2"/>
      <c r="B762" s="7"/>
      <c r="C762" s="7"/>
      <c r="D762" s="7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2"/>
      <c r="B763" s="7"/>
      <c r="C763" s="7"/>
      <c r="D763" s="7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2"/>
      <c r="B764" s="7"/>
      <c r="C764" s="7"/>
      <c r="D764" s="7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2"/>
      <c r="B765" s="7"/>
      <c r="C765" s="7"/>
      <c r="D765" s="7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2"/>
      <c r="B766" s="7"/>
      <c r="C766" s="7"/>
      <c r="D766" s="7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2"/>
      <c r="B767" s="7"/>
      <c r="C767" s="7"/>
      <c r="D767" s="7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2"/>
      <c r="B768" s="7"/>
      <c r="C768" s="7"/>
      <c r="D768" s="7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2"/>
      <c r="B769" s="7"/>
      <c r="C769" s="7"/>
      <c r="D769" s="7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2"/>
      <c r="B770" s="7"/>
      <c r="C770" s="7"/>
      <c r="D770" s="7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2"/>
      <c r="B771" s="7"/>
      <c r="C771" s="7"/>
      <c r="D771" s="7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2"/>
      <c r="B772" s="7"/>
      <c r="C772" s="7"/>
      <c r="D772" s="7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2"/>
      <c r="B773" s="7"/>
      <c r="C773" s="7"/>
      <c r="D773" s="7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2"/>
      <c r="B774" s="7"/>
      <c r="C774" s="7"/>
      <c r="D774" s="7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2"/>
      <c r="B775" s="7"/>
      <c r="C775" s="7"/>
      <c r="D775" s="7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2"/>
      <c r="B776" s="7"/>
      <c r="C776" s="7"/>
      <c r="D776" s="7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2"/>
      <c r="B777" s="7"/>
      <c r="C777" s="7"/>
      <c r="D777" s="7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2"/>
      <c r="B778" s="7"/>
      <c r="C778" s="7"/>
      <c r="D778" s="7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2"/>
      <c r="B779" s="7"/>
      <c r="C779" s="7"/>
      <c r="D779" s="7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2"/>
      <c r="B780" s="7"/>
      <c r="C780" s="7"/>
      <c r="D780" s="7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2"/>
      <c r="B781" s="7"/>
      <c r="C781" s="7"/>
      <c r="D781" s="7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2"/>
      <c r="B782" s="7"/>
      <c r="C782" s="7"/>
      <c r="D782" s="7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2"/>
      <c r="B783" s="7"/>
      <c r="C783" s="7"/>
      <c r="D783" s="7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2"/>
      <c r="B784" s="7"/>
      <c r="C784" s="7"/>
      <c r="D784" s="7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2"/>
      <c r="B785" s="7"/>
      <c r="C785" s="7"/>
      <c r="D785" s="7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2"/>
      <c r="B786" s="7"/>
      <c r="C786" s="7"/>
      <c r="D786" s="7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2"/>
      <c r="B787" s="7"/>
      <c r="C787" s="7"/>
      <c r="D787" s="7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2"/>
      <c r="B788" s="7"/>
      <c r="C788" s="7"/>
      <c r="D788" s="7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2"/>
      <c r="B789" s="7"/>
      <c r="C789" s="7"/>
      <c r="D789" s="7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2"/>
      <c r="B790" s="7"/>
      <c r="C790" s="7"/>
      <c r="D790" s="7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2"/>
      <c r="B791" s="7"/>
      <c r="C791" s="7"/>
      <c r="D791" s="7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2"/>
      <c r="B792" s="7"/>
      <c r="C792" s="7"/>
      <c r="D792" s="7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2"/>
      <c r="B793" s="7"/>
      <c r="C793" s="7"/>
      <c r="D793" s="7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2"/>
      <c r="B794" s="7"/>
      <c r="C794" s="7"/>
      <c r="D794" s="7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2"/>
      <c r="B795" s="7"/>
      <c r="C795" s="7"/>
      <c r="D795" s="7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2"/>
      <c r="B796" s="7"/>
      <c r="C796" s="7"/>
      <c r="D796" s="7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2"/>
      <c r="B797" s="7"/>
      <c r="C797" s="7"/>
      <c r="D797" s="7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2"/>
      <c r="B798" s="7"/>
      <c r="C798" s="7"/>
      <c r="D798" s="7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2"/>
      <c r="B799" s="7"/>
      <c r="C799" s="7"/>
      <c r="D799" s="7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2"/>
      <c r="B800" s="7"/>
      <c r="C800" s="7"/>
      <c r="D800" s="7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2"/>
      <c r="B801" s="7"/>
      <c r="C801" s="7"/>
      <c r="D801" s="7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2"/>
      <c r="B802" s="7"/>
      <c r="C802" s="7"/>
      <c r="D802" s="7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2"/>
      <c r="B803" s="7"/>
      <c r="C803" s="7"/>
      <c r="D803" s="7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2"/>
      <c r="B804" s="7"/>
      <c r="C804" s="7"/>
      <c r="D804" s="7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2"/>
      <c r="B805" s="7"/>
      <c r="C805" s="7"/>
      <c r="D805" s="7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2"/>
      <c r="B806" s="7"/>
      <c r="C806" s="7"/>
      <c r="D806" s="7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2"/>
      <c r="B807" s="7"/>
      <c r="C807" s="7"/>
      <c r="D807" s="7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2"/>
      <c r="B808" s="7"/>
      <c r="C808" s="7"/>
      <c r="D808" s="7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2"/>
      <c r="B809" s="7"/>
      <c r="C809" s="7"/>
      <c r="D809" s="7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2"/>
      <c r="B810" s="7"/>
      <c r="C810" s="7"/>
      <c r="D810" s="7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2"/>
      <c r="B811" s="7"/>
      <c r="C811" s="7"/>
      <c r="D811" s="7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2"/>
      <c r="B812" s="7"/>
      <c r="C812" s="7"/>
      <c r="D812" s="7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2"/>
      <c r="B813" s="7"/>
      <c r="C813" s="7"/>
      <c r="D813" s="7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2"/>
      <c r="B814" s="7"/>
      <c r="C814" s="7"/>
      <c r="D814" s="7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2"/>
      <c r="B815" s="7"/>
      <c r="C815" s="7"/>
      <c r="D815" s="7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2"/>
      <c r="B816" s="7"/>
      <c r="C816" s="7"/>
      <c r="D816" s="7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2"/>
      <c r="B817" s="7"/>
      <c r="C817" s="7"/>
      <c r="D817" s="7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2"/>
      <c r="B818" s="7"/>
      <c r="C818" s="7"/>
      <c r="D818" s="7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2"/>
      <c r="B819" s="7"/>
      <c r="C819" s="7"/>
      <c r="D819" s="7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2"/>
      <c r="B820" s="7"/>
      <c r="C820" s="7"/>
      <c r="D820" s="7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2"/>
      <c r="B821" s="7"/>
      <c r="C821" s="7"/>
      <c r="D821" s="7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2"/>
      <c r="B822" s="7"/>
      <c r="C822" s="7"/>
      <c r="D822" s="7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2"/>
      <c r="B823" s="7"/>
      <c r="C823" s="7"/>
      <c r="D823" s="7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2"/>
      <c r="B824" s="7"/>
      <c r="C824" s="7"/>
      <c r="D824" s="7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2"/>
      <c r="B825" s="7"/>
      <c r="C825" s="7"/>
      <c r="D825" s="7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2"/>
      <c r="B826" s="7"/>
      <c r="C826" s="7"/>
      <c r="D826" s="7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2"/>
      <c r="B827" s="7"/>
      <c r="C827" s="7"/>
      <c r="D827" s="7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2"/>
      <c r="B828" s="7"/>
      <c r="C828" s="7"/>
      <c r="D828" s="7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2"/>
      <c r="B829" s="7"/>
      <c r="C829" s="7"/>
      <c r="D829" s="7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2"/>
      <c r="B830" s="7"/>
      <c r="C830" s="7"/>
      <c r="D830" s="7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2"/>
      <c r="B831" s="7"/>
      <c r="C831" s="7"/>
      <c r="D831" s="7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2"/>
      <c r="B832" s="7"/>
      <c r="C832" s="7"/>
      <c r="D832" s="7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2"/>
      <c r="B833" s="7"/>
      <c r="C833" s="7"/>
      <c r="D833" s="7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2"/>
      <c r="B834" s="7"/>
      <c r="C834" s="7"/>
      <c r="D834" s="7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2"/>
      <c r="B835" s="7"/>
      <c r="C835" s="7"/>
      <c r="D835" s="7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2"/>
      <c r="B836" s="7"/>
      <c r="C836" s="7"/>
      <c r="D836" s="7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2"/>
      <c r="B837" s="7"/>
      <c r="C837" s="7"/>
      <c r="D837" s="7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2"/>
      <c r="B838" s="7"/>
      <c r="C838" s="7"/>
      <c r="D838" s="7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2"/>
      <c r="B839" s="7"/>
      <c r="C839" s="7"/>
      <c r="D839" s="7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2"/>
      <c r="B840" s="7"/>
      <c r="C840" s="7"/>
      <c r="D840" s="7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2"/>
      <c r="B841" s="7"/>
      <c r="C841" s="7"/>
      <c r="D841" s="7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2"/>
      <c r="B842" s="7"/>
      <c r="C842" s="7"/>
      <c r="D842" s="7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2"/>
      <c r="B843" s="7"/>
      <c r="C843" s="7"/>
      <c r="D843" s="7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2"/>
      <c r="B844" s="7"/>
      <c r="C844" s="7"/>
      <c r="D844" s="7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2"/>
      <c r="B845" s="7"/>
      <c r="C845" s="7"/>
      <c r="D845" s="7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2"/>
      <c r="B846" s="7"/>
      <c r="C846" s="7"/>
      <c r="D846" s="7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2"/>
      <c r="B847" s="7"/>
      <c r="C847" s="7"/>
      <c r="D847" s="7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2"/>
      <c r="B848" s="7"/>
      <c r="C848" s="7"/>
      <c r="D848" s="7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2"/>
      <c r="B849" s="7"/>
      <c r="C849" s="7"/>
      <c r="D849" s="7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2"/>
      <c r="B850" s="7"/>
      <c r="C850" s="7"/>
      <c r="D850" s="7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2"/>
      <c r="B851" s="7"/>
      <c r="C851" s="7"/>
      <c r="D851" s="7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2"/>
      <c r="B852" s="7"/>
      <c r="C852" s="7"/>
      <c r="D852" s="7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2"/>
      <c r="B853" s="7"/>
      <c r="C853" s="7"/>
      <c r="D853" s="7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2"/>
      <c r="B854" s="7"/>
      <c r="C854" s="7"/>
      <c r="D854" s="7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2"/>
      <c r="B855" s="7"/>
      <c r="C855" s="7"/>
      <c r="D855" s="7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2"/>
      <c r="B856" s="7"/>
      <c r="C856" s="7"/>
      <c r="D856" s="7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2"/>
      <c r="B857" s="7"/>
      <c r="C857" s="7"/>
      <c r="D857" s="7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2"/>
      <c r="B858" s="7"/>
      <c r="C858" s="7"/>
      <c r="D858" s="7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2"/>
      <c r="B859" s="7"/>
      <c r="C859" s="7"/>
      <c r="D859" s="7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2"/>
      <c r="B860" s="7"/>
      <c r="C860" s="7"/>
      <c r="D860" s="7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2"/>
      <c r="B861" s="7"/>
      <c r="C861" s="7"/>
      <c r="D861" s="7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2"/>
      <c r="B862" s="7"/>
      <c r="C862" s="7"/>
      <c r="D862" s="7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2"/>
      <c r="B863" s="7"/>
      <c r="C863" s="7"/>
      <c r="D863" s="7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2"/>
      <c r="B864" s="7"/>
      <c r="C864" s="7"/>
      <c r="D864" s="7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2"/>
      <c r="B865" s="7"/>
      <c r="C865" s="7"/>
      <c r="D865" s="7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2"/>
      <c r="B866" s="7"/>
      <c r="C866" s="7"/>
      <c r="D866" s="7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2"/>
      <c r="B867" s="7"/>
      <c r="C867" s="7"/>
      <c r="D867" s="7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2"/>
      <c r="B868" s="7"/>
      <c r="C868" s="7"/>
      <c r="D868" s="7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2"/>
      <c r="B869" s="7"/>
      <c r="C869" s="7"/>
      <c r="D869" s="7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2"/>
      <c r="B870" s="7"/>
      <c r="C870" s="7"/>
      <c r="D870" s="7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2"/>
      <c r="B871" s="7"/>
      <c r="C871" s="7"/>
      <c r="D871" s="7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2"/>
      <c r="B872" s="7"/>
      <c r="C872" s="7"/>
      <c r="D872" s="7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2"/>
      <c r="B873" s="7"/>
      <c r="C873" s="7"/>
      <c r="D873" s="7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2"/>
      <c r="B874" s="7"/>
      <c r="C874" s="7"/>
      <c r="D874" s="7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2"/>
      <c r="B875" s="7"/>
      <c r="C875" s="7"/>
      <c r="D875" s="7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2"/>
      <c r="B876" s="7"/>
      <c r="C876" s="7"/>
      <c r="D876" s="7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2"/>
      <c r="B877" s="7"/>
      <c r="C877" s="7"/>
      <c r="D877" s="7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2"/>
      <c r="B878" s="7"/>
      <c r="C878" s="7"/>
      <c r="D878" s="7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2"/>
      <c r="B879" s="7"/>
      <c r="C879" s="7"/>
      <c r="D879" s="7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2"/>
      <c r="B880" s="7"/>
      <c r="C880" s="7"/>
      <c r="D880" s="7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2"/>
      <c r="B881" s="7"/>
      <c r="C881" s="7"/>
      <c r="D881" s="7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2"/>
      <c r="B882" s="7"/>
      <c r="C882" s="7"/>
      <c r="D882" s="7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2"/>
      <c r="B883" s="7"/>
      <c r="C883" s="7"/>
      <c r="D883" s="7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2"/>
      <c r="B884" s="7"/>
      <c r="C884" s="7"/>
      <c r="D884" s="7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2"/>
      <c r="B885" s="7"/>
      <c r="C885" s="7"/>
      <c r="D885" s="7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2"/>
      <c r="B886" s="7"/>
      <c r="C886" s="7"/>
      <c r="D886" s="7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2"/>
      <c r="B887" s="7"/>
      <c r="C887" s="7"/>
      <c r="D887" s="7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2"/>
      <c r="B888" s="7"/>
      <c r="C888" s="7"/>
      <c r="D888" s="7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2"/>
      <c r="B889" s="7"/>
      <c r="C889" s="7"/>
      <c r="D889" s="7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2"/>
      <c r="B890" s="7"/>
      <c r="C890" s="7"/>
      <c r="D890" s="7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2"/>
      <c r="B891" s="7"/>
      <c r="C891" s="7"/>
      <c r="D891" s="7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2"/>
      <c r="B892" s="7"/>
      <c r="C892" s="7"/>
      <c r="D892" s="7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2"/>
      <c r="B893" s="7"/>
      <c r="C893" s="7"/>
      <c r="D893" s="7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2"/>
      <c r="B894" s="7"/>
      <c r="C894" s="7"/>
      <c r="D894" s="7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2"/>
      <c r="B895" s="7"/>
      <c r="C895" s="7"/>
      <c r="D895" s="7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2"/>
      <c r="B896" s="7"/>
      <c r="C896" s="7"/>
      <c r="D896" s="7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2"/>
      <c r="B897" s="7"/>
      <c r="C897" s="7"/>
      <c r="D897" s="7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2"/>
      <c r="B898" s="7"/>
      <c r="C898" s="7"/>
      <c r="D898" s="7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2"/>
      <c r="B899" s="7"/>
      <c r="C899" s="7"/>
      <c r="D899" s="7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2"/>
      <c r="B900" s="7"/>
      <c r="C900" s="7"/>
      <c r="D900" s="7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2"/>
      <c r="B901" s="7"/>
      <c r="C901" s="7"/>
      <c r="D901" s="7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2"/>
      <c r="B902" s="7"/>
      <c r="C902" s="7"/>
      <c r="D902" s="7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2"/>
      <c r="B903" s="7"/>
      <c r="C903" s="7"/>
      <c r="D903" s="7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2"/>
      <c r="B904" s="7"/>
      <c r="C904" s="7"/>
      <c r="D904" s="7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2"/>
      <c r="B905" s="7"/>
      <c r="C905" s="7"/>
      <c r="D905" s="7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2"/>
      <c r="B906" s="7"/>
      <c r="C906" s="7"/>
      <c r="D906" s="7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2"/>
      <c r="B907" s="7"/>
      <c r="C907" s="7"/>
      <c r="D907" s="7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2"/>
      <c r="B908" s="7"/>
      <c r="C908" s="7"/>
      <c r="D908" s="7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2"/>
      <c r="B909" s="7"/>
      <c r="C909" s="7"/>
      <c r="D909" s="7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2"/>
      <c r="B910" s="7"/>
      <c r="C910" s="7"/>
      <c r="D910" s="7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2"/>
      <c r="B911" s="7"/>
      <c r="C911" s="7"/>
      <c r="D911" s="7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2"/>
      <c r="B912" s="7"/>
      <c r="C912" s="7"/>
      <c r="D912" s="7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2"/>
      <c r="B913" s="7"/>
      <c r="C913" s="7"/>
      <c r="D913" s="7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2"/>
      <c r="B914" s="7"/>
      <c r="C914" s="7"/>
      <c r="D914" s="7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2"/>
      <c r="B915" s="7"/>
      <c r="C915" s="7"/>
      <c r="D915" s="7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2"/>
      <c r="B916" s="7"/>
      <c r="C916" s="7"/>
      <c r="D916" s="7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2"/>
      <c r="B917" s="7"/>
      <c r="C917" s="7"/>
      <c r="D917" s="7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2"/>
      <c r="B918" s="7"/>
      <c r="C918" s="7"/>
      <c r="D918" s="7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2"/>
      <c r="B919" s="7"/>
      <c r="C919" s="7"/>
      <c r="D919" s="7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2"/>
      <c r="B920" s="7"/>
      <c r="C920" s="7"/>
      <c r="D920" s="7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2"/>
      <c r="B921" s="7"/>
      <c r="C921" s="7"/>
      <c r="D921" s="7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2"/>
      <c r="B922" s="7"/>
      <c r="C922" s="7"/>
      <c r="D922" s="7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2"/>
      <c r="B923" s="7"/>
      <c r="C923" s="7"/>
      <c r="D923" s="7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2"/>
      <c r="B924" s="7"/>
      <c r="C924" s="7"/>
      <c r="D924" s="7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2"/>
      <c r="B925" s="7"/>
      <c r="C925" s="7"/>
      <c r="D925" s="7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2"/>
      <c r="B926" s="7"/>
      <c r="C926" s="7"/>
      <c r="D926" s="7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2"/>
      <c r="B927" s="7"/>
      <c r="C927" s="7"/>
      <c r="D927" s="7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2"/>
      <c r="B928" s="7"/>
      <c r="C928" s="7"/>
      <c r="D928" s="7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2"/>
      <c r="B929" s="7"/>
      <c r="C929" s="7"/>
      <c r="D929" s="7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2"/>
      <c r="B930" s="7"/>
      <c r="C930" s="7"/>
      <c r="D930" s="7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2"/>
      <c r="B931" s="7"/>
      <c r="C931" s="7"/>
      <c r="D931" s="7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2"/>
      <c r="B932" s="7"/>
      <c r="C932" s="7"/>
      <c r="D932" s="7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2"/>
      <c r="B933" s="7"/>
      <c r="C933" s="7"/>
      <c r="D933" s="7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2"/>
      <c r="B934" s="7"/>
      <c r="C934" s="7"/>
      <c r="D934" s="7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2"/>
      <c r="B935" s="7"/>
      <c r="C935" s="7"/>
      <c r="D935" s="7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2"/>
      <c r="B936" s="7"/>
      <c r="C936" s="7"/>
      <c r="D936" s="7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2"/>
      <c r="B937" s="7"/>
      <c r="C937" s="7"/>
      <c r="D937" s="7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2"/>
      <c r="B938" s="7"/>
      <c r="C938" s="7"/>
      <c r="D938" s="7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2"/>
      <c r="B939" s="7"/>
      <c r="C939" s="7"/>
      <c r="D939" s="7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2"/>
      <c r="B940" s="7"/>
      <c r="C940" s="7"/>
      <c r="D940" s="7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2"/>
      <c r="B941" s="7"/>
      <c r="C941" s="7"/>
      <c r="D941" s="7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2"/>
      <c r="B942" s="7"/>
      <c r="C942" s="7"/>
      <c r="D942" s="7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2"/>
      <c r="B943" s="7"/>
      <c r="C943" s="7"/>
      <c r="D943" s="7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2"/>
      <c r="B944" s="7"/>
      <c r="C944" s="7"/>
      <c r="D944" s="7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2"/>
      <c r="B945" s="7"/>
      <c r="C945" s="7"/>
      <c r="D945" s="7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2"/>
      <c r="B946" s="7"/>
      <c r="C946" s="7"/>
      <c r="D946" s="7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2"/>
      <c r="B947" s="7"/>
      <c r="C947" s="7"/>
      <c r="D947" s="7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2"/>
      <c r="B948" s="7"/>
      <c r="C948" s="7"/>
      <c r="D948" s="7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2"/>
      <c r="B949" s="7"/>
      <c r="C949" s="7"/>
      <c r="D949" s="7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2"/>
      <c r="B950" s="7"/>
      <c r="C950" s="7"/>
      <c r="D950" s="7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2"/>
      <c r="B951" s="7"/>
      <c r="C951" s="7"/>
      <c r="D951" s="7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2"/>
      <c r="B952" s="7"/>
      <c r="C952" s="7"/>
      <c r="D952" s="7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2"/>
      <c r="B953" s="7"/>
      <c r="C953" s="7"/>
      <c r="D953" s="7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2"/>
      <c r="B954" s="7"/>
      <c r="C954" s="7"/>
      <c r="D954" s="7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2"/>
      <c r="B955" s="7"/>
      <c r="C955" s="7"/>
      <c r="D955" s="7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2"/>
      <c r="B956" s="7"/>
      <c r="C956" s="7"/>
      <c r="D956" s="7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2"/>
      <c r="B957" s="7"/>
      <c r="C957" s="7"/>
      <c r="D957" s="7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2"/>
      <c r="B958" s="7"/>
      <c r="C958" s="7"/>
      <c r="D958" s="7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2"/>
      <c r="B959" s="7"/>
      <c r="C959" s="7"/>
      <c r="D959" s="7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2"/>
      <c r="B960" s="7"/>
      <c r="C960" s="7"/>
      <c r="D960" s="7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2"/>
      <c r="B961" s="7"/>
      <c r="C961" s="7"/>
      <c r="D961" s="7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2"/>
      <c r="B962" s="7"/>
      <c r="C962" s="7"/>
      <c r="D962" s="7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2"/>
      <c r="B963" s="7"/>
      <c r="C963" s="7"/>
      <c r="D963" s="7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2"/>
      <c r="B964" s="7"/>
      <c r="C964" s="7"/>
      <c r="D964" s="7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2"/>
      <c r="B965" s="7"/>
      <c r="C965" s="7"/>
      <c r="D965" s="7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2"/>
      <c r="B966" s="7"/>
      <c r="C966" s="7"/>
      <c r="D966" s="7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2"/>
      <c r="B967" s="7"/>
      <c r="C967" s="7"/>
      <c r="D967" s="7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2"/>
      <c r="B968" s="7"/>
      <c r="C968" s="7"/>
      <c r="D968" s="7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2"/>
      <c r="B969" s="7"/>
      <c r="C969" s="7"/>
      <c r="D969" s="7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2"/>
      <c r="B970" s="7"/>
      <c r="C970" s="7"/>
      <c r="D970" s="7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2"/>
      <c r="B971" s="7"/>
      <c r="C971" s="7"/>
      <c r="D971" s="7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2"/>
      <c r="B972" s="7"/>
      <c r="C972" s="7"/>
      <c r="D972" s="7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2"/>
      <c r="B973" s="7"/>
      <c r="C973" s="7"/>
      <c r="D973" s="7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2"/>
      <c r="B974" s="7"/>
      <c r="C974" s="7"/>
      <c r="D974" s="7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2"/>
      <c r="B975" s="7"/>
      <c r="C975" s="7"/>
      <c r="D975" s="7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2"/>
      <c r="B976" s="7"/>
      <c r="C976" s="7"/>
      <c r="D976" s="7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2"/>
      <c r="B977" s="7"/>
      <c r="C977" s="7"/>
      <c r="D977" s="7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2"/>
      <c r="B978" s="7"/>
      <c r="C978" s="7"/>
      <c r="D978" s="7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2"/>
      <c r="B979" s="7"/>
      <c r="C979" s="7"/>
      <c r="D979" s="7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2"/>
      <c r="B980" s="7"/>
      <c r="C980" s="7"/>
      <c r="D980" s="7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2"/>
      <c r="B981" s="7"/>
      <c r="C981" s="7"/>
      <c r="D981" s="7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2"/>
      <c r="B982" s="7"/>
      <c r="C982" s="7"/>
      <c r="D982" s="7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2"/>
      <c r="B983" s="7"/>
      <c r="C983" s="7"/>
      <c r="D983" s="7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2"/>
      <c r="B984" s="7"/>
      <c r="C984" s="7"/>
      <c r="D984" s="7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2"/>
      <c r="B985" s="7"/>
      <c r="C985" s="7"/>
      <c r="D985" s="7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2"/>
      <c r="B986" s="7"/>
      <c r="C986" s="7"/>
      <c r="D986" s="7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2"/>
      <c r="B987" s="7"/>
      <c r="C987" s="7"/>
      <c r="D987" s="7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2"/>
      <c r="B988" s="7"/>
      <c r="C988" s="7"/>
      <c r="D988" s="7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2"/>
      <c r="B989" s="7"/>
      <c r="C989" s="7"/>
      <c r="D989" s="7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2"/>
      <c r="B990" s="7"/>
      <c r="C990" s="7"/>
      <c r="D990" s="7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2"/>
      <c r="B991" s="7"/>
      <c r="C991" s="7"/>
      <c r="D991" s="7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2"/>
      <c r="B992" s="7"/>
      <c r="C992" s="7"/>
      <c r="D992" s="7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2"/>
      <c r="B993" s="7"/>
      <c r="C993" s="7"/>
      <c r="D993" s="7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2"/>
      <c r="B994" s="7"/>
      <c r="C994" s="7"/>
      <c r="D994" s="7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2"/>
      <c r="B995" s="7"/>
      <c r="C995" s="7"/>
      <c r="D995" s="7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2"/>
      <c r="B996" s="7"/>
      <c r="C996" s="7"/>
      <c r="D996" s="7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2"/>
      <c r="B997" s="7"/>
      <c r="C997" s="7"/>
      <c r="D997" s="7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2"/>
      <c r="B998" s="7"/>
      <c r="C998" s="7"/>
      <c r="D998" s="7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 x14ac:dyDescent="0.15">
      <c r="A999" s="2"/>
      <c r="B999" s="7"/>
      <c r="C999" s="7"/>
      <c r="D999" s="7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 x14ac:dyDescent="0.15">
      <c r="A1000" s="2"/>
      <c r="B1000" s="7"/>
      <c r="C1000" s="7"/>
      <c r="D1000" s="7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9933"/>
  </sheetPr>
  <dimension ref="A1:AD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15"/>
  <cols>
    <col min="1" max="1" width="15.1640625" customWidth="1"/>
    <col min="2" max="4" width="0.5" customWidth="1"/>
    <col min="5" max="5" width="13.6640625" customWidth="1"/>
    <col min="6" max="6" width="10" customWidth="1"/>
    <col min="7" max="8" width="11" customWidth="1"/>
    <col min="9" max="11" width="11.5" customWidth="1"/>
    <col min="12" max="16" width="11" customWidth="1"/>
    <col min="17" max="20" width="12" customWidth="1"/>
    <col min="21" max="30" width="8.6640625" customWidth="1"/>
  </cols>
  <sheetData>
    <row r="1" spans="1:30" ht="15" customHeight="1" x14ac:dyDescent="0.15">
      <c r="A1" s="1" t="s">
        <v>138</v>
      </c>
      <c r="B1" s="3"/>
      <c r="C1" s="5" t="s">
        <v>3</v>
      </c>
      <c r="D1" s="5"/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" customHeight="1" x14ac:dyDescent="0.15">
      <c r="A2" s="3"/>
      <c r="B2" s="3"/>
      <c r="C2" s="3"/>
      <c r="D2" s="3"/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" customHeight="1" x14ac:dyDescent="0.15">
      <c r="A3" s="2" t="s">
        <v>40</v>
      </c>
      <c r="B3" s="7"/>
      <c r="C3" s="8"/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3"/>
      <c r="R3" s="3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15">
      <c r="A4" s="2"/>
      <c r="B4" s="7" t="s">
        <v>27</v>
      </c>
      <c r="C4" s="12" t="s">
        <v>0</v>
      </c>
      <c r="D4" s="12"/>
      <c r="E4" s="35">
        <f>'Sales Plan'!E28</f>
        <v>0</v>
      </c>
      <c r="F4" s="35">
        <f>'Sales Plan'!F28</f>
        <v>40000</v>
      </c>
      <c r="G4" s="35">
        <f>'Sales Plan'!G28</f>
        <v>80000</v>
      </c>
      <c r="H4" s="35">
        <f>'Sales Plan'!H28</f>
        <v>120000</v>
      </c>
      <c r="I4" s="35">
        <f>'Sales Plan'!I28</f>
        <v>240000</v>
      </c>
      <c r="J4" s="35">
        <f>'Sales Plan'!J28</f>
        <v>320000</v>
      </c>
      <c r="K4" s="35">
        <f>'Sales Plan'!K28</f>
        <v>570000</v>
      </c>
      <c r="L4" s="35">
        <f>'Sales Plan'!L28</f>
        <v>750000</v>
      </c>
      <c r="M4" s="35">
        <f>'Sales Plan'!M28</f>
        <v>900000</v>
      </c>
      <c r="N4" s="35">
        <f>'Sales Plan'!N28</f>
        <v>1150000</v>
      </c>
      <c r="O4" s="35">
        <f>'Sales Plan'!O28</f>
        <v>1400000</v>
      </c>
      <c r="P4" s="35">
        <f>'Sales Plan'!P28</f>
        <v>1600000</v>
      </c>
      <c r="Q4" s="35">
        <f>'Sales Plan'!Q28</f>
        <v>1740000</v>
      </c>
      <c r="R4" s="35">
        <f>'Sales Plan'!R28</f>
        <v>1820000</v>
      </c>
      <c r="S4" s="35">
        <f>'Sales Plan'!S28</f>
        <v>1860000</v>
      </c>
      <c r="T4" s="35">
        <f>'Sales Plan'!T28</f>
        <v>1890000</v>
      </c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15">
      <c r="A5" s="2"/>
      <c r="B5" s="7" t="s">
        <v>32</v>
      </c>
      <c r="C5" s="12" t="s">
        <v>0</v>
      </c>
      <c r="D5" s="12"/>
      <c r="E5" s="35">
        <f>'Sales Plan'!E33</f>
        <v>0</v>
      </c>
      <c r="F5" s="35">
        <f>'Sales Plan'!F33</f>
        <v>21000</v>
      </c>
      <c r="G5" s="35">
        <f>'Sales Plan'!G33</f>
        <v>62580</v>
      </c>
      <c r="H5" s="35">
        <f>'Sales Plan'!H33</f>
        <v>124328.40000000001</v>
      </c>
      <c r="I5" s="35">
        <f>'Sales Plan'!I33</f>
        <v>247841.83199999999</v>
      </c>
      <c r="J5" s="35">
        <f>'Sales Plan'!J33</f>
        <v>410884.99535999994</v>
      </c>
      <c r="K5" s="35">
        <f>'Sales Plan'!K33</f>
        <v>701917.2954528</v>
      </c>
      <c r="L5" s="35">
        <f>'Sales Plan'!L33</f>
        <v>1081628.9495437441</v>
      </c>
      <c r="M5" s="35">
        <f>'Sales Plan'!M33</f>
        <v>1532496.370552869</v>
      </c>
      <c r="N5" s="35">
        <f>'Sales Plan'!N33</f>
        <v>2105596.4431418115</v>
      </c>
      <c r="O5" s="35">
        <f>'Sales Plan'!O33</f>
        <v>2798484.5142789753</v>
      </c>
      <c r="P5" s="35">
        <f>'Sales Plan'!P33</f>
        <v>3582514.823993396</v>
      </c>
      <c r="Q5" s="35">
        <f>'Sales Plan'!Q33</f>
        <v>4424364.5275135282</v>
      </c>
      <c r="R5" s="35">
        <f>'Sales Plan'!R33</f>
        <v>5291377.2369632572</v>
      </c>
      <c r="S5" s="35">
        <f>'Sales Plan'!S33</f>
        <v>6162049.6922239922</v>
      </c>
      <c r="T5" s="35">
        <f>'Sales Plan'!T33</f>
        <v>7031058.6983795119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5" customHeight="1" x14ac:dyDescent="0.15">
      <c r="A6" s="2"/>
      <c r="B6" s="3" t="s">
        <v>42</v>
      </c>
      <c r="C6" s="8"/>
      <c r="D6" s="8"/>
      <c r="E6" s="69">
        <f t="shared" ref="E6:T6" si="0">SUM(E4:E5)</f>
        <v>0</v>
      </c>
      <c r="F6" s="69">
        <f t="shared" si="0"/>
        <v>61000</v>
      </c>
      <c r="G6" s="69">
        <f t="shared" si="0"/>
        <v>142580</v>
      </c>
      <c r="H6" s="69">
        <f t="shared" si="0"/>
        <v>244328.40000000002</v>
      </c>
      <c r="I6" s="69">
        <f t="shared" si="0"/>
        <v>487841.83199999999</v>
      </c>
      <c r="J6" s="69">
        <f t="shared" si="0"/>
        <v>730884.99535999994</v>
      </c>
      <c r="K6" s="69">
        <f t="shared" si="0"/>
        <v>1271917.2954528001</v>
      </c>
      <c r="L6" s="69">
        <f t="shared" si="0"/>
        <v>1831628.9495437441</v>
      </c>
      <c r="M6" s="69">
        <f t="shared" si="0"/>
        <v>2432496.370552869</v>
      </c>
      <c r="N6" s="69">
        <f t="shared" si="0"/>
        <v>3255596.4431418115</v>
      </c>
      <c r="O6" s="69">
        <f t="shared" si="0"/>
        <v>4198484.5142789753</v>
      </c>
      <c r="P6" s="69">
        <f t="shared" si="0"/>
        <v>5182514.823993396</v>
      </c>
      <c r="Q6" s="69">
        <f t="shared" si="0"/>
        <v>6164364.5275135282</v>
      </c>
      <c r="R6" s="69">
        <f t="shared" si="0"/>
        <v>7111377.2369632572</v>
      </c>
      <c r="S6" s="69">
        <f t="shared" si="0"/>
        <v>8022049.6922239922</v>
      </c>
      <c r="T6" s="69">
        <f t="shared" si="0"/>
        <v>8921058.6983795129</v>
      </c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15">
      <c r="A7" s="2"/>
      <c r="B7" s="7"/>
      <c r="C7" s="8"/>
      <c r="D7" s="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5" customHeight="1" x14ac:dyDescent="0.15">
      <c r="A8" s="2" t="s">
        <v>128</v>
      </c>
      <c r="B8" s="7"/>
      <c r="C8" s="8"/>
      <c r="D8" s="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5" customHeight="1" x14ac:dyDescent="0.15">
      <c r="A9" s="2"/>
      <c r="B9" s="7" t="s">
        <v>43</v>
      </c>
      <c r="C9" s="12" t="s">
        <v>128</v>
      </c>
      <c r="D9" s="12"/>
      <c r="E9" s="35">
        <f>COGS!E47</f>
        <v>0</v>
      </c>
      <c r="F9" s="35">
        <f>COGS!F47</f>
        <v>0</v>
      </c>
      <c r="G9" s="35">
        <f>COGS!G47</f>
        <v>0</v>
      </c>
      <c r="H9" s="35">
        <f>COGS!H47</f>
        <v>0</v>
      </c>
      <c r="I9" s="35">
        <f>COGS!I47</f>
        <v>0</v>
      </c>
      <c r="J9" s="35">
        <f>COGS!J47</f>
        <v>0</v>
      </c>
      <c r="K9" s="35">
        <f>COGS!K47</f>
        <v>0</v>
      </c>
      <c r="L9" s="35">
        <f>COGS!L47</f>
        <v>0</v>
      </c>
      <c r="M9" s="35">
        <f>COGS!M47</f>
        <v>0</v>
      </c>
      <c r="N9" s="35">
        <f>COGS!N47</f>
        <v>0</v>
      </c>
      <c r="O9" s="35">
        <f>COGS!O47</f>
        <v>0</v>
      </c>
      <c r="P9" s="35">
        <f>COGS!P47</f>
        <v>0</v>
      </c>
      <c r="Q9" s="35">
        <f>COGS!Q47</f>
        <v>0</v>
      </c>
      <c r="R9" s="35">
        <f>COGS!R47</f>
        <v>0</v>
      </c>
      <c r="S9" s="35">
        <f>COGS!S47</f>
        <v>0</v>
      </c>
      <c r="T9" s="35">
        <f>COGS!T47</f>
        <v>0</v>
      </c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5" customHeight="1" x14ac:dyDescent="0.15">
      <c r="A10" s="2"/>
      <c r="B10" s="7" t="s">
        <v>72</v>
      </c>
      <c r="C10" s="12" t="s">
        <v>128</v>
      </c>
      <c r="D10" s="12"/>
      <c r="E10" s="35">
        <f>COGS!E71</f>
        <v>0</v>
      </c>
      <c r="F10" s="35">
        <f>COGS!F71</f>
        <v>100</v>
      </c>
      <c r="G10" s="35">
        <f>COGS!G71</f>
        <v>29047.999999999996</v>
      </c>
      <c r="H10" s="35">
        <f>COGS!H71</f>
        <v>52967.040000000001</v>
      </c>
      <c r="I10" s="35">
        <f>COGS!I71</f>
        <v>101821.4492</v>
      </c>
      <c r="J10" s="35">
        <f>COGS!J71</f>
        <v>135369.09521599999</v>
      </c>
      <c r="K10" s="35">
        <f>COGS!K71</f>
        <v>219499.33831168001</v>
      </c>
      <c r="L10" s="35">
        <f>COGS!L71</f>
        <v>288978.73904544639</v>
      </c>
      <c r="M10" s="35">
        <f>COGS!M71</f>
        <v>362438.22676453745</v>
      </c>
      <c r="N10" s="35">
        <f>COGS!N71</f>
        <v>453445.39972924674</v>
      </c>
      <c r="O10" s="35">
        <f>COGS!O71</f>
        <v>547535.49173466174</v>
      </c>
      <c r="P10" s="35">
        <f>COGS!P71</f>
        <v>644572.09439996851</v>
      </c>
      <c r="Q10" s="35">
        <f>COGS!Q71</f>
        <v>740388.40251196921</v>
      </c>
      <c r="R10" s="35">
        <f>COGS!R71</f>
        <v>790115.78446172981</v>
      </c>
      <c r="S10" s="35">
        <f>COGS!S71</f>
        <v>823054.96877249517</v>
      </c>
      <c r="T10" s="35">
        <f>COGS!T71</f>
        <v>850468.10689704528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5" customHeight="1" x14ac:dyDescent="0.15">
      <c r="A11" s="2"/>
      <c r="B11" s="3" t="s">
        <v>94</v>
      </c>
      <c r="C11" s="12"/>
      <c r="D11" s="12"/>
      <c r="E11" s="69">
        <f t="shared" ref="E11:T11" si="1">SUM(E9:E10)</f>
        <v>0</v>
      </c>
      <c r="F11" s="69">
        <f t="shared" si="1"/>
        <v>100</v>
      </c>
      <c r="G11" s="69">
        <f t="shared" si="1"/>
        <v>29047.999999999996</v>
      </c>
      <c r="H11" s="69">
        <f t="shared" si="1"/>
        <v>52967.040000000001</v>
      </c>
      <c r="I11" s="69">
        <f t="shared" si="1"/>
        <v>101821.4492</v>
      </c>
      <c r="J11" s="69">
        <f t="shared" si="1"/>
        <v>135369.09521599999</v>
      </c>
      <c r="K11" s="69">
        <f t="shared" si="1"/>
        <v>219499.33831168001</v>
      </c>
      <c r="L11" s="69">
        <f t="shared" si="1"/>
        <v>288978.73904544639</v>
      </c>
      <c r="M11" s="69">
        <f t="shared" si="1"/>
        <v>362438.22676453745</v>
      </c>
      <c r="N11" s="69">
        <f t="shared" si="1"/>
        <v>453445.39972924674</v>
      </c>
      <c r="O11" s="69">
        <f t="shared" si="1"/>
        <v>547535.49173466174</v>
      </c>
      <c r="P11" s="69">
        <f t="shared" si="1"/>
        <v>644572.09439996851</v>
      </c>
      <c r="Q11" s="69">
        <f t="shared" si="1"/>
        <v>740388.40251196921</v>
      </c>
      <c r="R11" s="69">
        <f t="shared" si="1"/>
        <v>790115.78446172981</v>
      </c>
      <c r="S11" s="69">
        <f t="shared" si="1"/>
        <v>823054.96877249517</v>
      </c>
      <c r="T11" s="69">
        <f t="shared" si="1"/>
        <v>850468.10689704528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5" customHeight="1" x14ac:dyDescent="0.15">
      <c r="A12" s="2" t="s">
        <v>129</v>
      </c>
      <c r="B12" s="7"/>
      <c r="C12" s="8"/>
      <c r="D12" s="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5" customHeight="1" x14ac:dyDescent="0.15">
      <c r="A13" s="2" t="s">
        <v>130</v>
      </c>
      <c r="B13" s="7"/>
      <c r="C13" s="8"/>
      <c r="D13" s="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5" customHeight="1" x14ac:dyDescent="0.15">
      <c r="A14" s="2"/>
      <c r="B14" s="7" t="s">
        <v>131</v>
      </c>
      <c r="C14" s="8"/>
      <c r="D14" s="8"/>
      <c r="E14" s="19">
        <f t="shared" ref="E14:T14" si="2">E4-E9</f>
        <v>0</v>
      </c>
      <c r="F14" s="19">
        <f t="shared" si="2"/>
        <v>40000</v>
      </c>
      <c r="G14" s="19">
        <f t="shared" si="2"/>
        <v>80000</v>
      </c>
      <c r="H14" s="19">
        <f t="shared" si="2"/>
        <v>120000</v>
      </c>
      <c r="I14" s="19">
        <f t="shared" si="2"/>
        <v>240000</v>
      </c>
      <c r="J14" s="19">
        <f t="shared" si="2"/>
        <v>320000</v>
      </c>
      <c r="K14" s="19">
        <f t="shared" si="2"/>
        <v>570000</v>
      </c>
      <c r="L14" s="19">
        <f t="shared" si="2"/>
        <v>750000</v>
      </c>
      <c r="M14" s="19">
        <f t="shared" si="2"/>
        <v>900000</v>
      </c>
      <c r="N14" s="19">
        <f t="shared" si="2"/>
        <v>1150000</v>
      </c>
      <c r="O14" s="19">
        <f t="shared" si="2"/>
        <v>1400000</v>
      </c>
      <c r="P14" s="19">
        <f t="shared" si="2"/>
        <v>1600000</v>
      </c>
      <c r="Q14" s="19">
        <f t="shared" si="2"/>
        <v>1740000</v>
      </c>
      <c r="R14" s="19">
        <f t="shared" si="2"/>
        <v>1820000</v>
      </c>
      <c r="S14" s="19">
        <f t="shared" si="2"/>
        <v>1860000</v>
      </c>
      <c r="T14" s="19">
        <f t="shared" si="2"/>
        <v>1890000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5" customHeight="1" x14ac:dyDescent="0.15">
      <c r="A15" s="2"/>
      <c r="B15" s="7" t="s">
        <v>132</v>
      </c>
      <c r="C15" s="8"/>
      <c r="D15" s="8"/>
      <c r="E15" s="19">
        <f t="shared" ref="E15:T15" si="3">E5-E10</f>
        <v>0</v>
      </c>
      <c r="F15" s="19">
        <f t="shared" si="3"/>
        <v>20900</v>
      </c>
      <c r="G15" s="19">
        <f t="shared" si="3"/>
        <v>33532</v>
      </c>
      <c r="H15" s="19">
        <f t="shared" si="3"/>
        <v>71361.360000000015</v>
      </c>
      <c r="I15" s="19">
        <f t="shared" si="3"/>
        <v>146020.38279999999</v>
      </c>
      <c r="J15" s="19">
        <f t="shared" si="3"/>
        <v>275515.90014399996</v>
      </c>
      <c r="K15" s="19">
        <f t="shared" si="3"/>
        <v>482417.95714111999</v>
      </c>
      <c r="L15" s="19">
        <f t="shared" si="3"/>
        <v>792650.2104982977</v>
      </c>
      <c r="M15" s="19">
        <f t="shared" si="3"/>
        <v>1170058.1437883317</v>
      </c>
      <c r="N15" s="19">
        <f t="shared" si="3"/>
        <v>1652151.0434125648</v>
      </c>
      <c r="O15" s="19">
        <f t="shared" si="3"/>
        <v>2250949.0225443137</v>
      </c>
      <c r="P15" s="19">
        <f t="shared" si="3"/>
        <v>2937942.7295934274</v>
      </c>
      <c r="Q15" s="19">
        <f t="shared" si="3"/>
        <v>3683976.125001559</v>
      </c>
      <c r="R15" s="19">
        <f t="shared" si="3"/>
        <v>4501261.452501527</v>
      </c>
      <c r="S15" s="19">
        <f t="shared" si="3"/>
        <v>5338994.723451497</v>
      </c>
      <c r="T15" s="19">
        <f t="shared" si="3"/>
        <v>6180590.591482467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5" customHeight="1" x14ac:dyDescent="0.15">
      <c r="A16" s="2"/>
      <c r="B16" s="3" t="s">
        <v>133</v>
      </c>
      <c r="C16" s="8"/>
      <c r="D16" s="8"/>
      <c r="E16" s="69">
        <f t="shared" ref="E16:T16" si="4">SUM(E14:E15)</f>
        <v>0</v>
      </c>
      <c r="F16" s="69">
        <f t="shared" si="4"/>
        <v>60900</v>
      </c>
      <c r="G16" s="69">
        <f t="shared" si="4"/>
        <v>113532</v>
      </c>
      <c r="H16" s="69">
        <f t="shared" si="4"/>
        <v>191361.36000000002</v>
      </c>
      <c r="I16" s="69">
        <f t="shared" si="4"/>
        <v>386020.38280000002</v>
      </c>
      <c r="J16" s="69">
        <f t="shared" si="4"/>
        <v>595515.90014399996</v>
      </c>
      <c r="K16" s="69">
        <f t="shared" si="4"/>
        <v>1052417.95714112</v>
      </c>
      <c r="L16" s="69">
        <f t="shared" si="4"/>
        <v>1542650.2104982976</v>
      </c>
      <c r="M16" s="69">
        <f t="shared" si="4"/>
        <v>2070058.1437883317</v>
      </c>
      <c r="N16" s="69">
        <f t="shared" si="4"/>
        <v>2802151.0434125648</v>
      </c>
      <c r="O16" s="69">
        <f t="shared" si="4"/>
        <v>3650949.0225443137</v>
      </c>
      <c r="P16" s="69">
        <f t="shared" si="4"/>
        <v>4537942.7295934279</v>
      </c>
      <c r="Q16" s="69">
        <f t="shared" si="4"/>
        <v>5423976.125001559</v>
      </c>
      <c r="R16" s="69">
        <f t="shared" si="4"/>
        <v>6321261.452501527</v>
      </c>
      <c r="S16" s="69">
        <f t="shared" si="4"/>
        <v>7198994.723451497</v>
      </c>
      <c r="T16" s="69">
        <f t="shared" si="4"/>
        <v>8070590.591482467</v>
      </c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" customHeight="1" x14ac:dyDescent="0.15">
      <c r="A17" s="2"/>
      <c r="B17" s="3"/>
      <c r="C17" s="8"/>
      <c r="D17" s="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" customHeight="1" x14ac:dyDescent="0.15">
      <c r="A18" s="2" t="s">
        <v>134</v>
      </c>
      <c r="B18" s="7"/>
      <c r="C18" s="8"/>
      <c r="D18" s="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5" customHeight="1" x14ac:dyDescent="0.15">
      <c r="A19" s="2"/>
      <c r="B19" s="7" t="s">
        <v>23</v>
      </c>
      <c r="C19" s="12" t="s">
        <v>134</v>
      </c>
      <c r="D19" s="12"/>
      <c r="E19" s="35">
        <f>Expenses!E7</f>
        <v>198000</v>
      </c>
      <c r="F19" s="35">
        <f>Expenses!F7</f>
        <v>280687.5</v>
      </c>
      <c r="G19" s="35">
        <f>Expenses!G7</f>
        <v>498062.5</v>
      </c>
      <c r="H19" s="35">
        <f>Expenses!H7</f>
        <v>558937.5</v>
      </c>
      <c r="I19" s="35">
        <f>Expenses!I7</f>
        <v>706337.5</v>
      </c>
      <c r="J19" s="35">
        <f>Expenses!J7</f>
        <v>617787.5</v>
      </c>
      <c r="K19" s="35">
        <f>Expenses!K7</f>
        <v>683062.5</v>
      </c>
      <c r="L19" s="35">
        <f>Expenses!L7</f>
        <v>724325</v>
      </c>
      <c r="M19" s="35">
        <f>Expenses!M7</f>
        <v>808687.5</v>
      </c>
      <c r="N19" s="35">
        <f>Expenses!N7</f>
        <v>852150</v>
      </c>
      <c r="O19" s="35">
        <f>Expenses!O7</f>
        <v>1006462.5</v>
      </c>
      <c r="P19" s="35">
        <f>Expenses!P7</f>
        <v>946625</v>
      </c>
      <c r="Q19" s="35">
        <f>Expenses!Q7</f>
        <v>1124712.5</v>
      </c>
      <c r="R19" s="35">
        <f>Expenses!R7</f>
        <v>1257562.5</v>
      </c>
      <c r="S19" s="35">
        <f>Expenses!S7</f>
        <v>1352862.5000000002</v>
      </c>
      <c r="T19" s="35">
        <f>Expenses!T7</f>
        <v>1449862.5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5" customHeight="1" x14ac:dyDescent="0.15">
      <c r="A20" s="2"/>
      <c r="B20" s="7" t="s">
        <v>39</v>
      </c>
      <c r="C20" s="12" t="s">
        <v>134</v>
      </c>
      <c r="D20" s="12"/>
      <c r="E20" s="35">
        <f>Expenses!E14</f>
        <v>44500</v>
      </c>
      <c r="F20" s="35">
        <f>Expenses!F14</f>
        <v>51500</v>
      </c>
      <c r="G20" s="35">
        <f>Expenses!G14</f>
        <v>59500</v>
      </c>
      <c r="H20" s="35">
        <f>Expenses!H14</f>
        <v>97000</v>
      </c>
      <c r="I20" s="35">
        <f>Expenses!I14</f>
        <v>107037.5</v>
      </c>
      <c r="J20" s="35">
        <f>Expenses!J14</f>
        <v>163012.5</v>
      </c>
      <c r="K20" s="35">
        <f>Expenses!K14</f>
        <v>168900</v>
      </c>
      <c r="L20" s="35">
        <f>Expenses!L14</f>
        <v>240700</v>
      </c>
      <c r="M20" s="35">
        <f>Expenses!M14</f>
        <v>187500</v>
      </c>
      <c r="N20" s="35">
        <f>Expenses!N14</f>
        <v>293112.5</v>
      </c>
      <c r="O20" s="35">
        <f>Expenses!O14</f>
        <v>225287.5</v>
      </c>
      <c r="P20" s="35">
        <f>Expenses!P14</f>
        <v>307462.5</v>
      </c>
      <c r="Q20" s="35">
        <f>Expenses!Q14</f>
        <v>279575</v>
      </c>
      <c r="R20" s="35">
        <f>Expenses!R14</f>
        <v>382125</v>
      </c>
      <c r="S20" s="35">
        <f>Expenses!S14</f>
        <v>284675</v>
      </c>
      <c r="T20" s="35">
        <f>Expenses!T14</f>
        <v>387225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5" customHeight="1" x14ac:dyDescent="0.15">
      <c r="A21" s="2"/>
      <c r="B21" s="7" t="s">
        <v>50</v>
      </c>
      <c r="C21" s="12" t="s">
        <v>134</v>
      </c>
      <c r="D21" s="12"/>
      <c r="E21" s="35">
        <f>Expenses!E21</f>
        <v>222875</v>
      </c>
      <c r="F21" s="35">
        <f>Expenses!F21</f>
        <v>320062.5</v>
      </c>
      <c r="G21" s="35">
        <f>Expenses!G21</f>
        <v>605625</v>
      </c>
      <c r="H21" s="35">
        <f>Expenses!H21</f>
        <v>702812.5</v>
      </c>
      <c r="I21" s="35">
        <f>Expenses!I21</f>
        <v>817200</v>
      </c>
      <c r="J21" s="35">
        <f>Expenses!J21</f>
        <v>737562.5</v>
      </c>
      <c r="K21" s="35">
        <f>Expenses!K21</f>
        <v>815268.75</v>
      </c>
      <c r="L21" s="35">
        <f>Expenses!L21</f>
        <v>889050</v>
      </c>
      <c r="M21" s="35">
        <f>Expenses!M21</f>
        <v>961906.25</v>
      </c>
      <c r="N21" s="35">
        <f>Expenses!N21</f>
        <v>1043587.5</v>
      </c>
      <c r="O21" s="35">
        <f>Expenses!O21</f>
        <v>1126593.75</v>
      </c>
      <c r="P21" s="35">
        <f>Expenses!P21</f>
        <v>1207175</v>
      </c>
      <c r="Q21" s="35">
        <f>Expenses!Q21</f>
        <v>1443750</v>
      </c>
      <c r="R21" s="35">
        <f>Expenses!R21</f>
        <v>1573687.5</v>
      </c>
      <c r="S21" s="35">
        <f>Expenses!S21</f>
        <v>1703275</v>
      </c>
      <c r="T21" s="35">
        <f>Expenses!T21</f>
        <v>1834762.5000000002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5" customHeight="1" x14ac:dyDescent="0.15">
      <c r="A22" s="2"/>
      <c r="B22" s="7" t="s">
        <v>135</v>
      </c>
      <c r="C22" s="12" t="s">
        <v>134</v>
      </c>
      <c r="D22" s="12"/>
      <c r="E22" s="70">
        <f>Expenses!E29</f>
        <v>71755</v>
      </c>
      <c r="F22" s="70">
        <f>Expenses!F29</f>
        <v>169048.83333333331</v>
      </c>
      <c r="G22" s="70">
        <f>Expenses!G29</f>
        <v>250971</v>
      </c>
      <c r="H22" s="70">
        <f>Expenses!H29</f>
        <v>276690.75</v>
      </c>
      <c r="I22" s="70">
        <f>Expenses!I29</f>
        <v>390659.75</v>
      </c>
      <c r="J22" s="70">
        <f>Expenses!J29</f>
        <v>364006.41666666663</v>
      </c>
      <c r="K22" s="70">
        <f>Expenses!K29</f>
        <v>398120.20833333331</v>
      </c>
      <c r="L22" s="70">
        <f>Expenses!L29</f>
        <v>421916.25</v>
      </c>
      <c r="M22" s="70">
        <f>Expenses!M29</f>
        <v>470577.875</v>
      </c>
      <c r="N22" s="70">
        <f>Expenses!N29</f>
        <v>497347.16666666663</v>
      </c>
      <c r="O22" s="70">
        <f>Expenses!O29</f>
        <v>520372.875</v>
      </c>
      <c r="P22" s="70">
        <f>Expenses!P29</f>
        <v>542659.58333333337</v>
      </c>
      <c r="Q22" s="70">
        <f>Expenses!Q29</f>
        <v>839715</v>
      </c>
      <c r="R22" s="70">
        <f>Expenses!R29</f>
        <v>871493</v>
      </c>
      <c r="S22" s="70">
        <f>Expenses!S29</f>
        <v>855352.83333333337</v>
      </c>
      <c r="T22" s="70">
        <f>Expenses!T29</f>
        <v>928806.66666666674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5" customHeight="1" x14ac:dyDescent="0.15">
      <c r="A23" s="2"/>
      <c r="B23" s="3" t="s">
        <v>136</v>
      </c>
      <c r="C23" s="8"/>
      <c r="D23" s="8"/>
      <c r="E23" s="53">
        <f t="shared" ref="E23:T23" si="5">SUM(E19:E22)</f>
        <v>537130</v>
      </c>
      <c r="F23" s="53">
        <f t="shared" si="5"/>
        <v>821298.83333333326</v>
      </c>
      <c r="G23" s="53">
        <f t="shared" si="5"/>
        <v>1414158.5</v>
      </c>
      <c r="H23" s="53">
        <f t="shared" si="5"/>
        <v>1635440.75</v>
      </c>
      <c r="I23" s="53">
        <f t="shared" si="5"/>
        <v>2021234.75</v>
      </c>
      <c r="J23" s="53">
        <f t="shared" si="5"/>
        <v>1882368.9166666665</v>
      </c>
      <c r="K23" s="53">
        <f t="shared" si="5"/>
        <v>2065351.4583333333</v>
      </c>
      <c r="L23" s="53">
        <f t="shared" si="5"/>
        <v>2275991.25</v>
      </c>
      <c r="M23" s="53">
        <f t="shared" si="5"/>
        <v>2428671.625</v>
      </c>
      <c r="N23" s="53">
        <f t="shared" si="5"/>
        <v>2686197.1666666665</v>
      </c>
      <c r="O23" s="53">
        <f t="shared" si="5"/>
        <v>2878716.625</v>
      </c>
      <c r="P23" s="53">
        <f t="shared" si="5"/>
        <v>3003922.0833333335</v>
      </c>
      <c r="Q23" s="53">
        <f t="shared" si="5"/>
        <v>3687752.5</v>
      </c>
      <c r="R23" s="53">
        <f t="shared" si="5"/>
        <v>4084868</v>
      </c>
      <c r="S23" s="53">
        <f t="shared" si="5"/>
        <v>4196165.333333333</v>
      </c>
      <c r="T23" s="53">
        <f t="shared" si="5"/>
        <v>4600656.666666667</v>
      </c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" customHeight="1" x14ac:dyDescent="0.15">
      <c r="A24" s="2"/>
      <c r="B24" s="7"/>
      <c r="C24" s="8"/>
      <c r="D24" s="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15">
      <c r="A25" s="2" t="s">
        <v>137</v>
      </c>
      <c r="B25" s="7"/>
      <c r="C25" s="8"/>
      <c r="D25" s="8"/>
      <c r="E25" s="67">
        <f t="shared" ref="E25:T25" si="6">E16-E23</f>
        <v>-537130</v>
      </c>
      <c r="F25" s="67">
        <f t="shared" si="6"/>
        <v>-760398.83333333326</v>
      </c>
      <c r="G25" s="67">
        <f t="shared" si="6"/>
        <v>-1300626.5</v>
      </c>
      <c r="H25" s="67">
        <f t="shared" si="6"/>
        <v>-1444079.39</v>
      </c>
      <c r="I25" s="67">
        <f t="shared" si="6"/>
        <v>-1635214.3672</v>
      </c>
      <c r="J25" s="67">
        <f t="shared" si="6"/>
        <v>-1286853.0165226664</v>
      </c>
      <c r="K25" s="67">
        <f t="shared" si="6"/>
        <v>-1012933.5011922133</v>
      </c>
      <c r="L25" s="67">
        <f t="shared" si="6"/>
        <v>-733341.03950170241</v>
      </c>
      <c r="M25" s="67">
        <f t="shared" si="6"/>
        <v>-358613.48121166835</v>
      </c>
      <c r="N25" s="67">
        <f t="shared" si="6"/>
        <v>115953.87674589828</v>
      </c>
      <c r="O25" s="67">
        <f t="shared" si="6"/>
        <v>772232.39754431369</v>
      </c>
      <c r="P25" s="67">
        <f t="shared" si="6"/>
        <v>1534020.6462600944</v>
      </c>
      <c r="Q25" s="67">
        <f t="shared" si="6"/>
        <v>1736223.625001559</v>
      </c>
      <c r="R25" s="67">
        <f t="shared" si="6"/>
        <v>2236393.452501527</v>
      </c>
      <c r="S25" s="67">
        <f t="shared" si="6"/>
        <v>3002829.390118164</v>
      </c>
      <c r="T25" s="67">
        <f t="shared" si="6"/>
        <v>3469933.9248158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15">
      <c r="A26" s="2"/>
      <c r="B26" s="7"/>
      <c r="C26" s="8"/>
      <c r="D26" s="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15">
      <c r="A27" s="2" t="s">
        <v>139</v>
      </c>
      <c r="B27" s="7"/>
      <c r="C27" s="8"/>
      <c r="D27" s="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15">
      <c r="A28" s="2"/>
      <c r="B28" s="71" t="s">
        <v>140</v>
      </c>
      <c r="C28" s="8"/>
      <c r="D28" s="8"/>
      <c r="E28" s="72" t="s">
        <v>141</v>
      </c>
      <c r="F28" s="63">
        <f t="shared" ref="F28:T28" si="7">F25/F6</f>
        <v>-12.465554644808742</v>
      </c>
      <c r="G28" s="63">
        <f t="shared" si="7"/>
        <v>-9.1220823397390944</v>
      </c>
      <c r="H28" s="63">
        <f t="shared" si="7"/>
        <v>-5.9104033342010167</v>
      </c>
      <c r="I28" s="63">
        <f t="shared" si="7"/>
        <v>-3.3519355248731517</v>
      </c>
      <c r="J28" s="63">
        <f t="shared" si="7"/>
        <v>-1.7606778421943421</v>
      </c>
      <c r="K28" s="63">
        <f t="shared" si="7"/>
        <v>-0.79638314913518882</v>
      </c>
      <c r="L28" s="63">
        <f t="shared" si="7"/>
        <v>-0.40037641886167857</v>
      </c>
      <c r="M28" s="63">
        <f t="shared" si="7"/>
        <v>-0.14742611152597979</v>
      </c>
      <c r="N28" s="63">
        <f t="shared" si="7"/>
        <v>3.5616784442115024E-2</v>
      </c>
      <c r="O28" s="63">
        <f t="shared" si="7"/>
        <v>0.18393122444967089</v>
      </c>
      <c r="P28" s="63">
        <f t="shared" si="7"/>
        <v>0.29599927802580833</v>
      </c>
      <c r="Q28" s="63">
        <f t="shared" si="7"/>
        <v>0.28165492440497936</v>
      </c>
      <c r="R28" s="63">
        <f t="shared" si="7"/>
        <v>0.31448106013519894</v>
      </c>
      <c r="S28" s="63">
        <f t="shared" si="7"/>
        <v>0.37432196325446532</v>
      </c>
      <c r="T28" s="63">
        <f t="shared" si="7"/>
        <v>0.38895988045074792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5" customHeight="1" x14ac:dyDescent="0.15">
      <c r="A29" s="2"/>
      <c r="B29" s="8"/>
      <c r="C29" s="8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5" customHeight="1" x14ac:dyDescent="0.15">
      <c r="A30" s="2"/>
      <c r="B30" s="71" t="s">
        <v>142</v>
      </c>
      <c r="C30" s="7"/>
      <c r="D30" s="8"/>
      <c r="E30" s="72" t="s">
        <v>141</v>
      </c>
      <c r="F30" s="63">
        <f t="shared" ref="F30:T30" si="8">F14/F4</f>
        <v>1</v>
      </c>
      <c r="G30" s="63">
        <f t="shared" si="8"/>
        <v>1</v>
      </c>
      <c r="H30" s="63">
        <f t="shared" si="8"/>
        <v>1</v>
      </c>
      <c r="I30" s="63">
        <f t="shared" si="8"/>
        <v>1</v>
      </c>
      <c r="J30" s="63">
        <f t="shared" si="8"/>
        <v>1</v>
      </c>
      <c r="K30" s="63">
        <f t="shared" si="8"/>
        <v>1</v>
      </c>
      <c r="L30" s="63">
        <f t="shared" si="8"/>
        <v>1</v>
      </c>
      <c r="M30" s="63">
        <f t="shared" si="8"/>
        <v>1</v>
      </c>
      <c r="N30" s="63">
        <f t="shared" si="8"/>
        <v>1</v>
      </c>
      <c r="O30" s="63">
        <f t="shared" si="8"/>
        <v>1</v>
      </c>
      <c r="P30" s="63">
        <f t="shared" si="8"/>
        <v>1</v>
      </c>
      <c r="Q30" s="63">
        <f t="shared" si="8"/>
        <v>1</v>
      </c>
      <c r="R30" s="63">
        <f t="shared" si="8"/>
        <v>1</v>
      </c>
      <c r="S30" s="63">
        <f t="shared" si="8"/>
        <v>1</v>
      </c>
      <c r="T30" s="63">
        <f t="shared" si="8"/>
        <v>1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5" customHeight="1" x14ac:dyDescent="0.15">
      <c r="A31" s="2"/>
      <c r="B31" s="71" t="s">
        <v>143</v>
      </c>
      <c r="C31" s="7"/>
      <c r="D31" s="8"/>
      <c r="E31" s="72" t="s">
        <v>141</v>
      </c>
      <c r="F31" s="63">
        <f t="shared" ref="F31:T31" si="9">F15/F5</f>
        <v>0.99523809523809526</v>
      </c>
      <c r="G31" s="63">
        <f t="shared" si="9"/>
        <v>0.5358261425375519</v>
      </c>
      <c r="H31" s="63">
        <f t="shared" si="9"/>
        <v>0.57397473143706512</v>
      </c>
      <c r="I31" s="63">
        <f t="shared" si="9"/>
        <v>0.58916762203403983</v>
      </c>
      <c r="J31" s="63">
        <f t="shared" si="9"/>
        <v>0.67054261716859398</v>
      </c>
      <c r="K31" s="63">
        <f t="shared" si="9"/>
        <v>0.68728603820755962</v>
      </c>
      <c r="L31" s="63">
        <f t="shared" si="9"/>
        <v>0.732830062317263</v>
      </c>
      <c r="M31" s="63">
        <f t="shared" si="9"/>
        <v>0.76349814999314947</v>
      </c>
      <c r="N31" s="63">
        <f t="shared" si="9"/>
        <v>0.78464752768453105</v>
      </c>
      <c r="O31" s="63">
        <f t="shared" si="9"/>
        <v>0.80434571320980375</v>
      </c>
      <c r="P31" s="63">
        <f t="shared" si="9"/>
        <v>0.82007831758767991</v>
      </c>
      <c r="Q31" s="63">
        <f t="shared" si="9"/>
        <v>0.83265655487748336</v>
      </c>
      <c r="R31" s="63">
        <f t="shared" si="9"/>
        <v>0.85067861369960063</v>
      </c>
      <c r="S31" s="63">
        <f t="shared" si="9"/>
        <v>0.8664316242351755</v>
      </c>
      <c r="T31" s="63">
        <f t="shared" si="9"/>
        <v>0.8790412449418098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5" customHeight="1" x14ac:dyDescent="0.15">
      <c r="A32" s="2"/>
      <c r="B32" s="71" t="s">
        <v>144</v>
      </c>
      <c r="C32" s="7"/>
      <c r="D32" s="8"/>
      <c r="E32" s="72" t="s">
        <v>141</v>
      </c>
      <c r="F32" s="63">
        <f t="shared" ref="F32:T32" si="10">F16/F6</f>
        <v>0.99836065573770494</v>
      </c>
      <c r="G32" s="63">
        <f t="shared" si="10"/>
        <v>0.79626876139711045</v>
      </c>
      <c r="H32" s="63">
        <f t="shared" si="10"/>
        <v>0.78321374019557288</v>
      </c>
      <c r="I32" s="63">
        <f t="shared" si="10"/>
        <v>0.79128184070938801</v>
      </c>
      <c r="J32" s="63">
        <f t="shared" si="10"/>
        <v>0.81478742062651943</v>
      </c>
      <c r="K32" s="63">
        <f t="shared" si="10"/>
        <v>0.8274264064995368</v>
      </c>
      <c r="L32" s="63">
        <f t="shared" si="10"/>
        <v>0.84222855883696823</v>
      </c>
      <c r="M32" s="63">
        <f t="shared" si="10"/>
        <v>0.85100153441044568</v>
      </c>
      <c r="N32" s="63">
        <f t="shared" si="10"/>
        <v>0.8607181794032035</v>
      </c>
      <c r="O32" s="63">
        <f t="shared" si="10"/>
        <v>0.86958734994198439</v>
      </c>
      <c r="P32" s="63">
        <f t="shared" si="10"/>
        <v>0.87562561492042357</v>
      </c>
      <c r="Q32" s="63">
        <f t="shared" si="10"/>
        <v>0.87989217717294632</v>
      </c>
      <c r="R32" s="63">
        <f t="shared" si="10"/>
        <v>0.88889412583052196</v>
      </c>
      <c r="S32" s="63">
        <f t="shared" si="10"/>
        <v>0.89740091368789365</v>
      </c>
      <c r="T32" s="63">
        <f t="shared" si="10"/>
        <v>0.90466735668362641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5" customHeight="1" x14ac:dyDescent="0.15">
      <c r="A33" s="2"/>
      <c r="B33" s="7"/>
      <c r="C33" s="7"/>
      <c r="D33" s="8"/>
      <c r="E33" s="19"/>
      <c r="F33" s="63"/>
      <c r="G33" s="10"/>
      <c r="H33" s="10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5" customHeight="1" x14ac:dyDescent="0.15">
      <c r="A34" s="2"/>
      <c r="B34" s="7"/>
      <c r="C34" s="8"/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15">
      <c r="A35" s="2"/>
      <c r="B35" s="7"/>
      <c r="C35" s="8"/>
      <c r="D35" s="8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5" customHeight="1" x14ac:dyDescent="0.15">
      <c r="A36" s="2"/>
      <c r="B36" s="7"/>
      <c r="C36" s="8"/>
      <c r="D36" s="8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5" customHeight="1" x14ac:dyDescent="0.15">
      <c r="A37" s="2"/>
      <c r="B37" s="7"/>
      <c r="C37" s="8"/>
      <c r="D37" s="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15">
      <c r="A38" s="2"/>
      <c r="B38" s="7"/>
      <c r="C38" s="8"/>
      <c r="D38" s="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15">
      <c r="A39" s="2"/>
      <c r="B39" s="7"/>
      <c r="C39" s="8"/>
      <c r="D39" s="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15">
      <c r="A40" s="2"/>
      <c r="B40" s="7"/>
      <c r="C40" s="8"/>
      <c r="D40" s="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15">
      <c r="A41" s="2"/>
      <c r="B41" s="7"/>
      <c r="C41" s="8"/>
      <c r="D41" s="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15">
      <c r="A42" s="2"/>
      <c r="B42" s="7"/>
      <c r="C42" s="8"/>
      <c r="D42" s="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15">
      <c r="A43" s="2"/>
      <c r="B43" s="7"/>
      <c r="C43" s="8"/>
      <c r="D43" s="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5" customHeight="1" x14ac:dyDescent="0.15">
      <c r="A44" s="2"/>
      <c r="B44" s="7"/>
      <c r="C44" s="8"/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5" customHeight="1" x14ac:dyDescent="0.15">
      <c r="A45" s="2"/>
      <c r="B45" s="7"/>
      <c r="C45" s="8"/>
      <c r="D45" s="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15">
      <c r="A46" s="2"/>
      <c r="B46" s="7"/>
      <c r="C46" s="8"/>
      <c r="D46" s="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15">
      <c r="A47" s="2"/>
      <c r="B47" s="7"/>
      <c r="C47" s="8"/>
      <c r="D47" s="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15">
      <c r="A48" s="2"/>
      <c r="B48" s="7"/>
      <c r="C48" s="8"/>
      <c r="D48" s="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15">
      <c r="A49" s="2"/>
      <c r="B49" s="7"/>
      <c r="C49" s="8"/>
      <c r="D49" s="8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15">
      <c r="A50" s="2"/>
      <c r="B50" s="7"/>
      <c r="C50" s="8"/>
      <c r="D50" s="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15">
      <c r="A51" s="2"/>
      <c r="B51" s="7"/>
      <c r="C51" s="8"/>
      <c r="D51" s="8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15">
      <c r="A52" s="2"/>
      <c r="B52" s="7"/>
      <c r="C52" s="8"/>
      <c r="D52" s="8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15">
      <c r="A53" s="2"/>
      <c r="B53" s="7"/>
      <c r="C53" s="8"/>
      <c r="D53" s="8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15">
      <c r="A54" s="2"/>
      <c r="B54" s="7"/>
      <c r="C54" s="8"/>
      <c r="D54" s="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3" x14ac:dyDescent="0.15">
      <c r="A55" s="2"/>
      <c r="B55" s="7"/>
      <c r="C55" s="8"/>
      <c r="D55" s="8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3" x14ac:dyDescent="0.15">
      <c r="A56" s="2"/>
      <c r="B56" s="7"/>
      <c r="C56" s="8"/>
      <c r="D56" s="8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3" x14ac:dyDescent="0.15">
      <c r="A57" s="2"/>
      <c r="B57" s="7"/>
      <c r="C57" s="8"/>
      <c r="D57" s="8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3" x14ac:dyDescent="0.15">
      <c r="A58" s="2"/>
      <c r="B58" s="7"/>
      <c r="C58" s="8"/>
      <c r="D58" s="8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3" x14ac:dyDescent="0.15">
      <c r="A59" s="2"/>
      <c r="B59" s="7"/>
      <c r="C59" s="8"/>
      <c r="D59" s="8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3" x14ac:dyDescent="0.15">
      <c r="A60" s="2"/>
      <c r="B60" s="7"/>
      <c r="C60" s="8"/>
      <c r="D60" s="8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3" x14ac:dyDescent="0.15">
      <c r="A61" s="2"/>
      <c r="B61" s="7"/>
      <c r="C61" s="8"/>
      <c r="D61" s="8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3" x14ac:dyDescent="0.15">
      <c r="A62" s="2"/>
      <c r="B62" s="7"/>
      <c r="C62" s="8"/>
      <c r="D62" s="8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3" x14ac:dyDescent="0.15">
      <c r="A63" s="2"/>
      <c r="B63" s="7"/>
      <c r="C63" s="8"/>
      <c r="D63" s="8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3" x14ac:dyDescent="0.15">
      <c r="A64" s="2"/>
      <c r="B64" s="7"/>
      <c r="C64" s="8"/>
      <c r="D64" s="8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3" x14ac:dyDescent="0.15">
      <c r="A65" s="2"/>
      <c r="B65" s="7"/>
      <c r="C65" s="8"/>
      <c r="D65" s="8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3" x14ac:dyDescent="0.15">
      <c r="A66" s="2"/>
      <c r="B66" s="7"/>
      <c r="C66" s="8"/>
      <c r="D66" s="8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3" x14ac:dyDescent="0.15">
      <c r="A67" s="2"/>
      <c r="B67" s="7"/>
      <c r="C67" s="8"/>
      <c r="D67" s="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3" x14ac:dyDescent="0.15">
      <c r="A68" s="2"/>
      <c r="B68" s="7"/>
      <c r="C68" s="8"/>
      <c r="D68" s="8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3" x14ac:dyDescent="0.15">
      <c r="A69" s="2"/>
      <c r="B69" s="7"/>
      <c r="C69" s="8"/>
      <c r="D69" s="8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3" x14ac:dyDescent="0.15">
      <c r="A70" s="2"/>
      <c r="B70" s="7"/>
      <c r="C70" s="8"/>
      <c r="D70" s="8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3" x14ac:dyDescent="0.15">
      <c r="A71" s="2"/>
      <c r="B71" s="7"/>
      <c r="C71" s="8"/>
      <c r="D71" s="8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3" x14ac:dyDescent="0.15">
      <c r="A72" s="2"/>
      <c r="B72" s="7"/>
      <c r="C72" s="8"/>
      <c r="D72" s="8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3" x14ac:dyDescent="0.15">
      <c r="A73" s="2"/>
      <c r="B73" s="7"/>
      <c r="C73" s="8"/>
      <c r="D73" s="8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3" x14ac:dyDescent="0.15">
      <c r="A74" s="2"/>
      <c r="B74" s="7"/>
      <c r="C74" s="8"/>
      <c r="D74" s="8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3" x14ac:dyDescent="0.15">
      <c r="A75" s="2"/>
      <c r="B75" s="7"/>
      <c r="C75" s="8"/>
      <c r="D75" s="8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3" x14ac:dyDescent="0.15">
      <c r="A76" s="2"/>
      <c r="B76" s="7"/>
      <c r="C76" s="8"/>
      <c r="D76" s="8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3" x14ac:dyDescent="0.15">
      <c r="A77" s="2"/>
      <c r="B77" s="7"/>
      <c r="C77" s="8"/>
      <c r="D77" s="8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3" x14ac:dyDescent="0.15">
      <c r="A78" s="2"/>
      <c r="B78" s="7"/>
      <c r="C78" s="8"/>
      <c r="D78" s="8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3" x14ac:dyDescent="0.15">
      <c r="A79" s="2"/>
      <c r="B79" s="7"/>
      <c r="C79" s="8"/>
      <c r="D79" s="8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3" x14ac:dyDescent="0.15">
      <c r="A80" s="2"/>
      <c r="B80" s="7"/>
      <c r="C80" s="8"/>
      <c r="D80" s="8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3" x14ac:dyDescent="0.15">
      <c r="A81" s="2"/>
      <c r="B81" s="7"/>
      <c r="C81" s="8"/>
      <c r="D81" s="8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3" x14ac:dyDescent="0.15">
      <c r="A82" s="2"/>
      <c r="B82" s="7"/>
      <c r="C82" s="8"/>
      <c r="D82" s="8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3" x14ac:dyDescent="0.15">
      <c r="A83" s="2"/>
      <c r="B83" s="7"/>
      <c r="C83" s="8"/>
      <c r="D83" s="8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3" x14ac:dyDescent="0.15">
      <c r="A84" s="2"/>
      <c r="B84" s="7"/>
      <c r="C84" s="8"/>
      <c r="D84" s="8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3" x14ac:dyDescent="0.15">
      <c r="A85" s="2"/>
      <c r="B85" s="7"/>
      <c r="C85" s="8"/>
      <c r="D85" s="8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3" x14ac:dyDescent="0.15">
      <c r="A86" s="2"/>
      <c r="B86" s="7"/>
      <c r="C86" s="8"/>
      <c r="D86" s="8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3" x14ac:dyDescent="0.15">
      <c r="A87" s="2"/>
      <c r="B87" s="7"/>
      <c r="C87" s="8"/>
      <c r="D87" s="8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3" x14ac:dyDescent="0.15">
      <c r="A88" s="2"/>
      <c r="B88" s="7"/>
      <c r="C88" s="8"/>
      <c r="D88" s="8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3" x14ac:dyDescent="0.15">
      <c r="A89" s="2"/>
      <c r="B89" s="7"/>
      <c r="C89" s="8"/>
      <c r="D89" s="8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3" x14ac:dyDescent="0.15">
      <c r="A90" s="2"/>
      <c r="B90" s="7"/>
      <c r="C90" s="8"/>
      <c r="D90" s="8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3" x14ac:dyDescent="0.15">
      <c r="A91" s="2"/>
      <c r="B91" s="7"/>
      <c r="C91" s="8"/>
      <c r="D91" s="8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3" x14ac:dyDescent="0.15">
      <c r="A92" s="2"/>
      <c r="B92" s="7"/>
      <c r="C92" s="8"/>
      <c r="D92" s="8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3" x14ac:dyDescent="0.15">
      <c r="A93" s="2"/>
      <c r="B93" s="7"/>
      <c r="C93" s="8"/>
      <c r="D93" s="8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3" x14ac:dyDescent="0.15">
      <c r="A94" s="2"/>
      <c r="B94" s="7"/>
      <c r="C94" s="8"/>
      <c r="D94" s="8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3" x14ac:dyDescent="0.15">
      <c r="A95" s="2"/>
      <c r="B95" s="7"/>
      <c r="C95" s="8"/>
      <c r="D95" s="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3" x14ac:dyDescent="0.15">
      <c r="A96" s="2"/>
      <c r="B96" s="7"/>
      <c r="C96" s="8"/>
      <c r="D96" s="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3" x14ac:dyDescent="0.15">
      <c r="A97" s="2"/>
      <c r="B97" s="7"/>
      <c r="C97" s="8"/>
      <c r="D97" s="8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3" x14ac:dyDescent="0.15">
      <c r="A98" s="2"/>
      <c r="B98" s="7"/>
      <c r="C98" s="8"/>
      <c r="D98" s="8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3" x14ac:dyDescent="0.15">
      <c r="A99" s="2"/>
      <c r="B99" s="7"/>
      <c r="C99" s="8"/>
      <c r="D99" s="8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3" x14ac:dyDescent="0.15">
      <c r="A100" s="2"/>
      <c r="B100" s="7"/>
      <c r="C100" s="8"/>
      <c r="D100" s="8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3" x14ac:dyDescent="0.15">
      <c r="A101" s="2"/>
      <c r="B101" s="7"/>
      <c r="C101" s="8"/>
      <c r="D101" s="8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3" x14ac:dyDescent="0.15">
      <c r="A102" s="2"/>
      <c r="B102" s="7"/>
      <c r="C102" s="8"/>
      <c r="D102" s="8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3" x14ac:dyDescent="0.15">
      <c r="A103" s="2"/>
      <c r="B103" s="7"/>
      <c r="C103" s="8"/>
      <c r="D103" s="8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3" x14ac:dyDescent="0.15">
      <c r="A104" s="2"/>
      <c r="B104" s="7"/>
      <c r="C104" s="8"/>
      <c r="D104" s="8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3" x14ac:dyDescent="0.15">
      <c r="A105" s="2"/>
      <c r="B105" s="7"/>
      <c r="C105" s="8"/>
      <c r="D105" s="8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3" x14ac:dyDescent="0.15">
      <c r="A106" s="2"/>
      <c r="B106" s="7"/>
      <c r="C106" s="8"/>
      <c r="D106" s="8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3" x14ac:dyDescent="0.15">
      <c r="A107" s="2"/>
      <c r="B107" s="7"/>
      <c r="C107" s="8"/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3" x14ac:dyDescent="0.15">
      <c r="A108" s="2"/>
      <c r="B108" s="7"/>
      <c r="C108" s="8"/>
      <c r="D108" s="8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3" x14ac:dyDescent="0.15">
      <c r="A109" s="2"/>
      <c r="B109" s="7"/>
      <c r="C109" s="8"/>
      <c r="D109" s="8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3" x14ac:dyDescent="0.15">
      <c r="A110" s="2"/>
      <c r="B110" s="7"/>
      <c r="C110" s="8"/>
      <c r="D110" s="8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3" x14ac:dyDescent="0.15">
      <c r="A111" s="2"/>
      <c r="B111" s="7"/>
      <c r="C111" s="8"/>
      <c r="D111" s="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3" x14ac:dyDescent="0.15">
      <c r="A112" s="2"/>
      <c r="B112" s="7"/>
      <c r="C112" s="8"/>
      <c r="D112" s="8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3" x14ac:dyDescent="0.15">
      <c r="A113" s="2"/>
      <c r="B113" s="7"/>
      <c r="C113" s="8"/>
      <c r="D113" s="8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3" x14ac:dyDescent="0.15">
      <c r="A114" s="2"/>
      <c r="B114" s="7"/>
      <c r="C114" s="8"/>
      <c r="D114" s="8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3" x14ac:dyDescent="0.15">
      <c r="A115" s="2"/>
      <c r="B115" s="7"/>
      <c r="C115" s="8"/>
      <c r="D115" s="8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3" x14ac:dyDescent="0.15">
      <c r="A116" s="2"/>
      <c r="B116" s="7"/>
      <c r="C116" s="8"/>
      <c r="D116" s="8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3" x14ac:dyDescent="0.15">
      <c r="A117" s="2"/>
      <c r="B117" s="7"/>
      <c r="C117" s="8"/>
      <c r="D117" s="8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3" x14ac:dyDescent="0.15">
      <c r="A118" s="2"/>
      <c r="B118" s="7"/>
      <c r="C118" s="8"/>
      <c r="D118" s="8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3" x14ac:dyDescent="0.15">
      <c r="A119" s="2"/>
      <c r="B119" s="7"/>
      <c r="C119" s="8"/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3" x14ac:dyDescent="0.15">
      <c r="A120" s="2"/>
      <c r="B120" s="7"/>
      <c r="C120" s="8"/>
      <c r="D120" s="8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3" x14ac:dyDescent="0.15">
      <c r="A121" s="2"/>
      <c r="B121" s="7"/>
      <c r="C121" s="8"/>
      <c r="D121" s="8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3" x14ac:dyDescent="0.15">
      <c r="A122" s="2"/>
      <c r="B122" s="7"/>
      <c r="C122" s="8"/>
      <c r="D122" s="8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3" x14ac:dyDescent="0.15">
      <c r="A123" s="2"/>
      <c r="B123" s="7"/>
      <c r="C123" s="8"/>
      <c r="D123" s="8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3" x14ac:dyDescent="0.15">
      <c r="A124" s="2"/>
      <c r="B124" s="7"/>
      <c r="C124" s="8"/>
      <c r="D124" s="8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3" x14ac:dyDescent="0.15">
      <c r="A125" s="2"/>
      <c r="B125" s="7"/>
      <c r="C125" s="8"/>
      <c r="D125" s="8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3" x14ac:dyDescent="0.15">
      <c r="A126" s="2"/>
      <c r="B126" s="7"/>
      <c r="C126" s="8"/>
      <c r="D126" s="8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3" x14ac:dyDescent="0.15">
      <c r="A127" s="2"/>
      <c r="B127" s="7"/>
      <c r="C127" s="8"/>
      <c r="D127" s="8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3" x14ac:dyDescent="0.15">
      <c r="A128" s="2"/>
      <c r="B128" s="7"/>
      <c r="C128" s="8"/>
      <c r="D128" s="8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3" x14ac:dyDescent="0.15">
      <c r="A129" s="2"/>
      <c r="B129" s="7"/>
      <c r="C129" s="8"/>
      <c r="D129" s="8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3" x14ac:dyDescent="0.15">
      <c r="A130" s="2"/>
      <c r="B130" s="7"/>
      <c r="C130" s="8"/>
      <c r="D130" s="8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3" x14ac:dyDescent="0.15">
      <c r="A131" s="2"/>
      <c r="B131" s="7"/>
      <c r="C131" s="8"/>
      <c r="D131" s="8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3" x14ac:dyDescent="0.15">
      <c r="A132" s="2"/>
      <c r="B132" s="7"/>
      <c r="C132" s="8"/>
      <c r="D132" s="8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3" x14ac:dyDescent="0.15">
      <c r="A133" s="2"/>
      <c r="B133" s="7"/>
      <c r="C133" s="8"/>
      <c r="D133" s="8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3" x14ac:dyDescent="0.15">
      <c r="A134" s="2"/>
      <c r="B134" s="7"/>
      <c r="C134" s="8"/>
      <c r="D134" s="8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3" x14ac:dyDescent="0.15">
      <c r="A135" s="2"/>
      <c r="B135" s="7"/>
      <c r="C135" s="8"/>
      <c r="D135" s="8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3" x14ac:dyDescent="0.15">
      <c r="A136" s="2"/>
      <c r="B136" s="7"/>
      <c r="C136" s="8"/>
      <c r="D136" s="8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3" x14ac:dyDescent="0.15">
      <c r="A137" s="2"/>
      <c r="B137" s="7"/>
      <c r="C137" s="8"/>
      <c r="D137" s="8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3" x14ac:dyDescent="0.15">
      <c r="A138" s="2"/>
      <c r="B138" s="7"/>
      <c r="C138" s="8"/>
      <c r="D138" s="8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3" x14ac:dyDescent="0.15">
      <c r="A139" s="2"/>
      <c r="B139" s="7"/>
      <c r="C139" s="8"/>
      <c r="D139" s="8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3" x14ac:dyDescent="0.15">
      <c r="A140" s="2"/>
      <c r="B140" s="7"/>
      <c r="C140" s="8"/>
      <c r="D140" s="8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3" x14ac:dyDescent="0.15">
      <c r="A141" s="2"/>
      <c r="B141" s="7"/>
      <c r="C141" s="8"/>
      <c r="D141" s="8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3" x14ac:dyDescent="0.15">
      <c r="A142" s="2"/>
      <c r="B142" s="7"/>
      <c r="C142" s="8"/>
      <c r="D142" s="8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3" x14ac:dyDescent="0.15">
      <c r="A143" s="2"/>
      <c r="B143" s="7"/>
      <c r="C143" s="8"/>
      <c r="D143" s="8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3" x14ac:dyDescent="0.15">
      <c r="A144" s="2"/>
      <c r="B144" s="7"/>
      <c r="C144" s="8"/>
      <c r="D144" s="8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3" x14ac:dyDescent="0.15">
      <c r="A145" s="2"/>
      <c r="B145" s="7"/>
      <c r="C145" s="8"/>
      <c r="D145" s="8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3" x14ac:dyDescent="0.15">
      <c r="A146" s="2"/>
      <c r="B146" s="7"/>
      <c r="C146" s="8"/>
      <c r="D146" s="8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3" x14ac:dyDescent="0.15">
      <c r="A147" s="2"/>
      <c r="B147" s="7"/>
      <c r="C147" s="8"/>
      <c r="D147" s="8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3" x14ac:dyDescent="0.15">
      <c r="A148" s="2"/>
      <c r="B148" s="7"/>
      <c r="C148" s="8"/>
      <c r="D148" s="8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3" x14ac:dyDescent="0.15">
      <c r="A149" s="2"/>
      <c r="B149" s="7"/>
      <c r="C149" s="8"/>
      <c r="D149" s="8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3" x14ac:dyDescent="0.15">
      <c r="A150" s="2"/>
      <c r="B150" s="7"/>
      <c r="C150" s="8"/>
      <c r="D150" s="8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3" x14ac:dyDescent="0.15">
      <c r="A151" s="2"/>
      <c r="B151" s="7"/>
      <c r="C151" s="8"/>
      <c r="D151" s="8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3" x14ac:dyDescent="0.15">
      <c r="A152" s="2"/>
      <c r="B152" s="7"/>
      <c r="C152" s="8"/>
      <c r="D152" s="8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3" x14ac:dyDescent="0.15">
      <c r="A153" s="2"/>
      <c r="B153" s="7"/>
      <c r="C153" s="8"/>
      <c r="D153" s="8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3" x14ac:dyDescent="0.15">
      <c r="A154" s="2"/>
      <c r="B154" s="7"/>
      <c r="C154" s="8"/>
      <c r="D154" s="8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3" x14ac:dyDescent="0.15">
      <c r="A155" s="2"/>
      <c r="B155" s="7"/>
      <c r="C155" s="8"/>
      <c r="D155" s="8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3" x14ac:dyDescent="0.15">
      <c r="A156" s="2"/>
      <c r="B156" s="7"/>
      <c r="C156" s="8"/>
      <c r="D156" s="8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3" x14ac:dyDescent="0.15">
      <c r="A157" s="2"/>
      <c r="B157" s="7"/>
      <c r="C157" s="8"/>
      <c r="D157" s="8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3" x14ac:dyDescent="0.15">
      <c r="A158" s="2"/>
      <c r="B158" s="7"/>
      <c r="C158" s="8"/>
      <c r="D158" s="8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3" x14ac:dyDescent="0.15">
      <c r="A159" s="2"/>
      <c r="B159" s="7"/>
      <c r="C159" s="8"/>
      <c r="D159" s="8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3" x14ac:dyDescent="0.15">
      <c r="A160" s="2"/>
      <c r="B160" s="7"/>
      <c r="C160" s="8"/>
      <c r="D160" s="8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3" x14ac:dyDescent="0.15">
      <c r="A161" s="2"/>
      <c r="B161" s="7"/>
      <c r="C161" s="8"/>
      <c r="D161" s="8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3" x14ac:dyDescent="0.15">
      <c r="A162" s="2"/>
      <c r="B162" s="7"/>
      <c r="C162" s="8"/>
      <c r="D162" s="8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3" x14ac:dyDescent="0.15">
      <c r="A163" s="2"/>
      <c r="B163" s="7"/>
      <c r="C163" s="8"/>
      <c r="D163" s="8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3" x14ac:dyDescent="0.15">
      <c r="A164" s="2"/>
      <c r="B164" s="7"/>
      <c r="C164" s="8"/>
      <c r="D164" s="8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3" x14ac:dyDescent="0.15">
      <c r="A165" s="2"/>
      <c r="B165" s="7"/>
      <c r="C165" s="8"/>
      <c r="D165" s="8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3" x14ac:dyDescent="0.15">
      <c r="A166" s="2"/>
      <c r="B166" s="7"/>
      <c r="C166" s="8"/>
      <c r="D166" s="8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3" x14ac:dyDescent="0.15">
      <c r="A167" s="2"/>
      <c r="B167" s="7"/>
      <c r="C167" s="8"/>
      <c r="D167" s="8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3" x14ac:dyDescent="0.15">
      <c r="A168" s="2"/>
      <c r="B168" s="7"/>
      <c r="C168" s="8"/>
      <c r="D168" s="8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3" x14ac:dyDescent="0.15">
      <c r="A169" s="2"/>
      <c r="B169" s="7"/>
      <c r="C169" s="8"/>
      <c r="D169" s="8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3" x14ac:dyDescent="0.15">
      <c r="A170" s="2"/>
      <c r="B170" s="7"/>
      <c r="C170" s="8"/>
      <c r="D170" s="8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3" x14ac:dyDescent="0.15">
      <c r="A171" s="2"/>
      <c r="B171" s="7"/>
      <c r="C171" s="8"/>
      <c r="D171" s="8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3" x14ac:dyDescent="0.15">
      <c r="A172" s="2"/>
      <c r="B172" s="7"/>
      <c r="C172" s="8"/>
      <c r="D172" s="8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3" x14ac:dyDescent="0.15">
      <c r="A173" s="2"/>
      <c r="B173" s="7"/>
      <c r="C173" s="8"/>
      <c r="D173" s="8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3" x14ac:dyDescent="0.15">
      <c r="A174" s="2"/>
      <c r="B174" s="7"/>
      <c r="C174" s="8"/>
      <c r="D174" s="8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3" x14ac:dyDescent="0.15">
      <c r="A175" s="2"/>
      <c r="B175" s="7"/>
      <c r="C175" s="8"/>
      <c r="D175" s="8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3" x14ac:dyDescent="0.15">
      <c r="A176" s="2"/>
      <c r="B176" s="7"/>
      <c r="C176" s="8"/>
      <c r="D176" s="8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3" x14ac:dyDescent="0.15">
      <c r="A177" s="2"/>
      <c r="B177" s="7"/>
      <c r="C177" s="8"/>
      <c r="D177" s="8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3" x14ac:dyDescent="0.15">
      <c r="A178" s="2"/>
      <c r="B178" s="7"/>
      <c r="C178" s="8"/>
      <c r="D178" s="8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3" x14ac:dyDescent="0.15">
      <c r="A179" s="2"/>
      <c r="B179" s="7"/>
      <c r="C179" s="8"/>
      <c r="D179" s="8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3" x14ac:dyDescent="0.15">
      <c r="A180" s="2"/>
      <c r="B180" s="7"/>
      <c r="C180" s="8"/>
      <c r="D180" s="8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3" x14ac:dyDescent="0.15">
      <c r="A181" s="2"/>
      <c r="B181" s="7"/>
      <c r="C181" s="8"/>
      <c r="D181" s="8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3" x14ac:dyDescent="0.15">
      <c r="A182" s="2"/>
      <c r="B182" s="7"/>
      <c r="C182" s="8"/>
      <c r="D182" s="8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3" x14ac:dyDescent="0.15">
      <c r="A183" s="2"/>
      <c r="B183" s="7"/>
      <c r="C183" s="8"/>
      <c r="D183" s="8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3" x14ac:dyDescent="0.15">
      <c r="A184" s="2"/>
      <c r="B184" s="7"/>
      <c r="C184" s="8"/>
      <c r="D184" s="8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3" x14ac:dyDescent="0.15">
      <c r="A185" s="2"/>
      <c r="B185" s="7"/>
      <c r="C185" s="8"/>
      <c r="D185" s="8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3" x14ac:dyDescent="0.15">
      <c r="A186" s="2"/>
      <c r="B186" s="7"/>
      <c r="C186" s="8"/>
      <c r="D186" s="8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3" x14ac:dyDescent="0.15">
      <c r="A187" s="2"/>
      <c r="B187" s="7"/>
      <c r="C187" s="8"/>
      <c r="D187" s="8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3" x14ac:dyDescent="0.15">
      <c r="A188" s="2"/>
      <c r="B188" s="7"/>
      <c r="C188" s="8"/>
      <c r="D188" s="8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3" x14ac:dyDescent="0.15">
      <c r="A189" s="2"/>
      <c r="B189" s="7"/>
      <c r="C189" s="8"/>
      <c r="D189" s="8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3" x14ac:dyDescent="0.15">
      <c r="A190" s="2"/>
      <c r="B190" s="7"/>
      <c r="C190" s="8"/>
      <c r="D190" s="8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3" x14ac:dyDescent="0.15">
      <c r="A191" s="2"/>
      <c r="B191" s="7"/>
      <c r="C191" s="8"/>
      <c r="D191" s="8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3" x14ac:dyDescent="0.15">
      <c r="A192" s="2"/>
      <c r="B192" s="7"/>
      <c r="C192" s="8"/>
      <c r="D192" s="8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3" x14ac:dyDescent="0.15">
      <c r="A193" s="2"/>
      <c r="B193" s="7"/>
      <c r="C193" s="8"/>
      <c r="D193" s="8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3" x14ac:dyDescent="0.15">
      <c r="A194" s="2"/>
      <c r="B194" s="7"/>
      <c r="C194" s="8"/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3" x14ac:dyDescent="0.15">
      <c r="A195" s="2"/>
      <c r="B195" s="7"/>
      <c r="C195" s="8"/>
      <c r="D195" s="8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3" x14ac:dyDescent="0.15">
      <c r="A196" s="2"/>
      <c r="B196" s="7"/>
      <c r="C196" s="8"/>
      <c r="D196" s="8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3" x14ac:dyDescent="0.15">
      <c r="A197" s="2"/>
      <c r="B197" s="7"/>
      <c r="C197" s="8"/>
      <c r="D197" s="8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3" x14ac:dyDescent="0.15">
      <c r="A198" s="2"/>
      <c r="B198" s="7"/>
      <c r="C198" s="8"/>
      <c r="D198" s="8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3" x14ac:dyDescent="0.15">
      <c r="A199" s="2"/>
      <c r="B199" s="7"/>
      <c r="C199" s="8"/>
      <c r="D199" s="8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3" x14ac:dyDescent="0.15">
      <c r="A200" s="2"/>
      <c r="B200" s="7"/>
      <c r="C200" s="8"/>
      <c r="D200" s="8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3" x14ac:dyDescent="0.15">
      <c r="A201" s="2"/>
      <c r="B201" s="7"/>
      <c r="C201" s="8"/>
      <c r="D201" s="8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3" x14ac:dyDescent="0.15">
      <c r="A202" s="2"/>
      <c r="B202" s="7"/>
      <c r="C202" s="8"/>
      <c r="D202" s="8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3" x14ac:dyDescent="0.15">
      <c r="A203" s="2"/>
      <c r="B203" s="7"/>
      <c r="C203" s="8"/>
      <c r="D203" s="8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3" x14ac:dyDescent="0.15">
      <c r="A204" s="2"/>
      <c r="B204" s="7"/>
      <c r="C204" s="8"/>
      <c r="D204" s="8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3" x14ac:dyDescent="0.15">
      <c r="A205" s="2"/>
      <c r="B205" s="7"/>
      <c r="C205" s="8"/>
      <c r="D205" s="8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3" x14ac:dyDescent="0.15">
      <c r="A206" s="2"/>
      <c r="B206" s="7"/>
      <c r="C206" s="8"/>
      <c r="D206" s="8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3" x14ac:dyDescent="0.15">
      <c r="A207" s="2"/>
      <c r="B207" s="7"/>
      <c r="C207" s="8"/>
      <c r="D207" s="8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3" x14ac:dyDescent="0.15">
      <c r="A208" s="2"/>
      <c r="B208" s="7"/>
      <c r="C208" s="8"/>
      <c r="D208" s="8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3" x14ac:dyDescent="0.15">
      <c r="A209" s="2"/>
      <c r="B209" s="7"/>
      <c r="C209" s="8"/>
      <c r="D209" s="8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3" x14ac:dyDescent="0.15">
      <c r="A210" s="2"/>
      <c r="B210" s="7"/>
      <c r="C210" s="8"/>
      <c r="D210" s="8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3" x14ac:dyDescent="0.15">
      <c r="A211" s="2"/>
      <c r="B211" s="7"/>
      <c r="C211" s="8"/>
      <c r="D211" s="8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3" x14ac:dyDescent="0.15">
      <c r="A212" s="2"/>
      <c r="B212" s="7"/>
      <c r="C212" s="8"/>
      <c r="D212" s="8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3" x14ac:dyDescent="0.15">
      <c r="A213" s="2"/>
      <c r="B213" s="7"/>
      <c r="C213" s="8"/>
      <c r="D213" s="8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3" x14ac:dyDescent="0.15">
      <c r="A214" s="2"/>
      <c r="B214" s="7"/>
      <c r="C214" s="8"/>
      <c r="D214" s="8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3" x14ac:dyDescent="0.15">
      <c r="A215" s="2"/>
      <c r="B215" s="7"/>
      <c r="C215" s="8"/>
      <c r="D215" s="8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3" x14ac:dyDescent="0.15">
      <c r="A216" s="2"/>
      <c r="B216" s="7"/>
      <c r="C216" s="8"/>
      <c r="D216" s="8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3" x14ac:dyDescent="0.15">
      <c r="A217" s="2"/>
      <c r="B217" s="7"/>
      <c r="C217" s="8"/>
      <c r="D217" s="8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3" x14ac:dyDescent="0.15">
      <c r="A218" s="2"/>
      <c r="B218" s="7"/>
      <c r="C218" s="8"/>
      <c r="D218" s="8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3" x14ac:dyDescent="0.15">
      <c r="A219" s="2"/>
      <c r="B219" s="7"/>
      <c r="C219" s="8"/>
      <c r="D219" s="8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3" x14ac:dyDescent="0.15">
      <c r="A220" s="2"/>
      <c r="B220" s="7"/>
      <c r="C220" s="8"/>
      <c r="D220" s="8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3" x14ac:dyDescent="0.15">
      <c r="A221" s="2"/>
      <c r="B221" s="7"/>
      <c r="C221" s="8"/>
      <c r="D221" s="8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3" x14ac:dyDescent="0.15">
      <c r="A222" s="2"/>
      <c r="B222" s="7"/>
      <c r="C222" s="8"/>
      <c r="D222" s="8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3" x14ac:dyDescent="0.15">
      <c r="A223" s="2"/>
      <c r="B223" s="7"/>
      <c r="C223" s="8"/>
      <c r="D223" s="8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3" x14ac:dyDescent="0.15">
      <c r="A224" s="2"/>
      <c r="B224" s="7"/>
      <c r="C224" s="8"/>
      <c r="D224" s="8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3" x14ac:dyDescent="0.15">
      <c r="A225" s="2"/>
      <c r="B225" s="7"/>
      <c r="C225" s="8"/>
      <c r="D225" s="8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3" x14ac:dyDescent="0.15">
      <c r="A226" s="2"/>
      <c r="B226" s="7"/>
      <c r="C226" s="8"/>
      <c r="D226" s="8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3" x14ac:dyDescent="0.15">
      <c r="A227" s="2"/>
      <c r="B227" s="7"/>
      <c r="C227" s="8"/>
      <c r="D227" s="8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3" x14ac:dyDescent="0.15">
      <c r="A228" s="2"/>
      <c r="B228" s="7"/>
      <c r="C228" s="8"/>
      <c r="D228" s="8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3" x14ac:dyDescent="0.15">
      <c r="A229" s="2"/>
      <c r="B229" s="7"/>
      <c r="C229" s="8"/>
      <c r="D229" s="8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3" x14ac:dyDescent="0.15">
      <c r="A230" s="2"/>
      <c r="B230" s="7"/>
      <c r="C230" s="8"/>
      <c r="D230" s="8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3" x14ac:dyDescent="0.15">
      <c r="A231" s="2"/>
      <c r="B231" s="7"/>
      <c r="C231" s="8"/>
      <c r="D231" s="8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3" x14ac:dyDescent="0.15">
      <c r="A232" s="2"/>
      <c r="B232" s="7"/>
      <c r="C232" s="8"/>
      <c r="D232" s="8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3" x14ac:dyDescent="0.15">
      <c r="A233" s="2"/>
      <c r="B233" s="7"/>
      <c r="C233" s="8"/>
      <c r="D233" s="8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3" x14ac:dyDescent="0.15">
      <c r="A234" s="2"/>
      <c r="B234" s="7"/>
      <c r="C234" s="8"/>
      <c r="D234" s="8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3" x14ac:dyDescent="0.15">
      <c r="A235" s="2"/>
      <c r="B235" s="7"/>
      <c r="C235" s="8"/>
      <c r="D235" s="8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3" x14ac:dyDescent="0.15">
      <c r="A236" s="2"/>
      <c r="B236" s="7"/>
      <c r="C236" s="8"/>
      <c r="D236" s="8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3" x14ac:dyDescent="0.15">
      <c r="A237" s="2"/>
      <c r="B237" s="7"/>
      <c r="C237" s="8"/>
      <c r="D237" s="8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3" x14ac:dyDescent="0.15">
      <c r="A238" s="2"/>
      <c r="B238" s="7"/>
      <c r="C238" s="8"/>
      <c r="D238" s="8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3" x14ac:dyDescent="0.15">
      <c r="A239" s="2"/>
      <c r="B239" s="7"/>
      <c r="C239" s="8"/>
      <c r="D239" s="8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3" x14ac:dyDescent="0.15">
      <c r="A240" s="2"/>
      <c r="B240" s="7"/>
      <c r="C240" s="8"/>
      <c r="D240" s="8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3" x14ac:dyDescent="0.15">
      <c r="A241" s="2"/>
      <c r="B241" s="7"/>
      <c r="C241" s="8"/>
      <c r="D241" s="8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3" x14ac:dyDescent="0.15">
      <c r="A242" s="2"/>
      <c r="B242" s="7"/>
      <c r="C242" s="8"/>
      <c r="D242" s="8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3" x14ac:dyDescent="0.15">
      <c r="A243" s="2"/>
      <c r="B243" s="7"/>
      <c r="C243" s="8"/>
      <c r="D243" s="8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3" x14ac:dyDescent="0.15">
      <c r="A244" s="2"/>
      <c r="B244" s="7"/>
      <c r="C244" s="8"/>
      <c r="D244" s="8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3" x14ac:dyDescent="0.15">
      <c r="A245" s="2"/>
      <c r="B245" s="7"/>
      <c r="C245" s="8"/>
      <c r="D245" s="8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3" x14ac:dyDescent="0.15">
      <c r="A246" s="2"/>
      <c r="B246" s="7"/>
      <c r="C246" s="8"/>
      <c r="D246" s="8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3" x14ac:dyDescent="0.15">
      <c r="A247" s="2"/>
      <c r="B247" s="7"/>
      <c r="C247" s="8"/>
      <c r="D247" s="8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3" x14ac:dyDescent="0.15">
      <c r="A248" s="2"/>
      <c r="B248" s="7"/>
      <c r="C248" s="8"/>
      <c r="D248" s="8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3" x14ac:dyDescent="0.15">
      <c r="A249" s="2"/>
      <c r="B249" s="7"/>
      <c r="C249" s="8"/>
      <c r="D249" s="8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3" x14ac:dyDescent="0.15">
      <c r="A250" s="2"/>
      <c r="B250" s="7"/>
      <c r="C250" s="8"/>
      <c r="D250" s="8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3" x14ac:dyDescent="0.15">
      <c r="A251" s="2"/>
      <c r="B251" s="7"/>
      <c r="C251" s="8"/>
      <c r="D251" s="8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3" x14ac:dyDescent="0.15">
      <c r="A252" s="2"/>
      <c r="B252" s="7"/>
      <c r="C252" s="8"/>
      <c r="D252" s="8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3" x14ac:dyDescent="0.15">
      <c r="A253" s="2"/>
      <c r="B253" s="7"/>
      <c r="C253" s="8"/>
      <c r="D253" s="8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3" x14ac:dyDescent="0.15">
      <c r="A254" s="2"/>
      <c r="B254" s="7"/>
      <c r="C254" s="8"/>
      <c r="D254" s="8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3" x14ac:dyDescent="0.15">
      <c r="A255" s="2"/>
      <c r="B255" s="7"/>
      <c r="C255" s="8"/>
      <c r="D255" s="8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3" x14ac:dyDescent="0.15">
      <c r="A256" s="2"/>
      <c r="B256" s="7"/>
      <c r="C256" s="8"/>
      <c r="D256" s="8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3" x14ac:dyDescent="0.15">
      <c r="A257" s="2"/>
      <c r="B257" s="7"/>
      <c r="C257" s="8"/>
      <c r="D257" s="8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3" x14ac:dyDescent="0.15">
      <c r="A258" s="2"/>
      <c r="B258" s="7"/>
      <c r="C258" s="8"/>
      <c r="D258" s="8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3" x14ac:dyDescent="0.15">
      <c r="A259" s="2"/>
      <c r="B259" s="7"/>
      <c r="C259" s="8"/>
      <c r="D259" s="8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3" x14ac:dyDescent="0.15">
      <c r="A260" s="2"/>
      <c r="B260" s="7"/>
      <c r="C260" s="8"/>
      <c r="D260" s="8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3" x14ac:dyDescent="0.15">
      <c r="A261" s="2"/>
      <c r="B261" s="7"/>
      <c r="C261" s="8"/>
      <c r="D261" s="8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3" x14ac:dyDescent="0.15">
      <c r="A262" s="2"/>
      <c r="B262" s="7"/>
      <c r="C262" s="8"/>
      <c r="D262" s="8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3" x14ac:dyDescent="0.15">
      <c r="A263" s="2"/>
      <c r="B263" s="7"/>
      <c r="C263" s="8"/>
      <c r="D263" s="8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3" x14ac:dyDescent="0.15">
      <c r="A264" s="2"/>
      <c r="B264" s="7"/>
      <c r="C264" s="8"/>
      <c r="D264" s="8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3" x14ac:dyDescent="0.15">
      <c r="A265" s="2"/>
      <c r="B265" s="7"/>
      <c r="C265" s="8"/>
      <c r="D265" s="8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3" x14ac:dyDescent="0.15">
      <c r="A266" s="2"/>
      <c r="B266" s="7"/>
      <c r="C266" s="8"/>
      <c r="D266" s="8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3" x14ac:dyDescent="0.15">
      <c r="A267" s="2"/>
      <c r="B267" s="7"/>
      <c r="C267" s="8"/>
      <c r="D267" s="8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3" x14ac:dyDescent="0.15">
      <c r="A268" s="2"/>
      <c r="B268" s="7"/>
      <c r="C268" s="8"/>
      <c r="D268" s="8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3" x14ac:dyDescent="0.15">
      <c r="A269" s="2"/>
      <c r="B269" s="7"/>
      <c r="C269" s="8"/>
      <c r="D269" s="8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3" x14ac:dyDescent="0.15">
      <c r="A270" s="2"/>
      <c r="B270" s="7"/>
      <c r="C270" s="8"/>
      <c r="D270" s="8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3" x14ac:dyDescent="0.15">
      <c r="A271" s="2"/>
      <c r="B271" s="7"/>
      <c r="C271" s="8"/>
      <c r="D271" s="8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3" x14ac:dyDescent="0.15">
      <c r="A272" s="2"/>
      <c r="B272" s="7"/>
      <c r="C272" s="8"/>
      <c r="D272" s="8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3" x14ac:dyDescent="0.15">
      <c r="A273" s="2"/>
      <c r="B273" s="7"/>
      <c r="C273" s="8"/>
      <c r="D273" s="8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3" x14ac:dyDescent="0.15">
      <c r="A274" s="2"/>
      <c r="B274" s="7"/>
      <c r="C274" s="8"/>
      <c r="D274" s="8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3" x14ac:dyDescent="0.15">
      <c r="A275" s="2"/>
      <c r="B275" s="7"/>
      <c r="C275" s="8"/>
      <c r="D275" s="8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3" x14ac:dyDescent="0.15">
      <c r="A276" s="2"/>
      <c r="B276" s="7"/>
      <c r="C276" s="8"/>
      <c r="D276" s="8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3" x14ac:dyDescent="0.15">
      <c r="A277" s="2"/>
      <c r="B277" s="7"/>
      <c r="C277" s="8"/>
      <c r="D277" s="8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3" x14ac:dyDescent="0.15">
      <c r="A278" s="2"/>
      <c r="B278" s="7"/>
      <c r="C278" s="8"/>
      <c r="D278" s="8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3" x14ac:dyDescent="0.15">
      <c r="A279" s="2"/>
      <c r="B279" s="7"/>
      <c r="C279" s="8"/>
      <c r="D279" s="8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3" x14ac:dyDescent="0.15">
      <c r="A280" s="2"/>
      <c r="B280" s="7"/>
      <c r="C280" s="8"/>
      <c r="D280" s="8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3" x14ac:dyDescent="0.15">
      <c r="A281" s="2"/>
      <c r="B281" s="7"/>
      <c r="C281" s="8"/>
      <c r="D281" s="8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3" x14ac:dyDescent="0.15">
      <c r="A282" s="2"/>
      <c r="B282" s="7"/>
      <c r="C282" s="8"/>
      <c r="D282" s="8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3" x14ac:dyDescent="0.15">
      <c r="A283" s="2"/>
      <c r="B283" s="7"/>
      <c r="C283" s="8"/>
      <c r="D283" s="8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3" x14ac:dyDescent="0.15">
      <c r="A284" s="2"/>
      <c r="B284" s="7"/>
      <c r="C284" s="8"/>
      <c r="D284" s="8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3" x14ac:dyDescent="0.15">
      <c r="A285" s="2"/>
      <c r="B285" s="7"/>
      <c r="C285" s="8"/>
      <c r="D285" s="8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3" x14ac:dyDescent="0.15">
      <c r="A286" s="2"/>
      <c r="B286" s="7"/>
      <c r="C286" s="8"/>
      <c r="D286" s="8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3" x14ac:dyDescent="0.15">
      <c r="A287" s="2"/>
      <c r="B287" s="7"/>
      <c r="C287" s="8"/>
      <c r="D287" s="8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3" x14ac:dyDescent="0.15">
      <c r="A288" s="2"/>
      <c r="B288" s="7"/>
      <c r="C288" s="8"/>
      <c r="D288" s="8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3" x14ac:dyDescent="0.15">
      <c r="A289" s="2"/>
      <c r="B289" s="7"/>
      <c r="C289" s="8"/>
      <c r="D289" s="8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3" x14ac:dyDescent="0.15">
      <c r="A290" s="2"/>
      <c r="B290" s="7"/>
      <c r="C290" s="8"/>
      <c r="D290" s="8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3" x14ac:dyDescent="0.15">
      <c r="A291" s="2"/>
      <c r="B291" s="7"/>
      <c r="C291" s="8"/>
      <c r="D291" s="8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3" x14ac:dyDescent="0.15">
      <c r="A292" s="2"/>
      <c r="B292" s="7"/>
      <c r="C292" s="8"/>
      <c r="D292" s="8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3" x14ac:dyDescent="0.15">
      <c r="A293" s="2"/>
      <c r="B293" s="7"/>
      <c r="C293" s="8"/>
      <c r="D293" s="8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3" x14ac:dyDescent="0.15">
      <c r="A294" s="2"/>
      <c r="B294" s="7"/>
      <c r="C294" s="8"/>
      <c r="D294" s="8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3" x14ac:dyDescent="0.15">
      <c r="A295" s="2"/>
      <c r="B295" s="7"/>
      <c r="C295" s="8"/>
      <c r="D295" s="8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3" x14ac:dyDescent="0.15">
      <c r="A296" s="2"/>
      <c r="B296" s="7"/>
      <c r="C296" s="8"/>
      <c r="D296" s="8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3" x14ac:dyDescent="0.15">
      <c r="A297" s="2"/>
      <c r="B297" s="7"/>
      <c r="C297" s="8"/>
      <c r="D297" s="8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3" x14ac:dyDescent="0.15">
      <c r="A298" s="2"/>
      <c r="B298" s="7"/>
      <c r="C298" s="8"/>
      <c r="D298" s="8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3" x14ac:dyDescent="0.15">
      <c r="A299" s="2"/>
      <c r="B299" s="7"/>
      <c r="C299" s="8"/>
      <c r="D299" s="8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3" x14ac:dyDescent="0.15">
      <c r="A300" s="2"/>
      <c r="B300" s="7"/>
      <c r="C300" s="8"/>
      <c r="D300" s="8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3" x14ac:dyDescent="0.15">
      <c r="A301" s="2"/>
      <c r="B301" s="7"/>
      <c r="C301" s="8"/>
      <c r="D301" s="8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3" x14ac:dyDescent="0.15">
      <c r="A302" s="2"/>
      <c r="B302" s="7"/>
      <c r="C302" s="8"/>
      <c r="D302" s="8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3" x14ac:dyDescent="0.15">
      <c r="A303" s="2"/>
      <c r="B303" s="7"/>
      <c r="C303" s="8"/>
      <c r="D303" s="8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3" x14ac:dyDescent="0.15">
      <c r="A304" s="2"/>
      <c r="B304" s="7"/>
      <c r="C304" s="8"/>
      <c r="D304" s="8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3" x14ac:dyDescent="0.15">
      <c r="A305" s="2"/>
      <c r="B305" s="7"/>
      <c r="C305" s="8"/>
      <c r="D305" s="8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3" x14ac:dyDescent="0.15">
      <c r="A306" s="2"/>
      <c r="B306" s="7"/>
      <c r="C306" s="8"/>
      <c r="D306" s="8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3" x14ac:dyDescent="0.15">
      <c r="A307" s="2"/>
      <c r="B307" s="7"/>
      <c r="C307" s="8"/>
      <c r="D307" s="8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3" x14ac:dyDescent="0.15">
      <c r="A308" s="2"/>
      <c r="B308" s="7"/>
      <c r="C308" s="8"/>
      <c r="D308" s="8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3" x14ac:dyDescent="0.15">
      <c r="A309" s="2"/>
      <c r="B309" s="7"/>
      <c r="C309" s="8"/>
      <c r="D309" s="8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3" x14ac:dyDescent="0.15">
      <c r="A310" s="2"/>
      <c r="B310" s="7"/>
      <c r="C310" s="8"/>
      <c r="D310" s="8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3" x14ac:dyDescent="0.15">
      <c r="A311" s="2"/>
      <c r="B311" s="7"/>
      <c r="C311" s="8"/>
      <c r="D311" s="8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3" x14ac:dyDescent="0.15">
      <c r="A312" s="2"/>
      <c r="B312" s="7"/>
      <c r="C312" s="8"/>
      <c r="D312" s="8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3" x14ac:dyDescent="0.15">
      <c r="A313" s="2"/>
      <c r="B313" s="7"/>
      <c r="C313" s="8"/>
      <c r="D313" s="8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3" x14ac:dyDescent="0.15">
      <c r="A314" s="2"/>
      <c r="B314" s="7"/>
      <c r="C314" s="8"/>
      <c r="D314" s="8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3" x14ac:dyDescent="0.15">
      <c r="A315" s="2"/>
      <c r="B315" s="7"/>
      <c r="C315" s="8"/>
      <c r="D315" s="8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3" x14ac:dyDescent="0.15">
      <c r="A316" s="2"/>
      <c r="B316" s="7"/>
      <c r="C316" s="8"/>
      <c r="D316" s="8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3" x14ac:dyDescent="0.15">
      <c r="A317" s="2"/>
      <c r="B317" s="7"/>
      <c r="C317" s="8"/>
      <c r="D317" s="8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3" x14ac:dyDescent="0.15">
      <c r="A318" s="2"/>
      <c r="B318" s="7"/>
      <c r="C318" s="8"/>
      <c r="D318" s="8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3" x14ac:dyDescent="0.15">
      <c r="A319" s="2"/>
      <c r="B319" s="7"/>
      <c r="C319" s="8"/>
      <c r="D319" s="8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3" x14ac:dyDescent="0.15">
      <c r="A320" s="2"/>
      <c r="B320" s="7"/>
      <c r="C320" s="8"/>
      <c r="D320" s="8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3" x14ac:dyDescent="0.15">
      <c r="A321" s="2"/>
      <c r="B321" s="7"/>
      <c r="C321" s="8"/>
      <c r="D321" s="8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3" x14ac:dyDescent="0.15">
      <c r="A322" s="2"/>
      <c r="B322" s="7"/>
      <c r="C322" s="8"/>
      <c r="D322" s="8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3" x14ac:dyDescent="0.15">
      <c r="A323" s="2"/>
      <c r="B323" s="7"/>
      <c r="C323" s="8"/>
      <c r="D323" s="8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3" x14ac:dyDescent="0.15">
      <c r="A324" s="2"/>
      <c r="B324" s="7"/>
      <c r="C324" s="8"/>
      <c r="D324" s="8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3" x14ac:dyDescent="0.15">
      <c r="A325" s="2"/>
      <c r="B325" s="7"/>
      <c r="C325" s="8"/>
      <c r="D325" s="8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3" x14ac:dyDescent="0.15">
      <c r="A326" s="2"/>
      <c r="B326" s="7"/>
      <c r="C326" s="8"/>
      <c r="D326" s="8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3" x14ac:dyDescent="0.15">
      <c r="A327" s="2"/>
      <c r="B327" s="7"/>
      <c r="C327" s="8"/>
      <c r="D327" s="8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3" x14ac:dyDescent="0.15">
      <c r="A328" s="2"/>
      <c r="B328" s="7"/>
      <c r="C328" s="8"/>
      <c r="D328" s="8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3" x14ac:dyDescent="0.15">
      <c r="A329" s="2"/>
      <c r="B329" s="7"/>
      <c r="C329" s="8"/>
      <c r="D329" s="8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3" x14ac:dyDescent="0.15">
      <c r="A330" s="2"/>
      <c r="B330" s="7"/>
      <c r="C330" s="8"/>
      <c r="D330" s="8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3" x14ac:dyDescent="0.15">
      <c r="A331" s="2"/>
      <c r="B331" s="7"/>
      <c r="C331" s="8"/>
      <c r="D331" s="8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3" x14ac:dyDescent="0.15">
      <c r="A332" s="2"/>
      <c r="B332" s="7"/>
      <c r="C332" s="8"/>
      <c r="D332" s="8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3" x14ac:dyDescent="0.15">
      <c r="A333" s="2"/>
      <c r="B333" s="7"/>
      <c r="C333" s="8"/>
      <c r="D333" s="8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3" x14ac:dyDescent="0.15">
      <c r="A334" s="2"/>
      <c r="B334" s="7"/>
      <c r="C334" s="8"/>
      <c r="D334" s="8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3" x14ac:dyDescent="0.15">
      <c r="A335" s="2"/>
      <c r="B335" s="7"/>
      <c r="C335" s="8"/>
      <c r="D335" s="8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3" x14ac:dyDescent="0.15">
      <c r="A336" s="2"/>
      <c r="B336" s="7"/>
      <c r="C336" s="8"/>
      <c r="D336" s="8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3" x14ac:dyDescent="0.15">
      <c r="A337" s="2"/>
      <c r="B337" s="7"/>
      <c r="C337" s="8"/>
      <c r="D337" s="8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3" x14ac:dyDescent="0.15">
      <c r="A338" s="2"/>
      <c r="B338" s="7"/>
      <c r="C338" s="8"/>
      <c r="D338" s="8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3" x14ac:dyDescent="0.15">
      <c r="A339" s="2"/>
      <c r="B339" s="7"/>
      <c r="C339" s="8"/>
      <c r="D339" s="8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3" x14ac:dyDescent="0.15">
      <c r="A340" s="2"/>
      <c r="B340" s="7"/>
      <c r="C340" s="8"/>
      <c r="D340" s="8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3" x14ac:dyDescent="0.15">
      <c r="A341" s="2"/>
      <c r="B341" s="7"/>
      <c r="C341" s="8"/>
      <c r="D341" s="8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3" x14ac:dyDescent="0.15">
      <c r="A342" s="2"/>
      <c r="B342" s="7"/>
      <c r="C342" s="8"/>
      <c r="D342" s="8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3" x14ac:dyDescent="0.15">
      <c r="A343" s="2"/>
      <c r="B343" s="7"/>
      <c r="C343" s="8"/>
      <c r="D343" s="8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3" x14ac:dyDescent="0.15">
      <c r="A344" s="2"/>
      <c r="B344" s="7"/>
      <c r="C344" s="8"/>
      <c r="D344" s="8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3" x14ac:dyDescent="0.15">
      <c r="A345" s="2"/>
      <c r="B345" s="7"/>
      <c r="C345" s="8"/>
      <c r="D345" s="8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3" x14ac:dyDescent="0.15">
      <c r="A346" s="2"/>
      <c r="B346" s="7"/>
      <c r="C346" s="8"/>
      <c r="D346" s="8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3" x14ac:dyDescent="0.15">
      <c r="A347" s="2"/>
      <c r="B347" s="7"/>
      <c r="C347" s="8"/>
      <c r="D347" s="8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3" x14ac:dyDescent="0.15">
      <c r="A348" s="2"/>
      <c r="B348" s="7"/>
      <c r="C348" s="8"/>
      <c r="D348" s="8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3" x14ac:dyDescent="0.15">
      <c r="A349" s="2"/>
      <c r="B349" s="7"/>
      <c r="C349" s="8"/>
      <c r="D349" s="8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3" x14ac:dyDescent="0.15">
      <c r="A350" s="2"/>
      <c r="B350" s="7"/>
      <c r="C350" s="8"/>
      <c r="D350" s="8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3" x14ac:dyDescent="0.15">
      <c r="A351" s="2"/>
      <c r="B351" s="7"/>
      <c r="C351" s="8"/>
      <c r="D351" s="8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3" x14ac:dyDescent="0.15">
      <c r="A352" s="2"/>
      <c r="B352" s="7"/>
      <c r="C352" s="8"/>
      <c r="D352" s="8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3" x14ac:dyDescent="0.15">
      <c r="A353" s="2"/>
      <c r="B353" s="7"/>
      <c r="C353" s="8"/>
      <c r="D353" s="8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3" x14ac:dyDescent="0.15">
      <c r="A354" s="2"/>
      <c r="B354" s="7"/>
      <c r="C354" s="8"/>
      <c r="D354" s="8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3" x14ac:dyDescent="0.15">
      <c r="A355" s="2"/>
      <c r="B355" s="7"/>
      <c r="C355" s="8"/>
      <c r="D355" s="8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3" x14ac:dyDescent="0.15">
      <c r="A356" s="2"/>
      <c r="B356" s="7"/>
      <c r="C356" s="8"/>
      <c r="D356" s="8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3" x14ac:dyDescent="0.15">
      <c r="A357" s="2"/>
      <c r="B357" s="7"/>
      <c r="C357" s="8"/>
      <c r="D357" s="8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3" x14ac:dyDescent="0.15">
      <c r="A358" s="2"/>
      <c r="B358" s="7"/>
      <c r="C358" s="8"/>
      <c r="D358" s="8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3" x14ac:dyDescent="0.15">
      <c r="A359" s="2"/>
      <c r="B359" s="7"/>
      <c r="C359" s="8"/>
      <c r="D359" s="8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3" x14ac:dyDescent="0.15">
      <c r="A360" s="2"/>
      <c r="B360" s="7"/>
      <c r="C360" s="8"/>
      <c r="D360" s="8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3" x14ac:dyDescent="0.15">
      <c r="A361" s="2"/>
      <c r="B361" s="7"/>
      <c r="C361" s="8"/>
      <c r="D361" s="8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3" x14ac:dyDescent="0.15">
      <c r="A362" s="2"/>
      <c r="B362" s="7"/>
      <c r="C362" s="8"/>
      <c r="D362" s="8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3" x14ac:dyDescent="0.15">
      <c r="A363" s="2"/>
      <c r="B363" s="7"/>
      <c r="C363" s="8"/>
      <c r="D363" s="8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3" x14ac:dyDescent="0.15">
      <c r="A364" s="2"/>
      <c r="B364" s="7"/>
      <c r="C364" s="8"/>
      <c r="D364" s="8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3" x14ac:dyDescent="0.15">
      <c r="A365" s="2"/>
      <c r="B365" s="7"/>
      <c r="C365" s="8"/>
      <c r="D365" s="8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3" x14ac:dyDescent="0.15">
      <c r="A366" s="2"/>
      <c r="B366" s="7"/>
      <c r="C366" s="8"/>
      <c r="D366" s="8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3" x14ac:dyDescent="0.15">
      <c r="A367" s="2"/>
      <c r="B367" s="7"/>
      <c r="C367" s="8"/>
      <c r="D367" s="8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3" x14ac:dyDescent="0.15">
      <c r="A368" s="2"/>
      <c r="B368" s="7"/>
      <c r="C368" s="8"/>
      <c r="D368" s="8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3" x14ac:dyDescent="0.15">
      <c r="A369" s="2"/>
      <c r="B369" s="7"/>
      <c r="C369" s="8"/>
      <c r="D369" s="8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3" x14ac:dyDescent="0.15">
      <c r="A370" s="2"/>
      <c r="B370" s="7"/>
      <c r="C370" s="8"/>
      <c r="D370" s="8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3" x14ac:dyDescent="0.15">
      <c r="A371" s="2"/>
      <c r="B371" s="7"/>
      <c r="C371" s="8"/>
      <c r="D371" s="8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3" x14ac:dyDescent="0.15">
      <c r="A372" s="2"/>
      <c r="B372" s="7"/>
      <c r="C372" s="8"/>
      <c r="D372" s="8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3" x14ac:dyDescent="0.15">
      <c r="A373" s="2"/>
      <c r="B373" s="7"/>
      <c r="C373" s="8"/>
      <c r="D373" s="8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3" x14ac:dyDescent="0.15">
      <c r="A374" s="2"/>
      <c r="B374" s="7"/>
      <c r="C374" s="8"/>
      <c r="D374" s="8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3" x14ac:dyDescent="0.15">
      <c r="A375" s="2"/>
      <c r="B375" s="7"/>
      <c r="C375" s="8"/>
      <c r="D375" s="8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3" x14ac:dyDescent="0.15">
      <c r="A376" s="2"/>
      <c r="B376" s="7"/>
      <c r="C376" s="8"/>
      <c r="D376" s="8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3" x14ac:dyDescent="0.15">
      <c r="A377" s="2"/>
      <c r="B377" s="7"/>
      <c r="C377" s="8"/>
      <c r="D377" s="8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3" x14ac:dyDescent="0.15">
      <c r="A378" s="2"/>
      <c r="B378" s="7"/>
      <c r="C378" s="8"/>
      <c r="D378" s="8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3" x14ac:dyDescent="0.15">
      <c r="A379" s="2"/>
      <c r="B379" s="7"/>
      <c r="C379" s="8"/>
      <c r="D379" s="8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3" x14ac:dyDescent="0.15">
      <c r="A380" s="2"/>
      <c r="B380" s="7"/>
      <c r="C380" s="8"/>
      <c r="D380" s="8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3" x14ac:dyDescent="0.15">
      <c r="A381" s="2"/>
      <c r="B381" s="7"/>
      <c r="C381" s="8"/>
      <c r="D381" s="8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3" x14ac:dyDescent="0.15">
      <c r="A382" s="2"/>
      <c r="B382" s="7"/>
      <c r="C382" s="8"/>
      <c r="D382" s="8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3" x14ac:dyDescent="0.15">
      <c r="A383" s="2"/>
      <c r="B383" s="7"/>
      <c r="C383" s="8"/>
      <c r="D383" s="8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3" x14ac:dyDescent="0.15">
      <c r="A384" s="2"/>
      <c r="B384" s="7"/>
      <c r="C384" s="8"/>
      <c r="D384" s="8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3" x14ac:dyDescent="0.15">
      <c r="A385" s="2"/>
      <c r="B385" s="7"/>
      <c r="C385" s="8"/>
      <c r="D385" s="8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3" x14ac:dyDescent="0.15">
      <c r="A386" s="2"/>
      <c r="B386" s="7"/>
      <c r="C386" s="8"/>
      <c r="D386" s="8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3" x14ac:dyDescent="0.15">
      <c r="A387" s="2"/>
      <c r="B387" s="7"/>
      <c r="C387" s="8"/>
      <c r="D387" s="8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3" x14ac:dyDescent="0.15">
      <c r="A388" s="2"/>
      <c r="B388" s="7"/>
      <c r="C388" s="8"/>
      <c r="D388" s="8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3" x14ac:dyDescent="0.15">
      <c r="A389" s="2"/>
      <c r="B389" s="7"/>
      <c r="C389" s="8"/>
      <c r="D389" s="8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3" x14ac:dyDescent="0.15">
      <c r="A390" s="2"/>
      <c r="B390" s="7"/>
      <c r="C390" s="8"/>
      <c r="D390" s="8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3" x14ac:dyDescent="0.15">
      <c r="A391" s="2"/>
      <c r="B391" s="7"/>
      <c r="C391" s="8"/>
      <c r="D391" s="8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3" x14ac:dyDescent="0.15">
      <c r="A392" s="2"/>
      <c r="B392" s="7"/>
      <c r="C392" s="8"/>
      <c r="D392" s="8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3" x14ac:dyDescent="0.15">
      <c r="A393" s="2"/>
      <c r="B393" s="7"/>
      <c r="C393" s="8"/>
      <c r="D393" s="8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3" x14ac:dyDescent="0.15">
      <c r="A394" s="2"/>
      <c r="B394" s="7"/>
      <c r="C394" s="8"/>
      <c r="D394" s="8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3" x14ac:dyDescent="0.15">
      <c r="A395" s="2"/>
      <c r="B395" s="7"/>
      <c r="C395" s="8"/>
      <c r="D395" s="8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3" x14ac:dyDescent="0.15">
      <c r="A396" s="2"/>
      <c r="B396" s="7"/>
      <c r="C396" s="8"/>
      <c r="D396" s="8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3" x14ac:dyDescent="0.15">
      <c r="A397" s="2"/>
      <c r="B397" s="7"/>
      <c r="C397" s="8"/>
      <c r="D397" s="8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3" x14ac:dyDescent="0.15">
      <c r="A398" s="2"/>
      <c r="B398" s="7"/>
      <c r="C398" s="8"/>
      <c r="D398" s="8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3" x14ac:dyDescent="0.15">
      <c r="A399" s="2"/>
      <c r="B399" s="7"/>
      <c r="C399" s="8"/>
      <c r="D399" s="8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3" x14ac:dyDescent="0.15">
      <c r="A400" s="2"/>
      <c r="B400" s="7"/>
      <c r="C400" s="8"/>
      <c r="D400" s="8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3" x14ac:dyDescent="0.15">
      <c r="A401" s="2"/>
      <c r="B401" s="7"/>
      <c r="C401" s="8"/>
      <c r="D401" s="8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3" x14ac:dyDescent="0.15">
      <c r="A402" s="2"/>
      <c r="B402" s="7"/>
      <c r="C402" s="8"/>
      <c r="D402" s="8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3" x14ac:dyDescent="0.15">
      <c r="A403" s="2"/>
      <c r="B403" s="7"/>
      <c r="C403" s="8"/>
      <c r="D403" s="8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3" x14ac:dyDescent="0.15">
      <c r="A404" s="2"/>
      <c r="B404" s="7"/>
      <c r="C404" s="8"/>
      <c r="D404" s="8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3" x14ac:dyDescent="0.15">
      <c r="A405" s="2"/>
      <c r="B405" s="7"/>
      <c r="C405" s="8"/>
      <c r="D405" s="8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3" x14ac:dyDescent="0.15">
      <c r="A406" s="2"/>
      <c r="B406" s="7"/>
      <c r="C406" s="8"/>
      <c r="D406" s="8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3" x14ac:dyDescent="0.15">
      <c r="A407" s="2"/>
      <c r="B407" s="7"/>
      <c r="C407" s="8"/>
      <c r="D407" s="8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3" x14ac:dyDescent="0.15">
      <c r="A408" s="2"/>
      <c r="B408" s="7"/>
      <c r="C408" s="8"/>
      <c r="D408" s="8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3" x14ac:dyDescent="0.15">
      <c r="A409" s="2"/>
      <c r="B409" s="7"/>
      <c r="C409" s="8"/>
      <c r="D409" s="8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3" x14ac:dyDescent="0.15">
      <c r="A410" s="2"/>
      <c r="B410" s="7"/>
      <c r="C410" s="8"/>
      <c r="D410" s="8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3" x14ac:dyDescent="0.15">
      <c r="A411" s="2"/>
      <c r="B411" s="7"/>
      <c r="C411" s="8"/>
      <c r="D411" s="8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3" x14ac:dyDescent="0.15">
      <c r="A412" s="2"/>
      <c r="B412" s="7"/>
      <c r="C412" s="8"/>
      <c r="D412" s="8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3" x14ac:dyDescent="0.15">
      <c r="A413" s="2"/>
      <c r="B413" s="7"/>
      <c r="C413" s="8"/>
      <c r="D413" s="8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3" x14ac:dyDescent="0.15">
      <c r="A414" s="2"/>
      <c r="B414" s="7"/>
      <c r="C414" s="8"/>
      <c r="D414" s="8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3" x14ac:dyDescent="0.15">
      <c r="A415" s="2"/>
      <c r="B415" s="7"/>
      <c r="C415" s="8"/>
      <c r="D415" s="8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3" x14ac:dyDescent="0.15">
      <c r="A416" s="2"/>
      <c r="B416" s="7"/>
      <c r="C416" s="8"/>
      <c r="D416" s="8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3" x14ac:dyDescent="0.15">
      <c r="A417" s="2"/>
      <c r="B417" s="7"/>
      <c r="C417" s="8"/>
      <c r="D417" s="8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3" x14ac:dyDescent="0.15">
      <c r="A418" s="2"/>
      <c r="B418" s="7"/>
      <c r="C418" s="8"/>
      <c r="D418" s="8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3" x14ac:dyDescent="0.15">
      <c r="A419" s="2"/>
      <c r="B419" s="7"/>
      <c r="C419" s="8"/>
      <c r="D419" s="8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3" x14ac:dyDescent="0.15">
      <c r="A420" s="2"/>
      <c r="B420" s="7"/>
      <c r="C420" s="8"/>
      <c r="D420" s="8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3" x14ac:dyDescent="0.15">
      <c r="A421" s="2"/>
      <c r="B421" s="7"/>
      <c r="C421" s="8"/>
      <c r="D421" s="8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3" x14ac:dyDescent="0.15">
      <c r="A422" s="2"/>
      <c r="B422" s="7"/>
      <c r="C422" s="8"/>
      <c r="D422" s="8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3" x14ac:dyDescent="0.15">
      <c r="A423" s="2"/>
      <c r="B423" s="7"/>
      <c r="C423" s="8"/>
      <c r="D423" s="8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3" x14ac:dyDescent="0.15">
      <c r="A424" s="2"/>
      <c r="B424" s="7"/>
      <c r="C424" s="8"/>
      <c r="D424" s="8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3" x14ac:dyDescent="0.15">
      <c r="A425" s="2"/>
      <c r="B425" s="7"/>
      <c r="C425" s="8"/>
      <c r="D425" s="8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3" x14ac:dyDescent="0.15">
      <c r="A426" s="2"/>
      <c r="B426" s="7"/>
      <c r="C426" s="8"/>
      <c r="D426" s="8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3" x14ac:dyDescent="0.15">
      <c r="A427" s="2"/>
      <c r="B427" s="7"/>
      <c r="C427" s="8"/>
      <c r="D427" s="8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3" x14ac:dyDescent="0.15">
      <c r="A428" s="2"/>
      <c r="B428" s="7"/>
      <c r="C428" s="8"/>
      <c r="D428" s="8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3" x14ac:dyDescent="0.15">
      <c r="A429" s="2"/>
      <c r="B429" s="7"/>
      <c r="C429" s="8"/>
      <c r="D429" s="8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3" x14ac:dyDescent="0.15">
      <c r="A430" s="2"/>
      <c r="B430" s="7"/>
      <c r="C430" s="8"/>
      <c r="D430" s="8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3" x14ac:dyDescent="0.15">
      <c r="A431" s="2"/>
      <c r="B431" s="7"/>
      <c r="C431" s="8"/>
      <c r="D431" s="8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3" x14ac:dyDescent="0.15">
      <c r="A432" s="2"/>
      <c r="B432" s="7"/>
      <c r="C432" s="8"/>
      <c r="D432" s="8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3" x14ac:dyDescent="0.15">
      <c r="A433" s="2"/>
      <c r="B433" s="7"/>
      <c r="C433" s="8"/>
      <c r="D433" s="8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3" x14ac:dyDescent="0.15">
      <c r="A434" s="2"/>
      <c r="B434" s="7"/>
      <c r="C434" s="8"/>
      <c r="D434" s="8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3" x14ac:dyDescent="0.15">
      <c r="A435" s="2"/>
      <c r="B435" s="7"/>
      <c r="C435" s="8"/>
      <c r="D435" s="8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3" x14ac:dyDescent="0.15">
      <c r="A436" s="2"/>
      <c r="B436" s="7"/>
      <c r="C436" s="8"/>
      <c r="D436" s="8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3" x14ac:dyDescent="0.15">
      <c r="A437" s="2"/>
      <c r="B437" s="7"/>
      <c r="C437" s="8"/>
      <c r="D437" s="8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3" x14ac:dyDescent="0.15">
      <c r="A438" s="2"/>
      <c r="B438" s="7"/>
      <c r="C438" s="8"/>
      <c r="D438" s="8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3" x14ac:dyDescent="0.15">
      <c r="A439" s="2"/>
      <c r="B439" s="7"/>
      <c r="C439" s="8"/>
      <c r="D439" s="8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3" x14ac:dyDescent="0.15">
      <c r="A440" s="2"/>
      <c r="B440" s="7"/>
      <c r="C440" s="8"/>
      <c r="D440" s="8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3" x14ac:dyDescent="0.15">
      <c r="A441" s="2"/>
      <c r="B441" s="7"/>
      <c r="C441" s="8"/>
      <c r="D441" s="8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3" x14ac:dyDescent="0.15">
      <c r="A442" s="2"/>
      <c r="B442" s="7"/>
      <c r="C442" s="8"/>
      <c r="D442" s="8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3" x14ac:dyDescent="0.15">
      <c r="A443" s="2"/>
      <c r="B443" s="7"/>
      <c r="C443" s="8"/>
      <c r="D443" s="8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3" x14ac:dyDescent="0.15">
      <c r="A444" s="2"/>
      <c r="B444" s="7"/>
      <c r="C444" s="8"/>
      <c r="D444" s="8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3" x14ac:dyDescent="0.15">
      <c r="A445" s="2"/>
      <c r="B445" s="7"/>
      <c r="C445" s="8"/>
      <c r="D445" s="8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3" x14ac:dyDescent="0.15">
      <c r="A446" s="2"/>
      <c r="B446" s="7"/>
      <c r="C446" s="8"/>
      <c r="D446" s="8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3" x14ac:dyDescent="0.15">
      <c r="A447" s="2"/>
      <c r="B447" s="7"/>
      <c r="C447" s="8"/>
      <c r="D447" s="8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3" x14ac:dyDescent="0.15">
      <c r="A448" s="2"/>
      <c r="B448" s="7"/>
      <c r="C448" s="8"/>
      <c r="D448" s="8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3" x14ac:dyDescent="0.15">
      <c r="A449" s="2"/>
      <c r="B449" s="7"/>
      <c r="C449" s="8"/>
      <c r="D449" s="8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3" x14ac:dyDescent="0.15">
      <c r="A450" s="2"/>
      <c r="B450" s="7"/>
      <c r="C450" s="8"/>
      <c r="D450" s="8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3" x14ac:dyDescent="0.15">
      <c r="A451" s="2"/>
      <c r="B451" s="7"/>
      <c r="C451" s="8"/>
      <c r="D451" s="8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3" x14ac:dyDescent="0.15">
      <c r="A452" s="2"/>
      <c r="B452" s="7"/>
      <c r="C452" s="8"/>
      <c r="D452" s="8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3" x14ac:dyDescent="0.15">
      <c r="A453" s="2"/>
      <c r="B453" s="7"/>
      <c r="C453" s="8"/>
      <c r="D453" s="8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3" x14ac:dyDescent="0.15">
      <c r="A454" s="2"/>
      <c r="B454" s="7"/>
      <c r="C454" s="8"/>
      <c r="D454" s="8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3" x14ac:dyDescent="0.15">
      <c r="A455" s="2"/>
      <c r="B455" s="7"/>
      <c r="C455" s="8"/>
      <c r="D455" s="8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3" x14ac:dyDescent="0.15">
      <c r="A456" s="2"/>
      <c r="B456" s="7"/>
      <c r="C456" s="8"/>
      <c r="D456" s="8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3" x14ac:dyDescent="0.15">
      <c r="A457" s="2"/>
      <c r="B457" s="7"/>
      <c r="C457" s="8"/>
      <c r="D457" s="8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3" x14ac:dyDescent="0.15">
      <c r="A458" s="2"/>
      <c r="B458" s="7"/>
      <c r="C458" s="8"/>
      <c r="D458" s="8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3" x14ac:dyDescent="0.15">
      <c r="A459" s="2"/>
      <c r="B459" s="7"/>
      <c r="C459" s="8"/>
      <c r="D459" s="8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3" x14ac:dyDescent="0.15">
      <c r="A460" s="2"/>
      <c r="B460" s="7"/>
      <c r="C460" s="8"/>
      <c r="D460" s="8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3" x14ac:dyDescent="0.15">
      <c r="A461" s="2"/>
      <c r="B461" s="7"/>
      <c r="C461" s="8"/>
      <c r="D461" s="8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3" x14ac:dyDescent="0.15">
      <c r="A462" s="2"/>
      <c r="B462" s="7"/>
      <c r="C462" s="8"/>
      <c r="D462" s="8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3" x14ac:dyDescent="0.15">
      <c r="A463" s="2"/>
      <c r="B463" s="7"/>
      <c r="C463" s="8"/>
      <c r="D463" s="8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3" x14ac:dyDescent="0.15">
      <c r="A464" s="2"/>
      <c r="B464" s="7"/>
      <c r="C464" s="8"/>
      <c r="D464" s="8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3" x14ac:dyDescent="0.15">
      <c r="A465" s="2"/>
      <c r="B465" s="7"/>
      <c r="C465" s="8"/>
      <c r="D465" s="8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3" x14ac:dyDescent="0.15">
      <c r="A466" s="2"/>
      <c r="B466" s="7"/>
      <c r="C466" s="8"/>
      <c r="D466" s="8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3" x14ac:dyDescent="0.15">
      <c r="A467" s="2"/>
      <c r="B467" s="7"/>
      <c r="C467" s="8"/>
      <c r="D467" s="8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3" x14ac:dyDescent="0.15">
      <c r="A468" s="2"/>
      <c r="B468" s="7"/>
      <c r="C468" s="8"/>
      <c r="D468" s="8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3" x14ac:dyDescent="0.15">
      <c r="A469" s="2"/>
      <c r="B469" s="7"/>
      <c r="C469" s="8"/>
      <c r="D469" s="8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3" x14ac:dyDescent="0.15">
      <c r="A470" s="2"/>
      <c r="B470" s="7"/>
      <c r="C470" s="8"/>
      <c r="D470" s="8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3" x14ac:dyDescent="0.15">
      <c r="A471" s="2"/>
      <c r="B471" s="7"/>
      <c r="C471" s="8"/>
      <c r="D471" s="8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3" x14ac:dyDescent="0.15">
      <c r="A472" s="2"/>
      <c r="B472" s="7"/>
      <c r="C472" s="8"/>
      <c r="D472" s="8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3" x14ac:dyDescent="0.15">
      <c r="A473" s="2"/>
      <c r="B473" s="7"/>
      <c r="C473" s="8"/>
      <c r="D473" s="8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3" x14ac:dyDescent="0.15">
      <c r="A474" s="2"/>
      <c r="B474" s="7"/>
      <c r="C474" s="8"/>
      <c r="D474" s="8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3" x14ac:dyDescent="0.15">
      <c r="A475" s="2"/>
      <c r="B475" s="7"/>
      <c r="C475" s="8"/>
      <c r="D475" s="8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3" x14ac:dyDescent="0.15">
      <c r="A476" s="2"/>
      <c r="B476" s="7"/>
      <c r="C476" s="8"/>
      <c r="D476" s="8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3" x14ac:dyDescent="0.15">
      <c r="A477" s="2"/>
      <c r="B477" s="7"/>
      <c r="C477" s="8"/>
      <c r="D477" s="8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3" x14ac:dyDescent="0.15">
      <c r="A478" s="2"/>
      <c r="B478" s="7"/>
      <c r="C478" s="8"/>
      <c r="D478" s="8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3" x14ac:dyDescent="0.15">
      <c r="A479" s="2"/>
      <c r="B479" s="7"/>
      <c r="C479" s="8"/>
      <c r="D479" s="8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3" x14ac:dyDescent="0.15">
      <c r="A480" s="2"/>
      <c r="B480" s="7"/>
      <c r="C480" s="8"/>
      <c r="D480" s="8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3" x14ac:dyDescent="0.15">
      <c r="A481" s="2"/>
      <c r="B481" s="7"/>
      <c r="C481" s="8"/>
      <c r="D481" s="8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3" x14ac:dyDescent="0.15">
      <c r="A482" s="2"/>
      <c r="B482" s="7"/>
      <c r="C482" s="8"/>
      <c r="D482" s="8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3" x14ac:dyDescent="0.15">
      <c r="A483" s="2"/>
      <c r="B483" s="7"/>
      <c r="C483" s="8"/>
      <c r="D483" s="8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3" x14ac:dyDescent="0.15">
      <c r="A484" s="2"/>
      <c r="B484" s="7"/>
      <c r="C484" s="8"/>
      <c r="D484" s="8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3" x14ac:dyDescent="0.15">
      <c r="A485" s="2"/>
      <c r="B485" s="7"/>
      <c r="C485" s="8"/>
      <c r="D485" s="8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3" x14ac:dyDescent="0.15">
      <c r="A486" s="2"/>
      <c r="B486" s="7"/>
      <c r="C486" s="8"/>
      <c r="D486" s="8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3" x14ac:dyDescent="0.15">
      <c r="A487" s="2"/>
      <c r="B487" s="7"/>
      <c r="C487" s="8"/>
      <c r="D487" s="8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3" x14ac:dyDescent="0.15">
      <c r="A488" s="2"/>
      <c r="B488" s="7"/>
      <c r="C488" s="8"/>
      <c r="D488" s="8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3" x14ac:dyDescent="0.15">
      <c r="A489" s="2"/>
      <c r="B489" s="7"/>
      <c r="C489" s="8"/>
      <c r="D489" s="8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3" x14ac:dyDescent="0.15">
      <c r="A490" s="2"/>
      <c r="B490" s="7"/>
      <c r="C490" s="8"/>
      <c r="D490" s="8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3" x14ac:dyDescent="0.15">
      <c r="A491" s="2"/>
      <c r="B491" s="7"/>
      <c r="C491" s="8"/>
      <c r="D491" s="8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3" x14ac:dyDescent="0.15">
      <c r="A492" s="2"/>
      <c r="B492" s="7"/>
      <c r="C492" s="8"/>
      <c r="D492" s="8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3" x14ac:dyDescent="0.15">
      <c r="A493" s="2"/>
      <c r="B493" s="7"/>
      <c r="C493" s="8"/>
      <c r="D493" s="8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3" x14ac:dyDescent="0.15">
      <c r="A494" s="2"/>
      <c r="B494" s="7"/>
      <c r="C494" s="8"/>
      <c r="D494" s="8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3" x14ac:dyDescent="0.15">
      <c r="A495" s="2"/>
      <c r="B495" s="7"/>
      <c r="C495" s="8"/>
      <c r="D495" s="8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3" x14ac:dyDescent="0.15">
      <c r="A496" s="2"/>
      <c r="B496" s="7"/>
      <c r="C496" s="8"/>
      <c r="D496" s="8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3" x14ac:dyDescent="0.15">
      <c r="A497" s="2"/>
      <c r="B497" s="7"/>
      <c r="C497" s="8"/>
      <c r="D497" s="8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3" x14ac:dyDescent="0.15">
      <c r="A498" s="2"/>
      <c r="B498" s="7"/>
      <c r="C498" s="8"/>
      <c r="D498" s="8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3" x14ac:dyDescent="0.15">
      <c r="A499" s="2"/>
      <c r="B499" s="7"/>
      <c r="C499" s="8"/>
      <c r="D499" s="8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3" x14ac:dyDescent="0.15">
      <c r="A500" s="2"/>
      <c r="B500" s="7"/>
      <c r="C500" s="8"/>
      <c r="D500" s="8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3" x14ac:dyDescent="0.15">
      <c r="A501" s="2"/>
      <c r="B501" s="7"/>
      <c r="C501" s="8"/>
      <c r="D501" s="8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3" x14ac:dyDescent="0.15">
      <c r="A502" s="2"/>
      <c r="B502" s="7"/>
      <c r="C502" s="8"/>
      <c r="D502" s="8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3" x14ac:dyDescent="0.15">
      <c r="A503" s="2"/>
      <c r="B503" s="7"/>
      <c r="C503" s="8"/>
      <c r="D503" s="8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3" x14ac:dyDescent="0.15">
      <c r="A504" s="2"/>
      <c r="B504" s="7"/>
      <c r="C504" s="8"/>
      <c r="D504" s="8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3" x14ac:dyDescent="0.15">
      <c r="A505" s="2"/>
      <c r="B505" s="7"/>
      <c r="C505" s="8"/>
      <c r="D505" s="8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3" x14ac:dyDescent="0.15">
      <c r="A506" s="2"/>
      <c r="B506" s="7"/>
      <c r="C506" s="8"/>
      <c r="D506" s="8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3" x14ac:dyDescent="0.15">
      <c r="A507" s="2"/>
      <c r="B507" s="7"/>
      <c r="C507" s="8"/>
      <c r="D507" s="8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3" x14ac:dyDescent="0.15">
      <c r="A508" s="2"/>
      <c r="B508" s="7"/>
      <c r="C508" s="8"/>
      <c r="D508" s="8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3" x14ac:dyDescent="0.15">
      <c r="A509" s="2"/>
      <c r="B509" s="7"/>
      <c r="C509" s="8"/>
      <c r="D509" s="8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3" x14ac:dyDescent="0.15">
      <c r="A510" s="2"/>
      <c r="B510" s="7"/>
      <c r="C510" s="8"/>
      <c r="D510" s="8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3" x14ac:dyDescent="0.15">
      <c r="A511" s="2"/>
      <c r="B511" s="7"/>
      <c r="C511" s="8"/>
      <c r="D511" s="8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3" x14ac:dyDescent="0.15">
      <c r="A512" s="2"/>
      <c r="B512" s="7"/>
      <c r="C512" s="8"/>
      <c r="D512" s="8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3" x14ac:dyDescent="0.15">
      <c r="A513" s="2"/>
      <c r="B513" s="7"/>
      <c r="C513" s="8"/>
      <c r="D513" s="8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3" x14ac:dyDescent="0.15">
      <c r="A514" s="2"/>
      <c r="B514" s="7"/>
      <c r="C514" s="8"/>
      <c r="D514" s="8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3" x14ac:dyDescent="0.15">
      <c r="A515" s="2"/>
      <c r="B515" s="7"/>
      <c r="C515" s="8"/>
      <c r="D515" s="8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3" x14ac:dyDescent="0.15">
      <c r="A516" s="2"/>
      <c r="B516" s="7"/>
      <c r="C516" s="8"/>
      <c r="D516" s="8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3" x14ac:dyDescent="0.15">
      <c r="A517" s="2"/>
      <c r="B517" s="7"/>
      <c r="C517" s="8"/>
      <c r="D517" s="8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3" x14ac:dyDescent="0.15">
      <c r="A518" s="2"/>
      <c r="B518" s="7"/>
      <c r="C518" s="8"/>
      <c r="D518" s="8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3" x14ac:dyDescent="0.15">
      <c r="A519" s="2"/>
      <c r="B519" s="7"/>
      <c r="C519" s="8"/>
      <c r="D519" s="8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3" x14ac:dyDescent="0.15">
      <c r="A520" s="2"/>
      <c r="B520" s="7"/>
      <c r="C520" s="8"/>
      <c r="D520" s="8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3" x14ac:dyDescent="0.15">
      <c r="A521" s="2"/>
      <c r="B521" s="7"/>
      <c r="C521" s="8"/>
      <c r="D521" s="8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3" x14ac:dyDescent="0.15">
      <c r="A522" s="2"/>
      <c r="B522" s="7"/>
      <c r="C522" s="8"/>
      <c r="D522" s="8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3" x14ac:dyDescent="0.15">
      <c r="A523" s="2"/>
      <c r="B523" s="7"/>
      <c r="C523" s="8"/>
      <c r="D523" s="8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3" x14ac:dyDescent="0.15">
      <c r="A524" s="2"/>
      <c r="B524" s="7"/>
      <c r="C524" s="8"/>
      <c r="D524" s="8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3" x14ac:dyDescent="0.15">
      <c r="A525" s="2"/>
      <c r="B525" s="7"/>
      <c r="C525" s="8"/>
      <c r="D525" s="8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3" x14ac:dyDescent="0.15">
      <c r="A526" s="2"/>
      <c r="B526" s="7"/>
      <c r="C526" s="8"/>
      <c r="D526" s="8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3" x14ac:dyDescent="0.15">
      <c r="A527" s="2"/>
      <c r="B527" s="7"/>
      <c r="C527" s="8"/>
      <c r="D527" s="8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3" x14ac:dyDescent="0.15">
      <c r="A528" s="2"/>
      <c r="B528" s="7"/>
      <c r="C528" s="8"/>
      <c r="D528" s="8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3" x14ac:dyDescent="0.15">
      <c r="A529" s="2"/>
      <c r="B529" s="7"/>
      <c r="C529" s="8"/>
      <c r="D529" s="8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3" x14ac:dyDescent="0.15">
      <c r="A530" s="2"/>
      <c r="B530" s="7"/>
      <c r="C530" s="8"/>
      <c r="D530" s="8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3" x14ac:dyDescent="0.15">
      <c r="A531" s="2"/>
      <c r="B531" s="7"/>
      <c r="C531" s="8"/>
      <c r="D531" s="8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3" x14ac:dyDescent="0.15">
      <c r="A532" s="2"/>
      <c r="B532" s="7"/>
      <c r="C532" s="8"/>
      <c r="D532" s="8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3" x14ac:dyDescent="0.15">
      <c r="A533" s="2"/>
      <c r="B533" s="7"/>
      <c r="C533" s="8"/>
      <c r="D533" s="8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3" x14ac:dyDescent="0.15">
      <c r="A534" s="2"/>
      <c r="B534" s="7"/>
      <c r="C534" s="8"/>
      <c r="D534" s="8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3" x14ac:dyDescent="0.15">
      <c r="A535" s="2"/>
      <c r="B535" s="7"/>
      <c r="C535" s="8"/>
      <c r="D535" s="8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3" x14ac:dyDescent="0.15">
      <c r="A536" s="2"/>
      <c r="B536" s="7"/>
      <c r="C536" s="8"/>
      <c r="D536" s="8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3" x14ac:dyDescent="0.15">
      <c r="A537" s="2"/>
      <c r="B537" s="7"/>
      <c r="C537" s="8"/>
      <c r="D537" s="8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3" x14ac:dyDescent="0.15">
      <c r="A538" s="2"/>
      <c r="B538" s="7"/>
      <c r="C538" s="8"/>
      <c r="D538" s="8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3" x14ac:dyDescent="0.15">
      <c r="A539" s="2"/>
      <c r="B539" s="7"/>
      <c r="C539" s="8"/>
      <c r="D539" s="8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3" x14ac:dyDescent="0.15">
      <c r="A540" s="2"/>
      <c r="B540" s="7"/>
      <c r="C540" s="8"/>
      <c r="D540" s="8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3" x14ac:dyDescent="0.15">
      <c r="A541" s="2"/>
      <c r="B541" s="7"/>
      <c r="C541" s="8"/>
      <c r="D541" s="8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3" x14ac:dyDescent="0.15">
      <c r="A542" s="2"/>
      <c r="B542" s="7"/>
      <c r="C542" s="8"/>
      <c r="D542" s="8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3" x14ac:dyDescent="0.15">
      <c r="A543" s="2"/>
      <c r="B543" s="7"/>
      <c r="C543" s="8"/>
      <c r="D543" s="8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3" x14ac:dyDescent="0.15">
      <c r="A544" s="2"/>
      <c r="B544" s="7"/>
      <c r="C544" s="8"/>
      <c r="D544" s="8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3" x14ac:dyDescent="0.15">
      <c r="A545" s="2"/>
      <c r="B545" s="7"/>
      <c r="C545" s="8"/>
      <c r="D545" s="8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3" x14ac:dyDescent="0.15">
      <c r="A546" s="2"/>
      <c r="B546" s="7"/>
      <c r="C546" s="8"/>
      <c r="D546" s="8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3" x14ac:dyDescent="0.15">
      <c r="A547" s="2"/>
      <c r="B547" s="7"/>
      <c r="C547" s="8"/>
      <c r="D547" s="8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3" x14ac:dyDescent="0.15">
      <c r="A548" s="2"/>
      <c r="B548" s="7"/>
      <c r="C548" s="8"/>
      <c r="D548" s="8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3" x14ac:dyDescent="0.15">
      <c r="A549" s="2"/>
      <c r="B549" s="7"/>
      <c r="C549" s="8"/>
      <c r="D549" s="8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3" x14ac:dyDescent="0.15">
      <c r="A550" s="2"/>
      <c r="B550" s="7"/>
      <c r="C550" s="8"/>
      <c r="D550" s="8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3" x14ac:dyDescent="0.15">
      <c r="A551" s="2"/>
      <c r="B551" s="7"/>
      <c r="C551" s="8"/>
      <c r="D551" s="8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3" x14ac:dyDescent="0.15">
      <c r="A552" s="2"/>
      <c r="B552" s="7"/>
      <c r="C552" s="8"/>
      <c r="D552" s="8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3" x14ac:dyDescent="0.15">
      <c r="A553" s="2"/>
      <c r="B553" s="7"/>
      <c r="C553" s="8"/>
      <c r="D553" s="8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3" x14ac:dyDescent="0.15">
      <c r="A554" s="2"/>
      <c r="B554" s="7"/>
      <c r="C554" s="8"/>
      <c r="D554" s="8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3" x14ac:dyDescent="0.15">
      <c r="A555" s="2"/>
      <c r="B555" s="7"/>
      <c r="C555" s="8"/>
      <c r="D555" s="8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3" x14ac:dyDescent="0.15">
      <c r="A556" s="2"/>
      <c r="B556" s="7"/>
      <c r="C556" s="8"/>
      <c r="D556" s="8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3" x14ac:dyDescent="0.15">
      <c r="A557" s="2"/>
      <c r="B557" s="7"/>
      <c r="C557" s="8"/>
      <c r="D557" s="8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3" x14ac:dyDescent="0.15">
      <c r="A558" s="2"/>
      <c r="B558" s="7"/>
      <c r="C558" s="8"/>
      <c r="D558" s="8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3" x14ac:dyDescent="0.15">
      <c r="A559" s="2"/>
      <c r="B559" s="7"/>
      <c r="C559" s="8"/>
      <c r="D559" s="8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3" x14ac:dyDescent="0.15">
      <c r="A560" s="2"/>
      <c r="B560" s="7"/>
      <c r="C560" s="8"/>
      <c r="D560" s="8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3" x14ac:dyDescent="0.15">
      <c r="A561" s="2"/>
      <c r="B561" s="7"/>
      <c r="C561" s="8"/>
      <c r="D561" s="8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3" x14ac:dyDescent="0.15">
      <c r="A562" s="2"/>
      <c r="B562" s="7"/>
      <c r="C562" s="8"/>
      <c r="D562" s="8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3" x14ac:dyDescent="0.15">
      <c r="A563" s="2"/>
      <c r="B563" s="7"/>
      <c r="C563" s="8"/>
      <c r="D563" s="8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3" x14ac:dyDescent="0.15">
      <c r="A564" s="2"/>
      <c r="B564" s="7"/>
      <c r="C564" s="8"/>
      <c r="D564" s="8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3" x14ac:dyDescent="0.15">
      <c r="A565" s="2"/>
      <c r="B565" s="7"/>
      <c r="C565" s="8"/>
      <c r="D565" s="8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3" x14ac:dyDescent="0.15">
      <c r="A566" s="2"/>
      <c r="B566" s="7"/>
      <c r="C566" s="8"/>
      <c r="D566" s="8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3" x14ac:dyDescent="0.15">
      <c r="A567" s="2"/>
      <c r="B567" s="7"/>
      <c r="C567" s="8"/>
      <c r="D567" s="8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3" x14ac:dyDescent="0.15">
      <c r="A568" s="2"/>
      <c r="B568" s="7"/>
      <c r="C568" s="8"/>
      <c r="D568" s="8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3" x14ac:dyDescent="0.15">
      <c r="A569" s="2"/>
      <c r="B569" s="7"/>
      <c r="C569" s="8"/>
      <c r="D569" s="8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3" x14ac:dyDescent="0.15">
      <c r="A570" s="2"/>
      <c r="B570" s="7"/>
      <c r="C570" s="8"/>
      <c r="D570" s="8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3" x14ac:dyDescent="0.15">
      <c r="A571" s="2"/>
      <c r="B571" s="7"/>
      <c r="C571" s="8"/>
      <c r="D571" s="8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3" x14ac:dyDescent="0.15">
      <c r="A572" s="2"/>
      <c r="B572" s="7"/>
      <c r="C572" s="8"/>
      <c r="D572" s="8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3" x14ac:dyDescent="0.15">
      <c r="A573" s="2"/>
      <c r="B573" s="7"/>
      <c r="C573" s="8"/>
      <c r="D573" s="8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3" x14ac:dyDescent="0.15">
      <c r="A574" s="2"/>
      <c r="B574" s="7"/>
      <c r="C574" s="8"/>
      <c r="D574" s="8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3" x14ac:dyDescent="0.15">
      <c r="A575" s="2"/>
      <c r="B575" s="7"/>
      <c r="C575" s="8"/>
      <c r="D575" s="8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3" x14ac:dyDescent="0.15">
      <c r="A576" s="2"/>
      <c r="B576" s="7"/>
      <c r="C576" s="8"/>
      <c r="D576" s="8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3" x14ac:dyDescent="0.15">
      <c r="A577" s="2"/>
      <c r="B577" s="7"/>
      <c r="C577" s="8"/>
      <c r="D577" s="8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3" x14ac:dyDescent="0.15">
      <c r="A578" s="2"/>
      <c r="B578" s="7"/>
      <c r="C578" s="8"/>
      <c r="D578" s="8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3" x14ac:dyDescent="0.15">
      <c r="A579" s="2"/>
      <c r="B579" s="7"/>
      <c r="C579" s="8"/>
      <c r="D579" s="8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3" x14ac:dyDescent="0.15">
      <c r="A580" s="2"/>
      <c r="B580" s="7"/>
      <c r="C580" s="8"/>
      <c r="D580" s="8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3" x14ac:dyDescent="0.15">
      <c r="A581" s="2"/>
      <c r="B581" s="7"/>
      <c r="C581" s="8"/>
      <c r="D581" s="8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3" x14ac:dyDescent="0.15">
      <c r="A582" s="2"/>
      <c r="B582" s="7"/>
      <c r="C582" s="8"/>
      <c r="D582" s="8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3" x14ac:dyDescent="0.15">
      <c r="A583" s="2"/>
      <c r="B583" s="7"/>
      <c r="C583" s="8"/>
      <c r="D583" s="8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3" x14ac:dyDescent="0.15">
      <c r="A584" s="2"/>
      <c r="B584" s="7"/>
      <c r="C584" s="8"/>
      <c r="D584" s="8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3" x14ac:dyDescent="0.15">
      <c r="A585" s="2"/>
      <c r="B585" s="7"/>
      <c r="C585" s="8"/>
      <c r="D585" s="8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3" x14ac:dyDescent="0.15">
      <c r="A586" s="2"/>
      <c r="B586" s="7"/>
      <c r="C586" s="8"/>
      <c r="D586" s="8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3" x14ac:dyDescent="0.15">
      <c r="A587" s="2"/>
      <c r="B587" s="7"/>
      <c r="C587" s="8"/>
      <c r="D587" s="8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3" x14ac:dyDescent="0.15">
      <c r="A588" s="2"/>
      <c r="B588" s="7"/>
      <c r="C588" s="8"/>
      <c r="D588" s="8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3" x14ac:dyDescent="0.15">
      <c r="A589" s="2"/>
      <c r="B589" s="7"/>
      <c r="C589" s="8"/>
      <c r="D589" s="8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3" x14ac:dyDescent="0.15">
      <c r="A590" s="2"/>
      <c r="B590" s="7"/>
      <c r="C590" s="8"/>
      <c r="D590" s="8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3" x14ac:dyDescent="0.15">
      <c r="A591" s="2"/>
      <c r="B591" s="7"/>
      <c r="C591" s="8"/>
      <c r="D591" s="8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3" x14ac:dyDescent="0.15">
      <c r="A592" s="2"/>
      <c r="B592" s="7"/>
      <c r="C592" s="8"/>
      <c r="D592" s="8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3" x14ac:dyDescent="0.15">
      <c r="A593" s="2"/>
      <c r="B593" s="7"/>
      <c r="C593" s="8"/>
      <c r="D593" s="8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3" x14ac:dyDescent="0.15">
      <c r="A594" s="2"/>
      <c r="B594" s="7"/>
      <c r="C594" s="8"/>
      <c r="D594" s="8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3" x14ac:dyDescent="0.15">
      <c r="A595" s="2"/>
      <c r="B595" s="7"/>
      <c r="C595" s="8"/>
      <c r="D595" s="8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3" x14ac:dyDescent="0.15">
      <c r="A596" s="2"/>
      <c r="B596" s="7"/>
      <c r="C596" s="8"/>
      <c r="D596" s="8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3" x14ac:dyDescent="0.15">
      <c r="A597" s="2"/>
      <c r="B597" s="7"/>
      <c r="C597" s="8"/>
      <c r="D597" s="8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3" x14ac:dyDescent="0.15">
      <c r="A598" s="2"/>
      <c r="B598" s="7"/>
      <c r="C598" s="8"/>
      <c r="D598" s="8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3" x14ac:dyDescent="0.15">
      <c r="A599" s="2"/>
      <c r="B599" s="7"/>
      <c r="C599" s="8"/>
      <c r="D599" s="8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3" x14ac:dyDescent="0.15">
      <c r="A600" s="2"/>
      <c r="B600" s="7"/>
      <c r="C600" s="8"/>
      <c r="D600" s="8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3" x14ac:dyDescent="0.15">
      <c r="A601" s="2"/>
      <c r="B601" s="7"/>
      <c r="C601" s="8"/>
      <c r="D601" s="8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3" x14ac:dyDescent="0.15">
      <c r="A602" s="2"/>
      <c r="B602" s="7"/>
      <c r="C602" s="8"/>
      <c r="D602" s="8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3" x14ac:dyDescent="0.15">
      <c r="A603" s="2"/>
      <c r="B603" s="7"/>
      <c r="C603" s="8"/>
      <c r="D603" s="8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3" x14ac:dyDescent="0.15">
      <c r="A604" s="2"/>
      <c r="B604" s="7"/>
      <c r="C604" s="8"/>
      <c r="D604" s="8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3" x14ac:dyDescent="0.15">
      <c r="A605" s="2"/>
      <c r="B605" s="7"/>
      <c r="C605" s="8"/>
      <c r="D605" s="8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3" x14ac:dyDescent="0.15">
      <c r="A606" s="2"/>
      <c r="B606" s="7"/>
      <c r="C606" s="8"/>
      <c r="D606" s="8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3" x14ac:dyDescent="0.15">
      <c r="A607" s="2"/>
      <c r="B607" s="7"/>
      <c r="C607" s="8"/>
      <c r="D607" s="8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3" x14ac:dyDescent="0.15">
      <c r="A608" s="2"/>
      <c r="B608" s="7"/>
      <c r="C608" s="8"/>
      <c r="D608" s="8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3" x14ac:dyDescent="0.15">
      <c r="A609" s="2"/>
      <c r="B609" s="7"/>
      <c r="C609" s="8"/>
      <c r="D609" s="8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3" x14ac:dyDescent="0.15">
      <c r="A610" s="2"/>
      <c r="B610" s="7"/>
      <c r="C610" s="8"/>
      <c r="D610" s="8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3" x14ac:dyDescent="0.15">
      <c r="A611" s="2"/>
      <c r="B611" s="7"/>
      <c r="C611" s="8"/>
      <c r="D611" s="8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3" x14ac:dyDescent="0.15">
      <c r="A612" s="2"/>
      <c r="B612" s="7"/>
      <c r="C612" s="8"/>
      <c r="D612" s="8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3" x14ac:dyDescent="0.15">
      <c r="A613" s="2"/>
      <c r="B613" s="7"/>
      <c r="C613" s="8"/>
      <c r="D613" s="8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3" x14ac:dyDescent="0.15">
      <c r="A614" s="2"/>
      <c r="B614" s="7"/>
      <c r="C614" s="8"/>
      <c r="D614" s="8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3" x14ac:dyDescent="0.15">
      <c r="A615" s="2"/>
      <c r="B615" s="7"/>
      <c r="C615" s="8"/>
      <c r="D615" s="8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3" x14ac:dyDescent="0.15">
      <c r="A616" s="2"/>
      <c r="B616" s="7"/>
      <c r="C616" s="8"/>
      <c r="D616" s="8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3" x14ac:dyDescent="0.15">
      <c r="A617" s="2"/>
      <c r="B617" s="7"/>
      <c r="C617" s="8"/>
      <c r="D617" s="8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3" x14ac:dyDescent="0.15">
      <c r="A618" s="2"/>
      <c r="B618" s="7"/>
      <c r="C618" s="8"/>
      <c r="D618" s="8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3" x14ac:dyDescent="0.15">
      <c r="A619" s="2"/>
      <c r="B619" s="7"/>
      <c r="C619" s="8"/>
      <c r="D619" s="8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3" x14ac:dyDescent="0.15">
      <c r="A620" s="2"/>
      <c r="B620" s="7"/>
      <c r="C620" s="8"/>
      <c r="D620" s="8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3" x14ac:dyDescent="0.15">
      <c r="A621" s="2"/>
      <c r="B621" s="7"/>
      <c r="C621" s="8"/>
      <c r="D621" s="8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3" x14ac:dyDescent="0.15">
      <c r="A622" s="2"/>
      <c r="B622" s="7"/>
      <c r="C622" s="8"/>
      <c r="D622" s="8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3" x14ac:dyDescent="0.15">
      <c r="A623" s="2"/>
      <c r="B623" s="7"/>
      <c r="C623" s="8"/>
      <c r="D623" s="8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3" x14ac:dyDescent="0.15">
      <c r="A624" s="2"/>
      <c r="B624" s="7"/>
      <c r="C624" s="8"/>
      <c r="D624" s="8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3" x14ac:dyDescent="0.15">
      <c r="A625" s="2"/>
      <c r="B625" s="7"/>
      <c r="C625" s="8"/>
      <c r="D625" s="8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3" x14ac:dyDescent="0.15">
      <c r="A626" s="2"/>
      <c r="B626" s="7"/>
      <c r="C626" s="8"/>
      <c r="D626" s="8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3" x14ac:dyDescent="0.15">
      <c r="A627" s="2"/>
      <c r="B627" s="7"/>
      <c r="C627" s="8"/>
      <c r="D627" s="8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3" x14ac:dyDescent="0.15">
      <c r="A628" s="2"/>
      <c r="B628" s="7"/>
      <c r="C628" s="8"/>
      <c r="D628" s="8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3" x14ac:dyDescent="0.15">
      <c r="A629" s="2"/>
      <c r="B629" s="7"/>
      <c r="C629" s="8"/>
      <c r="D629" s="8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3" x14ac:dyDescent="0.15">
      <c r="A630" s="2"/>
      <c r="B630" s="7"/>
      <c r="C630" s="8"/>
      <c r="D630" s="8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3" x14ac:dyDescent="0.15">
      <c r="A631" s="2"/>
      <c r="B631" s="7"/>
      <c r="C631" s="8"/>
      <c r="D631" s="8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3" x14ac:dyDescent="0.15">
      <c r="A632" s="2"/>
      <c r="B632" s="7"/>
      <c r="C632" s="8"/>
      <c r="D632" s="8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3" x14ac:dyDescent="0.15">
      <c r="A633" s="2"/>
      <c r="B633" s="7"/>
      <c r="C633" s="8"/>
      <c r="D633" s="8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3" x14ac:dyDescent="0.15">
      <c r="A634" s="2"/>
      <c r="B634" s="7"/>
      <c r="C634" s="8"/>
      <c r="D634" s="8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3" x14ac:dyDescent="0.15">
      <c r="A635" s="2"/>
      <c r="B635" s="7"/>
      <c r="C635" s="8"/>
      <c r="D635" s="8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3" x14ac:dyDescent="0.15">
      <c r="A636" s="2"/>
      <c r="B636" s="7"/>
      <c r="C636" s="8"/>
      <c r="D636" s="8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3" x14ac:dyDescent="0.15">
      <c r="A637" s="2"/>
      <c r="B637" s="7"/>
      <c r="C637" s="8"/>
      <c r="D637" s="8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3" x14ac:dyDescent="0.15">
      <c r="A638" s="2"/>
      <c r="B638" s="7"/>
      <c r="C638" s="8"/>
      <c r="D638" s="8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3" x14ac:dyDescent="0.15">
      <c r="A639" s="2"/>
      <c r="B639" s="7"/>
      <c r="C639" s="8"/>
      <c r="D639" s="8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3" x14ac:dyDescent="0.15">
      <c r="A640" s="2"/>
      <c r="B640" s="7"/>
      <c r="C640" s="8"/>
      <c r="D640" s="8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3" x14ac:dyDescent="0.15">
      <c r="A641" s="2"/>
      <c r="B641" s="7"/>
      <c r="C641" s="8"/>
      <c r="D641" s="8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3" x14ac:dyDescent="0.15">
      <c r="A642" s="2"/>
      <c r="B642" s="7"/>
      <c r="C642" s="8"/>
      <c r="D642" s="8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3" x14ac:dyDescent="0.15">
      <c r="A643" s="2"/>
      <c r="B643" s="7"/>
      <c r="C643" s="8"/>
      <c r="D643" s="8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3" x14ac:dyDescent="0.15">
      <c r="A644" s="2"/>
      <c r="B644" s="7"/>
      <c r="C644" s="8"/>
      <c r="D644" s="8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3" x14ac:dyDescent="0.15">
      <c r="A645" s="2"/>
      <c r="B645" s="7"/>
      <c r="C645" s="8"/>
      <c r="D645" s="8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3" x14ac:dyDescent="0.15">
      <c r="A646" s="2"/>
      <c r="B646" s="7"/>
      <c r="C646" s="8"/>
      <c r="D646" s="8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3" x14ac:dyDescent="0.15">
      <c r="A647" s="2"/>
      <c r="B647" s="7"/>
      <c r="C647" s="8"/>
      <c r="D647" s="8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3" x14ac:dyDescent="0.15">
      <c r="A648" s="2"/>
      <c r="B648" s="7"/>
      <c r="C648" s="8"/>
      <c r="D648" s="8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3" x14ac:dyDescent="0.15">
      <c r="A649" s="2"/>
      <c r="B649" s="7"/>
      <c r="C649" s="8"/>
      <c r="D649" s="8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3" x14ac:dyDescent="0.15">
      <c r="A650" s="2"/>
      <c r="B650" s="7"/>
      <c r="C650" s="8"/>
      <c r="D650" s="8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3" x14ac:dyDescent="0.15">
      <c r="A651" s="2"/>
      <c r="B651" s="7"/>
      <c r="C651" s="8"/>
      <c r="D651" s="8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3" x14ac:dyDescent="0.15">
      <c r="A652" s="2"/>
      <c r="B652" s="7"/>
      <c r="C652" s="8"/>
      <c r="D652" s="8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3" x14ac:dyDescent="0.15">
      <c r="A653" s="2"/>
      <c r="B653" s="7"/>
      <c r="C653" s="8"/>
      <c r="D653" s="8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3" x14ac:dyDescent="0.15">
      <c r="A654" s="2"/>
      <c r="B654" s="7"/>
      <c r="C654" s="8"/>
      <c r="D654" s="8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3" x14ac:dyDescent="0.15">
      <c r="A655" s="2"/>
      <c r="B655" s="7"/>
      <c r="C655" s="8"/>
      <c r="D655" s="8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3" x14ac:dyDescent="0.15">
      <c r="A656" s="2"/>
      <c r="B656" s="7"/>
      <c r="C656" s="8"/>
      <c r="D656" s="8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3" x14ac:dyDescent="0.15">
      <c r="A657" s="2"/>
      <c r="B657" s="7"/>
      <c r="C657" s="8"/>
      <c r="D657" s="8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3" x14ac:dyDescent="0.15">
      <c r="A658" s="2"/>
      <c r="B658" s="7"/>
      <c r="C658" s="8"/>
      <c r="D658" s="8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3" x14ac:dyDescent="0.15">
      <c r="A659" s="2"/>
      <c r="B659" s="7"/>
      <c r="C659" s="8"/>
      <c r="D659" s="8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3" x14ac:dyDescent="0.15">
      <c r="A660" s="2"/>
      <c r="B660" s="7"/>
      <c r="C660" s="8"/>
      <c r="D660" s="8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3" x14ac:dyDescent="0.15">
      <c r="A661" s="2"/>
      <c r="B661" s="7"/>
      <c r="C661" s="8"/>
      <c r="D661" s="8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3" x14ac:dyDescent="0.15">
      <c r="A662" s="2"/>
      <c r="B662" s="7"/>
      <c r="C662" s="8"/>
      <c r="D662" s="8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3" x14ac:dyDescent="0.15">
      <c r="A663" s="2"/>
      <c r="B663" s="7"/>
      <c r="C663" s="8"/>
      <c r="D663" s="8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3" x14ac:dyDescent="0.15">
      <c r="A664" s="2"/>
      <c r="B664" s="7"/>
      <c r="C664" s="8"/>
      <c r="D664" s="8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3" x14ac:dyDescent="0.15">
      <c r="A665" s="2"/>
      <c r="B665" s="7"/>
      <c r="C665" s="8"/>
      <c r="D665" s="8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3" x14ac:dyDescent="0.15">
      <c r="A666" s="2"/>
      <c r="B666" s="7"/>
      <c r="C666" s="8"/>
      <c r="D666" s="8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3" x14ac:dyDescent="0.15">
      <c r="A667" s="2"/>
      <c r="B667" s="7"/>
      <c r="C667" s="8"/>
      <c r="D667" s="8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3" x14ac:dyDescent="0.15">
      <c r="A668" s="2"/>
      <c r="B668" s="7"/>
      <c r="C668" s="8"/>
      <c r="D668" s="8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3" x14ac:dyDescent="0.15">
      <c r="A669" s="2"/>
      <c r="B669" s="7"/>
      <c r="C669" s="8"/>
      <c r="D669" s="8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3" x14ac:dyDescent="0.15">
      <c r="A670" s="2"/>
      <c r="B670" s="7"/>
      <c r="C670" s="8"/>
      <c r="D670" s="8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3" x14ac:dyDescent="0.15">
      <c r="A671" s="2"/>
      <c r="B671" s="7"/>
      <c r="C671" s="8"/>
      <c r="D671" s="8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3" x14ac:dyDescent="0.15">
      <c r="A672" s="2"/>
      <c r="B672" s="7"/>
      <c r="C672" s="8"/>
      <c r="D672" s="8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3" x14ac:dyDescent="0.15">
      <c r="A673" s="2"/>
      <c r="B673" s="7"/>
      <c r="C673" s="8"/>
      <c r="D673" s="8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3" x14ac:dyDescent="0.15">
      <c r="A674" s="2"/>
      <c r="B674" s="7"/>
      <c r="C674" s="8"/>
      <c r="D674" s="8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3" x14ac:dyDescent="0.15">
      <c r="A675" s="2"/>
      <c r="B675" s="7"/>
      <c r="C675" s="8"/>
      <c r="D675" s="8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3" x14ac:dyDescent="0.15">
      <c r="A676" s="2"/>
      <c r="B676" s="7"/>
      <c r="C676" s="8"/>
      <c r="D676" s="8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3" x14ac:dyDescent="0.15">
      <c r="A677" s="2"/>
      <c r="B677" s="7"/>
      <c r="C677" s="8"/>
      <c r="D677" s="8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3" x14ac:dyDescent="0.15">
      <c r="A678" s="2"/>
      <c r="B678" s="7"/>
      <c r="C678" s="8"/>
      <c r="D678" s="8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3" x14ac:dyDescent="0.15">
      <c r="A679" s="2"/>
      <c r="B679" s="7"/>
      <c r="C679" s="8"/>
      <c r="D679" s="8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3" x14ac:dyDescent="0.15">
      <c r="A680" s="2"/>
      <c r="B680" s="7"/>
      <c r="C680" s="8"/>
      <c r="D680" s="8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3" x14ac:dyDescent="0.15">
      <c r="A681" s="2"/>
      <c r="B681" s="7"/>
      <c r="C681" s="8"/>
      <c r="D681" s="8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3" x14ac:dyDescent="0.15">
      <c r="A682" s="2"/>
      <c r="B682" s="7"/>
      <c r="C682" s="8"/>
      <c r="D682" s="8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3" x14ac:dyDescent="0.15">
      <c r="A683" s="2"/>
      <c r="B683" s="7"/>
      <c r="C683" s="8"/>
      <c r="D683" s="8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3" x14ac:dyDescent="0.15">
      <c r="A684" s="2"/>
      <c r="B684" s="7"/>
      <c r="C684" s="8"/>
      <c r="D684" s="8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3" x14ac:dyDescent="0.15">
      <c r="A685" s="2"/>
      <c r="B685" s="7"/>
      <c r="C685" s="8"/>
      <c r="D685" s="8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3" x14ac:dyDescent="0.15">
      <c r="A686" s="2"/>
      <c r="B686" s="7"/>
      <c r="C686" s="8"/>
      <c r="D686" s="8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3" x14ac:dyDescent="0.15">
      <c r="A687" s="2"/>
      <c r="B687" s="7"/>
      <c r="C687" s="8"/>
      <c r="D687" s="8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3" x14ac:dyDescent="0.15">
      <c r="A688" s="2"/>
      <c r="B688" s="7"/>
      <c r="C688" s="8"/>
      <c r="D688" s="8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3" x14ac:dyDescent="0.15">
      <c r="A689" s="2"/>
      <c r="B689" s="7"/>
      <c r="C689" s="8"/>
      <c r="D689" s="8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3" x14ac:dyDescent="0.15">
      <c r="A690" s="2"/>
      <c r="B690" s="7"/>
      <c r="C690" s="8"/>
      <c r="D690" s="8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3" x14ac:dyDescent="0.15">
      <c r="A691" s="2"/>
      <c r="B691" s="7"/>
      <c r="C691" s="8"/>
      <c r="D691" s="8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3" x14ac:dyDescent="0.15">
      <c r="A692" s="2"/>
      <c r="B692" s="7"/>
      <c r="C692" s="8"/>
      <c r="D692" s="8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3" x14ac:dyDescent="0.15">
      <c r="A693" s="2"/>
      <c r="B693" s="7"/>
      <c r="C693" s="8"/>
      <c r="D693" s="8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3" x14ac:dyDescent="0.15">
      <c r="A694" s="2"/>
      <c r="B694" s="7"/>
      <c r="C694" s="8"/>
      <c r="D694" s="8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3" x14ac:dyDescent="0.15">
      <c r="A695" s="2"/>
      <c r="B695" s="7"/>
      <c r="C695" s="8"/>
      <c r="D695" s="8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3" x14ac:dyDescent="0.15">
      <c r="A696" s="2"/>
      <c r="B696" s="7"/>
      <c r="C696" s="8"/>
      <c r="D696" s="8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3" x14ac:dyDescent="0.15">
      <c r="A697" s="2"/>
      <c r="B697" s="7"/>
      <c r="C697" s="8"/>
      <c r="D697" s="8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3" x14ac:dyDescent="0.15">
      <c r="A698" s="2"/>
      <c r="B698" s="7"/>
      <c r="C698" s="8"/>
      <c r="D698" s="8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3" x14ac:dyDescent="0.15">
      <c r="A699" s="2"/>
      <c r="B699" s="7"/>
      <c r="C699" s="8"/>
      <c r="D699" s="8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3" x14ac:dyDescent="0.15">
      <c r="A700" s="2"/>
      <c r="B700" s="7"/>
      <c r="C700" s="8"/>
      <c r="D700" s="8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3" x14ac:dyDescent="0.15">
      <c r="A701" s="2"/>
      <c r="B701" s="7"/>
      <c r="C701" s="8"/>
      <c r="D701" s="8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3" x14ac:dyDescent="0.15">
      <c r="A702" s="2"/>
      <c r="B702" s="7"/>
      <c r="C702" s="8"/>
      <c r="D702" s="8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3" x14ac:dyDescent="0.15">
      <c r="A703" s="2"/>
      <c r="B703" s="7"/>
      <c r="C703" s="8"/>
      <c r="D703" s="8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3" x14ac:dyDescent="0.15">
      <c r="A704" s="2"/>
      <c r="B704" s="7"/>
      <c r="C704" s="8"/>
      <c r="D704" s="8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3" x14ac:dyDescent="0.15">
      <c r="A705" s="2"/>
      <c r="B705" s="7"/>
      <c r="C705" s="8"/>
      <c r="D705" s="8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3" x14ac:dyDescent="0.15">
      <c r="A706" s="2"/>
      <c r="B706" s="7"/>
      <c r="C706" s="8"/>
      <c r="D706" s="8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3" x14ac:dyDescent="0.15">
      <c r="A707" s="2"/>
      <c r="B707" s="7"/>
      <c r="C707" s="8"/>
      <c r="D707" s="8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3" x14ac:dyDescent="0.15">
      <c r="A708" s="2"/>
      <c r="B708" s="7"/>
      <c r="C708" s="8"/>
      <c r="D708" s="8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3" x14ac:dyDescent="0.15">
      <c r="A709" s="2"/>
      <c r="B709" s="7"/>
      <c r="C709" s="8"/>
      <c r="D709" s="8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3" x14ac:dyDescent="0.15">
      <c r="A710" s="2"/>
      <c r="B710" s="7"/>
      <c r="C710" s="8"/>
      <c r="D710" s="8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3" x14ac:dyDescent="0.15">
      <c r="A711" s="2"/>
      <c r="B711" s="7"/>
      <c r="C711" s="8"/>
      <c r="D711" s="8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3" x14ac:dyDescent="0.15">
      <c r="A712" s="2"/>
      <c r="B712" s="7"/>
      <c r="C712" s="8"/>
      <c r="D712" s="8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3" x14ac:dyDescent="0.15">
      <c r="A713" s="2"/>
      <c r="B713" s="7"/>
      <c r="C713" s="8"/>
      <c r="D713" s="8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3" x14ac:dyDescent="0.15">
      <c r="A714" s="2"/>
      <c r="B714" s="7"/>
      <c r="C714" s="8"/>
      <c r="D714" s="8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3" x14ac:dyDescent="0.15">
      <c r="A715" s="2"/>
      <c r="B715" s="7"/>
      <c r="C715" s="8"/>
      <c r="D715" s="8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3" x14ac:dyDescent="0.15">
      <c r="A716" s="2"/>
      <c r="B716" s="7"/>
      <c r="C716" s="8"/>
      <c r="D716" s="8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3" x14ac:dyDescent="0.15">
      <c r="A717" s="2"/>
      <c r="B717" s="7"/>
      <c r="C717" s="8"/>
      <c r="D717" s="8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3" x14ac:dyDescent="0.15">
      <c r="A718" s="2"/>
      <c r="B718" s="7"/>
      <c r="C718" s="8"/>
      <c r="D718" s="8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3" x14ac:dyDescent="0.15">
      <c r="A719" s="2"/>
      <c r="B719" s="7"/>
      <c r="C719" s="8"/>
      <c r="D719" s="8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3" x14ac:dyDescent="0.15">
      <c r="A720" s="2"/>
      <c r="B720" s="7"/>
      <c r="C720" s="8"/>
      <c r="D720" s="8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3" x14ac:dyDescent="0.15">
      <c r="A721" s="2"/>
      <c r="B721" s="7"/>
      <c r="C721" s="8"/>
      <c r="D721" s="8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3" x14ac:dyDescent="0.15">
      <c r="A722" s="2"/>
      <c r="B722" s="7"/>
      <c r="C722" s="8"/>
      <c r="D722" s="8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3" x14ac:dyDescent="0.15">
      <c r="A723" s="2"/>
      <c r="B723" s="7"/>
      <c r="C723" s="8"/>
      <c r="D723" s="8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3" x14ac:dyDescent="0.15">
      <c r="A724" s="2"/>
      <c r="B724" s="7"/>
      <c r="C724" s="8"/>
      <c r="D724" s="8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3" x14ac:dyDescent="0.15">
      <c r="A725" s="2"/>
      <c r="B725" s="7"/>
      <c r="C725" s="8"/>
      <c r="D725" s="8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3" x14ac:dyDescent="0.15">
      <c r="A726" s="2"/>
      <c r="B726" s="7"/>
      <c r="C726" s="8"/>
      <c r="D726" s="8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3" x14ac:dyDescent="0.15">
      <c r="A727" s="2"/>
      <c r="B727" s="7"/>
      <c r="C727" s="8"/>
      <c r="D727" s="8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3" x14ac:dyDescent="0.15">
      <c r="A728" s="2"/>
      <c r="B728" s="7"/>
      <c r="C728" s="8"/>
      <c r="D728" s="8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3" x14ac:dyDescent="0.15">
      <c r="A729" s="2"/>
      <c r="B729" s="7"/>
      <c r="C729" s="8"/>
      <c r="D729" s="8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3" x14ac:dyDescent="0.15">
      <c r="A730" s="2"/>
      <c r="B730" s="7"/>
      <c r="C730" s="8"/>
      <c r="D730" s="8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3" x14ac:dyDescent="0.15">
      <c r="A731" s="2"/>
      <c r="B731" s="7"/>
      <c r="C731" s="8"/>
      <c r="D731" s="8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3" x14ac:dyDescent="0.15">
      <c r="A732" s="2"/>
      <c r="B732" s="7"/>
      <c r="C732" s="8"/>
      <c r="D732" s="8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3" x14ac:dyDescent="0.15">
      <c r="A733" s="2"/>
      <c r="B733" s="7"/>
      <c r="C733" s="8"/>
      <c r="D733" s="8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3" x14ac:dyDescent="0.15">
      <c r="A734" s="2"/>
      <c r="B734" s="7"/>
      <c r="C734" s="8"/>
      <c r="D734" s="8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3" x14ac:dyDescent="0.15">
      <c r="A735" s="2"/>
      <c r="B735" s="7"/>
      <c r="C735" s="8"/>
      <c r="D735" s="8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3" x14ac:dyDescent="0.15">
      <c r="A736" s="2"/>
      <c r="B736" s="7"/>
      <c r="C736" s="8"/>
      <c r="D736" s="8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3" x14ac:dyDescent="0.15">
      <c r="A737" s="2"/>
      <c r="B737" s="7"/>
      <c r="C737" s="8"/>
      <c r="D737" s="8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3" x14ac:dyDescent="0.15">
      <c r="A738" s="2"/>
      <c r="B738" s="7"/>
      <c r="C738" s="8"/>
      <c r="D738" s="8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3" x14ac:dyDescent="0.15">
      <c r="A739" s="2"/>
      <c r="B739" s="7"/>
      <c r="C739" s="8"/>
      <c r="D739" s="8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3" x14ac:dyDescent="0.15">
      <c r="A740" s="2"/>
      <c r="B740" s="7"/>
      <c r="C740" s="8"/>
      <c r="D740" s="8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3" x14ac:dyDescent="0.15">
      <c r="A741" s="2"/>
      <c r="B741" s="7"/>
      <c r="C741" s="8"/>
      <c r="D741" s="8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3" x14ac:dyDescent="0.15">
      <c r="A742" s="2"/>
      <c r="B742" s="7"/>
      <c r="C742" s="8"/>
      <c r="D742" s="8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3" x14ac:dyDescent="0.15">
      <c r="A743" s="2"/>
      <c r="B743" s="7"/>
      <c r="C743" s="8"/>
      <c r="D743" s="8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3" x14ac:dyDescent="0.15">
      <c r="A744" s="2"/>
      <c r="B744" s="7"/>
      <c r="C744" s="8"/>
      <c r="D744" s="8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3" x14ac:dyDescent="0.15">
      <c r="A745" s="2"/>
      <c r="B745" s="7"/>
      <c r="C745" s="8"/>
      <c r="D745" s="8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3" x14ac:dyDescent="0.15">
      <c r="A746" s="2"/>
      <c r="B746" s="7"/>
      <c r="C746" s="8"/>
      <c r="D746" s="8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3" x14ac:dyDescent="0.15">
      <c r="A747" s="2"/>
      <c r="B747" s="7"/>
      <c r="C747" s="8"/>
      <c r="D747" s="8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3" x14ac:dyDescent="0.15">
      <c r="A748" s="2"/>
      <c r="B748" s="7"/>
      <c r="C748" s="8"/>
      <c r="D748" s="8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3" x14ac:dyDescent="0.15">
      <c r="A749" s="2"/>
      <c r="B749" s="7"/>
      <c r="C749" s="8"/>
      <c r="D749" s="8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3" x14ac:dyDescent="0.15">
      <c r="A750" s="2"/>
      <c r="B750" s="7"/>
      <c r="C750" s="8"/>
      <c r="D750" s="8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3" x14ac:dyDescent="0.15">
      <c r="A751" s="2"/>
      <c r="B751" s="7"/>
      <c r="C751" s="8"/>
      <c r="D751" s="8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3" x14ac:dyDescent="0.15">
      <c r="A752" s="2"/>
      <c r="B752" s="7"/>
      <c r="C752" s="8"/>
      <c r="D752" s="8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3" x14ac:dyDescent="0.15">
      <c r="A753" s="2"/>
      <c r="B753" s="7"/>
      <c r="C753" s="8"/>
      <c r="D753" s="8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3" x14ac:dyDescent="0.15">
      <c r="A754" s="2"/>
      <c r="B754" s="7"/>
      <c r="C754" s="8"/>
      <c r="D754" s="8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3" x14ac:dyDescent="0.15">
      <c r="A755" s="2"/>
      <c r="B755" s="7"/>
      <c r="C755" s="8"/>
      <c r="D755" s="8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3" x14ac:dyDescent="0.15">
      <c r="A756" s="2"/>
      <c r="B756" s="7"/>
      <c r="C756" s="8"/>
      <c r="D756" s="8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3" x14ac:dyDescent="0.15">
      <c r="A757" s="2"/>
      <c r="B757" s="7"/>
      <c r="C757" s="8"/>
      <c r="D757" s="8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3" x14ac:dyDescent="0.15">
      <c r="A758" s="2"/>
      <c r="B758" s="7"/>
      <c r="C758" s="8"/>
      <c r="D758" s="8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3" x14ac:dyDescent="0.15">
      <c r="A759" s="2"/>
      <c r="B759" s="7"/>
      <c r="C759" s="8"/>
      <c r="D759" s="8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3" x14ac:dyDescent="0.15">
      <c r="A760" s="2"/>
      <c r="B760" s="7"/>
      <c r="C760" s="8"/>
      <c r="D760" s="8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3" x14ac:dyDescent="0.15">
      <c r="A761" s="2"/>
      <c r="B761" s="7"/>
      <c r="C761" s="8"/>
      <c r="D761" s="8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3" x14ac:dyDescent="0.15">
      <c r="A762" s="2"/>
      <c r="B762" s="7"/>
      <c r="C762" s="8"/>
      <c r="D762" s="8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3" x14ac:dyDescent="0.15">
      <c r="A763" s="2"/>
      <c r="B763" s="7"/>
      <c r="C763" s="8"/>
      <c r="D763" s="8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3" x14ac:dyDescent="0.15">
      <c r="A764" s="2"/>
      <c r="B764" s="7"/>
      <c r="C764" s="8"/>
      <c r="D764" s="8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3" x14ac:dyDescent="0.15">
      <c r="A765" s="2"/>
      <c r="B765" s="7"/>
      <c r="C765" s="8"/>
      <c r="D765" s="8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3" x14ac:dyDescent="0.15">
      <c r="A766" s="2"/>
      <c r="B766" s="7"/>
      <c r="C766" s="8"/>
      <c r="D766" s="8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3" x14ac:dyDescent="0.15">
      <c r="A767" s="2"/>
      <c r="B767" s="7"/>
      <c r="C767" s="8"/>
      <c r="D767" s="8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3" x14ac:dyDescent="0.15">
      <c r="A768" s="2"/>
      <c r="B768" s="7"/>
      <c r="C768" s="8"/>
      <c r="D768" s="8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3" x14ac:dyDescent="0.15">
      <c r="A769" s="2"/>
      <c r="B769" s="7"/>
      <c r="C769" s="8"/>
      <c r="D769" s="8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3" x14ac:dyDescent="0.15">
      <c r="A770" s="2"/>
      <c r="B770" s="7"/>
      <c r="C770" s="8"/>
      <c r="D770" s="8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3" x14ac:dyDescent="0.15">
      <c r="A771" s="2"/>
      <c r="B771" s="7"/>
      <c r="C771" s="8"/>
      <c r="D771" s="8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3" x14ac:dyDescent="0.15">
      <c r="A772" s="2"/>
      <c r="B772" s="7"/>
      <c r="C772" s="8"/>
      <c r="D772" s="8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3" x14ac:dyDescent="0.15">
      <c r="A773" s="2"/>
      <c r="B773" s="7"/>
      <c r="C773" s="8"/>
      <c r="D773" s="8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3" x14ac:dyDescent="0.15">
      <c r="A774" s="2"/>
      <c r="B774" s="7"/>
      <c r="C774" s="8"/>
      <c r="D774" s="8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3" x14ac:dyDescent="0.15">
      <c r="A775" s="2"/>
      <c r="B775" s="7"/>
      <c r="C775" s="8"/>
      <c r="D775" s="8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3" x14ac:dyDescent="0.15">
      <c r="A776" s="2"/>
      <c r="B776" s="7"/>
      <c r="C776" s="8"/>
      <c r="D776" s="8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3" x14ac:dyDescent="0.15">
      <c r="A777" s="2"/>
      <c r="B777" s="7"/>
      <c r="C777" s="8"/>
      <c r="D777" s="8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3" x14ac:dyDescent="0.15">
      <c r="A778" s="2"/>
      <c r="B778" s="7"/>
      <c r="C778" s="8"/>
      <c r="D778" s="8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3" x14ac:dyDescent="0.15">
      <c r="A779" s="2"/>
      <c r="B779" s="7"/>
      <c r="C779" s="8"/>
      <c r="D779" s="8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3" x14ac:dyDescent="0.15">
      <c r="A780" s="2"/>
      <c r="B780" s="7"/>
      <c r="C780" s="8"/>
      <c r="D780" s="8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3" x14ac:dyDescent="0.15">
      <c r="A781" s="2"/>
      <c r="B781" s="7"/>
      <c r="C781" s="8"/>
      <c r="D781" s="8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3" x14ac:dyDescent="0.15">
      <c r="A782" s="2"/>
      <c r="B782" s="7"/>
      <c r="C782" s="8"/>
      <c r="D782" s="8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3" x14ac:dyDescent="0.15">
      <c r="A783" s="2"/>
      <c r="B783" s="7"/>
      <c r="C783" s="8"/>
      <c r="D783" s="8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3" x14ac:dyDescent="0.15">
      <c r="A784" s="2"/>
      <c r="B784" s="7"/>
      <c r="C784" s="8"/>
      <c r="D784" s="8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3" x14ac:dyDescent="0.15">
      <c r="A785" s="2"/>
      <c r="B785" s="7"/>
      <c r="C785" s="8"/>
      <c r="D785" s="8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3" x14ac:dyDescent="0.15">
      <c r="A786" s="2"/>
      <c r="B786" s="7"/>
      <c r="C786" s="8"/>
      <c r="D786" s="8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3" x14ac:dyDescent="0.15">
      <c r="A787" s="2"/>
      <c r="B787" s="7"/>
      <c r="C787" s="8"/>
      <c r="D787" s="8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3" x14ac:dyDescent="0.15">
      <c r="A788" s="2"/>
      <c r="B788" s="7"/>
      <c r="C788" s="8"/>
      <c r="D788" s="8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3" x14ac:dyDescent="0.15">
      <c r="A789" s="2"/>
      <c r="B789" s="7"/>
      <c r="C789" s="8"/>
      <c r="D789" s="8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3" x14ac:dyDescent="0.15">
      <c r="A790" s="2"/>
      <c r="B790" s="7"/>
      <c r="C790" s="8"/>
      <c r="D790" s="8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3" x14ac:dyDescent="0.15">
      <c r="A791" s="2"/>
      <c r="B791" s="7"/>
      <c r="C791" s="8"/>
      <c r="D791" s="8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3" x14ac:dyDescent="0.15">
      <c r="A792" s="2"/>
      <c r="B792" s="7"/>
      <c r="C792" s="8"/>
      <c r="D792" s="8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3" x14ac:dyDescent="0.15">
      <c r="A793" s="2"/>
      <c r="B793" s="7"/>
      <c r="C793" s="8"/>
      <c r="D793" s="8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3" x14ac:dyDescent="0.15">
      <c r="A794" s="2"/>
      <c r="B794" s="7"/>
      <c r="C794" s="8"/>
      <c r="D794" s="8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3" x14ac:dyDescent="0.15">
      <c r="A795" s="2"/>
      <c r="B795" s="7"/>
      <c r="C795" s="8"/>
      <c r="D795" s="8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3" x14ac:dyDescent="0.15">
      <c r="A796" s="2"/>
      <c r="B796" s="7"/>
      <c r="C796" s="8"/>
      <c r="D796" s="8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3" x14ac:dyDescent="0.15">
      <c r="A797" s="2"/>
      <c r="B797" s="7"/>
      <c r="C797" s="8"/>
      <c r="D797" s="8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3" x14ac:dyDescent="0.15">
      <c r="A798" s="2"/>
      <c r="B798" s="7"/>
      <c r="C798" s="8"/>
      <c r="D798" s="8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3" x14ac:dyDescent="0.15">
      <c r="A799" s="2"/>
      <c r="B799" s="7"/>
      <c r="C799" s="8"/>
      <c r="D799" s="8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3" x14ac:dyDescent="0.15">
      <c r="A800" s="2"/>
      <c r="B800" s="7"/>
      <c r="C800" s="8"/>
      <c r="D800" s="8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3" x14ac:dyDescent="0.15">
      <c r="A801" s="2"/>
      <c r="B801" s="7"/>
      <c r="C801" s="8"/>
      <c r="D801" s="8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3" x14ac:dyDescent="0.15">
      <c r="A802" s="2"/>
      <c r="B802" s="7"/>
      <c r="C802" s="8"/>
      <c r="D802" s="8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3" x14ac:dyDescent="0.15">
      <c r="A803" s="2"/>
      <c r="B803" s="7"/>
      <c r="C803" s="8"/>
      <c r="D803" s="8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3" x14ac:dyDescent="0.15">
      <c r="A804" s="2"/>
      <c r="B804" s="7"/>
      <c r="C804" s="8"/>
      <c r="D804" s="8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3" x14ac:dyDescent="0.15">
      <c r="A805" s="2"/>
      <c r="B805" s="7"/>
      <c r="C805" s="8"/>
      <c r="D805" s="8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3" x14ac:dyDescent="0.15">
      <c r="A806" s="2"/>
      <c r="B806" s="7"/>
      <c r="C806" s="8"/>
      <c r="D806" s="8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3" x14ac:dyDescent="0.15">
      <c r="A807" s="2"/>
      <c r="B807" s="7"/>
      <c r="C807" s="8"/>
      <c r="D807" s="8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3" x14ac:dyDescent="0.15">
      <c r="A808" s="2"/>
      <c r="B808" s="7"/>
      <c r="C808" s="8"/>
      <c r="D808" s="8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3" x14ac:dyDescent="0.15">
      <c r="A809" s="2"/>
      <c r="B809" s="7"/>
      <c r="C809" s="8"/>
      <c r="D809" s="8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3" x14ac:dyDescent="0.15">
      <c r="A810" s="2"/>
      <c r="B810" s="7"/>
      <c r="C810" s="8"/>
      <c r="D810" s="8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3" x14ac:dyDescent="0.15">
      <c r="A811" s="2"/>
      <c r="B811" s="7"/>
      <c r="C811" s="8"/>
      <c r="D811" s="8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3" x14ac:dyDescent="0.15">
      <c r="A812" s="2"/>
      <c r="B812" s="7"/>
      <c r="C812" s="8"/>
      <c r="D812" s="8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3" x14ac:dyDescent="0.15">
      <c r="A813" s="2"/>
      <c r="B813" s="7"/>
      <c r="C813" s="8"/>
      <c r="D813" s="8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3" x14ac:dyDescent="0.15">
      <c r="A814" s="2"/>
      <c r="B814" s="7"/>
      <c r="C814" s="8"/>
      <c r="D814" s="8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3" x14ac:dyDescent="0.15">
      <c r="A815" s="2"/>
      <c r="B815" s="7"/>
      <c r="C815" s="8"/>
      <c r="D815" s="8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3" x14ac:dyDescent="0.15">
      <c r="A816" s="2"/>
      <c r="B816" s="7"/>
      <c r="C816" s="8"/>
      <c r="D816" s="8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3" x14ac:dyDescent="0.15">
      <c r="A817" s="2"/>
      <c r="B817" s="7"/>
      <c r="C817" s="8"/>
      <c r="D817" s="8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3" x14ac:dyDescent="0.15">
      <c r="A818" s="2"/>
      <c r="B818" s="7"/>
      <c r="C818" s="8"/>
      <c r="D818" s="8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3" x14ac:dyDescent="0.15">
      <c r="A819" s="2"/>
      <c r="B819" s="7"/>
      <c r="C819" s="8"/>
      <c r="D819" s="8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3" x14ac:dyDescent="0.15">
      <c r="A820" s="2"/>
      <c r="B820" s="7"/>
      <c r="C820" s="8"/>
      <c r="D820" s="8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3" x14ac:dyDescent="0.15">
      <c r="A821" s="2"/>
      <c r="B821" s="7"/>
      <c r="C821" s="8"/>
      <c r="D821" s="8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3" x14ac:dyDescent="0.15">
      <c r="A822" s="2"/>
      <c r="B822" s="7"/>
      <c r="C822" s="8"/>
      <c r="D822" s="8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3" x14ac:dyDescent="0.15">
      <c r="A823" s="2"/>
      <c r="B823" s="7"/>
      <c r="C823" s="8"/>
      <c r="D823" s="8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3" x14ac:dyDescent="0.15">
      <c r="A824" s="2"/>
      <c r="B824" s="7"/>
      <c r="C824" s="8"/>
      <c r="D824" s="8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3" x14ac:dyDescent="0.15">
      <c r="A825" s="2"/>
      <c r="B825" s="7"/>
      <c r="C825" s="8"/>
      <c r="D825" s="8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3" x14ac:dyDescent="0.15">
      <c r="A826" s="2"/>
      <c r="B826" s="7"/>
      <c r="C826" s="8"/>
      <c r="D826" s="8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3" x14ac:dyDescent="0.15">
      <c r="A827" s="2"/>
      <c r="B827" s="7"/>
      <c r="C827" s="8"/>
      <c r="D827" s="8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3" x14ac:dyDescent="0.15">
      <c r="A828" s="2"/>
      <c r="B828" s="7"/>
      <c r="C828" s="8"/>
      <c r="D828" s="8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3" x14ac:dyDescent="0.15">
      <c r="A829" s="2"/>
      <c r="B829" s="7"/>
      <c r="C829" s="8"/>
      <c r="D829" s="8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3" x14ac:dyDescent="0.15">
      <c r="A830" s="2"/>
      <c r="B830" s="7"/>
      <c r="C830" s="8"/>
      <c r="D830" s="8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3" x14ac:dyDescent="0.15">
      <c r="A831" s="2"/>
      <c r="B831" s="7"/>
      <c r="C831" s="8"/>
      <c r="D831" s="8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3" x14ac:dyDescent="0.15">
      <c r="A832" s="2"/>
      <c r="B832" s="7"/>
      <c r="C832" s="8"/>
      <c r="D832" s="8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3" x14ac:dyDescent="0.15">
      <c r="A833" s="2"/>
      <c r="B833" s="7"/>
      <c r="C833" s="8"/>
      <c r="D833" s="8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3" x14ac:dyDescent="0.15">
      <c r="A834" s="2"/>
      <c r="B834" s="7"/>
      <c r="C834" s="8"/>
      <c r="D834" s="8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3" x14ac:dyDescent="0.15">
      <c r="A835" s="2"/>
      <c r="B835" s="7"/>
      <c r="C835" s="8"/>
      <c r="D835" s="8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3" x14ac:dyDescent="0.15">
      <c r="A836" s="2"/>
      <c r="B836" s="7"/>
      <c r="C836" s="8"/>
      <c r="D836" s="8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3" x14ac:dyDescent="0.15">
      <c r="A837" s="2"/>
      <c r="B837" s="7"/>
      <c r="C837" s="8"/>
      <c r="D837" s="8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3" x14ac:dyDescent="0.15">
      <c r="A838" s="2"/>
      <c r="B838" s="7"/>
      <c r="C838" s="8"/>
      <c r="D838" s="8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3" x14ac:dyDescent="0.15">
      <c r="A839" s="2"/>
      <c r="B839" s="7"/>
      <c r="C839" s="8"/>
      <c r="D839" s="8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3" x14ac:dyDescent="0.15">
      <c r="A840" s="2"/>
      <c r="B840" s="7"/>
      <c r="C840" s="8"/>
      <c r="D840" s="8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3" x14ac:dyDescent="0.15">
      <c r="A841" s="2"/>
      <c r="B841" s="7"/>
      <c r="C841" s="8"/>
      <c r="D841" s="8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3" x14ac:dyDescent="0.15">
      <c r="A842" s="2"/>
      <c r="B842" s="7"/>
      <c r="C842" s="8"/>
      <c r="D842" s="8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3" x14ac:dyDescent="0.15">
      <c r="A843" s="2"/>
      <c r="B843" s="7"/>
      <c r="C843" s="8"/>
      <c r="D843" s="8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3" x14ac:dyDescent="0.15">
      <c r="A844" s="2"/>
      <c r="B844" s="7"/>
      <c r="C844" s="8"/>
      <c r="D844" s="8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3" x14ac:dyDescent="0.15">
      <c r="A845" s="2"/>
      <c r="B845" s="7"/>
      <c r="C845" s="8"/>
      <c r="D845" s="8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3" x14ac:dyDescent="0.15">
      <c r="A846" s="2"/>
      <c r="B846" s="7"/>
      <c r="C846" s="8"/>
      <c r="D846" s="8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3" x14ac:dyDescent="0.15">
      <c r="A847" s="2"/>
      <c r="B847" s="7"/>
      <c r="C847" s="8"/>
      <c r="D847" s="8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3" x14ac:dyDescent="0.15">
      <c r="A848" s="2"/>
      <c r="B848" s="7"/>
      <c r="C848" s="8"/>
      <c r="D848" s="8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3" x14ac:dyDescent="0.15">
      <c r="A849" s="2"/>
      <c r="B849" s="7"/>
      <c r="C849" s="8"/>
      <c r="D849" s="8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3" x14ac:dyDescent="0.15">
      <c r="A850" s="2"/>
      <c r="B850" s="7"/>
      <c r="C850" s="8"/>
      <c r="D850" s="8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3" x14ac:dyDescent="0.15">
      <c r="A851" s="2"/>
      <c r="B851" s="7"/>
      <c r="C851" s="8"/>
      <c r="D851" s="8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3" x14ac:dyDescent="0.15">
      <c r="A852" s="2"/>
      <c r="B852" s="7"/>
      <c r="C852" s="8"/>
      <c r="D852" s="8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3" x14ac:dyDescent="0.15">
      <c r="A853" s="2"/>
      <c r="B853" s="7"/>
      <c r="C853" s="8"/>
      <c r="D853" s="8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3" x14ac:dyDescent="0.15">
      <c r="A854" s="2"/>
      <c r="B854" s="7"/>
      <c r="C854" s="8"/>
      <c r="D854" s="8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3" x14ac:dyDescent="0.15">
      <c r="A855" s="2"/>
      <c r="B855" s="7"/>
      <c r="C855" s="8"/>
      <c r="D855" s="8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3" x14ac:dyDescent="0.15">
      <c r="A856" s="2"/>
      <c r="B856" s="7"/>
      <c r="C856" s="8"/>
      <c r="D856" s="8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3" x14ac:dyDescent="0.15">
      <c r="A857" s="2"/>
      <c r="B857" s="7"/>
      <c r="C857" s="8"/>
      <c r="D857" s="8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3" x14ac:dyDescent="0.15">
      <c r="A858" s="2"/>
      <c r="B858" s="7"/>
      <c r="C858" s="8"/>
      <c r="D858" s="8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3" x14ac:dyDescent="0.15">
      <c r="A859" s="2"/>
      <c r="B859" s="7"/>
      <c r="C859" s="8"/>
      <c r="D859" s="8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3" x14ac:dyDescent="0.15">
      <c r="A860" s="2"/>
      <c r="B860" s="7"/>
      <c r="C860" s="8"/>
      <c r="D860" s="8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3" x14ac:dyDescent="0.15">
      <c r="A861" s="2"/>
      <c r="B861" s="7"/>
      <c r="C861" s="8"/>
      <c r="D861" s="8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3" x14ac:dyDescent="0.15">
      <c r="A862" s="2"/>
      <c r="B862" s="7"/>
      <c r="C862" s="8"/>
      <c r="D862" s="8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3" x14ac:dyDescent="0.15">
      <c r="A863" s="2"/>
      <c r="B863" s="7"/>
      <c r="C863" s="8"/>
      <c r="D863" s="8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3" x14ac:dyDescent="0.15">
      <c r="A864" s="2"/>
      <c r="B864" s="7"/>
      <c r="C864" s="8"/>
      <c r="D864" s="8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3" x14ac:dyDescent="0.15">
      <c r="A865" s="2"/>
      <c r="B865" s="7"/>
      <c r="C865" s="8"/>
      <c r="D865" s="8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3" x14ac:dyDescent="0.15">
      <c r="A866" s="2"/>
      <c r="B866" s="7"/>
      <c r="C866" s="8"/>
      <c r="D866" s="8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3" x14ac:dyDescent="0.15">
      <c r="A867" s="2"/>
      <c r="B867" s="7"/>
      <c r="C867" s="8"/>
      <c r="D867" s="8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3" x14ac:dyDescent="0.15">
      <c r="A868" s="2"/>
      <c r="B868" s="7"/>
      <c r="C868" s="8"/>
      <c r="D868" s="8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3" x14ac:dyDescent="0.15">
      <c r="A869" s="2"/>
      <c r="B869" s="7"/>
      <c r="C869" s="8"/>
      <c r="D869" s="8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3" x14ac:dyDescent="0.15">
      <c r="A870" s="2"/>
      <c r="B870" s="7"/>
      <c r="C870" s="8"/>
      <c r="D870" s="8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3" x14ac:dyDescent="0.15">
      <c r="A871" s="2"/>
      <c r="B871" s="7"/>
      <c r="C871" s="8"/>
      <c r="D871" s="8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3" x14ac:dyDescent="0.15">
      <c r="A872" s="2"/>
      <c r="B872" s="7"/>
      <c r="C872" s="8"/>
      <c r="D872" s="8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3" x14ac:dyDescent="0.15">
      <c r="A873" s="2"/>
      <c r="B873" s="7"/>
      <c r="C873" s="8"/>
      <c r="D873" s="8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3" x14ac:dyDescent="0.15">
      <c r="A874" s="2"/>
      <c r="B874" s="7"/>
      <c r="C874" s="8"/>
      <c r="D874" s="8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3" x14ac:dyDescent="0.15">
      <c r="A875" s="2"/>
      <c r="B875" s="7"/>
      <c r="C875" s="8"/>
      <c r="D875" s="8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3" x14ac:dyDescent="0.15">
      <c r="A876" s="2"/>
      <c r="B876" s="7"/>
      <c r="C876" s="8"/>
      <c r="D876" s="8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3" x14ac:dyDescent="0.15">
      <c r="A877" s="2"/>
      <c r="B877" s="7"/>
      <c r="C877" s="8"/>
      <c r="D877" s="8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3" x14ac:dyDescent="0.15">
      <c r="A878" s="2"/>
      <c r="B878" s="7"/>
      <c r="C878" s="8"/>
      <c r="D878" s="8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3" x14ac:dyDescent="0.15">
      <c r="A879" s="2"/>
      <c r="B879" s="7"/>
      <c r="C879" s="8"/>
      <c r="D879" s="8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3" x14ac:dyDescent="0.15">
      <c r="A880" s="2"/>
      <c r="B880" s="7"/>
      <c r="C880" s="8"/>
      <c r="D880" s="8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3" x14ac:dyDescent="0.15">
      <c r="A881" s="2"/>
      <c r="B881" s="7"/>
      <c r="C881" s="8"/>
      <c r="D881" s="8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3" x14ac:dyDescent="0.15">
      <c r="A882" s="2"/>
      <c r="B882" s="7"/>
      <c r="C882" s="8"/>
      <c r="D882" s="8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3" x14ac:dyDescent="0.15">
      <c r="A883" s="2"/>
      <c r="B883" s="7"/>
      <c r="C883" s="8"/>
      <c r="D883" s="8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3" x14ac:dyDescent="0.15">
      <c r="A884" s="2"/>
      <c r="B884" s="7"/>
      <c r="C884" s="8"/>
      <c r="D884" s="8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3" x14ac:dyDescent="0.15">
      <c r="A885" s="2"/>
      <c r="B885" s="7"/>
      <c r="C885" s="8"/>
      <c r="D885" s="8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3" x14ac:dyDescent="0.15">
      <c r="A886" s="2"/>
      <c r="B886" s="7"/>
      <c r="C886" s="8"/>
      <c r="D886" s="8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3" x14ac:dyDescent="0.15">
      <c r="A887" s="2"/>
      <c r="B887" s="7"/>
      <c r="C887" s="8"/>
      <c r="D887" s="8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3" x14ac:dyDescent="0.15">
      <c r="A888" s="2"/>
      <c r="B888" s="7"/>
      <c r="C888" s="8"/>
      <c r="D888" s="8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3" x14ac:dyDescent="0.15">
      <c r="A889" s="2"/>
      <c r="B889" s="7"/>
      <c r="C889" s="8"/>
      <c r="D889" s="8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3" x14ac:dyDescent="0.15">
      <c r="A890" s="2"/>
      <c r="B890" s="7"/>
      <c r="C890" s="8"/>
      <c r="D890" s="8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3" x14ac:dyDescent="0.15">
      <c r="A891" s="2"/>
      <c r="B891" s="7"/>
      <c r="C891" s="8"/>
      <c r="D891" s="8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3" x14ac:dyDescent="0.15">
      <c r="A892" s="2"/>
      <c r="B892" s="7"/>
      <c r="C892" s="8"/>
      <c r="D892" s="8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3" x14ac:dyDescent="0.15">
      <c r="A893" s="2"/>
      <c r="B893" s="7"/>
      <c r="C893" s="8"/>
      <c r="D893" s="8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3" x14ac:dyDescent="0.15">
      <c r="A894" s="2"/>
      <c r="B894" s="7"/>
      <c r="C894" s="8"/>
      <c r="D894" s="8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3" x14ac:dyDescent="0.15">
      <c r="A895" s="2"/>
      <c r="B895" s="7"/>
      <c r="C895" s="8"/>
      <c r="D895" s="8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3" x14ac:dyDescent="0.15">
      <c r="A896" s="2"/>
      <c r="B896" s="7"/>
      <c r="C896" s="8"/>
      <c r="D896" s="8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3" x14ac:dyDescent="0.15">
      <c r="A897" s="2"/>
      <c r="B897" s="7"/>
      <c r="C897" s="8"/>
      <c r="D897" s="8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3" x14ac:dyDescent="0.15">
      <c r="A898" s="2"/>
      <c r="B898" s="7"/>
      <c r="C898" s="8"/>
      <c r="D898" s="8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3" x14ac:dyDescent="0.15">
      <c r="A899" s="2"/>
      <c r="B899" s="7"/>
      <c r="C899" s="8"/>
      <c r="D899" s="8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3" x14ac:dyDescent="0.15">
      <c r="A900" s="2"/>
      <c r="B900" s="7"/>
      <c r="C900" s="8"/>
      <c r="D900" s="8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3" x14ac:dyDescent="0.15">
      <c r="A901" s="2"/>
      <c r="B901" s="7"/>
      <c r="C901" s="8"/>
      <c r="D901" s="8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3" x14ac:dyDescent="0.15">
      <c r="A902" s="2"/>
      <c r="B902" s="7"/>
      <c r="C902" s="8"/>
      <c r="D902" s="8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3" x14ac:dyDescent="0.15">
      <c r="A903" s="2"/>
      <c r="B903" s="7"/>
      <c r="C903" s="8"/>
      <c r="D903" s="8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3" x14ac:dyDescent="0.15">
      <c r="A904" s="2"/>
      <c r="B904" s="7"/>
      <c r="C904" s="8"/>
      <c r="D904" s="8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3" x14ac:dyDescent="0.15">
      <c r="A905" s="2"/>
      <c r="B905" s="7"/>
      <c r="C905" s="8"/>
      <c r="D905" s="8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3" x14ac:dyDescent="0.15">
      <c r="A906" s="2"/>
      <c r="B906" s="7"/>
      <c r="C906" s="8"/>
      <c r="D906" s="8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3" x14ac:dyDescent="0.15">
      <c r="A907" s="2"/>
      <c r="B907" s="7"/>
      <c r="C907" s="8"/>
      <c r="D907" s="8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3" x14ac:dyDescent="0.15">
      <c r="A908" s="2"/>
      <c r="B908" s="7"/>
      <c r="C908" s="8"/>
      <c r="D908" s="8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3" x14ac:dyDescent="0.15">
      <c r="A909" s="2"/>
      <c r="B909" s="7"/>
      <c r="C909" s="8"/>
      <c r="D909" s="8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3" x14ac:dyDescent="0.15">
      <c r="A910" s="2"/>
      <c r="B910" s="7"/>
      <c r="C910" s="8"/>
      <c r="D910" s="8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3" x14ac:dyDescent="0.15">
      <c r="A911" s="2"/>
      <c r="B911" s="7"/>
      <c r="C911" s="8"/>
      <c r="D911" s="8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3" x14ac:dyDescent="0.15">
      <c r="A912" s="2"/>
      <c r="B912" s="7"/>
      <c r="C912" s="8"/>
      <c r="D912" s="8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3" x14ac:dyDescent="0.15">
      <c r="A913" s="2"/>
      <c r="B913" s="7"/>
      <c r="C913" s="8"/>
      <c r="D913" s="8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3" x14ac:dyDescent="0.15">
      <c r="A914" s="2"/>
      <c r="B914" s="7"/>
      <c r="C914" s="8"/>
      <c r="D914" s="8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3" x14ac:dyDescent="0.15">
      <c r="A915" s="2"/>
      <c r="B915" s="7"/>
      <c r="C915" s="8"/>
      <c r="D915" s="8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3" x14ac:dyDescent="0.15">
      <c r="A916" s="2"/>
      <c r="B916" s="7"/>
      <c r="C916" s="8"/>
      <c r="D916" s="8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3" x14ac:dyDescent="0.15">
      <c r="A917" s="2"/>
      <c r="B917" s="7"/>
      <c r="C917" s="8"/>
      <c r="D917" s="8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3" x14ac:dyDescent="0.15">
      <c r="A918" s="2"/>
      <c r="B918" s="7"/>
      <c r="C918" s="8"/>
      <c r="D918" s="8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3" x14ac:dyDescent="0.15">
      <c r="A919" s="2"/>
      <c r="B919" s="7"/>
      <c r="C919" s="8"/>
      <c r="D919" s="8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3" x14ac:dyDescent="0.15">
      <c r="A920" s="2"/>
      <c r="B920" s="7"/>
      <c r="C920" s="8"/>
      <c r="D920" s="8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3" x14ac:dyDescent="0.15">
      <c r="A921" s="2"/>
      <c r="B921" s="7"/>
      <c r="C921" s="8"/>
      <c r="D921" s="8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3" x14ac:dyDescent="0.15">
      <c r="A922" s="2"/>
      <c r="B922" s="7"/>
      <c r="C922" s="8"/>
      <c r="D922" s="8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3" x14ac:dyDescent="0.15">
      <c r="A923" s="2"/>
      <c r="B923" s="7"/>
      <c r="C923" s="8"/>
      <c r="D923" s="8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3" x14ac:dyDescent="0.15">
      <c r="A924" s="2"/>
      <c r="B924" s="7"/>
      <c r="C924" s="8"/>
      <c r="D924" s="8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3" x14ac:dyDescent="0.15">
      <c r="A925" s="2"/>
      <c r="B925" s="7"/>
      <c r="C925" s="8"/>
      <c r="D925" s="8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3" x14ac:dyDescent="0.15">
      <c r="A926" s="2"/>
      <c r="B926" s="7"/>
      <c r="C926" s="8"/>
      <c r="D926" s="8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3" x14ac:dyDescent="0.15">
      <c r="A927" s="2"/>
      <c r="B927" s="7"/>
      <c r="C927" s="8"/>
      <c r="D927" s="8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3" x14ac:dyDescent="0.15">
      <c r="A928" s="2"/>
      <c r="B928" s="7"/>
      <c r="C928" s="8"/>
      <c r="D928" s="8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3" x14ac:dyDescent="0.15">
      <c r="A929" s="2"/>
      <c r="B929" s="7"/>
      <c r="C929" s="8"/>
      <c r="D929" s="8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3" x14ac:dyDescent="0.15">
      <c r="A930" s="2"/>
      <c r="B930" s="7"/>
      <c r="C930" s="8"/>
      <c r="D930" s="8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3" x14ac:dyDescent="0.15">
      <c r="A931" s="2"/>
      <c r="B931" s="7"/>
      <c r="C931" s="8"/>
      <c r="D931" s="8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3" x14ac:dyDescent="0.15">
      <c r="A932" s="2"/>
      <c r="B932" s="7"/>
      <c r="C932" s="8"/>
      <c r="D932" s="8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3" x14ac:dyDescent="0.15">
      <c r="A933" s="2"/>
      <c r="B933" s="7"/>
      <c r="C933" s="8"/>
      <c r="D933" s="8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3" x14ac:dyDescent="0.15">
      <c r="A934" s="2"/>
      <c r="B934" s="7"/>
      <c r="C934" s="8"/>
      <c r="D934" s="8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3" x14ac:dyDescent="0.15">
      <c r="A935" s="2"/>
      <c r="B935" s="7"/>
      <c r="C935" s="8"/>
      <c r="D935" s="8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3" x14ac:dyDescent="0.15">
      <c r="A936" s="2"/>
      <c r="B936" s="7"/>
      <c r="C936" s="8"/>
      <c r="D936" s="8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3" x14ac:dyDescent="0.15">
      <c r="A937" s="2"/>
      <c r="B937" s="7"/>
      <c r="C937" s="8"/>
      <c r="D937" s="8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3" x14ac:dyDescent="0.15">
      <c r="A938" s="2"/>
      <c r="B938" s="7"/>
      <c r="C938" s="8"/>
      <c r="D938" s="8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3" x14ac:dyDescent="0.15">
      <c r="A939" s="2"/>
      <c r="B939" s="7"/>
      <c r="C939" s="8"/>
      <c r="D939" s="8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3" x14ac:dyDescent="0.15">
      <c r="A940" s="2"/>
      <c r="B940" s="7"/>
      <c r="C940" s="8"/>
      <c r="D940" s="8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3" x14ac:dyDescent="0.15">
      <c r="A941" s="2"/>
      <c r="B941" s="7"/>
      <c r="C941" s="8"/>
      <c r="D941" s="8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3" x14ac:dyDescent="0.15">
      <c r="A942" s="2"/>
      <c r="B942" s="7"/>
      <c r="C942" s="8"/>
      <c r="D942" s="8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3" x14ac:dyDescent="0.15">
      <c r="A943" s="2"/>
      <c r="B943" s="7"/>
      <c r="C943" s="8"/>
      <c r="D943" s="8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3" x14ac:dyDescent="0.15">
      <c r="A944" s="2"/>
      <c r="B944" s="7"/>
      <c r="C944" s="8"/>
      <c r="D944" s="8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3" x14ac:dyDescent="0.15">
      <c r="A945" s="2"/>
      <c r="B945" s="7"/>
      <c r="C945" s="8"/>
      <c r="D945" s="8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3" x14ac:dyDescent="0.15">
      <c r="A946" s="2"/>
      <c r="B946" s="7"/>
      <c r="C946" s="8"/>
      <c r="D946" s="8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3" x14ac:dyDescent="0.15">
      <c r="A947" s="2"/>
      <c r="B947" s="7"/>
      <c r="C947" s="8"/>
      <c r="D947" s="8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3" x14ac:dyDescent="0.15">
      <c r="A948" s="2"/>
      <c r="B948" s="7"/>
      <c r="C948" s="8"/>
      <c r="D948" s="8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3" x14ac:dyDescent="0.15">
      <c r="A949" s="2"/>
      <c r="B949" s="7"/>
      <c r="C949" s="8"/>
      <c r="D949" s="8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3" x14ac:dyDescent="0.15">
      <c r="A950" s="2"/>
      <c r="B950" s="7"/>
      <c r="C950" s="8"/>
      <c r="D950" s="8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3" x14ac:dyDescent="0.15">
      <c r="A951" s="2"/>
      <c r="B951" s="7"/>
      <c r="C951" s="8"/>
      <c r="D951" s="8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3" x14ac:dyDescent="0.15">
      <c r="A952" s="2"/>
      <c r="B952" s="7"/>
      <c r="C952" s="8"/>
      <c r="D952" s="8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3" x14ac:dyDescent="0.15">
      <c r="A953" s="2"/>
      <c r="B953" s="7"/>
      <c r="C953" s="8"/>
      <c r="D953" s="8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3" x14ac:dyDescent="0.15">
      <c r="A954" s="2"/>
      <c r="B954" s="7"/>
      <c r="C954" s="8"/>
      <c r="D954" s="8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3" x14ac:dyDescent="0.15">
      <c r="A955" s="2"/>
      <c r="B955" s="7"/>
      <c r="C955" s="8"/>
      <c r="D955" s="8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3" x14ac:dyDescent="0.15">
      <c r="A956" s="2"/>
      <c r="B956" s="7"/>
      <c r="C956" s="8"/>
      <c r="D956" s="8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3" x14ac:dyDescent="0.15">
      <c r="A957" s="2"/>
      <c r="B957" s="7"/>
      <c r="C957" s="8"/>
      <c r="D957" s="8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3" x14ac:dyDescent="0.15">
      <c r="A958" s="2"/>
      <c r="B958" s="7"/>
      <c r="C958" s="8"/>
      <c r="D958" s="8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3" x14ac:dyDescent="0.15">
      <c r="A959" s="2"/>
      <c r="B959" s="7"/>
      <c r="C959" s="8"/>
      <c r="D959" s="8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3" x14ac:dyDescent="0.15">
      <c r="A960" s="2"/>
      <c r="B960" s="7"/>
      <c r="C960" s="8"/>
      <c r="D960" s="8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3" x14ac:dyDescent="0.15">
      <c r="A961" s="2"/>
      <c r="B961" s="7"/>
      <c r="C961" s="8"/>
      <c r="D961" s="8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3" x14ac:dyDescent="0.15">
      <c r="A962" s="2"/>
      <c r="B962" s="7"/>
      <c r="C962" s="8"/>
      <c r="D962" s="8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3" x14ac:dyDescent="0.15">
      <c r="A963" s="2"/>
      <c r="B963" s="7"/>
      <c r="C963" s="8"/>
      <c r="D963" s="8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3" x14ac:dyDescent="0.15">
      <c r="A964" s="2"/>
      <c r="B964" s="7"/>
      <c r="C964" s="8"/>
      <c r="D964" s="8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3" x14ac:dyDescent="0.15">
      <c r="A965" s="2"/>
      <c r="B965" s="7"/>
      <c r="C965" s="8"/>
      <c r="D965" s="8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3" x14ac:dyDescent="0.15">
      <c r="A966" s="2"/>
      <c r="B966" s="7"/>
      <c r="C966" s="8"/>
      <c r="D966" s="8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3" x14ac:dyDescent="0.15">
      <c r="A967" s="2"/>
      <c r="B967" s="7"/>
      <c r="C967" s="8"/>
      <c r="D967" s="8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3" x14ac:dyDescent="0.15">
      <c r="A968" s="2"/>
      <c r="B968" s="7"/>
      <c r="C968" s="8"/>
      <c r="D968" s="8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3" x14ac:dyDescent="0.15">
      <c r="A969" s="2"/>
      <c r="B969" s="7"/>
      <c r="C969" s="8"/>
      <c r="D969" s="8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3" x14ac:dyDescent="0.15">
      <c r="A970" s="2"/>
      <c r="B970" s="7"/>
      <c r="C970" s="8"/>
      <c r="D970" s="8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3" x14ac:dyDescent="0.15">
      <c r="A971" s="2"/>
      <c r="B971" s="7"/>
      <c r="C971" s="8"/>
      <c r="D971" s="8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3" x14ac:dyDescent="0.15">
      <c r="A972" s="2"/>
      <c r="B972" s="7"/>
      <c r="C972" s="8"/>
      <c r="D972" s="8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3" x14ac:dyDescent="0.15">
      <c r="A973" s="2"/>
      <c r="B973" s="7"/>
      <c r="C973" s="8"/>
      <c r="D973" s="8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3" x14ac:dyDescent="0.15">
      <c r="A974" s="2"/>
      <c r="B974" s="7"/>
      <c r="C974" s="8"/>
      <c r="D974" s="8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3" x14ac:dyDescent="0.15">
      <c r="A975" s="2"/>
      <c r="B975" s="7"/>
      <c r="C975" s="8"/>
      <c r="D975" s="8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3" x14ac:dyDescent="0.15">
      <c r="A976" s="2"/>
      <c r="B976" s="7"/>
      <c r="C976" s="8"/>
      <c r="D976" s="8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3" x14ac:dyDescent="0.15">
      <c r="A977" s="2"/>
      <c r="B977" s="7"/>
      <c r="C977" s="8"/>
      <c r="D977" s="8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3" x14ac:dyDescent="0.15">
      <c r="A978" s="2"/>
      <c r="B978" s="7"/>
      <c r="C978" s="8"/>
      <c r="D978" s="8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3" x14ac:dyDescent="0.15">
      <c r="A979" s="2"/>
      <c r="B979" s="7"/>
      <c r="C979" s="8"/>
      <c r="D979" s="8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3" x14ac:dyDescent="0.15">
      <c r="A980" s="2"/>
      <c r="B980" s="7"/>
      <c r="C980" s="8"/>
      <c r="D980" s="8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3" x14ac:dyDescent="0.15">
      <c r="A981" s="2"/>
      <c r="B981" s="7"/>
      <c r="C981" s="8"/>
      <c r="D981" s="8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3" x14ac:dyDescent="0.15">
      <c r="A982" s="2"/>
      <c r="B982" s="7"/>
      <c r="C982" s="8"/>
      <c r="D982" s="8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3" x14ac:dyDescent="0.15">
      <c r="A983" s="2"/>
      <c r="B983" s="7"/>
      <c r="C983" s="8"/>
      <c r="D983" s="8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3" x14ac:dyDescent="0.15">
      <c r="A984" s="2"/>
      <c r="B984" s="7"/>
      <c r="C984" s="8"/>
      <c r="D984" s="8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3" x14ac:dyDescent="0.15">
      <c r="A985" s="2"/>
      <c r="B985" s="7"/>
      <c r="C985" s="8"/>
      <c r="D985" s="8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3" x14ac:dyDescent="0.15">
      <c r="A986" s="2"/>
      <c r="B986" s="7"/>
      <c r="C986" s="8"/>
      <c r="D986" s="8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3" x14ac:dyDescent="0.15">
      <c r="A987" s="2"/>
      <c r="B987" s="7"/>
      <c r="C987" s="8"/>
      <c r="D987" s="8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3" x14ac:dyDescent="0.15">
      <c r="A988" s="2"/>
      <c r="B988" s="7"/>
      <c r="C988" s="8"/>
      <c r="D988" s="8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3" x14ac:dyDescent="0.15">
      <c r="A989" s="2"/>
      <c r="B989" s="7"/>
      <c r="C989" s="8"/>
      <c r="D989" s="8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3" x14ac:dyDescent="0.15">
      <c r="A990" s="2"/>
      <c r="B990" s="7"/>
      <c r="C990" s="8"/>
      <c r="D990" s="8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3" x14ac:dyDescent="0.15">
      <c r="A991" s="2"/>
      <c r="B991" s="7"/>
      <c r="C991" s="8"/>
      <c r="D991" s="8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3" x14ac:dyDescent="0.15">
      <c r="A992" s="2"/>
      <c r="B992" s="7"/>
      <c r="C992" s="8"/>
      <c r="D992" s="8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3" x14ac:dyDescent="0.15">
      <c r="A993" s="2"/>
      <c r="B993" s="7"/>
      <c r="C993" s="8"/>
      <c r="D993" s="8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3" x14ac:dyDescent="0.15">
      <c r="A994" s="2"/>
      <c r="B994" s="7"/>
      <c r="C994" s="8"/>
      <c r="D994" s="8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3" x14ac:dyDescent="0.15">
      <c r="A995" s="2"/>
      <c r="B995" s="7"/>
      <c r="C995" s="8"/>
      <c r="D995" s="8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3" x14ac:dyDescent="0.15">
      <c r="A996" s="2"/>
      <c r="B996" s="7"/>
      <c r="C996" s="8"/>
      <c r="D996" s="8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3" x14ac:dyDescent="0.15">
      <c r="A997" s="2"/>
      <c r="B997" s="7"/>
      <c r="C997" s="8"/>
      <c r="D997" s="8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3" x14ac:dyDescent="0.15">
      <c r="A998" s="2"/>
      <c r="B998" s="7"/>
      <c r="C998" s="8"/>
      <c r="D998" s="8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3" x14ac:dyDescent="0.15">
      <c r="A999" s="2"/>
      <c r="B999" s="7"/>
      <c r="C999" s="8"/>
      <c r="D999" s="8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3" x14ac:dyDescent="0.15">
      <c r="A1000" s="2"/>
      <c r="B1000" s="7"/>
      <c r="C1000" s="8"/>
      <c r="D1000" s="8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D10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4.5" defaultRowHeight="15" customHeight="1" x14ac:dyDescent="0.15"/>
  <cols>
    <col min="1" max="1" width="6" customWidth="1"/>
    <col min="2" max="2" width="24.6640625" customWidth="1"/>
    <col min="3" max="3" width="9.5" customWidth="1"/>
    <col min="4" max="4" width="11.33203125" customWidth="1"/>
    <col min="5" max="5" width="11" customWidth="1"/>
    <col min="6" max="7" width="11.5" customWidth="1"/>
    <col min="8" max="16" width="12" customWidth="1"/>
    <col min="17" max="17" width="12.5" customWidth="1"/>
    <col min="18" max="20" width="12" customWidth="1"/>
    <col min="21" max="30" width="6" customWidth="1"/>
  </cols>
  <sheetData>
    <row r="1" spans="1:30" ht="12.75" customHeight="1" x14ac:dyDescent="0.15">
      <c r="A1" s="1"/>
      <c r="B1" s="5" t="s">
        <v>3</v>
      </c>
      <c r="C1" s="5"/>
      <c r="D1" s="3" t="s">
        <v>145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15">
      <c r="A2" s="3"/>
      <c r="B2" s="3"/>
      <c r="C2" s="3"/>
      <c r="D2" s="3" t="s">
        <v>146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15">
      <c r="A3" s="2" t="s">
        <v>147</v>
      </c>
      <c r="B3" s="5"/>
      <c r="C3" s="8"/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2.75" customHeight="1" x14ac:dyDescent="0.15">
      <c r="A4" s="2"/>
      <c r="B4" s="2" t="s">
        <v>148</v>
      </c>
      <c r="C4" s="8"/>
      <c r="D4" s="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2.75" customHeight="1" x14ac:dyDescent="0.15">
      <c r="A5" s="2"/>
      <c r="B5" s="7" t="s">
        <v>149</v>
      </c>
      <c r="C5" s="73"/>
      <c r="D5" s="19">
        <f>D38</f>
        <v>1000000</v>
      </c>
      <c r="E5" s="19">
        <f t="shared" ref="E5:T5" si="0">E35-E13-E7-E6</f>
        <v>450597.5</v>
      </c>
      <c r="F5" s="19">
        <f t="shared" si="0"/>
        <v>-300349.41666666663</v>
      </c>
      <c r="G5" s="19">
        <f t="shared" si="0"/>
        <v>-1596348.9999999998</v>
      </c>
      <c r="H5" s="19">
        <f t="shared" si="0"/>
        <v>-2997445.5983333327</v>
      </c>
      <c r="I5" s="19">
        <f t="shared" si="0"/>
        <v>-3203953.2155333329</v>
      </c>
      <c r="J5" s="19">
        <f t="shared" si="0"/>
        <v>-4504260.8987226663</v>
      </c>
      <c r="K5" s="19">
        <f t="shared" si="0"/>
        <v>-5686994.0457482124</v>
      </c>
      <c r="L5" s="19">
        <f t="shared" si="0"/>
        <v>-6465057.0227499148</v>
      </c>
      <c r="M5" s="19">
        <f t="shared" si="0"/>
        <v>-4983463.0664615836</v>
      </c>
      <c r="N5" s="19">
        <f t="shared" si="0"/>
        <v>-5035797.5855490183</v>
      </c>
      <c r="O5" s="19">
        <f t="shared" si="0"/>
        <v>-4501895.4588380391</v>
      </c>
      <c r="P5" s="19">
        <f t="shared" si="0"/>
        <v>-3227863.4167446112</v>
      </c>
      <c r="Q5" s="19">
        <f t="shared" si="0"/>
        <v>-1649338.5834097192</v>
      </c>
      <c r="R5" s="19">
        <f t="shared" si="0"/>
        <v>463676.20242514124</v>
      </c>
      <c r="S5" s="19">
        <f t="shared" si="0"/>
        <v>3207717.2592099719</v>
      </c>
      <c r="T5" s="19">
        <f t="shared" si="0"/>
        <v>6562907.1840257719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2.75" customHeight="1" x14ac:dyDescent="0.15">
      <c r="A6" s="2"/>
      <c r="B6" s="7" t="s">
        <v>150</v>
      </c>
      <c r="C6" s="74">
        <v>30</v>
      </c>
      <c r="D6" s="19">
        <v>0</v>
      </c>
      <c r="E6" s="19">
        <f>('P &amp; L by Qtr'!E4)*($C6/90)</f>
        <v>0</v>
      </c>
      <c r="F6" s="19">
        <f>('P &amp; L by Qtr'!F4)*($C6/90)</f>
        <v>13333.333333333332</v>
      </c>
      <c r="G6" s="19">
        <f>('P &amp; L by Qtr'!G4)*($C6/90)</f>
        <v>26666.666666666664</v>
      </c>
      <c r="H6" s="19">
        <f>('P &amp; L by Qtr'!H4)*($C6/90)</f>
        <v>40000</v>
      </c>
      <c r="I6" s="19">
        <f>('P &amp; L by Qtr'!I4)*($C6/90)</f>
        <v>80000</v>
      </c>
      <c r="J6" s="19">
        <f>('P &amp; L by Qtr'!J4)*($C6/90)</f>
        <v>106666.66666666666</v>
      </c>
      <c r="K6" s="19">
        <f>('P &amp; L by Qtr'!K4)*($C6/90)</f>
        <v>190000</v>
      </c>
      <c r="L6" s="19">
        <f>('P &amp; L by Qtr'!L4)*($C6/90)</f>
        <v>250000</v>
      </c>
      <c r="M6" s="19">
        <f>('P &amp; L by Qtr'!M4)*($C6/90)</f>
        <v>300000</v>
      </c>
      <c r="N6" s="19">
        <f>('P &amp; L by Qtr'!N4)*($C6/90)</f>
        <v>383333.33333333331</v>
      </c>
      <c r="O6" s="19">
        <f>('P &amp; L by Qtr'!O4)*($C6/90)</f>
        <v>466666.66666666663</v>
      </c>
      <c r="P6" s="19">
        <f>('P &amp; L by Qtr'!P4)*($C6/90)</f>
        <v>533333.33333333326</v>
      </c>
      <c r="Q6" s="19">
        <f>('P &amp; L by Qtr'!Q4)*($C6/90)</f>
        <v>580000</v>
      </c>
      <c r="R6" s="19">
        <f>('P &amp; L by Qtr'!R4)*($C6/90)</f>
        <v>606666.66666666663</v>
      </c>
      <c r="S6" s="19">
        <f>('P &amp; L by Qtr'!S4)*($C6/90)</f>
        <v>620000</v>
      </c>
      <c r="T6" s="19">
        <f>('P &amp; L by Qtr'!T4)*($C6/90)</f>
        <v>630000</v>
      </c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2.75" customHeight="1" x14ac:dyDescent="0.15">
      <c r="A7" s="2"/>
      <c r="B7" s="7" t="s">
        <v>151</v>
      </c>
      <c r="C7" s="75">
        <v>0</v>
      </c>
      <c r="D7" s="19">
        <v>0</v>
      </c>
      <c r="E7" s="19">
        <f>(COGS!E47)*($C7/90)</f>
        <v>0</v>
      </c>
      <c r="F7" s="19">
        <f>(COGS!F47)*($C7/90)</f>
        <v>0</v>
      </c>
      <c r="G7" s="19">
        <f>(COGS!G47)*($C7/90)</f>
        <v>0</v>
      </c>
      <c r="H7" s="19">
        <f>(COGS!H47)*($C7/90)</f>
        <v>0</v>
      </c>
      <c r="I7" s="19">
        <f>(COGS!I47)*($C7/90)</f>
        <v>0</v>
      </c>
      <c r="J7" s="19">
        <f>(COGS!J47)*($C7/90)</f>
        <v>0</v>
      </c>
      <c r="K7" s="19">
        <f>(COGS!K47)*($C7/90)</f>
        <v>0</v>
      </c>
      <c r="L7" s="19">
        <f>(COGS!L47)*($C7/90)</f>
        <v>0</v>
      </c>
      <c r="M7" s="19">
        <f>(COGS!M47)*($C7/90)</f>
        <v>0</v>
      </c>
      <c r="N7" s="19">
        <f>(COGS!N47)*($C7/90)</f>
        <v>0</v>
      </c>
      <c r="O7" s="19">
        <f>(COGS!O47)*($C7/90)</f>
        <v>0</v>
      </c>
      <c r="P7" s="19">
        <f>(COGS!P47)*($C7/90)</f>
        <v>0</v>
      </c>
      <c r="Q7" s="19">
        <f>(COGS!Q47)*($C7/90)</f>
        <v>0</v>
      </c>
      <c r="R7" s="19">
        <f>(COGS!R47)*($C7/90)</f>
        <v>0</v>
      </c>
      <c r="S7" s="19">
        <f>(COGS!S47)*($C7/90)</f>
        <v>0</v>
      </c>
      <c r="T7" s="19">
        <f>(COGS!T47)*($C7/90)</f>
        <v>0</v>
      </c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2.75" customHeight="1" x14ac:dyDescent="0.15">
      <c r="A8" s="2"/>
      <c r="B8" s="3" t="s">
        <v>152</v>
      </c>
      <c r="C8" s="8"/>
      <c r="D8" s="36">
        <f t="shared" ref="D8:T8" si="1">SUM(D5:D7)</f>
        <v>1000000</v>
      </c>
      <c r="E8" s="36">
        <f t="shared" si="1"/>
        <v>450597.5</v>
      </c>
      <c r="F8" s="36">
        <f t="shared" si="1"/>
        <v>-287016.08333333331</v>
      </c>
      <c r="G8" s="36">
        <f t="shared" si="1"/>
        <v>-1569682.333333333</v>
      </c>
      <c r="H8" s="36">
        <f t="shared" si="1"/>
        <v>-2957445.5983333327</v>
      </c>
      <c r="I8" s="36">
        <f t="shared" si="1"/>
        <v>-3123953.2155333329</v>
      </c>
      <c r="J8" s="36">
        <f t="shared" si="1"/>
        <v>-4397594.2320559993</v>
      </c>
      <c r="K8" s="36">
        <f t="shared" si="1"/>
        <v>-5496994.0457482124</v>
      </c>
      <c r="L8" s="36">
        <f t="shared" si="1"/>
        <v>-6215057.0227499148</v>
      </c>
      <c r="M8" s="36">
        <f t="shared" si="1"/>
        <v>-4683463.0664615836</v>
      </c>
      <c r="N8" s="36">
        <f t="shared" si="1"/>
        <v>-4652464.2522156853</v>
      </c>
      <c r="O8" s="36">
        <f t="shared" si="1"/>
        <v>-4035228.7921713726</v>
      </c>
      <c r="P8" s="36">
        <f t="shared" si="1"/>
        <v>-2694530.0834112782</v>
      </c>
      <c r="Q8" s="36">
        <f t="shared" si="1"/>
        <v>-1069338.5834097192</v>
      </c>
      <c r="R8" s="36">
        <f t="shared" si="1"/>
        <v>1070342.8690918079</v>
      </c>
      <c r="S8" s="36">
        <f t="shared" si="1"/>
        <v>3827717.2592099719</v>
      </c>
      <c r="T8" s="36">
        <f t="shared" si="1"/>
        <v>7192907.1840257719</v>
      </c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2.75" customHeight="1" x14ac:dyDescent="0.15">
      <c r="A9" s="2"/>
      <c r="B9" s="3"/>
      <c r="C9" s="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2.75" customHeight="1" x14ac:dyDescent="0.15">
      <c r="A10" s="2"/>
      <c r="B10" s="2" t="s">
        <v>153</v>
      </c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2.75" customHeight="1" x14ac:dyDescent="0.15">
      <c r="A11" s="2"/>
      <c r="B11" s="7" t="s">
        <v>154</v>
      </c>
      <c r="C11" s="21">
        <v>3000</v>
      </c>
      <c r="D11" s="19">
        <v>0</v>
      </c>
      <c r="E11" s="19">
        <f>('Staffing Plan'!E36-'Staffing Plan'!D36)*'Balance Sheet'!$C11</f>
        <v>47400</v>
      </c>
      <c r="F11" s="19">
        <f>('Staffing Plan'!F36-'Staffing Plan'!E36)*'Balance Sheet'!$C11</f>
        <v>31739.999999999996</v>
      </c>
      <c r="G11" s="19">
        <f>('Staffing Plan'!G36-'Staffing Plan'!F36)*'Balance Sheet'!$C11</f>
        <v>59339.999999999993</v>
      </c>
      <c r="H11" s="19">
        <f>('Staffing Plan'!H36-'Staffing Plan'!G36)*'Balance Sheet'!$C11</f>
        <v>18630.000000000004</v>
      </c>
      <c r="I11" s="19">
        <f>('Staffing Plan'!I36-'Staffing Plan'!H36)*'Balance Sheet'!$C11</f>
        <v>34980.000000000015</v>
      </c>
      <c r="J11" s="19">
        <f>('Staffing Plan'!J36-'Staffing Plan'!I36)*'Balance Sheet'!$C11</f>
        <v>-22080.000000000018</v>
      </c>
      <c r="K11" s="19">
        <f>('Staffing Plan'!K36-'Staffing Plan'!J36)*'Balance Sheet'!$C11</f>
        <v>19665.000000000022</v>
      </c>
      <c r="L11" s="19">
        <f>('Staffing Plan'!L36-'Staffing Plan'!K36)*'Balance Sheet'!$C11</f>
        <v>9314.9999999999909</v>
      </c>
      <c r="M11" s="19">
        <f>('Staffing Plan'!M36-'Staffing Plan'!L36)*'Balance Sheet'!$C11</f>
        <v>15764.999999999985</v>
      </c>
      <c r="N11" s="19">
        <f>('Staffing Plan'!N36-'Staffing Plan'!M36)*'Balance Sheet'!$C11</f>
        <v>12765.000000000029</v>
      </c>
      <c r="O11" s="19">
        <f>('Staffing Plan'!O36-'Staffing Plan'!N36)*'Balance Sheet'!$C11</f>
        <v>9314.9999999999691</v>
      </c>
      <c r="P11" s="19">
        <f>('Staffing Plan'!P36-'Staffing Plan'!O36)*'Balance Sheet'!$C11</f>
        <v>9315.0000000000127</v>
      </c>
      <c r="Q11" s="19">
        <f>('Staffing Plan'!Q36-'Staffing Plan'!P36)*'Balance Sheet'!$C11</f>
        <v>47160</v>
      </c>
      <c r="R11" s="19">
        <f>('Staffing Plan'!R36-'Staffing Plan'!Q36)*'Balance Sheet'!$C11</f>
        <v>22080</v>
      </c>
      <c r="S11" s="19">
        <f>('Staffing Plan'!S36-'Staffing Plan'!R36)*'Balance Sheet'!$C11</f>
        <v>18629.999999999982</v>
      </c>
      <c r="T11" s="19">
        <f>('Staffing Plan'!T36-'Staffing Plan'!S36)*'Balance Sheet'!$C11</f>
        <v>18630.000000000025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2.75" customHeight="1" x14ac:dyDescent="0.15">
      <c r="A12" s="2"/>
      <c r="B12" s="7" t="s">
        <v>155</v>
      </c>
      <c r="C12" s="8" t="s">
        <v>156</v>
      </c>
      <c r="D12" s="19">
        <v>0</v>
      </c>
      <c r="E12" s="19">
        <f t="shared" ref="E12:T12" si="2">D12+E40</f>
        <v>25000</v>
      </c>
      <c r="F12" s="19">
        <f t="shared" si="2"/>
        <v>50000</v>
      </c>
      <c r="G12" s="19">
        <f t="shared" si="2"/>
        <v>75000</v>
      </c>
      <c r="H12" s="19">
        <f t="shared" si="2"/>
        <v>100000</v>
      </c>
      <c r="I12" s="19">
        <f t="shared" si="2"/>
        <v>150000</v>
      </c>
      <c r="J12" s="19">
        <f t="shared" si="2"/>
        <v>200000</v>
      </c>
      <c r="K12" s="19">
        <f t="shared" si="2"/>
        <v>250000</v>
      </c>
      <c r="L12" s="19">
        <f t="shared" si="2"/>
        <v>300000</v>
      </c>
      <c r="M12" s="19">
        <f t="shared" si="2"/>
        <v>400000</v>
      </c>
      <c r="N12" s="19">
        <f t="shared" si="2"/>
        <v>550000</v>
      </c>
      <c r="O12" s="19">
        <f t="shared" si="2"/>
        <v>750000</v>
      </c>
      <c r="P12" s="19">
        <f t="shared" si="2"/>
        <v>950000</v>
      </c>
      <c r="Q12" s="19">
        <f t="shared" si="2"/>
        <v>1150000</v>
      </c>
      <c r="R12" s="19">
        <f t="shared" si="2"/>
        <v>1350000</v>
      </c>
      <c r="S12" s="19">
        <f t="shared" si="2"/>
        <v>1550000</v>
      </c>
      <c r="T12" s="19">
        <f t="shared" si="2"/>
        <v>1750000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2.75" customHeight="1" x14ac:dyDescent="0.15">
      <c r="A13" s="2"/>
      <c r="B13" s="3" t="s">
        <v>157</v>
      </c>
      <c r="C13" s="8"/>
      <c r="D13" s="36">
        <f t="shared" ref="D13:T13" si="3">SUM(D11:D12)</f>
        <v>0</v>
      </c>
      <c r="E13" s="36">
        <f t="shared" si="3"/>
        <v>72400</v>
      </c>
      <c r="F13" s="36">
        <f t="shared" si="3"/>
        <v>81740</v>
      </c>
      <c r="G13" s="36">
        <f t="shared" si="3"/>
        <v>134340</v>
      </c>
      <c r="H13" s="36">
        <f t="shared" si="3"/>
        <v>118630</v>
      </c>
      <c r="I13" s="36">
        <f t="shared" si="3"/>
        <v>184980</v>
      </c>
      <c r="J13" s="36">
        <f t="shared" si="3"/>
        <v>177919.99999999997</v>
      </c>
      <c r="K13" s="36">
        <f t="shared" si="3"/>
        <v>269665</v>
      </c>
      <c r="L13" s="36">
        <f t="shared" si="3"/>
        <v>309315</v>
      </c>
      <c r="M13" s="36">
        <f t="shared" si="3"/>
        <v>415765</v>
      </c>
      <c r="N13" s="36">
        <f t="shared" si="3"/>
        <v>562765</v>
      </c>
      <c r="O13" s="36">
        <f t="shared" si="3"/>
        <v>759315</v>
      </c>
      <c r="P13" s="36">
        <f t="shared" si="3"/>
        <v>959315</v>
      </c>
      <c r="Q13" s="36">
        <f t="shared" si="3"/>
        <v>1197160</v>
      </c>
      <c r="R13" s="36">
        <f t="shared" si="3"/>
        <v>1372080</v>
      </c>
      <c r="S13" s="36">
        <f t="shared" si="3"/>
        <v>1568630</v>
      </c>
      <c r="T13" s="36">
        <f t="shared" si="3"/>
        <v>1768630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3.5" customHeight="1" x14ac:dyDescent="0.15">
      <c r="A14" s="2"/>
      <c r="B14" s="3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3.5" customHeight="1" x14ac:dyDescent="0.15">
      <c r="A15" s="2"/>
      <c r="B15" s="1" t="s">
        <v>158</v>
      </c>
      <c r="C15" s="8"/>
      <c r="D15" s="76">
        <f t="shared" ref="D15:T15" si="4">D8+D13</f>
        <v>1000000</v>
      </c>
      <c r="E15" s="76">
        <f t="shared" si="4"/>
        <v>522997.5</v>
      </c>
      <c r="F15" s="76">
        <f t="shared" si="4"/>
        <v>-205276.08333333331</v>
      </c>
      <c r="G15" s="76">
        <f t="shared" si="4"/>
        <v>-1435342.333333333</v>
      </c>
      <c r="H15" s="76">
        <f t="shared" si="4"/>
        <v>-2838815.5983333327</v>
      </c>
      <c r="I15" s="76">
        <f t="shared" si="4"/>
        <v>-2938973.2155333329</v>
      </c>
      <c r="J15" s="76">
        <f t="shared" si="4"/>
        <v>-4219674.2320559993</v>
      </c>
      <c r="K15" s="76">
        <f t="shared" si="4"/>
        <v>-5227329.0457482124</v>
      </c>
      <c r="L15" s="76">
        <f t="shared" si="4"/>
        <v>-5905742.0227499148</v>
      </c>
      <c r="M15" s="76">
        <f t="shared" si="4"/>
        <v>-4267698.0664615836</v>
      </c>
      <c r="N15" s="76">
        <f t="shared" si="4"/>
        <v>-4089699.2522156853</v>
      </c>
      <c r="O15" s="76">
        <f t="shared" si="4"/>
        <v>-3275913.7921713726</v>
      </c>
      <c r="P15" s="76">
        <f t="shared" si="4"/>
        <v>-1735215.0834112782</v>
      </c>
      <c r="Q15" s="76">
        <f t="shared" si="4"/>
        <v>127821.41659028083</v>
      </c>
      <c r="R15" s="76">
        <f t="shared" si="4"/>
        <v>2442422.8690918079</v>
      </c>
      <c r="S15" s="76">
        <f t="shared" si="4"/>
        <v>5396347.2592099719</v>
      </c>
      <c r="T15" s="76">
        <f t="shared" si="4"/>
        <v>8961537.1840257719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2.75" customHeight="1" x14ac:dyDescent="0.15">
      <c r="A16" s="2"/>
      <c r="B16" s="3"/>
      <c r="C16" s="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2.75" customHeight="1" x14ac:dyDescent="0.15">
      <c r="A17" s="2" t="s">
        <v>159</v>
      </c>
      <c r="B17" s="5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2.75" customHeight="1" x14ac:dyDescent="0.15">
      <c r="A18" s="2"/>
      <c r="B18" s="2" t="s">
        <v>160</v>
      </c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2.75" customHeight="1" x14ac:dyDescent="0.15">
      <c r="A19" s="2"/>
      <c r="B19" s="7" t="s">
        <v>161</v>
      </c>
      <c r="C19" s="75">
        <v>45</v>
      </c>
      <c r="D19" s="19">
        <v>0</v>
      </c>
      <c r="E19" s="19">
        <f>(Expenses!E33)*($C19/90)</f>
        <v>60127.5</v>
      </c>
      <c r="F19" s="19">
        <f>(Expenses!F33)*($C19/90)</f>
        <v>92252.749999999942</v>
      </c>
      <c r="G19" s="19">
        <f>(Expenses!G33)*($C19/90)</f>
        <v>162813</v>
      </c>
      <c r="H19" s="19">
        <f>(Expenses!H33)*($C19/90)</f>
        <v>203419.125</v>
      </c>
      <c r="I19" s="19">
        <f>(Expenses!I33)*($C19/90)</f>
        <v>238475.875</v>
      </c>
      <c r="J19" s="19">
        <f>(Expenses!J33)*($C19/90)</f>
        <v>244627.87499999988</v>
      </c>
      <c r="K19" s="19">
        <f>(Expenses!K33)*($C19/90)</f>
        <v>249906.5625</v>
      </c>
      <c r="L19" s="19">
        <f>(Expenses!L33)*($C19/90)</f>
        <v>304834.625</v>
      </c>
      <c r="M19" s="19">
        <f>(Expenses!M33)*($C19/90)</f>
        <v>301492.0625</v>
      </c>
      <c r="N19" s="19">
        <f>(Expenses!N33)*($C19/90)</f>
        <v>363537</v>
      </c>
      <c r="O19" s="19">
        <f>(Expenses!O33)*($C19/90)</f>
        <v>405090.0625</v>
      </c>
      <c r="P19" s="19">
        <f>(Expenses!P33)*($C19/90)</f>
        <v>411768.125</v>
      </c>
      <c r="Q19" s="19">
        <f>(Expenses!Q33)*($C19/90)</f>
        <v>538581</v>
      </c>
      <c r="R19" s="19">
        <f>(Expenses!R33)*($C19/90)</f>
        <v>616789</v>
      </c>
      <c r="S19" s="19">
        <f>(Expenses!S33)*($C19/90)</f>
        <v>567883.99999999977</v>
      </c>
      <c r="T19" s="19">
        <f>(Expenses!T33)*($C19/90)</f>
        <v>663140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2.75" customHeight="1" x14ac:dyDescent="0.15">
      <c r="A20" s="2"/>
      <c r="B20" s="7" t="s">
        <v>162</v>
      </c>
      <c r="C20" s="73"/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2.75" customHeight="1" x14ac:dyDescent="0.15">
      <c r="A21" s="2"/>
      <c r="B21" s="3" t="s">
        <v>163</v>
      </c>
      <c r="C21" s="8"/>
      <c r="D21" s="36">
        <f t="shared" ref="D21:T21" si="5">SUM(D19:D20)</f>
        <v>0</v>
      </c>
      <c r="E21" s="36">
        <f t="shared" si="5"/>
        <v>60127.5</v>
      </c>
      <c r="F21" s="36">
        <f t="shared" si="5"/>
        <v>92252.749999999942</v>
      </c>
      <c r="G21" s="36">
        <f t="shared" si="5"/>
        <v>162813</v>
      </c>
      <c r="H21" s="36">
        <f t="shared" si="5"/>
        <v>203419.125</v>
      </c>
      <c r="I21" s="36">
        <f t="shared" si="5"/>
        <v>238475.875</v>
      </c>
      <c r="J21" s="36">
        <f t="shared" si="5"/>
        <v>244627.87499999988</v>
      </c>
      <c r="K21" s="36">
        <f t="shared" si="5"/>
        <v>249906.5625</v>
      </c>
      <c r="L21" s="36">
        <f t="shared" si="5"/>
        <v>304834.625</v>
      </c>
      <c r="M21" s="36">
        <f t="shared" si="5"/>
        <v>301492.0625</v>
      </c>
      <c r="N21" s="36">
        <f t="shared" si="5"/>
        <v>363537</v>
      </c>
      <c r="O21" s="36">
        <f t="shared" si="5"/>
        <v>405090.0625</v>
      </c>
      <c r="P21" s="36">
        <f t="shared" si="5"/>
        <v>411768.125</v>
      </c>
      <c r="Q21" s="36">
        <f t="shared" si="5"/>
        <v>538581</v>
      </c>
      <c r="R21" s="36">
        <f t="shared" si="5"/>
        <v>616789</v>
      </c>
      <c r="S21" s="36">
        <f t="shared" si="5"/>
        <v>567883.99999999977</v>
      </c>
      <c r="T21" s="36">
        <f t="shared" si="5"/>
        <v>663140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2.75" customHeight="1" x14ac:dyDescent="0.15">
      <c r="A22" s="2"/>
      <c r="B22" s="3"/>
      <c r="C22" s="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2.75" customHeight="1" x14ac:dyDescent="0.15">
      <c r="A23" s="2"/>
      <c r="B23" s="2" t="s">
        <v>164</v>
      </c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2.75" customHeight="1" x14ac:dyDescent="0.15">
      <c r="A24" s="2"/>
      <c r="B24" s="7" t="s">
        <v>165</v>
      </c>
      <c r="C24" s="73"/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2.75" customHeight="1" x14ac:dyDescent="0.15">
      <c r="A25" s="2"/>
      <c r="B25" s="3" t="s">
        <v>166</v>
      </c>
      <c r="C25" s="8"/>
      <c r="D25" s="36">
        <f t="shared" ref="D25:T25" si="6">SUM(D24)</f>
        <v>0</v>
      </c>
      <c r="E25" s="36">
        <f t="shared" si="6"/>
        <v>0</v>
      </c>
      <c r="F25" s="36">
        <f t="shared" si="6"/>
        <v>0</v>
      </c>
      <c r="G25" s="36">
        <f t="shared" si="6"/>
        <v>0</v>
      </c>
      <c r="H25" s="36">
        <f t="shared" si="6"/>
        <v>0</v>
      </c>
      <c r="I25" s="36">
        <f t="shared" si="6"/>
        <v>0</v>
      </c>
      <c r="J25" s="36">
        <f t="shared" si="6"/>
        <v>0</v>
      </c>
      <c r="K25" s="36">
        <f t="shared" si="6"/>
        <v>0</v>
      </c>
      <c r="L25" s="36">
        <f t="shared" si="6"/>
        <v>0</v>
      </c>
      <c r="M25" s="36">
        <f t="shared" si="6"/>
        <v>0</v>
      </c>
      <c r="N25" s="36">
        <f t="shared" si="6"/>
        <v>0</v>
      </c>
      <c r="O25" s="36">
        <f t="shared" si="6"/>
        <v>0</v>
      </c>
      <c r="P25" s="36">
        <f t="shared" si="6"/>
        <v>0</v>
      </c>
      <c r="Q25" s="36">
        <f t="shared" si="6"/>
        <v>0</v>
      </c>
      <c r="R25" s="36">
        <f t="shared" si="6"/>
        <v>0</v>
      </c>
      <c r="S25" s="36">
        <f t="shared" si="6"/>
        <v>0</v>
      </c>
      <c r="T25" s="36">
        <f t="shared" si="6"/>
        <v>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2.75" customHeight="1" x14ac:dyDescent="0.15">
      <c r="A26" s="2"/>
      <c r="B26" s="3"/>
      <c r="C26" s="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3.5" customHeight="1" x14ac:dyDescent="0.15">
      <c r="A27" s="2"/>
      <c r="B27" s="1" t="s">
        <v>167</v>
      </c>
      <c r="C27" s="8"/>
      <c r="D27" s="77">
        <f t="shared" ref="D27:T27" si="7">D21+D25</f>
        <v>0</v>
      </c>
      <c r="E27" s="77">
        <f t="shared" si="7"/>
        <v>60127.5</v>
      </c>
      <c r="F27" s="77">
        <f t="shared" si="7"/>
        <v>92252.749999999942</v>
      </c>
      <c r="G27" s="77">
        <f t="shared" si="7"/>
        <v>162813</v>
      </c>
      <c r="H27" s="77">
        <f t="shared" si="7"/>
        <v>203419.125</v>
      </c>
      <c r="I27" s="77">
        <f t="shared" si="7"/>
        <v>238475.875</v>
      </c>
      <c r="J27" s="77">
        <f t="shared" si="7"/>
        <v>244627.87499999988</v>
      </c>
      <c r="K27" s="77">
        <f t="shared" si="7"/>
        <v>249906.5625</v>
      </c>
      <c r="L27" s="77">
        <f t="shared" si="7"/>
        <v>304834.625</v>
      </c>
      <c r="M27" s="77">
        <f t="shared" si="7"/>
        <v>301492.0625</v>
      </c>
      <c r="N27" s="77">
        <f t="shared" si="7"/>
        <v>363537</v>
      </c>
      <c r="O27" s="77">
        <f t="shared" si="7"/>
        <v>405090.0625</v>
      </c>
      <c r="P27" s="77">
        <f t="shared" si="7"/>
        <v>411768.125</v>
      </c>
      <c r="Q27" s="77">
        <f t="shared" si="7"/>
        <v>538581</v>
      </c>
      <c r="R27" s="77">
        <f t="shared" si="7"/>
        <v>616789</v>
      </c>
      <c r="S27" s="77">
        <f t="shared" si="7"/>
        <v>567883.99999999977</v>
      </c>
      <c r="T27" s="77">
        <f t="shared" si="7"/>
        <v>663140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2.75" customHeight="1" x14ac:dyDescent="0.15">
      <c r="A28" s="2"/>
      <c r="B28" s="8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2.75" customHeight="1" x14ac:dyDescent="0.15">
      <c r="A29" s="2" t="s">
        <v>168</v>
      </c>
      <c r="B29" s="5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2.75" customHeight="1" x14ac:dyDescent="0.15">
      <c r="A30" s="2"/>
      <c r="B30" s="7" t="s">
        <v>169</v>
      </c>
      <c r="C30" s="8" t="s">
        <v>156</v>
      </c>
      <c r="D30" s="19">
        <f>D38</f>
        <v>1000000</v>
      </c>
      <c r="E30" s="19">
        <f t="shared" ref="E30:T30" si="8">D30+E38</f>
        <v>1000000</v>
      </c>
      <c r="F30" s="19">
        <f t="shared" si="8"/>
        <v>1000000</v>
      </c>
      <c r="G30" s="19">
        <f t="shared" si="8"/>
        <v>1000000</v>
      </c>
      <c r="H30" s="19">
        <f t="shared" si="8"/>
        <v>1000000</v>
      </c>
      <c r="I30" s="19">
        <f t="shared" si="8"/>
        <v>2500000</v>
      </c>
      <c r="J30" s="19">
        <f t="shared" si="8"/>
        <v>2500000</v>
      </c>
      <c r="K30" s="19">
        <f t="shared" si="8"/>
        <v>2500000</v>
      </c>
      <c r="L30" s="19">
        <f t="shared" si="8"/>
        <v>2500000</v>
      </c>
      <c r="M30" s="19">
        <f t="shared" si="8"/>
        <v>4500000</v>
      </c>
      <c r="N30" s="19">
        <f t="shared" si="8"/>
        <v>4500000</v>
      </c>
      <c r="O30" s="19">
        <f t="shared" si="8"/>
        <v>4500000</v>
      </c>
      <c r="P30" s="19">
        <f t="shared" si="8"/>
        <v>4500000</v>
      </c>
      <c r="Q30" s="19">
        <f t="shared" si="8"/>
        <v>4500000</v>
      </c>
      <c r="R30" s="19">
        <f t="shared" si="8"/>
        <v>4500000</v>
      </c>
      <c r="S30" s="19">
        <f t="shared" si="8"/>
        <v>4500000</v>
      </c>
      <c r="T30" s="19">
        <f t="shared" si="8"/>
        <v>4500000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2.75" customHeight="1" x14ac:dyDescent="0.15">
      <c r="A31" s="2"/>
      <c r="B31" s="7" t="s">
        <v>170</v>
      </c>
      <c r="C31" s="73"/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f>H31+H32</f>
        <v>-4042234.7233333327</v>
      </c>
      <c r="J31" s="19">
        <f t="shared" ref="J31:L31" si="9">I31</f>
        <v>-4042234.7233333327</v>
      </c>
      <c r="K31" s="19">
        <f t="shared" si="9"/>
        <v>-4042234.7233333327</v>
      </c>
      <c r="L31" s="19">
        <f t="shared" si="9"/>
        <v>-4042234.7233333327</v>
      </c>
      <c r="M31" s="19">
        <f>L31+L32</f>
        <v>-8710576.6477499157</v>
      </c>
      <c r="N31" s="19">
        <f t="shared" ref="N31:P31" si="10">M31</f>
        <v>-8710576.6477499157</v>
      </c>
      <c r="O31" s="19">
        <f t="shared" si="10"/>
        <v>-8710576.6477499157</v>
      </c>
      <c r="P31" s="19">
        <f t="shared" si="10"/>
        <v>-8710576.6477499157</v>
      </c>
      <c r="Q31" s="19">
        <f>P31+P32</f>
        <v>-6646983.2084112782</v>
      </c>
      <c r="R31" s="19">
        <f t="shared" ref="R31:T31" si="11">Q31</f>
        <v>-6646983.2084112782</v>
      </c>
      <c r="S31" s="19">
        <f t="shared" si="11"/>
        <v>-6646983.2084112782</v>
      </c>
      <c r="T31" s="19">
        <f t="shared" si="11"/>
        <v>-6646983.2084112782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2.75" customHeight="1" x14ac:dyDescent="0.15">
      <c r="A32" s="2"/>
      <c r="B32" s="7" t="s">
        <v>171</v>
      </c>
      <c r="C32" s="8" t="s">
        <v>172</v>
      </c>
      <c r="D32" s="20">
        <v>0</v>
      </c>
      <c r="E32" s="20">
        <f>D32+'P &amp; L by Qtr'!E25</f>
        <v>-537130</v>
      </c>
      <c r="F32" s="20">
        <f>E32+'P &amp; L by Qtr'!F25</f>
        <v>-1297528.8333333333</v>
      </c>
      <c r="G32" s="20">
        <f>F32+'P &amp; L by Qtr'!G25</f>
        <v>-2598155.333333333</v>
      </c>
      <c r="H32" s="20">
        <f>G32+'P &amp; L by Qtr'!H25</f>
        <v>-4042234.7233333327</v>
      </c>
      <c r="I32" s="20">
        <f>'P &amp; L by Qtr'!I25</f>
        <v>-1635214.3672</v>
      </c>
      <c r="J32" s="20">
        <f>I32+'P &amp; L by Qtr'!J25</f>
        <v>-2922067.3837226667</v>
      </c>
      <c r="K32" s="20">
        <f>J32+'P &amp; L by Qtr'!K25</f>
        <v>-3935000.8849148797</v>
      </c>
      <c r="L32" s="20">
        <f>K32+'P &amp; L by Qtr'!L25</f>
        <v>-4668341.9244165821</v>
      </c>
      <c r="M32" s="20">
        <f>'P &amp; L by Qtr'!M25</f>
        <v>-358613.48121166835</v>
      </c>
      <c r="N32" s="20">
        <f>M32+'P &amp; L by Qtr'!N25</f>
        <v>-242659.60446577007</v>
      </c>
      <c r="O32" s="20">
        <f>N32+'P &amp; L by Qtr'!O25</f>
        <v>529572.79307854362</v>
      </c>
      <c r="P32" s="20">
        <f>O32+'P &amp; L by Qtr'!P25</f>
        <v>2063593.439338638</v>
      </c>
      <c r="Q32" s="20">
        <f>'P &amp; L by Qtr'!Q25</f>
        <v>1736223.625001559</v>
      </c>
      <c r="R32" s="20">
        <f>Q32+'P &amp; L by Qtr'!R25</f>
        <v>3972617.0775030861</v>
      </c>
      <c r="S32" s="20">
        <f>R32+'P &amp; L by Qtr'!S25</f>
        <v>6975446.4676212501</v>
      </c>
      <c r="T32" s="20">
        <f>S32+'P &amp; L by Qtr'!T25</f>
        <v>10445380.39243705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3.5" customHeight="1" x14ac:dyDescent="0.15">
      <c r="A33" s="2"/>
      <c r="B33" s="3" t="s">
        <v>163</v>
      </c>
      <c r="C33" s="8"/>
      <c r="D33" s="77">
        <f t="shared" ref="D33:T33" si="12">SUM(D30:D32)</f>
        <v>1000000</v>
      </c>
      <c r="E33" s="77">
        <f t="shared" si="12"/>
        <v>462870</v>
      </c>
      <c r="F33" s="77">
        <f t="shared" si="12"/>
        <v>-297528.83333333326</v>
      </c>
      <c r="G33" s="77">
        <f t="shared" si="12"/>
        <v>-1598155.333333333</v>
      </c>
      <c r="H33" s="77">
        <f t="shared" si="12"/>
        <v>-3042234.7233333327</v>
      </c>
      <c r="I33" s="77">
        <f t="shared" si="12"/>
        <v>-3177449.0905333329</v>
      </c>
      <c r="J33" s="77">
        <f t="shared" si="12"/>
        <v>-4464302.1070559993</v>
      </c>
      <c r="K33" s="77">
        <f t="shared" si="12"/>
        <v>-5477235.6082482124</v>
      </c>
      <c r="L33" s="77">
        <f t="shared" si="12"/>
        <v>-6210576.6477499148</v>
      </c>
      <c r="M33" s="77">
        <f t="shared" si="12"/>
        <v>-4569190.1289615836</v>
      </c>
      <c r="N33" s="77">
        <f t="shared" si="12"/>
        <v>-4453236.2522156853</v>
      </c>
      <c r="O33" s="77">
        <f t="shared" si="12"/>
        <v>-3681003.8546713721</v>
      </c>
      <c r="P33" s="77">
        <f t="shared" si="12"/>
        <v>-2146983.2084112777</v>
      </c>
      <c r="Q33" s="77">
        <f t="shared" si="12"/>
        <v>-410759.58340971917</v>
      </c>
      <c r="R33" s="77">
        <f t="shared" si="12"/>
        <v>1825633.8690918079</v>
      </c>
      <c r="S33" s="77">
        <f t="shared" si="12"/>
        <v>4828463.2592099719</v>
      </c>
      <c r="T33" s="77">
        <f t="shared" si="12"/>
        <v>8298397.1840257719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3.5" customHeight="1" x14ac:dyDescent="0.15">
      <c r="A34" s="2"/>
      <c r="B34" s="3"/>
      <c r="C34" s="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3.5" customHeight="1" x14ac:dyDescent="0.15">
      <c r="A35" s="2"/>
      <c r="B35" s="1" t="s">
        <v>173</v>
      </c>
      <c r="C35" s="8"/>
      <c r="D35" s="76">
        <f t="shared" ref="D35:T35" si="13">D27+D33</f>
        <v>1000000</v>
      </c>
      <c r="E35" s="76">
        <f t="shared" si="13"/>
        <v>522997.5</v>
      </c>
      <c r="F35" s="76">
        <f t="shared" si="13"/>
        <v>-205276.08333333331</v>
      </c>
      <c r="G35" s="76">
        <f t="shared" si="13"/>
        <v>-1435342.333333333</v>
      </c>
      <c r="H35" s="76">
        <f t="shared" si="13"/>
        <v>-2838815.5983333327</v>
      </c>
      <c r="I35" s="76">
        <f t="shared" si="13"/>
        <v>-2938973.2155333329</v>
      </c>
      <c r="J35" s="76">
        <f t="shared" si="13"/>
        <v>-4219674.2320559993</v>
      </c>
      <c r="K35" s="76">
        <f t="shared" si="13"/>
        <v>-5227329.0457482124</v>
      </c>
      <c r="L35" s="76">
        <f t="shared" si="13"/>
        <v>-5905742.0227499148</v>
      </c>
      <c r="M35" s="76">
        <f t="shared" si="13"/>
        <v>-4267698.0664615836</v>
      </c>
      <c r="N35" s="76">
        <f t="shared" si="13"/>
        <v>-4089699.2522156853</v>
      </c>
      <c r="O35" s="76">
        <f t="shared" si="13"/>
        <v>-3275913.7921713721</v>
      </c>
      <c r="P35" s="76">
        <f t="shared" si="13"/>
        <v>-1735215.0834112777</v>
      </c>
      <c r="Q35" s="76">
        <f t="shared" si="13"/>
        <v>127821.41659028083</v>
      </c>
      <c r="R35" s="76">
        <f t="shared" si="13"/>
        <v>2442422.8690918079</v>
      </c>
      <c r="S35" s="76">
        <f t="shared" si="13"/>
        <v>5396347.2592099719</v>
      </c>
      <c r="T35" s="76">
        <f t="shared" si="13"/>
        <v>8961537.1840257719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.75" customHeight="1" x14ac:dyDescent="0.15">
      <c r="A36" s="2"/>
      <c r="B36" s="8"/>
      <c r="C36" s="8"/>
      <c r="D36" s="8"/>
      <c r="E36" s="19">
        <f t="shared" ref="E36:T36" si="14">E35-E15</f>
        <v>0</v>
      </c>
      <c r="F36" s="19">
        <f t="shared" si="14"/>
        <v>0</v>
      </c>
      <c r="G36" s="19">
        <f t="shared" si="14"/>
        <v>0</v>
      </c>
      <c r="H36" s="19">
        <f t="shared" si="14"/>
        <v>0</v>
      </c>
      <c r="I36" s="19">
        <f t="shared" si="14"/>
        <v>0</v>
      </c>
      <c r="J36" s="19">
        <f t="shared" si="14"/>
        <v>0</v>
      </c>
      <c r="K36" s="19">
        <f t="shared" si="14"/>
        <v>0</v>
      </c>
      <c r="L36" s="19">
        <f t="shared" si="14"/>
        <v>0</v>
      </c>
      <c r="M36" s="19">
        <f t="shared" si="14"/>
        <v>0</v>
      </c>
      <c r="N36" s="19">
        <f t="shared" si="14"/>
        <v>0</v>
      </c>
      <c r="O36" s="19">
        <f t="shared" si="14"/>
        <v>0</v>
      </c>
      <c r="P36" s="19">
        <f t="shared" si="14"/>
        <v>0</v>
      </c>
      <c r="Q36" s="19">
        <f t="shared" si="14"/>
        <v>0</v>
      </c>
      <c r="R36" s="19">
        <f t="shared" si="14"/>
        <v>0</v>
      </c>
      <c r="S36" s="19">
        <f t="shared" si="14"/>
        <v>0</v>
      </c>
      <c r="T36" s="19">
        <f t="shared" si="14"/>
        <v>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.75" customHeight="1" x14ac:dyDescent="0.15">
      <c r="A37" s="2" t="s">
        <v>174</v>
      </c>
      <c r="B37" s="8"/>
      <c r="C37" s="8"/>
      <c r="D37" s="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2.75" customHeight="1" x14ac:dyDescent="0.15">
      <c r="A38" s="2"/>
      <c r="B38" s="1" t="s">
        <v>175</v>
      </c>
      <c r="C38" s="8" t="s">
        <v>17</v>
      </c>
      <c r="D38" s="21">
        <v>1000000</v>
      </c>
      <c r="E38" s="22">
        <v>0</v>
      </c>
      <c r="F38" s="22">
        <v>0</v>
      </c>
      <c r="G38" s="22">
        <v>0</v>
      </c>
      <c r="H38" s="21">
        <v>0</v>
      </c>
      <c r="I38" s="21">
        <v>1500000</v>
      </c>
      <c r="J38" s="21">
        <v>0</v>
      </c>
      <c r="K38" s="21">
        <v>0</v>
      </c>
      <c r="L38" s="21">
        <v>0</v>
      </c>
      <c r="M38" s="21">
        <v>2000000</v>
      </c>
      <c r="N38" s="22">
        <v>0</v>
      </c>
      <c r="O38" s="22">
        <v>0</v>
      </c>
      <c r="P38" s="22">
        <v>0</v>
      </c>
      <c r="Q38" s="21">
        <v>0</v>
      </c>
      <c r="R38" s="22">
        <v>0</v>
      </c>
      <c r="S38" s="22">
        <v>0</v>
      </c>
      <c r="T38" s="22">
        <v>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2.75" customHeight="1" x14ac:dyDescent="0.15">
      <c r="A39" s="2"/>
      <c r="B39" s="8"/>
      <c r="C39" s="8"/>
      <c r="D39" s="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2.75" customHeight="1" x14ac:dyDescent="0.15">
      <c r="A40" s="2"/>
      <c r="B40" s="1" t="s">
        <v>155</v>
      </c>
      <c r="C40" s="8" t="s">
        <v>17</v>
      </c>
      <c r="D40" s="22">
        <v>0</v>
      </c>
      <c r="E40" s="22">
        <v>25000</v>
      </c>
      <c r="F40" s="22">
        <v>25000</v>
      </c>
      <c r="G40" s="22">
        <v>25000</v>
      </c>
      <c r="H40" s="22">
        <v>25000</v>
      </c>
      <c r="I40" s="22">
        <v>50000</v>
      </c>
      <c r="J40" s="22">
        <v>50000</v>
      </c>
      <c r="K40" s="22">
        <v>50000</v>
      </c>
      <c r="L40" s="22">
        <v>50000</v>
      </c>
      <c r="M40" s="22">
        <v>100000</v>
      </c>
      <c r="N40" s="22">
        <v>150000</v>
      </c>
      <c r="O40" s="22">
        <v>200000</v>
      </c>
      <c r="P40" s="21">
        <v>200000</v>
      </c>
      <c r="Q40" s="21">
        <v>200000</v>
      </c>
      <c r="R40" s="21">
        <v>200000</v>
      </c>
      <c r="S40" s="21">
        <v>200000</v>
      </c>
      <c r="T40" s="21">
        <v>200000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2.75" customHeight="1" x14ac:dyDescent="0.15">
      <c r="A41" s="2"/>
      <c r="B41" s="8"/>
      <c r="C41" s="8"/>
      <c r="D41" s="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2.75" customHeight="1" x14ac:dyDescent="0.15">
      <c r="A42" s="2" t="s">
        <v>176</v>
      </c>
      <c r="B42" s="8"/>
      <c r="C42" s="8"/>
      <c r="D42" s="8"/>
      <c r="E42" s="10"/>
      <c r="F42" s="1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2.75" customHeight="1" x14ac:dyDescent="0.15">
      <c r="A43" s="2"/>
      <c r="B43" s="71" t="s">
        <v>177</v>
      </c>
      <c r="C43" s="8"/>
      <c r="D43" s="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2.75" customHeight="1" x14ac:dyDescent="0.15">
      <c r="A44" s="2"/>
      <c r="B44" s="71" t="s">
        <v>178</v>
      </c>
      <c r="C44" s="8"/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2.75" customHeight="1" x14ac:dyDescent="0.15">
      <c r="A45" s="2"/>
      <c r="B45" s="71" t="s">
        <v>179</v>
      </c>
      <c r="C45" s="8"/>
      <c r="D45" s="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2.75" customHeight="1" x14ac:dyDescent="0.15">
      <c r="A46" s="2"/>
      <c r="B46" s="71" t="s">
        <v>180</v>
      </c>
      <c r="C46" s="8"/>
      <c r="D46" s="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2.75" customHeight="1" x14ac:dyDescent="0.15">
      <c r="A47" s="2"/>
      <c r="B47" s="8"/>
      <c r="C47" s="8"/>
      <c r="D47" s="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2.75" customHeight="1" x14ac:dyDescent="0.15">
      <c r="A48" s="2"/>
      <c r="B48" s="8"/>
      <c r="C48" s="8"/>
      <c r="D48" s="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2.75" customHeight="1" x14ac:dyDescent="0.15">
      <c r="A49" s="2"/>
      <c r="B49" s="8"/>
      <c r="C49" s="8"/>
      <c r="D49" s="8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2.75" customHeight="1" x14ac:dyDescent="0.15">
      <c r="A50" s="2"/>
      <c r="B50" s="8"/>
      <c r="C50" s="8"/>
      <c r="D50" s="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2.75" customHeight="1" x14ac:dyDescent="0.15">
      <c r="A51" s="2"/>
      <c r="B51" s="8"/>
      <c r="C51" s="8"/>
      <c r="D51" s="8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2.75" customHeight="1" x14ac:dyDescent="0.15">
      <c r="A52" s="2"/>
      <c r="B52" s="8"/>
      <c r="C52" s="8"/>
      <c r="D52" s="8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2.75" customHeight="1" x14ac:dyDescent="0.15">
      <c r="A53" s="2"/>
      <c r="B53" s="8"/>
      <c r="C53" s="8"/>
      <c r="D53" s="8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2.75" customHeight="1" x14ac:dyDescent="0.15">
      <c r="A54" s="2"/>
      <c r="B54" s="8"/>
      <c r="C54" s="8"/>
      <c r="D54" s="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2.75" customHeight="1" x14ac:dyDescent="0.15">
      <c r="A55" s="2"/>
      <c r="B55" s="8"/>
      <c r="C55" s="8"/>
      <c r="D55" s="8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2.75" customHeight="1" x14ac:dyDescent="0.15">
      <c r="A56" s="2"/>
      <c r="B56" s="8"/>
      <c r="C56" s="8"/>
      <c r="D56" s="8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2.75" customHeight="1" x14ac:dyDescent="0.15">
      <c r="A57" s="2"/>
      <c r="B57" s="8"/>
      <c r="C57" s="8"/>
      <c r="D57" s="8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2.75" customHeight="1" x14ac:dyDescent="0.15">
      <c r="A58" s="2"/>
      <c r="B58" s="8"/>
      <c r="C58" s="8"/>
      <c r="D58" s="8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2.75" customHeight="1" x14ac:dyDescent="0.15">
      <c r="A59" s="2"/>
      <c r="B59" s="8"/>
      <c r="C59" s="8"/>
      <c r="D59" s="8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2.75" customHeight="1" x14ac:dyDescent="0.15">
      <c r="A60" s="2"/>
      <c r="B60" s="8"/>
      <c r="C60" s="8"/>
      <c r="D60" s="8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2.75" customHeight="1" x14ac:dyDescent="0.15">
      <c r="A61" s="2"/>
      <c r="B61" s="8"/>
      <c r="C61" s="8"/>
      <c r="D61" s="8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2.75" customHeight="1" x14ac:dyDescent="0.15">
      <c r="A62" s="2"/>
      <c r="B62" s="8"/>
      <c r="C62" s="8"/>
      <c r="D62" s="8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2.75" customHeight="1" x14ac:dyDescent="0.15">
      <c r="A63" s="2"/>
      <c r="B63" s="8"/>
      <c r="C63" s="8"/>
      <c r="D63" s="8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2.75" customHeight="1" x14ac:dyDescent="0.15">
      <c r="A64" s="2"/>
      <c r="B64" s="8"/>
      <c r="C64" s="8"/>
      <c r="D64" s="8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2.75" customHeight="1" x14ac:dyDescent="0.15">
      <c r="A65" s="2"/>
      <c r="B65" s="8"/>
      <c r="C65" s="8"/>
      <c r="D65" s="8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2.75" customHeight="1" x14ac:dyDescent="0.15">
      <c r="A66" s="2"/>
      <c r="B66" s="8"/>
      <c r="C66" s="8"/>
      <c r="D66" s="8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2.75" customHeight="1" x14ac:dyDescent="0.15">
      <c r="A67" s="2"/>
      <c r="B67" s="8"/>
      <c r="C67" s="8"/>
      <c r="D67" s="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2.75" customHeight="1" x14ac:dyDescent="0.15">
      <c r="A68" s="2"/>
      <c r="B68" s="8"/>
      <c r="C68" s="8"/>
      <c r="D68" s="8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2.75" customHeight="1" x14ac:dyDescent="0.15">
      <c r="A69" s="2"/>
      <c r="B69" s="8"/>
      <c r="C69" s="8"/>
      <c r="D69" s="8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2.75" customHeight="1" x14ac:dyDescent="0.15">
      <c r="A70" s="2"/>
      <c r="B70" s="8"/>
      <c r="C70" s="8"/>
      <c r="D70" s="8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2.75" customHeight="1" x14ac:dyDescent="0.15">
      <c r="A71" s="2"/>
      <c r="B71" s="8"/>
      <c r="C71" s="8"/>
      <c r="D71" s="8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2.75" customHeight="1" x14ac:dyDescent="0.15">
      <c r="A72" s="2"/>
      <c r="B72" s="8"/>
      <c r="C72" s="8"/>
      <c r="D72" s="8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2.75" customHeight="1" x14ac:dyDescent="0.15">
      <c r="A73" s="2"/>
      <c r="B73" s="8"/>
      <c r="C73" s="8"/>
      <c r="D73" s="8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2.75" customHeight="1" x14ac:dyDescent="0.15">
      <c r="A74" s="2"/>
      <c r="B74" s="8"/>
      <c r="C74" s="8"/>
      <c r="D74" s="8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2.75" customHeight="1" x14ac:dyDescent="0.15">
      <c r="A75" s="2"/>
      <c r="B75" s="8"/>
      <c r="C75" s="8"/>
      <c r="D75" s="8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2.75" customHeight="1" x14ac:dyDescent="0.15">
      <c r="A76" s="2"/>
      <c r="B76" s="8"/>
      <c r="C76" s="8"/>
      <c r="D76" s="8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2.75" customHeight="1" x14ac:dyDescent="0.15">
      <c r="A77" s="2"/>
      <c r="B77" s="8"/>
      <c r="C77" s="8"/>
      <c r="D77" s="8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2.75" customHeight="1" x14ac:dyDescent="0.15">
      <c r="A78" s="2"/>
      <c r="B78" s="8"/>
      <c r="C78" s="8"/>
      <c r="D78" s="8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2.75" customHeight="1" x14ac:dyDescent="0.15">
      <c r="A79" s="2"/>
      <c r="B79" s="8"/>
      <c r="C79" s="8"/>
      <c r="D79" s="8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2.75" customHeight="1" x14ac:dyDescent="0.15">
      <c r="A80" s="2"/>
      <c r="B80" s="8"/>
      <c r="C80" s="8"/>
      <c r="D80" s="8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2.75" customHeight="1" x14ac:dyDescent="0.15">
      <c r="A81" s="2"/>
      <c r="B81" s="8"/>
      <c r="C81" s="8"/>
      <c r="D81" s="8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2.75" customHeight="1" x14ac:dyDescent="0.15">
      <c r="A82" s="2"/>
      <c r="B82" s="8"/>
      <c r="C82" s="8"/>
      <c r="D82" s="8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2.75" customHeight="1" x14ac:dyDescent="0.15">
      <c r="A83" s="2"/>
      <c r="B83" s="8"/>
      <c r="C83" s="8"/>
      <c r="D83" s="8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2.75" customHeight="1" x14ac:dyDescent="0.15">
      <c r="A84" s="2"/>
      <c r="B84" s="8"/>
      <c r="C84" s="8"/>
      <c r="D84" s="8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2.75" customHeight="1" x14ac:dyDescent="0.15">
      <c r="A85" s="2"/>
      <c r="B85" s="8"/>
      <c r="C85" s="8"/>
      <c r="D85" s="8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2.75" customHeight="1" x14ac:dyDescent="0.15">
      <c r="A86" s="2"/>
      <c r="B86" s="8"/>
      <c r="C86" s="8"/>
      <c r="D86" s="8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2.75" customHeight="1" x14ac:dyDescent="0.15">
      <c r="A87" s="2"/>
      <c r="B87" s="8"/>
      <c r="C87" s="8"/>
      <c r="D87" s="8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2.75" customHeight="1" x14ac:dyDescent="0.15">
      <c r="A88" s="2"/>
      <c r="B88" s="8"/>
      <c r="C88" s="8"/>
      <c r="D88" s="8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2.75" customHeight="1" x14ac:dyDescent="0.15">
      <c r="A89" s="2"/>
      <c r="B89" s="8"/>
      <c r="C89" s="8"/>
      <c r="D89" s="8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2.75" customHeight="1" x14ac:dyDescent="0.15">
      <c r="A90" s="2"/>
      <c r="B90" s="8"/>
      <c r="C90" s="8"/>
      <c r="D90" s="8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2.75" customHeight="1" x14ac:dyDescent="0.15">
      <c r="A91" s="2"/>
      <c r="B91" s="8"/>
      <c r="C91" s="8"/>
      <c r="D91" s="8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2.75" customHeight="1" x14ac:dyDescent="0.15">
      <c r="A92" s="2"/>
      <c r="B92" s="8"/>
      <c r="C92" s="8"/>
      <c r="D92" s="8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2.75" customHeight="1" x14ac:dyDescent="0.15">
      <c r="A93" s="2"/>
      <c r="B93" s="8"/>
      <c r="C93" s="8"/>
      <c r="D93" s="8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2.75" customHeight="1" x14ac:dyDescent="0.15">
      <c r="A94" s="2"/>
      <c r="B94" s="8"/>
      <c r="C94" s="8"/>
      <c r="D94" s="8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2.75" customHeight="1" x14ac:dyDescent="0.15">
      <c r="A95" s="2"/>
      <c r="B95" s="8"/>
      <c r="C95" s="8"/>
      <c r="D95" s="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2.75" customHeight="1" x14ac:dyDescent="0.15">
      <c r="A96" s="2"/>
      <c r="B96" s="8"/>
      <c r="C96" s="8"/>
      <c r="D96" s="8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2.75" customHeight="1" x14ac:dyDescent="0.15">
      <c r="A97" s="2"/>
      <c r="B97" s="8"/>
      <c r="C97" s="8"/>
      <c r="D97" s="8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2.75" customHeight="1" x14ac:dyDescent="0.15">
      <c r="A98" s="2"/>
      <c r="B98" s="8"/>
      <c r="C98" s="8"/>
      <c r="D98" s="8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2.75" customHeight="1" x14ac:dyDescent="0.15">
      <c r="A99" s="2"/>
      <c r="B99" s="8"/>
      <c r="C99" s="8"/>
      <c r="D99" s="8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2.75" customHeight="1" x14ac:dyDescent="0.15">
      <c r="A100" s="2"/>
      <c r="B100" s="8"/>
      <c r="C100" s="8"/>
      <c r="D100" s="8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2.75" customHeight="1" x14ac:dyDescent="0.15">
      <c r="A101" s="2"/>
      <c r="B101" s="8"/>
      <c r="C101" s="8"/>
      <c r="D101" s="8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2.75" customHeight="1" x14ac:dyDescent="0.15">
      <c r="A102" s="2"/>
      <c r="B102" s="8"/>
      <c r="C102" s="8"/>
      <c r="D102" s="8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2.75" customHeight="1" x14ac:dyDescent="0.15">
      <c r="A103" s="2"/>
      <c r="B103" s="8"/>
      <c r="C103" s="8"/>
      <c r="D103" s="8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2.75" customHeight="1" x14ac:dyDescent="0.15">
      <c r="A104" s="2"/>
      <c r="B104" s="8"/>
      <c r="C104" s="8"/>
      <c r="D104" s="8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2.75" customHeight="1" x14ac:dyDescent="0.15">
      <c r="A105" s="2"/>
      <c r="B105" s="8"/>
      <c r="C105" s="8"/>
      <c r="D105" s="8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2.75" customHeight="1" x14ac:dyDescent="0.15">
      <c r="A106" s="2"/>
      <c r="B106" s="8"/>
      <c r="C106" s="8"/>
      <c r="D106" s="8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2.75" customHeight="1" x14ac:dyDescent="0.15">
      <c r="A107" s="2"/>
      <c r="B107" s="8"/>
      <c r="C107" s="8"/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2.75" customHeight="1" x14ac:dyDescent="0.15">
      <c r="A108" s="2"/>
      <c r="B108" s="8"/>
      <c r="C108" s="8"/>
      <c r="D108" s="8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2.75" customHeight="1" x14ac:dyDescent="0.15">
      <c r="A109" s="2"/>
      <c r="B109" s="8"/>
      <c r="C109" s="8"/>
      <c r="D109" s="8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2.75" customHeight="1" x14ac:dyDescent="0.15">
      <c r="A110" s="2"/>
      <c r="B110" s="8"/>
      <c r="C110" s="8"/>
      <c r="D110" s="8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2.75" customHeight="1" x14ac:dyDescent="0.15">
      <c r="A111" s="2"/>
      <c r="B111" s="8"/>
      <c r="C111" s="8"/>
      <c r="D111" s="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2.75" customHeight="1" x14ac:dyDescent="0.15">
      <c r="A112" s="2"/>
      <c r="B112" s="8"/>
      <c r="C112" s="8"/>
      <c r="D112" s="8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2.75" customHeight="1" x14ac:dyDescent="0.15">
      <c r="A113" s="2"/>
      <c r="B113" s="8"/>
      <c r="C113" s="8"/>
      <c r="D113" s="8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2.75" customHeight="1" x14ac:dyDescent="0.15">
      <c r="A114" s="2"/>
      <c r="B114" s="8"/>
      <c r="C114" s="8"/>
      <c r="D114" s="8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2.75" customHeight="1" x14ac:dyDescent="0.15">
      <c r="A115" s="2"/>
      <c r="B115" s="8"/>
      <c r="C115" s="8"/>
      <c r="D115" s="8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2.75" customHeight="1" x14ac:dyDescent="0.15">
      <c r="A116" s="2"/>
      <c r="B116" s="8"/>
      <c r="C116" s="8"/>
      <c r="D116" s="8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2.75" customHeight="1" x14ac:dyDescent="0.15">
      <c r="A117" s="2"/>
      <c r="B117" s="8"/>
      <c r="C117" s="8"/>
      <c r="D117" s="8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2.75" customHeight="1" x14ac:dyDescent="0.15">
      <c r="A118" s="2"/>
      <c r="B118" s="8"/>
      <c r="C118" s="8"/>
      <c r="D118" s="8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2.75" customHeight="1" x14ac:dyDescent="0.15">
      <c r="A119" s="2"/>
      <c r="B119" s="8"/>
      <c r="C119" s="8"/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2.75" customHeight="1" x14ac:dyDescent="0.15">
      <c r="A120" s="2"/>
      <c r="B120" s="8"/>
      <c r="C120" s="8"/>
      <c r="D120" s="8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2.75" customHeight="1" x14ac:dyDescent="0.15">
      <c r="A121" s="2"/>
      <c r="B121" s="8"/>
      <c r="C121" s="8"/>
      <c r="D121" s="8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2.75" customHeight="1" x14ac:dyDescent="0.15">
      <c r="A122" s="2"/>
      <c r="B122" s="8"/>
      <c r="C122" s="8"/>
      <c r="D122" s="8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2.75" customHeight="1" x14ac:dyDescent="0.15">
      <c r="A123" s="2"/>
      <c r="B123" s="8"/>
      <c r="C123" s="8"/>
      <c r="D123" s="8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2.75" customHeight="1" x14ac:dyDescent="0.15">
      <c r="A124" s="2"/>
      <c r="B124" s="8"/>
      <c r="C124" s="8"/>
      <c r="D124" s="8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2.75" customHeight="1" x14ac:dyDescent="0.15">
      <c r="A125" s="2"/>
      <c r="B125" s="8"/>
      <c r="C125" s="8"/>
      <c r="D125" s="8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2.75" customHeight="1" x14ac:dyDescent="0.15">
      <c r="A126" s="2"/>
      <c r="B126" s="8"/>
      <c r="C126" s="8"/>
      <c r="D126" s="8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2.75" customHeight="1" x14ac:dyDescent="0.15">
      <c r="A127" s="2"/>
      <c r="B127" s="8"/>
      <c r="C127" s="8"/>
      <c r="D127" s="8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2.75" customHeight="1" x14ac:dyDescent="0.15">
      <c r="A128" s="2"/>
      <c r="B128" s="8"/>
      <c r="C128" s="8"/>
      <c r="D128" s="8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2.75" customHeight="1" x14ac:dyDescent="0.15">
      <c r="A129" s="2"/>
      <c r="B129" s="8"/>
      <c r="C129" s="8"/>
      <c r="D129" s="8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2.75" customHeight="1" x14ac:dyDescent="0.15">
      <c r="A130" s="2"/>
      <c r="B130" s="8"/>
      <c r="C130" s="8"/>
      <c r="D130" s="8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2.75" customHeight="1" x14ac:dyDescent="0.15">
      <c r="A131" s="2"/>
      <c r="B131" s="8"/>
      <c r="C131" s="8"/>
      <c r="D131" s="8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2.75" customHeight="1" x14ac:dyDescent="0.15">
      <c r="A132" s="2"/>
      <c r="B132" s="8"/>
      <c r="C132" s="8"/>
      <c r="D132" s="8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2.75" customHeight="1" x14ac:dyDescent="0.15">
      <c r="A133" s="2"/>
      <c r="B133" s="8"/>
      <c r="C133" s="8"/>
      <c r="D133" s="8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2.75" customHeight="1" x14ac:dyDescent="0.15">
      <c r="A134" s="2"/>
      <c r="B134" s="8"/>
      <c r="C134" s="8"/>
      <c r="D134" s="8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2.75" customHeight="1" x14ac:dyDescent="0.15">
      <c r="A135" s="2"/>
      <c r="B135" s="8"/>
      <c r="C135" s="8"/>
      <c r="D135" s="8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2.75" customHeight="1" x14ac:dyDescent="0.15">
      <c r="A136" s="2"/>
      <c r="B136" s="8"/>
      <c r="C136" s="8"/>
      <c r="D136" s="8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2.75" customHeight="1" x14ac:dyDescent="0.15">
      <c r="A137" s="2"/>
      <c r="B137" s="8"/>
      <c r="C137" s="8"/>
      <c r="D137" s="8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2.75" customHeight="1" x14ac:dyDescent="0.15">
      <c r="A138" s="2"/>
      <c r="B138" s="8"/>
      <c r="C138" s="8"/>
      <c r="D138" s="8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2.75" customHeight="1" x14ac:dyDescent="0.15">
      <c r="A139" s="2"/>
      <c r="B139" s="8"/>
      <c r="C139" s="8"/>
      <c r="D139" s="8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2.75" customHeight="1" x14ac:dyDescent="0.15">
      <c r="A140" s="2"/>
      <c r="B140" s="8"/>
      <c r="C140" s="8"/>
      <c r="D140" s="8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2.75" customHeight="1" x14ac:dyDescent="0.15">
      <c r="A141" s="2"/>
      <c r="B141" s="8"/>
      <c r="C141" s="8"/>
      <c r="D141" s="8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2.75" customHeight="1" x14ac:dyDescent="0.15">
      <c r="A142" s="2"/>
      <c r="B142" s="8"/>
      <c r="C142" s="8"/>
      <c r="D142" s="8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2.75" customHeight="1" x14ac:dyDescent="0.15">
      <c r="A143" s="2"/>
      <c r="B143" s="8"/>
      <c r="C143" s="8"/>
      <c r="D143" s="8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2.75" customHeight="1" x14ac:dyDescent="0.15">
      <c r="A144" s="2"/>
      <c r="B144" s="8"/>
      <c r="C144" s="8"/>
      <c r="D144" s="8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2.75" customHeight="1" x14ac:dyDescent="0.15">
      <c r="A145" s="2"/>
      <c r="B145" s="8"/>
      <c r="C145" s="8"/>
      <c r="D145" s="8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2.75" customHeight="1" x14ac:dyDescent="0.15">
      <c r="A146" s="2"/>
      <c r="B146" s="8"/>
      <c r="C146" s="8"/>
      <c r="D146" s="8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2.75" customHeight="1" x14ac:dyDescent="0.15">
      <c r="A147" s="2"/>
      <c r="B147" s="8"/>
      <c r="C147" s="8"/>
      <c r="D147" s="8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2.75" customHeight="1" x14ac:dyDescent="0.15">
      <c r="A148" s="2"/>
      <c r="B148" s="8"/>
      <c r="C148" s="8"/>
      <c r="D148" s="8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2.75" customHeight="1" x14ac:dyDescent="0.15">
      <c r="A149" s="2"/>
      <c r="B149" s="8"/>
      <c r="C149" s="8"/>
      <c r="D149" s="8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2.75" customHeight="1" x14ac:dyDescent="0.15">
      <c r="A150" s="2"/>
      <c r="B150" s="8"/>
      <c r="C150" s="8"/>
      <c r="D150" s="8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2.75" customHeight="1" x14ac:dyDescent="0.15">
      <c r="A151" s="2"/>
      <c r="B151" s="8"/>
      <c r="C151" s="8"/>
      <c r="D151" s="8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2.75" customHeight="1" x14ac:dyDescent="0.15">
      <c r="A152" s="2"/>
      <c r="B152" s="8"/>
      <c r="C152" s="8"/>
      <c r="D152" s="8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2.75" customHeight="1" x14ac:dyDescent="0.15">
      <c r="A153" s="2"/>
      <c r="B153" s="8"/>
      <c r="C153" s="8"/>
      <c r="D153" s="8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2.75" customHeight="1" x14ac:dyDescent="0.15">
      <c r="A154" s="2"/>
      <c r="B154" s="8"/>
      <c r="C154" s="8"/>
      <c r="D154" s="8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2.75" customHeight="1" x14ac:dyDescent="0.15">
      <c r="A155" s="2"/>
      <c r="B155" s="8"/>
      <c r="C155" s="8"/>
      <c r="D155" s="8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2.75" customHeight="1" x14ac:dyDescent="0.15">
      <c r="A156" s="2"/>
      <c r="B156" s="8"/>
      <c r="C156" s="8"/>
      <c r="D156" s="8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2.75" customHeight="1" x14ac:dyDescent="0.15">
      <c r="A157" s="2"/>
      <c r="B157" s="8"/>
      <c r="C157" s="8"/>
      <c r="D157" s="8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2.75" customHeight="1" x14ac:dyDescent="0.15">
      <c r="A158" s="2"/>
      <c r="B158" s="8"/>
      <c r="C158" s="8"/>
      <c r="D158" s="8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2.75" customHeight="1" x14ac:dyDescent="0.15">
      <c r="A159" s="2"/>
      <c r="B159" s="8"/>
      <c r="C159" s="8"/>
      <c r="D159" s="8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2.75" customHeight="1" x14ac:dyDescent="0.15">
      <c r="A160" s="2"/>
      <c r="B160" s="8"/>
      <c r="C160" s="8"/>
      <c r="D160" s="8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2.75" customHeight="1" x14ac:dyDescent="0.15">
      <c r="A161" s="2"/>
      <c r="B161" s="8"/>
      <c r="C161" s="8"/>
      <c r="D161" s="8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2.75" customHeight="1" x14ac:dyDescent="0.15">
      <c r="A162" s="2"/>
      <c r="B162" s="8"/>
      <c r="C162" s="8"/>
      <c r="D162" s="8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2.75" customHeight="1" x14ac:dyDescent="0.15">
      <c r="A163" s="2"/>
      <c r="B163" s="8"/>
      <c r="C163" s="8"/>
      <c r="D163" s="8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2.75" customHeight="1" x14ac:dyDescent="0.15">
      <c r="A164" s="2"/>
      <c r="B164" s="8"/>
      <c r="C164" s="8"/>
      <c r="D164" s="8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2.75" customHeight="1" x14ac:dyDescent="0.15">
      <c r="A165" s="2"/>
      <c r="B165" s="8"/>
      <c r="C165" s="8"/>
      <c r="D165" s="8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2.75" customHeight="1" x14ac:dyDescent="0.15">
      <c r="A166" s="2"/>
      <c r="B166" s="8"/>
      <c r="C166" s="8"/>
      <c r="D166" s="8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2.75" customHeight="1" x14ac:dyDescent="0.15">
      <c r="A167" s="2"/>
      <c r="B167" s="8"/>
      <c r="C167" s="8"/>
      <c r="D167" s="8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2.75" customHeight="1" x14ac:dyDescent="0.15">
      <c r="A168" s="2"/>
      <c r="B168" s="8"/>
      <c r="C168" s="8"/>
      <c r="D168" s="8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2.75" customHeight="1" x14ac:dyDescent="0.15">
      <c r="A169" s="2"/>
      <c r="B169" s="8"/>
      <c r="C169" s="8"/>
      <c r="D169" s="8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2.75" customHeight="1" x14ac:dyDescent="0.15">
      <c r="A170" s="2"/>
      <c r="B170" s="8"/>
      <c r="C170" s="8"/>
      <c r="D170" s="8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2.75" customHeight="1" x14ac:dyDescent="0.15">
      <c r="A171" s="2"/>
      <c r="B171" s="8"/>
      <c r="C171" s="8"/>
      <c r="D171" s="8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2.75" customHeight="1" x14ac:dyDescent="0.15">
      <c r="A172" s="2"/>
      <c r="B172" s="8"/>
      <c r="C172" s="8"/>
      <c r="D172" s="8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2.75" customHeight="1" x14ac:dyDescent="0.15">
      <c r="A173" s="2"/>
      <c r="B173" s="8"/>
      <c r="C173" s="8"/>
      <c r="D173" s="8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2.75" customHeight="1" x14ac:dyDescent="0.15">
      <c r="A174" s="2"/>
      <c r="B174" s="8"/>
      <c r="C174" s="8"/>
      <c r="D174" s="8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2.75" customHeight="1" x14ac:dyDescent="0.15">
      <c r="A175" s="2"/>
      <c r="B175" s="8"/>
      <c r="C175" s="8"/>
      <c r="D175" s="8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2.75" customHeight="1" x14ac:dyDescent="0.15">
      <c r="A176" s="2"/>
      <c r="B176" s="8"/>
      <c r="C176" s="8"/>
      <c r="D176" s="8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2.75" customHeight="1" x14ac:dyDescent="0.15">
      <c r="A177" s="2"/>
      <c r="B177" s="8"/>
      <c r="C177" s="8"/>
      <c r="D177" s="8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2.75" customHeight="1" x14ac:dyDescent="0.15">
      <c r="A178" s="2"/>
      <c r="B178" s="8"/>
      <c r="C178" s="8"/>
      <c r="D178" s="8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2.75" customHeight="1" x14ac:dyDescent="0.15">
      <c r="A179" s="2"/>
      <c r="B179" s="8"/>
      <c r="C179" s="8"/>
      <c r="D179" s="8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2.75" customHeight="1" x14ac:dyDescent="0.15">
      <c r="A180" s="2"/>
      <c r="B180" s="8"/>
      <c r="C180" s="8"/>
      <c r="D180" s="8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2.75" customHeight="1" x14ac:dyDescent="0.15">
      <c r="A181" s="2"/>
      <c r="B181" s="8"/>
      <c r="C181" s="8"/>
      <c r="D181" s="8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2.75" customHeight="1" x14ac:dyDescent="0.15">
      <c r="A182" s="2"/>
      <c r="B182" s="8"/>
      <c r="C182" s="8"/>
      <c r="D182" s="8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2.75" customHeight="1" x14ac:dyDescent="0.15">
      <c r="A183" s="2"/>
      <c r="B183" s="8"/>
      <c r="C183" s="8"/>
      <c r="D183" s="8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2.75" customHeight="1" x14ac:dyDescent="0.15">
      <c r="A184" s="2"/>
      <c r="B184" s="8"/>
      <c r="C184" s="8"/>
      <c r="D184" s="8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2.75" customHeight="1" x14ac:dyDescent="0.15">
      <c r="A185" s="2"/>
      <c r="B185" s="8"/>
      <c r="C185" s="8"/>
      <c r="D185" s="8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2.75" customHeight="1" x14ac:dyDescent="0.15">
      <c r="A186" s="2"/>
      <c r="B186" s="8"/>
      <c r="C186" s="8"/>
      <c r="D186" s="8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2.75" customHeight="1" x14ac:dyDescent="0.15">
      <c r="A187" s="2"/>
      <c r="B187" s="8"/>
      <c r="C187" s="8"/>
      <c r="D187" s="8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2.75" customHeight="1" x14ac:dyDescent="0.15">
      <c r="A188" s="2"/>
      <c r="B188" s="8"/>
      <c r="C188" s="8"/>
      <c r="D188" s="8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2.75" customHeight="1" x14ac:dyDescent="0.15">
      <c r="A189" s="2"/>
      <c r="B189" s="8"/>
      <c r="C189" s="8"/>
      <c r="D189" s="8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2.75" customHeight="1" x14ac:dyDescent="0.15">
      <c r="A190" s="2"/>
      <c r="B190" s="8"/>
      <c r="C190" s="8"/>
      <c r="D190" s="8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2.75" customHeight="1" x14ac:dyDescent="0.15">
      <c r="A191" s="2"/>
      <c r="B191" s="8"/>
      <c r="C191" s="8"/>
      <c r="D191" s="8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2.75" customHeight="1" x14ac:dyDescent="0.15">
      <c r="A192" s="2"/>
      <c r="B192" s="8"/>
      <c r="C192" s="8"/>
      <c r="D192" s="8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2.75" customHeight="1" x14ac:dyDescent="0.15">
      <c r="A193" s="2"/>
      <c r="B193" s="8"/>
      <c r="C193" s="8"/>
      <c r="D193" s="8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2.75" customHeight="1" x14ac:dyDescent="0.15">
      <c r="A194" s="2"/>
      <c r="B194" s="8"/>
      <c r="C194" s="8"/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2.75" customHeight="1" x14ac:dyDescent="0.15">
      <c r="A195" s="2"/>
      <c r="B195" s="8"/>
      <c r="C195" s="8"/>
      <c r="D195" s="8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2.75" customHeight="1" x14ac:dyDescent="0.15">
      <c r="A196" s="2"/>
      <c r="B196" s="8"/>
      <c r="C196" s="8"/>
      <c r="D196" s="8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2.75" customHeight="1" x14ac:dyDescent="0.15">
      <c r="A197" s="2"/>
      <c r="B197" s="8"/>
      <c r="C197" s="8"/>
      <c r="D197" s="8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2.75" customHeight="1" x14ac:dyDescent="0.15">
      <c r="A198" s="2"/>
      <c r="B198" s="8"/>
      <c r="C198" s="8"/>
      <c r="D198" s="8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2.75" customHeight="1" x14ac:dyDescent="0.15">
      <c r="A199" s="2"/>
      <c r="B199" s="8"/>
      <c r="C199" s="8"/>
      <c r="D199" s="8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2.75" customHeight="1" x14ac:dyDescent="0.15">
      <c r="A200" s="2"/>
      <c r="B200" s="8"/>
      <c r="C200" s="8"/>
      <c r="D200" s="8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2.75" customHeight="1" x14ac:dyDescent="0.15">
      <c r="A201" s="2"/>
      <c r="B201" s="8"/>
      <c r="C201" s="8"/>
      <c r="D201" s="8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2.75" customHeight="1" x14ac:dyDescent="0.15">
      <c r="A202" s="2"/>
      <c r="B202" s="8"/>
      <c r="C202" s="8"/>
      <c r="D202" s="8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2.75" customHeight="1" x14ac:dyDescent="0.15">
      <c r="A203" s="2"/>
      <c r="B203" s="8"/>
      <c r="C203" s="8"/>
      <c r="D203" s="8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2.75" customHeight="1" x14ac:dyDescent="0.15">
      <c r="A204" s="2"/>
      <c r="B204" s="8"/>
      <c r="C204" s="8"/>
      <c r="D204" s="8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2.75" customHeight="1" x14ac:dyDescent="0.15">
      <c r="A205" s="2"/>
      <c r="B205" s="8"/>
      <c r="C205" s="8"/>
      <c r="D205" s="8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2.75" customHeight="1" x14ac:dyDescent="0.15">
      <c r="A206" s="2"/>
      <c r="B206" s="8"/>
      <c r="C206" s="8"/>
      <c r="D206" s="8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2.75" customHeight="1" x14ac:dyDescent="0.15">
      <c r="A207" s="2"/>
      <c r="B207" s="8"/>
      <c r="C207" s="8"/>
      <c r="D207" s="8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2.75" customHeight="1" x14ac:dyDescent="0.15">
      <c r="A208" s="2"/>
      <c r="B208" s="8"/>
      <c r="C208" s="8"/>
      <c r="D208" s="8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2.75" customHeight="1" x14ac:dyDescent="0.15">
      <c r="A209" s="2"/>
      <c r="B209" s="8"/>
      <c r="C209" s="8"/>
      <c r="D209" s="8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2.75" customHeight="1" x14ac:dyDescent="0.15">
      <c r="A210" s="2"/>
      <c r="B210" s="8"/>
      <c r="C210" s="8"/>
      <c r="D210" s="8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2.75" customHeight="1" x14ac:dyDescent="0.15">
      <c r="A211" s="2"/>
      <c r="B211" s="8"/>
      <c r="C211" s="8"/>
      <c r="D211" s="8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2.75" customHeight="1" x14ac:dyDescent="0.15">
      <c r="A212" s="2"/>
      <c r="B212" s="8"/>
      <c r="C212" s="8"/>
      <c r="D212" s="8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2.75" customHeight="1" x14ac:dyDescent="0.15">
      <c r="A213" s="2"/>
      <c r="B213" s="8"/>
      <c r="C213" s="8"/>
      <c r="D213" s="8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2.75" customHeight="1" x14ac:dyDescent="0.15">
      <c r="A214" s="2"/>
      <c r="B214" s="8"/>
      <c r="C214" s="8"/>
      <c r="D214" s="8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2.75" customHeight="1" x14ac:dyDescent="0.15">
      <c r="A215" s="2"/>
      <c r="B215" s="8"/>
      <c r="C215" s="8"/>
      <c r="D215" s="8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2.75" customHeight="1" x14ac:dyDescent="0.15">
      <c r="A216" s="2"/>
      <c r="B216" s="8"/>
      <c r="C216" s="8"/>
      <c r="D216" s="8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2.75" customHeight="1" x14ac:dyDescent="0.15">
      <c r="A217" s="2"/>
      <c r="B217" s="8"/>
      <c r="C217" s="8"/>
      <c r="D217" s="8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2.75" customHeight="1" x14ac:dyDescent="0.15">
      <c r="A218" s="2"/>
      <c r="B218" s="8"/>
      <c r="C218" s="8"/>
      <c r="D218" s="8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2.75" customHeight="1" x14ac:dyDescent="0.15">
      <c r="A219" s="2"/>
      <c r="B219" s="8"/>
      <c r="C219" s="8"/>
      <c r="D219" s="8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2.75" customHeight="1" x14ac:dyDescent="0.15">
      <c r="A220" s="2"/>
      <c r="B220" s="8"/>
      <c r="C220" s="8"/>
      <c r="D220" s="8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2.75" customHeight="1" x14ac:dyDescent="0.15">
      <c r="A221" s="2"/>
      <c r="B221" s="8"/>
      <c r="C221" s="8"/>
      <c r="D221" s="8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2.75" customHeight="1" x14ac:dyDescent="0.15">
      <c r="A222" s="2"/>
      <c r="B222" s="8"/>
      <c r="C222" s="8"/>
      <c r="D222" s="8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2.75" customHeight="1" x14ac:dyDescent="0.15">
      <c r="A223" s="2"/>
      <c r="B223" s="8"/>
      <c r="C223" s="8"/>
      <c r="D223" s="8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2.75" customHeight="1" x14ac:dyDescent="0.15">
      <c r="A224" s="2"/>
      <c r="B224" s="8"/>
      <c r="C224" s="8"/>
      <c r="D224" s="8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2.75" customHeight="1" x14ac:dyDescent="0.15">
      <c r="A225" s="2"/>
      <c r="B225" s="8"/>
      <c r="C225" s="8"/>
      <c r="D225" s="8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2.75" customHeight="1" x14ac:dyDescent="0.15">
      <c r="A226" s="2"/>
      <c r="B226" s="8"/>
      <c r="C226" s="8"/>
      <c r="D226" s="8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2.75" customHeight="1" x14ac:dyDescent="0.15">
      <c r="A227" s="2"/>
      <c r="B227" s="8"/>
      <c r="C227" s="8"/>
      <c r="D227" s="8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2.75" customHeight="1" x14ac:dyDescent="0.15">
      <c r="A228" s="2"/>
      <c r="B228" s="8"/>
      <c r="C228" s="8"/>
      <c r="D228" s="8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2.75" customHeight="1" x14ac:dyDescent="0.15">
      <c r="A229" s="2"/>
      <c r="B229" s="8"/>
      <c r="C229" s="8"/>
      <c r="D229" s="8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2.75" customHeight="1" x14ac:dyDescent="0.15">
      <c r="A230" s="2"/>
      <c r="B230" s="8"/>
      <c r="C230" s="8"/>
      <c r="D230" s="8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2.75" customHeight="1" x14ac:dyDescent="0.15">
      <c r="A231" s="2"/>
      <c r="B231" s="8"/>
      <c r="C231" s="8"/>
      <c r="D231" s="8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2.75" customHeight="1" x14ac:dyDescent="0.15">
      <c r="A232" s="2"/>
      <c r="B232" s="8"/>
      <c r="C232" s="8"/>
      <c r="D232" s="8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2.75" customHeight="1" x14ac:dyDescent="0.15">
      <c r="A233" s="2"/>
      <c r="B233" s="8"/>
      <c r="C233" s="8"/>
      <c r="D233" s="8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2.75" customHeight="1" x14ac:dyDescent="0.15">
      <c r="A234" s="2"/>
      <c r="B234" s="8"/>
      <c r="C234" s="8"/>
      <c r="D234" s="8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2.75" customHeight="1" x14ac:dyDescent="0.15">
      <c r="A235" s="2"/>
      <c r="B235" s="8"/>
      <c r="C235" s="8"/>
      <c r="D235" s="8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2.75" customHeight="1" x14ac:dyDescent="0.15">
      <c r="A236" s="2"/>
      <c r="B236" s="8"/>
      <c r="C236" s="8"/>
      <c r="D236" s="8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2.75" customHeight="1" x14ac:dyDescent="0.15">
      <c r="A237" s="2"/>
      <c r="B237" s="8"/>
      <c r="C237" s="8"/>
      <c r="D237" s="8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2.75" customHeight="1" x14ac:dyDescent="0.15">
      <c r="A238" s="2"/>
      <c r="B238" s="8"/>
      <c r="C238" s="8"/>
      <c r="D238" s="8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2.75" customHeight="1" x14ac:dyDescent="0.15">
      <c r="A239" s="2"/>
      <c r="B239" s="8"/>
      <c r="C239" s="8"/>
      <c r="D239" s="8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2.75" customHeight="1" x14ac:dyDescent="0.15">
      <c r="A240" s="2"/>
      <c r="B240" s="8"/>
      <c r="C240" s="8"/>
      <c r="D240" s="8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2.75" customHeight="1" x14ac:dyDescent="0.15">
      <c r="A241" s="2"/>
      <c r="B241" s="8"/>
      <c r="C241" s="8"/>
      <c r="D241" s="8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2.75" customHeight="1" x14ac:dyDescent="0.15">
      <c r="A242" s="2"/>
      <c r="B242" s="8"/>
      <c r="C242" s="8"/>
      <c r="D242" s="8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2.75" customHeight="1" x14ac:dyDescent="0.15">
      <c r="A243" s="2"/>
      <c r="B243" s="8"/>
      <c r="C243" s="8"/>
      <c r="D243" s="8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2.75" customHeight="1" x14ac:dyDescent="0.15">
      <c r="A244" s="2"/>
      <c r="B244" s="8"/>
      <c r="C244" s="8"/>
      <c r="D244" s="8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2.75" customHeight="1" x14ac:dyDescent="0.15">
      <c r="A245" s="2"/>
      <c r="B245" s="8"/>
      <c r="C245" s="8"/>
      <c r="D245" s="8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2.75" customHeight="1" x14ac:dyDescent="0.15">
      <c r="A246" s="2"/>
      <c r="B246" s="8"/>
      <c r="C246" s="8"/>
      <c r="D246" s="8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2.75" customHeight="1" x14ac:dyDescent="0.15">
      <c r="A247" s="2"/>
      <c r="B247" s="8"/>
      <c r="C247" s="8"/>
      <c r="D247" s="8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2.75" customHeight="1" x14ac:dyDescent="0.15">
      <c r="A248" s="2"/>
      <c r="B248" s="8"/>
      <c r="C248" s="8"/>
      <c r="D248" s="8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2.75" customHeight="1" x14ac:dyDescent="0.15">
      <c r="A249" s="2"/>
      <c r="B249" s="8"/>
      <c r="C249" s="8"/>
      <c r="D249" s="8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2.75" customHeight="1" x14ac:dyDescent="0.15">
      <c r="A250" s="2"/>
      <c r="B250" s="8"/>
      <c r="C250" s="8"/>
      <c r="D250" s="8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2.75" customHeight="1" x14ac:dyDescent="0.15">
      <c r="A251" s="2"/>
      <c r="B251" s="8"/>
      <c r="C251" s="8"/>
      <c r="D251" s="8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2.75" customHeight="1" x14ac:dyDescent="0.15">
      <c r="A252" s="2"/>
      <c r="B252" s="8"/>
      <c r="C252" s="8"/>
      <c r="D252" s="8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2.75" customHeight="1" x14ac:dyDescent="0.15">
      <c r="A253" s="2"/>
      <c r="B253" s="8"/>
      <c r="C253" s="8"/>
      <c r="D253" s="8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2.75" customHeight="1" x14ac:dyDescent="0.15">
      <c r="A254" s="2"/>
      <c r="B254" s="8"/>
      <c r="C254" s="8"/>
      <c r="D254" s="8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2.75" customHeight="1" x14ac:dyDescent="0.15">
      <c r="A255" s="2"/>
      <c r="B255" s="8"/>
      <c r="C255" s="8"/>
      <c r="D255" s="8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2.75" customHeight="1" x14ac:dyDescent="0.15">
      <c r="A256" s="2"/>
      <c r="B256" s="8"/>
      <c r="C256" s="8"/>
      <c r="D256" s="8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2.75" customHeight="1" x14ac:dyDescent="0.15">
      <c r="A257" s="2"/>
      <c r="B257" s="8"/>
      <c r="C257" s="8"/>
      <c r="D257" s="8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2.75" customHeight="1" x14ac:dyDescent="0.15">
      <c r="A258" s="2"/>
      <c r="B258" s="8"/>
      <c r="C258" s="8"/>
      <c r="D258" s="8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2.75" customHeight="1" x14ac:dyDescent="0.15">
      <c r="A259" s="2"/>
      <c r="B259" s="8"/>
      <c r="C259" s="8"/>
      <c r="D259" s="8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2.75" customHeight="1" x14ac:dyDescent="0.15">
      <c r="A260" s="2"/>
      <c r="B260" s="8"/>
      <c r="C260" s="8"/>
      <c r="D260" s="8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2.75" customHeight="1" x14ac:dyDescent="0.15">
      <c r="A261" s="2"/>
      <c r="B261" s="8"/>
      <c r="C261" s="8"/>
      <c r="D261" s="8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2.75" customHeight="1" x14ac:dyDescent="0.15">
      <c r="A262" s="2"/>
      <c r="B262" s="8"/>
      <c r="C262" s="8"/>
      <c r="D262" s="8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2.75" customHeight="1" x14ac:dyDescent="0.15">
      <c r="A263" s="2"/>
      <c r="B263" s="8"/>
      <c r="C263" s="8"/>
      <c r="D263" s="8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2.75" customHeight="1" x14ac:dyDescent="0.15">
      <c r="A264" s="2"/>
      <c r="B264" s="8"/>
      <c r="C264" s="8"/>
      <c r="D264" s="8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2.75" customHeight="1" x14ac:dyDescent="0.15">
      <c r="A265" s="2"/>
      <c r="B265" s="8"/>
      <c r="C265" s="8"/>
      <c r="D265" s="8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2.75" customHeight="1" x14ac:dyDescent="0.15">
      <c r="A266" s="2"/>
      <c r="B266" s="8"/>
      <c r="C266" s="8"/>
      <c r="D266" s="8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2.75" customHeight="1" x14ac:dyDescent="0.15">
      <c r="A267" s="2"/>
      <c r="B267" s="8"/>
      <c r="C267" s="8"/>
      <c r="D267" s="8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2.75" customHeight="1" x14ac:dyDescent="0.15">
      <c r="A268" s="2"/>
      <c r="B268" s="8"/>
      <c r="C268" s="8"/>
      <c r="D268" s="8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2.75" customHeight="1" x14ac:dyDescent="0.15">
      <c r="A269" s="2"/>
      <c r="B269" s="8"/>
      <c r="C269" s="8"/>
      <c r="D269" s="8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2.75" customHeight="1" x14ac:dyDescent="0.15">
      <c r="A270" s="2"/>
      <c r="B270" s="8"/>
      <c r="C270" s="8"/>
      <c r="D270" s="8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2.75" customHeight="1" x14ac:dyDescent="0.15">
      <c r="A271" s="2"/>
      <c r="B271" s="8"/>
      <c r="C271" s="8"/>
      <c r="D271" s="8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2.75" customHeight="1" x14ac:dyDescent="0.15">
      <c r="A272" s="2"/>
      <c r="B272" s="8"/>
      <c r="C272" s="8"/>
      <c r="D272" s="8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2.75" customHeight="1" x14ac:dyDescent="0.15">
      <c r="A273" s="2"/>
      <c r="B273" s="8"/>
      <c r="C273" s="8"/>
      <c r="D273" s="8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2.75" customHeight="1" x14ac:dyDescent="0.15">
      <c r="A274" s="2"/>
      <c r="B274" s="8"/>
      <c r="C274" s="8"/>
      <c r="D274" s="8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2.75" customHeight="1" x14ac:dyDescent="0.15">
      <c r="A275" s="2"/>
      <c r="B275" s="8"/>
      <c r="C275" s="8"/>
      <c r="D275" s="8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2.75" customHeight="1" x14ac:dyDescent="0.15">
      <c r="A276" s="2"/>
      <c r="B276" s="8"/>
      <c r="C276" s="8"/>
      <c r="D276" s="8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2.75" customHeight="1" x14ac:dyDescent="0.15">
      <c r="A277" s="2"/>
      <c r="B277" s="8"/>
      <c r="C277" s="8"/>
      <c r="D277" s="8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2.75" customHeight="1" x14ac:dyDescent="0.15">
      <c r="A278" s="2"/>
      <c r="B278" s="8"/>
      <c r="C278" s="8"/>
      <c r="D278" s="8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2.75" customHeight="1" x14ac:dyDescent="0.15">
      <c r="A279" s="2"/>
      <c r="B279" s="8"/>
      <c r="C279" s="8"/>
      <c r="D279" s="8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2.75" customHeight="1" x14ac:dyDescent="0.15">
      <c r="A280" s="2"/>
      <c r="B280" s="8"/>
      <c r="C280" s="8"/>
      <c r="D280" s="8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2.75" customHeight="1" x14ac:dyDescent="0.15">
      <c r="A281" s="2"/>
      <c r="B281" s="8"/>
      <c r="C281" s="8"/>
      <c r="D281" s="8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2.75" customHeight="1" x14ac:dyDescent="0.15">
      <c r="A282" s="2"/>
      <c r="B282" s="8"/>
      <c r="C282" s="8"/>
      <c r="D282" s="8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2.75" customHeight="1" x14ac:dyDescent="0.15">
      <c r="A283" s="2"/>
      <c r="B283" s="8"/>
      <c r="C283" s="8"/>
      <c r="D283" s="8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2.75" customHeight="1" x14ac:dyDescent="0.15">
      <c r="A284" s="2"/>
      <c r="B284" s="8"/>
      <c r="C284" s="8"/>
      <c r="D284" s="8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2.75" customHeight="1" x14ac:dyDescent="0.15">
      <c r="A285" s="2"/>
      <c r="B285" s="8"/>
      <c r="C285" s="8"/>
      <c r="D285" s="8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2.75" customHeight="1" x14ac:dyDescent="0.15">
      <c r="A286" s="2"/>
      <c r="B286" s="8"/>
      <c r="C286" s="8"/>
      <c r="D286" s="8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2.75" customHeight="1" x14ac:dyDescent="0.15">
      <c r="A287" s="2"/>
      <c r="B287" s="8"/>
      <c r="C287" s="8"/>
      <c r="D287" s="8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2.75" customHeight="1" x14ac:dyDescent="0.15">
      <c r="A288" s="2"/>
      <c r="B288" s="8"/>
      <c r="C288" s="8"/>
      <c r="D288" s="8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2.75" customHeight="1" x14ac:dyDescent="0.15">
      <c r="A289" s="2"/>
      <c r="B289" s="8"/>
      <c r="C289" s="8"/>
      <c r="D289" s="8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2.75" customHeight="1" x14ac:dyDescent="0.15">
      <c r="A290" s="2"/>
      <c r="B290" s="8"/>
      <c r="C290" s="8"/>
      <c r="D290" s="8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2.75" customHeight="1" x14ac:dyDescent="0.15">
      <c r="A291" s="2"/>
      <c r="B291" s="8"/>
      <c r="C291" s="8"/>
      <c r="D291" s="8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2.75" customHeight="1" x14ac:dyDescent="0.15">
      <c r="A292" s="2"/>
      <c r="B292" s="8"/>
      <c r="C292" s="8"/>
      <c r="D292" s="8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2.75" customHeight="1" x14ac:dyDescent="0.15">
      <c r="A293" s="2"/>
      <c r="B293" s="8"/>
      <c r="C293" s="8"/>
      <c r="D293" s="8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2.75" customHeight="1" x14ac:dyDescent="0.15">
      <c r="A294" s="2"/>
      <c r="B294" s="8"/>
      <c r="C294" s="8"/>
      <c r="D294" s="8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2.75" customHeight="1" x14ac:dyDescent="0.15">
      <c r="A295" s="2"/>
      <c r="B295" s="8"/>
      <c r="C295" s="8"/>
      <c r="D295" s="8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2.75" customHeight="1" x14ac:dyDescent="0.15">
      <c r="A296" s="2"/>
      <c r="B296" s="8"/>
      <c r="C296" s="8"/>
      <c r="D296" s="8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2.75" customHeight="1" x14ac:dyDescent="0.15">
      <c r="A297" s="2"/>
      <c r="B297" s="8"/>
      <c r="C297" s="8"/>
      <c r="D297" s="8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2.75" customHeight="1" x14ac:dyDescent="0.15">
      <c r="A298" s="2"/>
      <c r="B298" s="8"/>
      <c r="C298" s="8"/>
      <c r="D298" s="8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2.75" customHeight="1" x14ac:dyDescent="0.15">
      <c r="A299" s="2"/>
      <c r="B299" s="8"/>
      <c r="C299" s="8"/>
      <c r="D299" s="8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2.75" customHeight="1" x14ac:dyDescent="0.15">
      <c r="A300" s="2"/>
      <c r="B300" s="8"/>
      <c r="C300" s="8"/>
      <c r="D300" s="8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2.75" customHeight="1" x14ac:dyDescent="0.15">
      <c r="A301" s="2"/>
      <c r="B301" s="8"/>
      <c r="C301" s="8"/>
      <c r="D301" s="8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2.75" customHeight="1" x14ac:dyDescent="0.15">
      <c r="A302" s="2"/>
      <c r="B302" s="8"/>
      <c r="C302" s="8"/>
      <c r="D302" s="8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2.75" customHeight="1" x14ac:dyDescent="0.15">
      <c r="A303" s="2"/>
      <c r="B303" s="8"/>
      <c r="C303" s="8"/>
      <c r="D303" s="8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2.75" customHeight="1" x14ac:dyDescent="0.15">
      <c r="A304" s="2"/>
      <c r="B304" s="8"/>
      <c r="C304" s="8"/>
      <c r="D304" s="8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2.75" customHeight="1" x14ac:dyDescent="0.15">
      <c r="A305" s="2"/>
      <c r="B305" s="8"/>
      <c r="C305" s="8"/>
      <c r="D305" s="8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2.75" customHeight="1" x14ac:dyDescent="0.15">
      <c r="A306" s="2"/>
      <c r="B306" s="8"/>
      <c r="C306" s="8"/>
      <c r="D306" s="8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2.75" customHeight="1" x14ac:dyDescent="0.15">
      <c r="A307" s="2"/>
      <c r="B307" s="8"/>
      <c r="C307" s="8"/>
      <c r="D307" s="8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2.75" customHeight="1" x14ac:dyDescent="0.15">
      <c r="A308" s="2"/>
      <c r="B308" s="8"/>
      <c r="C308" s="8"/>
      <c r="D308" s="8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2.75" customHeight="1" x14ac:dyDescent="0.15">
      <c r="A309" s="2"/>
      <c r="B309" s="8"/>
      <c r="C309" s="8"/>
      <c r="D309" s="8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2.75" customHeight="1" x14ac:dyDescent="0.15">
      <c r="A310" s="2"/>
      <c r="B310" s="8"/>
      <c r="C310" s="8"/>
      <c r="D310" s="8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2.75" customHeight="1" x14ac:dyDescent="0.15">
      <c r="A311" s="2"/>
      <c r="B311" s="8"/>
      <c r="C311" s="8"/>
      <c r="D311" s="8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2.75" customHeight="1" x14ac:dyDescent="0.15">
      <c r="A312" s="2"/>
      <c r="B312" s="8"/>
      <c r="C312" s="8"/>
      <c r="D312" s="8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2.75" customHeight="1" x14ac:dyDescent="0.15">
      <c r="A313" s="2"/>
      <c r="B313" s="8"/>
      <c r="C313" s="8"/>
      <c r="D313" s="8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2.75" customHeight="1" x14ac:dyDescent="0.15">
      <c r="A314" s="2"/>
      <c r="B314" s="8"/>
      <c r="C314" s="8"/>
      <c r="D314" s="8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2.75" customHeight="1" x14ac:dyDescent="0.15">
      <c r="A315" s="2"/>
      <c r="B315" s="8"/>
      <c r="C315" s="8"/>
      <c r="D315" s="8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2.75" customHeight="1" x14ac:dyDescent="0.15">
      <c r="A316" s="2"/>
      <c r="B316" s="8"/>
      <c r="C316" s="8"/>
      <c r="D316" s="8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2.75" customHeight="1" x14ac:dyDescent="0.15">
      <c r="A317" s="2"/>
      <c r="B317" s="8"/>
      <c r="C317" s="8"/>
      <c r="D317" s="8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2.75" customHeight="1" x14ac:dyDescent="0.15">
      <c r="A318" s="2"/>
      <c r="B318" s="8"/>
      <c r="C318" s="8"/>
      <c r="D318" s="8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2.75" customHeight="1" x14ac:dyDescent="0.15">
      <c r="A319" s="2"/>
      <c r="B319" s="8"/>
      <c r="C319" s="8"/>
      <c r="D319" s="8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2.75" customHeight="1" x14ac:dyDescent="0.15">
      <c r="A320" s="2"/>
      <c r="B320" s="8"/>
      <c r="C320" s="8"/>
      <c r="D320" s="8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2.75" customHeight="1" x14ac:dyDescent="0.15">
      <c r="A321" s="2"/>
      <c r="B321" s="8"/>
      <c r="C321" s="8"/>
      <c r="D321" s="8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2.75" customHeight="1" x14ac:dyDescent="0.15">
      <c r="A322" s="2"/>
      <c r="B322" s="8"/>
      <c r="C322" s="8"/>
      <c r="D322" s="8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2.75" customHeight="1" x14ac:dyDescent="0.15">
      <c r="A323" s="2"/>
      <c r="B323" s="8"/>
      <c r="C323" s="8"/>
      <c r="D323" s="8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2.75" customHeight="1" x14ac:dyDescent="0.15">
      <c r="A324" s="2"/>
      <c r="B324" s="8"/>
      <c r="C324" s="8"/>
      <c r="D324" s="8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2.75" customHeight="1" x14ac:dyDescent="0.15">
      <c r="A325" s="2"/>
      <c r="B325" s="8"/>
      <c r="C325" s="8"/>
      <c r="D325" s="8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2.75" customHeight="1" x14ac:dyDescent="0.15">
      <c r="A326" s="2"/>
      <c r="B326" s="8"/>
      <c r="C326" s="8"/>
      <c r="D326" s="8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2.75" customHeight="1" x14ac:dyDescent="0.15">
      <c r="A327" s="2"/>
      <c r="B327" s="8"/>
      <c r="C327" s="8"/>
      <c r="D327" s="8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2.75" customHeight="1" x14ac:dyDescent="0.15">
      <c r="A328" s="2"/>
      <c r="B328" s="8"/>
      <c r="C328" s="8"/>
      <c r="D328" s="8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2.75" customHeight="1" x14ac:dyDescent="0.15">
      <c r="A329" s="2"/>
      <c r="B329" s="8"/>
      <c r="C329" s="8"/>
      <c r="D329" s="8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2.75" customHeight="1" x14ac:dyDescent="0.15">
      <c r="A330" s="2"/>
      <c r="B330" s="8"/>
      <c r="C330" s="8"/>
      <c r="D330" s="8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2.75" customHeight="1" x14ac:dyDescent="0.15">
      <c r="A331" s="2"/>
      <c r="B331" s="8"/>
      <c r="C331" s="8"/>
      <c r="D331" s="8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2.75" customHeight="1" x14ac:dyDescent="0.15">
      <c r="A332" s="2"/>
      <c r="B332" s="8"/>
      <c r="C332" s="8"/>
      <c r="D332" s="8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2.75" customHeight="1" x14ac:dyDescent="0.15">
      <c r="A333" s="2"/>
      <c r="B333" s="8"/>
      <c r="C333" s="8"/>
      <c r="D333" s="8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2.75" customHeight="1" x14ac:dyDescent="0.15">
      <c r="A334" s="2"/>
      <c r="B334" s="8"/>
      <c r="C334" s="8"/>
      <c r="D334" s="8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2.75" customHeight="1" x14ac:dyDescent="0.15">
      <c r="A335" s="2"/>
      <c r="B335" s="8"/>
      <c r="C335" s="8"/>
      <c r="D335" s="8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2.75" customHeight="1" x14ac:dyDescent="0.15">
      <c r="A336" s="2"/>
      <c r="B336" s="8"/>
      <c r="C336" s="8"/>
      <c r="D336" s="8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2.75" customHeight="1" x14ac:dyDescent="0.15">
      <c r="A337" s="2"/>
      <c r="B337" s="8"/>
      <c r="C337" s="8"/>
      <c r="D337" s="8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2.75" customHeight="1" x14ac:dyDescent="0.15">
      <c r="A338" s="2"/>
      <c r="B338" s="8"/>
      <c r="C338" s="8"/>
      <c r="D338" s="8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2.75" customHeight="1" x14ac:dyDescent="0.15">
      <c r="A339" s="2"/>
      <c r="B339" s="8"/>
      <c r="C339" s="8"/>
      <c r="D339" s="8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2.75" customHeight="1" x14ac:dyDescent="0.15">
      <c r="A340" s="2"/>
      <c r="B340" s="8"/>
      <c r="C340" s="8"/>
      <c r="D340" s="8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2.75" customHeight="1" x14ac:dyDescent="0.15">
      <c r="A341" s="2"/>
      <c r="B341" s="8"/>
      <c r="C341" s="8"/>
      <c r="D341" s="8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2.75" customHeight="1" x14ac:dyDescent="0.15">
      <c r="A342" s="2"/>
      <c r="B342" s="8"/>
      <c r="C342" s="8"/>
      <c r="D342" s="8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2.75" customHeight="1" x14ac:dyDescent="0.15">
      <c r="A343" s="2"/>
      <c r="B343" s="8"/>
      <c r="C343" s="8"/>
      <c r="D343" s="8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2.75" customHeight="1" x14ac:dyDescent="0.15">
      <c r="A344" s="2"/>
      <c r="B344" s="8"/>
      <c r="C344" s="8"/>
      <c r="D344" s="8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2.75" customHeight="1" x14ac:dyDescent="0.15">
      <c r="A345" s="2"/>
      <c r="B345" s="8"/>
      <c r="C345" s="8"/>
      <c r="D345" s="8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2.75" customHeight="1" x14ac:dyDescent="0.15">
      <c r="A346" s="2"/>
      <c r="B346" s="8"/>
      <c r="C346" s="8"/>
      <c r="D346" s="8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2.75" customHeight="1" x14ac:dyDescent="0.15">
      <c r="A347" s="2"/>
      <c r="B347" s="8"/>
      <c r="C347" s="8"/>
      <c r="D347" s="8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2.75" customHeight="1" x14ac:dyDescent="0.15">
      <c r="A348" s="2"/>
      <c r="B348" s="8"/>
      <c r="C348" s="8"/>
      <c r="D348" s="8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2.75" customHeight="1" x14ac:dyDescent="0.15">
      <c r="A349" s="2"/>
      <c r="B349" s="8"/>
      <c r="C349" s="8"/>
      <c r="D349" s="8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2.75" customHeight="1" x14ac:dyDescent="0.15">
      <c r="A350" s="2"/>
      <c r="B350" s="8"/>
      <c r="C350" s="8"/>
      <c r="D350" s="8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2.75" customHeight="1" x14ac:dyDescent="0.15">
      <c r="A351" s="2"/>
      <c r="B351" s="8"/>
      <c r="C351" s="8"/>
      <c r="D351" s="8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2.75" customHeight="1" x14ac:dyDescent="0.15">
      <c r="A352" s="2"/>
      <c r="B352" s="8"/>
      <c r="C352" s="8"/>
      <c r="D352" s="8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2.75" customHeight="1" x14ac:dyDescent="0.15">
      <c r="A353" s="2"/>
      <c r="B353" s="8"/>
      <c r="C353" s="8"/>
      <c r="D353" s="8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2.75" customHeight="1" x14ac:dyDescent="0.15">
      <c r="A354" s="2"/>
      <c r="B354" s="8"/>
      <c r="C354" s="8"/>
      <c r="D354" s="8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2.75" customHeight="1" x14ac:dyDescent="0.15">
      <c r="A355" s="2"/>
      <c r="B355" s="8"/>
      <c r="C355" s="8"/>
      <c r="D355" s="8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2.75" customHeight="1" x14ac:dyDescent="0.15">
      <c r="A356" s="2"/>
      <c r="B356" s="8"/>
      <c r="C356" s="8"/>
      <c r="D356" s="8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2.75" customHeight="1" x14ac:dyDescent="0.15">
      <c r="A357" s="2"/>
      <c r="B357" s="8"/>
      <c r="C357" s="8"/>
      <c r="D357" s="8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2.75" customHeight="1" x14ac:dyDescent="0.15">
      <c r="A358" s="2"/>
      <c r="B358" s="8"/>
      <c r="C358" s="8"/>
      <c r="D358" s="8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2.75" customHeight="1" x14ac:dyDescent="0.15">
      <c r="A359" s="2"/>
      <c r="B359" s="8"/>
      <c r="C359" s="8"/>
      <c r="D359" s="8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2.75" customHeight="1" x14ac:dyDescent="0.15">
      <c r="A360" s="2"/>
      <c r="B360" s="8"/>
      <c r="C360" s="8"/>
      <c r="D360" s="8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2.75" customHeight="1" x14ac:dyDescent="0.15">
      <c r="A361" s="2"/>
      <c r="B361" s="8"/>
      <c r="C361" s="8"/>
      <c r="D361" s="8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2.75" customHeight="1" x14ac:dyDescent="0.15">
      <c r="A362" s="2"/>
      <c r="B362" s="8"/>
      <c r="C362" s="8"/>
      <c r="D362" s="8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2.75" customHeight="1" x14ac:dyDescent="0.15">
      <c r="A363" s="2"/>
      <c r="B363" s="8"/>
      <c r="C363" s="8"/>
      <c r="D363" s="8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2.75" customHeight="1" x14ac:dyDescent="0.15">
      <c r="A364" s="2"/>
      <c r="B364" s="8"/>
      <c r="C364" s="8"/>
      <c r="D364" s="8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2.75" customHeight="1" x14ac:dyDescent="0.15">
      <c r="A365" s="2"/>
      <c r="B365" s="8"/>
      <c r="C365" s="8"/>
      <c r="D365" s="8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2.75" customHeight="1" x14ac:dyDescent="0.15">
      <c r="A366" s="2"/>
      <c r="B366" s="8"/>
      <c r="C366" s="8"/>
      <c r="D366" s="8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2.75" customHeight="1" x14ac:dyDescent="0.15">
      <c r="A367" s="2"/>
      <c r="B367" s="8"/>
      <c r="C367" s="8"/>
      <c r="D367" s="8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2.75" customHeight="1" x14ac:dyDescent="0.15">
      <c r="A368" s="2"/>
      <c r="B368" s="8"/>
      <c r="C368" s="8"/>
      <c r="D368" s="8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2.75" customHeight="1" x14ac:dyDescent="0.15">
      <c r="A369" s="2"/>
      <c r="B369" s="8"/>
      <c r="C369" s="8"/>
      <c r="D369" s="8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2.75" customHeight="1" x14ac:dyDescent="0.15">
      <c r="A370" s="2"/>
      <c r="B370" s="8"/>
      <c r="C370" s="8"/>
      <c r="D370" s="8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2.75" customHeight="1" x14ac:dyDescent="0.15">
      <c r="A371" s="2"/>
      <c r="B371" s="8"/>
      <c r="C371" s="8"/>
      <c r="D371" s="8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2.75" customHeight="1" x14ac:dyDescent="0.15">
      <c r="A372" s="2"/>
      <c r="B372" s="8"/>
      <c r="C372" s="8"/>
      <c r="D372" s="8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2.75" customHeight="1" x14ac:dyDescent="0.15">
      <c r="A373" s="2"/>
      <c r="B373" s="8"/>
      <c r="C373" s="8"/>
      <c r="D373" s="8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2.75" customHeight="1" x14ac:dyDescent="0.15">
      <c r="A374" s="2"/>
      <c r="B374" s="8"/>
      <c r="C374" s="8"/>
      <c r="D374" s="8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2.75" customHeight="1" x14ac:dyDescent="0.15">
      <c r="A375" s="2"/>
      <c r="B375" s="8"/>
      <c r="C375" s="8"/>
      <c r="D375" s="8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2.75" customHeight="1" x14ac:dyDescent="0.15">
      <c r="A376" s="2"/>
      <c r="B376" s="8"/>
      <c r="C376" s="8"/>
      <c r="D376" s="8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2.75" customHeight="1" x14ac:dyDescent="0.15">
      <c r="A377" s="2"/>
      <c r="B377" s="8"/>
      <c r="C377" s="8"/>
      <c r="D377" s="8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2.75" customHeight="1" x14ac:dyDescent="0.15">
      <c r="A378" s="2"/>
      <c r="B378" s="8"/>
      <c r="C378" s="8"/>
      <c r="D378" s="8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2.75" customHeight="1" x14ac:dyDescent="0.15">
      <c r="A379" s="2"/>
      <c r="B379" s="8"/>
      <c r="C379" s="8"/>
      <c r="D379" s="8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2.75" customHeight="1" x14ac:dyDescent="0.15">
      <c r="A380" s="2"/>
      <c r="B380" s="8"/>
      <c r="C380" s="8"/>
      <c r="D380" s="8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2.75" customHeight="1" x14ac:dyDescent="0.15">
      <c r="A381" s="2"/>
      <c r="B381" s="8"/>
      <c r="C381" s="8"/>
      <c r="D381" s="8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2.75" customHeight="1" x14ac:dyDescent="0.15">
      <c r="A382" s="2"/>
      <c r="B382" s="8"/>
      <c r="C382" s="8"/>
      <c r="D382" s="8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2.75" customHeight="1" x14ac:dyDescent="0.15">
      <c r="A383" s="2"/>
      <c r="B383" s="8"/>
      <c r="C383" s="8"/>
      <c r="D383" s="8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2.75" customHeight="1" x14ac:dyDescent="0.15">
      <c r="A384" s="2"/>
      <c r="B384" s="8"/>
      <c r="C384" s="8"/>
      <c r="D384" s="8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2.75" customHeight="1" x14ac:dyDescent="0.15">
      <c r="A385" s="2"/>
      <c r="B385" s="8"/>
      <c r="C385" s="8"/>
      <c r="D385" s="8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2.75" customHeight="1" x14ac:dyDescent="0.15">
      <c r="A386" s="2"/>
      <c r="B386" s="8"/>
      <c r="C386" s="8"/>
      <c r="D386" s="8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2.75" customHeight="1" x14ac:dyDescent="0.15">
      <c r="A387" s="2"/>
      <c r="B387" s="8"/>
      <c r="C387" s="8"/>
      <c r="D387" s="8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2.75" customHeight="1" x14ac:dyDescent="0.15">
      <c r="A388" s="2"/>
      <c r="B388" s="8"/>
      <c r="C388" s="8"/>
      <c r="D388" s="8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2.75" customHeight="1" x14ac:dyDescent="0.15">
      <c r="A389" s="2"/>
      <c r="B389" s="8"/>
      <c r="C389" s="8"/>
      <c r="D389" s="8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2.75" customHeight="1" x14ac:dyDescent="0.15">
      <c r="A390" s="2"/>
      <c r="B390" s="8"/>
      <c r="C390" s="8"/>
      <c r="D390" s="8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2.75" customHeight="1" x14ac:dyDescent="0.15">
      <c r="A391" s="2"/>
      <c r="B391" s="8"/>
      <c r="C391" s="8"/>
      <c r="D391" s="8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2.75" customHeight="1" x14ac:dyDescent="0.15">
      <c r="A392" s="2"/>
      <c r="B392" s="8"/>
      <c r="C392" s="8"/>
      <c r="D392" s="8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2.75" customHeight="1" x14ac:dyDescent="0.15">
      <c r="A393" s="2"/>
      <c r="B393" s="8"/>
      <c r="C393" s="8"/>
      <c r="D393" s="8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2.75" customHeight="1" x14ac:dyDescent="0.15">
      <c r="A394" s="2"/>
      <c r="B394" s="8"/>
      <c r="C394" s="8"/>
      <c r="D394" s="8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2.75" customHeight="1" x14ac:dyDescent="0.15">
      <c r="A395" s="2"/>
      <c r="B395" s="8"/>
      <c r="C395" s="8"/>
      <c r="D395" s="8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2.75" customHeight="1" x14ac:dyDescent="0.15">
      <c r="A396" s="2"/>
      <c r="B396" s="8"/>
      <c r="C396" s="8"/>
      <c r="D396" s="8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2.75" customHeight="1" x14ac:dyDescent="0.15">
      <c r="A397" s="2"/>
      <c r="B397" s="8"/>
      <c r="C397" s="8"/>
      <c r="D397" s="8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2.75" customHeight="1" x14ac:dyDescent="0.15">
      <c r="A398" s="2"/>
      <c r="B398" s="8"/>
      <c r="C398" s="8"/>
      <c r="D398" s="8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2.75" customHeight="1" x14ac:dyDescent="0.15">
      <c r="A399" s="2"/>
      <c r="B399" s="8"/>
      <c r="C399" s="8"/>
      <c r="D399" s="8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2.75" customHeight="1" x14ac:dyDescent="0.15">
      <c r="A400" s="2"/>
      <c r="B400" s="8"/>
      <c r="C400" s="8"/>
      <c r="D400" s="8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2.75" customHeight="1" x14ac:dyDescent="0.15">
      <c r="A401" s="2"/>
      <c r="B401" s="8"/>
      <c r="C401" s="8"/>
      <c r="D401" s="8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2.75" customHeight="1" x14ac:dyDescent="0.15">
      <c r="A402" s="2"/>
      <c r="B402" s="8"/>
      <c r="C402" s="8"/>
      <c r="D402" s="8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2.75" customHeight="1" x14ac:dyDescent="0.15">
      <c r="A403" s="2"/>
      <c r="B403" s="8"/>
      <c r="C403" s="8"/>
      <c r="D403" s="8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2.75" customHeight="1" x14ac:dyDescent="0.15">
      <c r="A404" s="2"/>
      <c r="B404" s="8"/>
      <c r="C404" s="8"/>
      <c r="D404" s="8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2.75" customHeight="1" x14ac:dyDescent="0.15">
      <c r="A405" s="2"/>
      <c r="B405" s="8"/>
      <c r="C405" s="8"/>
      <c r="D405" s="8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2.75" customHeight="1" x14ac:dyDescent="0.15">
      <c r="A406" s="2"/>
      <c r="B406" s="8"/>
      <c r="C406" s="8"/>
      <c r="D406" s="8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2.75" customHeight="1" x14ac:dyDescent="0.15">
      <c r="A407" s="2"/>
      <c r="B407" s="8"/>
      <c r="C407" s="8"/>
      <c r="D407" s="8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2.75" customHeight="1" x14ac:dyDescent="0.15">
      <c r="A408" s="2"/>
      <c r="B408" s="8"/>
      <c r="C408" s="8"/>
      <c r="D408" s="8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2.75" customHeight="1" x14ac:dyDescent="0.15">
      <c r="A409" s="2"/>
      <c r="B409" s="8"/>
      <c r="C409" s="8"/>
      <c r="D409" s="8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2.75" customHeight="1" x14ac:dyDescent="0.15">
      <c r="A410" s="2"/>
      <c r="B410" s="8"/>
      <c r="C410" s="8"/>
      <c r="D410" s="8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2.75" customHeight="1" x14ac:dyDescent="0.15">
      <c r="A411" s="2"/>
      <c r="B411" s="8"/>
      <c r="C411" s="8"/>
      <c r="D411" s="8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2.75" customHeight="1" x14ac:dyDescent="0.15">
      <c r="A412" s="2"/>
      <c r="B412" s="8"/>
      <c r="C412" s="8"/>
      <c r="D412" s="8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2.75" customHeight="1" x14ac:dyDescent="0.15">
      <c r="A413" s="2"/>
      <c r="B413" s="8"/>
      <c r="C413" s="8"/>
      <c r="D413" s="8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2.75" customHeight="1" x14ac:dyDescent="0.15">
      <c r="A414" s="2"/>
      <c r="B414" s="8"/>
      <c r="C414" s="8"/>
      <c r="D414" s="8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2.75" customHeight="1" x14ac:dyDescent="0.15">
      <c r="A415" s="2"/>
      <c r="B415" s="8"/>
      <c r="C415" s="8"/>
      <c r="D415" s="8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2.75" customHeight="1" x14ac:dyDescent="0.15">
      <c r="A416" s="2"/>
      <c r="B416" s="8"/>
      <c r="C416" s="8"/>
      <c r="D416" s="8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2.75" customHeight="1" x14ac:dyDescent="0.15">
      <c r="A417" s="2"/>
      <c r="B417" s="8"/>
      <c r="C417" s="8"/>
      <c r="D417" s="8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2.75" customHeight="1" x14ac:dyDescent="0.15">
      <c r="A418" s="2"/>
      <c r="B418" s="8"/>
      <c r="C418" s="8"/>
      <c r="D418" s="8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2.75" customHeight="1" x14ac:dyDescent="0.15">
      <c r="A419" s="2"/>
      <c r="B419" s="8"/>
      <c r="C419" s="8"/>
      <c r="D419" s="8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2.75" customHeight="1" x14ac:dyDescent="0.15">
      <c r="A420" s="2"/>
      <c r="B420" s="8"/>
      <c r="C420" s="8"/>
      <c r="D420" s="8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2.75" customHeight="1" x14ac:dyDescent="0.15">
      <c r="A421" s="2"/>
      <c r="B421" s="8"/>
      <c r="C421" s="8"/>
      <c r="D421" s="8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2.75" customHeight="1" x14ac:dyDescent="0.15">
      <c r="A422" s="2"/>
      <c r="B422" s="8"/>
      <c r="C422" s="8"/>
      <c r="D422" s="8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2.75" customHeight="1" x14ac:dyDescent="0.15">
      <c r="A423" s="2"/>
      <c r="B423" s="8"/>
      <c r="C423" s="8"/>
      <c r="D423" s="8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2.75" customHeight="1" x14ac:dyDescent="0.15">
      <c r="A424" s="2"/>
      <c r="B424" s="8"/>
      <c r="C424" s="8"/>
      <c r="D424" s="8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2.75" customHeight="1" x14ac:dyDescent="0.15">
      <c r="A425" s="2"/>
      <c r="B425" s="8"/>
      <c r="C425" s="8"/>
      <c r="D425" s="8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2.75" customHeight="1" x14ac:dyDescent="0.15">
      <c r="A426" s="2"/>
      <c r="B426" s="8"/>
      <c r="C426" s="8"/>
      <c r="D426" s="8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2.75" customHeight="1" x14ac:dyDescent="0.15">
      <c r="A427" s="2"/>
      <c r="B427" s="8"/>
      <c r="C427" s="8"/>
      <c r="D427" s="8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2.75" customHeight="1" x14ac:dyDescent="0.15">
      <c r="A428" s="2"/>
      <c r="B428" s="8"/>
      <c r="C428" s="8"/>
      <c r="D428" s="8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2.75" customHeight="1" x14ac:dyDescent="0.15">
      <c r="A429" s="2"/>
      <c r="B429" s="8"/>
      <c r="C429" s="8"/>
      <c r="D429" s="8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2.75" customHeight="1" x14ac:dyDescent="0.15">
      <c r="A430" s="2"/>
      <c r="B430" s="8"/>
      <c r="C430" s="8"/>
      <c r="D430" s="8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2.75" customHeight="1" x14ac:dyDescent="0.15">
      <c r="A431" s="2"/>
      <c r="B431" s="8"/>
      <c r="C431" s="8"/>
      <c r="D431" s="8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2.75" customHeight="1" x14ac:dyDescent="0.15">
      <c r="A432" s="2"/>
      <c r="B432" s="8"/>
      <c r="C432" s="8"/>
      <c r="D432" s="8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2.75" customHeight="1" x14ac:dyDescent="0.15">
      <c r="A433" s="2"/>
      <c r="B433" s="8"/>
      <c r="C433" s="8"/>
      <c r="D433" s="8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2.75" customHeight="1" x14ac:dyDescent="0.15">
      <c r="A434" s="2"/>
      <c r="B434" s="8"/>
      <c r="C434" s="8"/>
      <c r="D434" s="8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2.75" customHeight="1" x14ac:dyDescent="0.15">
      <c r="A435" s="2"/>
      <c r="B435" s="8"/>
      <c r="C435" s="8"/>
      <c r="D435" s="8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2.75" customHeight="1" x14ac:dyDescent="0.15">
      <c r="A436" s="2"/>
      <c r="B436" s="8"/>
      <c r="C436" s="8"/>
      <c r="D436" s="8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2.75" customHeight="1" x14ac:dyDescent="0.15">
      <c r="A437" s="2"/>
      <c r="B437" s="8"/>
      <c r="C437" s="8"/>
      <c r="D437" s="8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2.75" customHeight="1" x14ac:dyDescent="0.15">
      <c r="A438" s="2"/>
      <c r="B438" s="8"/>
      <c r="C438" s="8"/>
      <c r="D438" s="8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2.75" customHeight="1" x14ac:dyDescent="0.15">
      <c r="A439" s="2"/>
      <c r="B439" s="8"/>
      <c r="C439" s="8"/>
      <c r="D439" s="8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2.75" customHeight="1" x14ac:dyDescent="0.15">
      <c r="A440" s="2"/>
      <c r="B440" s="8"/>
      <c r="C440" s="8"/>
      <c r="D440" s="8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2.75" customHeight="1" x14ac:dyDescent="0.15">
      <c r="A441" s="2"/>
      <c r="B441" s="8"/>
      <c r="C441" s="8"/>
      <c r="D441" s="8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2.75" customHeight="1" x14ac:dyDescent="0.15">
      <c r="A442" s="2"/>
      <c r="B442" s="8"/>
      <c r="C442" s="8"/>
      <c r="D442" s="8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2.75" customHeight="1" x14ac:dyDescent="0.15">
      <c r="A443" s="2"/>
      <c r="B443" s="8"/>
      <c r="C443" s="8"/>
      <c r="D443" s="8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2.75" customHeight="1" x14ac:dyDescent="0.15">
      <c r="A444" s="2"/>
      <c r="B444" s="8"/>
      <c r="C444" s="8"/>
      <c r="D444" s="8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2.75" customHeight="1" x14ac:dyDescent="0.15">
      <c r="A445" s="2"/>
      <c r="B445" s="8"/>
      <c r="C445" s="8"/>
      <c r="D445" s="8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2.75" customHeight="1" x14ac:dyDescent="0.15">
      <c r="A446" s="2"/>
      <c r="B446" s="8"/>
      <c r="C446" s="8"/>
      <c r="D446" s="8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2.75" customHeight="1" x14ac:dyDescent="0.15">
      <c r="A447" s="2"/>
      <c r="B447" s="8"/>
      <c r="C447" s="8"/>
      <c r="D447" s="8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2.75" customHeight="1" x14ac:dyDescent="0.15">
      <c r="A448" s="2"/>
      <c r="B448" s="8"/>
      <c r="C448" s="8"/>
      <c r="D448" s="8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2.75" customHeight="1" x14ac:dyDescent="0.15">
      <c r="A449" s="2"/>
      <c r="B449" s="8"/>
      <c r="C449" s="8"/>
      <c r="D449" s="8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2.75" customHeight="1" x14ac:dyDescent="0.15">
      <c r="A450" s="2"/>
      <c r="B450" s="8"/>
      <c r="C450" s="8"/>
      <c r="D450" s="8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2.75" customHeight="1" x14ac:dyDescent="0.15">
      <c r="A451" s="2"/>
      <c r="B451" s="8"/>
      <c r="C451" s="8"/>
      <c r="D451" s="8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2.75" customHeight="1" x14ac:dyDescent="0.15">
      <c r="A452" s="2"/>
      <c r="B452" s="8"/>
      <c r="C452" s="8"/>
      <c r="D452" s="8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2.75" customHeight="1" x14ac:dyDescent="0.15">
      <c r="A453" s="2"/>
      <c r="B453" s="8"/>
      <c r="C453" s="8"/>
      <c r="D453" s="8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2.75" customHeight="1" x14ac:dyDescent="0.15">
      <c r="A454" s="2"/>
      <c r="B454" s="8"/>
      <c r="C454" s="8"/>
      <c r="D454" s="8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2.75" customHeight="1" x14ac:dyDescent="0.15">
      <c r="A455" s="2"/>
      <c r="B455" s="8"/>
      <c r="C455" s="8"/>
      <c r="D455" s="8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2.75" customHeight="1" x14ac:dyDescent="0.15">
      <c r="A456" s="2"/>
      <c r="B456" s="8"/>
      <c r="C456" s="8"/>
      <c r="D456" s="8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2.75" customHeight="1" x14ac:dyDescent="0.15">
      <c r="A457" s="2"/>
      <c r="B457" s="8"/>
      <c r="C457" s="8"/>
      <c r="D457" s="8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2.75" customHeight="1" x14ac:dyDescent="0.15">
      <c r="A458" s="2"/>
      <c r="B458" s="8"/>
      <c r="C458" s="8"/>
      <c r="D458" s="8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2.75" customHeight="1" x14ac:dyDescent="0.15">
      <c r="A459" s="2"/>
      <c r="B459" s="8"/>
      <c r="C459" s="8"/>
      <c r="D459" s="8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2.75" customHeight="1" x14ac:dyDescent="0.15">
      <c r="A460" s="2"/>
      <c r="B460" s="8"/>
      <c r="C460" s="8"/>
      <c r="D460" s="8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2.75" customHeight="1" x14ac:dyDescent="0.15">
      <c r="A461" s="2"/>
      <c r="B461" s="8"/>
      <c r="C461" s="8"/>
      <c r="D461" s="8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2.75" customHeight="1" x14ac:dyDescent="0.15">
      <c r="A462" s="2"/>
      <c r="B462" s="8"/>
      <c r="C462" s="8"/>
      <c r="D462" s="8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2.75" customHeight="1" x14ac:dyDescent="0.15">
      <c r="A463" s="2"/>
      <c r="B463" s="8"/>
      <c r="C463" s="8"/>
      <c r="D463" s="8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2.75" customHeight="1" x14ac:dyDescent="0.15">
      <c r="A464" s="2"/>
      <c r="B464" s="8"/>
      <c r="C464" s="8"/>
      <c r="D464" s="8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2.75" customHeight="1" x14ac:dyDescent="0.15">
      <c r="A465" s="2"/>
      <c r="B465" s="8"/>
      <c r="C465" s="8"/>
      <c r="D465" s="8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2.75" customHeight="1" x14ac:dyDescent="0.15">
      <c r="A466" s="2"/>
      <c r="B466" s="8"/>
      <c r="C466" s="8"/>
      <c r="D466" s="8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2.75" customHeight="1" x14ac:dyDescent="0.15">
      <c r="A467" s="2"/>
      <c r="B467" s="8"/>
      <c r="C467" s="8"/>
      <c r="D467" s="8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2.75" customHeight="1" x14ac:dyDescent="0.15">
      <c r="A468" s="2"/>
      <c r="B468" s="8"/>
      <c r="C468" s="8"/>
      <c r="D468" s="8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2.75" customHeight="1" x14ac:dyDescent="0.15">
      <c r="A469" s="2"/>
      <c r="B469" s="8"/>
      <c r="C469" s="8"/>
      <c r="D469" s="8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2.75" customHeight="1" x14ac:dyDescent="0.15">
      <c r="A470" s="2"/>
      <c r="B470" s="8"/>
      <c r="C470" s="8"/>
      <c r="D470" s="8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2.75" customHeight="1" x14ac:dyDescent="0.15">
      <c r="A471" s="2"/>
      <c r="B471" s="8"/>
      <c r="C471" s="8"/>
      <c r="D471" s="8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2.75" customHeight="1" x14ac:dyDescent="0.15">
      <c r="A472" s="2"/>
      <c r="B472" s="8"/>
      <c r="C472" s="8"/>
      <c r="D472" s="8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2.75" customHeight="1" x14ac:dyDescent="0.15">
      <c r="A473" s="2"/>
      <c r="B473" s="8"/>
      <c r="C473" s="8"/>
      <c r="D473" s="8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2.75" customHeight="1" x14ac:dyDescent="0.15">
      <c r="A474" s="2"/>
      <c r="B474" s="8"/>
      <c r="C474" s="8"/>
      <c r="D474" s="8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2.75" customHeight="1" x14ac:dyDescent="0.15">
      <c r="A475" s="2"/>
      <c r="B475" s="8"/>
      <c r="C475" s="8"/>
      <c r="D475" s="8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2.75" customHeight="1" x14ac:dyDescent="0.15">
      <c r="A476" s="2"/>
      <c r="B476" s="8"/>
      <c r="C476" s="8"/>
      <c r="D476" s="8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2.75" customHeight="1" x14ac:dyDescent="0.15">
      <c r="A477" s="2"/>
      <c r="B477" s="8"/>
      <c r="C477" s="8"/>
      <c r="D477" s="8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2.75" customHeight="1" x14ac:dyDescent="0.15">
      <c r="A478" s="2"/>
      <c r="B478" s="8"/>
      <c r="C478" s="8"/>
      <c r="D478" s="8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2.75" customHeight="1" x14ac:dyDescent="0.15">
      <c r="A479" s="2"/>
      <c r="B479" s="8"/>
      <c r="C479" s="8"/>
      <c r="D479" s="8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2.75" customHeight="1" x14ac:dyDescent="0.15">
      <c r="A480" s="2"/>
      <c r="B480" s="8"/>
      <c r="C480" s="8"/>
      <c r="D480" s="8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2.75" customHeight="1" x14ac:dyDescent="0.15">
      <c r="A481" s="2"/>
      <c r="B481" s="8"/>
      <c r="C481" s="8"/>
      <c r="D481" s="8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2.75" customHeight="1" x14ac:dyDescent="0.15">
      <c r="A482" s="2"/>
      <c r="B482" s="8"/>
      <c r="C482" s="8"/>
      <c r="D482" s="8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2.75" customHeight="1" x14ac:dyDescent="0.15">
      <c r="A483" s="2"/>
      <c r="B483" s="8"/>
      <c r="C483" s="8"/>
      <c r="D483" s="8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2.75" customHeight="1" x14ac:dyDescent="0.15">
      <c r="A484" s="2"/>
      <c r="B484" s="8"/>
      <c r="C484" s="8"/>
      <c r="D484" s="8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2.75" customHeight="1" x14ac:dyDescent="0.15">
      <c r="A485" s="2"/>
      <c r="B485" s="8"/>
      <c r="C485" s="8"/>
      <c r="D485" s="8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2.75" customHeight="1" x14ac:dyDescent="0.15">
      <c r="A486" s="2"/>
      <c r="B486" s="8"/>
      <c r="C486" s="8"/>
      <c r="D486" s="8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2.75" customHeight="1" x14ac:dyDescent="0.15">
      <c r="A487" s="2"/>
      <c r="B487" s="8"/>
      <c r="C487" s="8"/>
      <c r="D487" s="8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2.75" customHeight="1" x14ac:dyDescent="0.15">
      <c r="A488" s="2"/>
      <c r="B488" s="8"/>
      <c r="C488" s="8"/>
      <c r="D488" s="8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2.75" customHeight="1" x14ac:dyDescent="0.15">
      <c r="A489" s="2"/>
      <c r="B489" s="8"/>
      <c r="C489" s="8"/>
      <c r="D489" s="8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2.75" customHeight="1" x14ac:dyDescent="0.15">
      <c r="A490" s="2"/>
      <c r="B490" s="8"/>
      <c r="C490" s="8"/>
      <c r="D490" s="8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2.75" customHeight="1" x14ac:dyDescent="0.15">
      <c r="A491" s="2"/>
      <c r="B491" s="8"/>
      <c r="C491" s="8"/>
      <c r="D491" s="8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2.75" customHeight="1" x14ac:dyDescent="0.15">
      <c r="A492" s="2"/>
      <c r="B492" s="8"/>
      <c r="C492" s="8"/>
      <c r="D492" s="8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2.75" customHeight="1" x14ac:dyDescent="0.15">
      <c r="A493" s="2"/>
      <c r="B493" s="8"/>
      <c r="C493" s="8"/>
      <c r="D493" s="8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2.75" customHeight="1" x14ac:dyDescent="0.15">
      <c r="A494" s="2"/>
      <c r="B494" s="8"/>
      <c r="C494" s="8"/>
      <c r="D494" s="8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2.75" customHeight="1" x14ac:dyDescent="0.15">
      <c r="A495" s="2"/>
      <c r="B495" s="8"/>
      <c r="C495" s="8"/>
      <c r="D495" s="8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2.75" customHeight="1" x14ac:dyDescent="0.15">
      <c r="A496" s="2"/>
      <c r="B496" s="8"/>
      <c r="C496" s="8"/>
      <c r="D496" s="8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2.75" customHeight="1" x14ac:dyDescent="0.15">
      <c r="A497" s="2"/>
      <c r="B497" s="8"/>
      <c r="C497" s="8"/>
      <c r="D497" s="8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2.75" customHeight="1" x14ac:dyDescent="0.15">
      <c r="A498" s="2"/>
      <c r="B498" s="8"/>
      <c r="C498" s="8"/>
      <c r="D498" s="8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2.75" customHeight="1" x14ac:dyDescent="0.15">
      <c r="A499" s="2"/>
      <c r="B499" s="8"/>
      <c r="C499" s="8"/>
      <c r="D499" s="8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2.75" customHeight="1" x14ac:dyDescent="0.15">
      <c r="A500" s="2"/>
      <c r="B500" s="8"/>
      <c r="C500" s="8"/>
      <c r="D500" s="8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2.75" customHeight="1" x14ac:dyDescent="0.15">
      <c r="A501" s="2"/>
      <c r="B501" s="8"/>
      <c r="C501" s="8"/>
      <c r="D501" s="8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2.75" customHeight="1" x14ac:dyDescent="0.15">
      <c r="A502" s="2"/>
      <c r="B502" s="8"/>
      <c r="C502" s="8"/>
      <c r="D502" s="8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2.75" customHeight="1" x14ac:dyDescent="0.15">
      <c r="A503" s="2"/>
      <c r="B503" s="8"/>
      <c r="C503" s="8"/>
      <c r="D503" s="8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2.75" customHeight="1" x14ac:dyDescent="0.15">
      <c r="A504" s="2"/>
      <c r="B504" s="8"/>
      <c r="C504" s="8"/>
      <c r="D504" s="8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2.75" customHeight="1" x14ac:dyDescent="0.15">
      <c r="A505" s="2"/>
      <c r="B505" s="8"/>
      <c r="C505" s="8"/>
      <c r="D505" s="8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2.75" customHeight="1" x14ac:dyDescent="0.15">
      <c r="A506" s="2"/>
      <c r="B506" s="8"/>
      <c r="C506" s="8"/>
      <c r="D506" s="8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2.75" customHeight="1" x14ac:dyDescent="0.15">
      <c r="A507" s="2"/>
      <c r="B507" s="8"/>
      <c r="C507" s="8"/>
      <c r="D507" s="8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2.75" customHeight="1" x14ac:dyDescent="0.15">
      <c r="A508" s="2"/>
      <c r="B508" s="8"/>
      <c r="C508" s="8"/>
      <c r="D508" s="8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2.75" customHeight="1" x14ac:dyDescent="0.15">
      <c r="A509" s="2"/>
      <c r="B509" s="8"/>
      <c r="C509" s="8"/>
      <c r="D509" s="8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2.75" customHeight="1" x14ac:dyDescent="0.15">
      <c r="A510" s="2"/>
      <c r="B510" s="8"/>
      <c r="C510" s="8"/>
      <c r="D510" s="8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2.75" customHeight="1" x14ac:dyDescent="0.15">
      <c r="A511" s="2"/>
      <c r="B511" s="8"/>
      <c r="C511" s="8"/>
      <c r="D511" s="8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2.75" customHeight="1" x14ac:dyDescent="0.15">
      <c r="A512" s="2"/>
      <c r="B512" s="8"/>
      <c r="C512" s="8"/>
      <c r="D512" s="8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2.75" customHeight="1" x14ac:dyDescent="0.15">
      <c r="A513" s="2"/>
      <c r="B513" s="8"/>
      <c r="C513" s="8"/>
      <c r="D513" s="8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2.75" customHeight="1" x14ac:dyDescent="0.15">
      <c r="A514" s="2"/>
      <c r="B514" s="8"/>
      <c r="C514" s="8"/>
      <c r="D514" s="8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2.75" customHeight="1" x14ac:dyDescent="0.15">
      <c r="A515" s="2"/>
      <c r="B515" s="8"/>
      <c r="C515" s="8"/>
      <c r="D515" s="8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2.75" customHeight="1" x14ac:dyDescent="0.15">
      <c r="A516" s="2"/>
      <c r="B516" s="8"/>
      <c r="C516" s="8"/>
      <c r="D516" s="8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2.75" customHeight="1" x14ac:dyDescent="0.15">
      <c r="A517" s="2"/>
      <c r="B517" s="8"/>
      <c r="C517" s="8"/>
      <c r="D517" s="8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2.75" customHeight="1" x14ac:dyDescent="0.15">
      <c r="A518" s="2"/>
      <c r="B518" s="8"/>
      <c r="C518" s="8"/>
      <c r="D518" s="8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2.75" customHeight="1" x14ac:dyDescent="0.15">
      <c r="A519" s="2"/>
      <c r="B519" s="8"/>
      <c r="C519" s="8"/>
      <c r="D519" s="8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2.75" customHeight="1" x14ac:dyDescent="0.15">
      <c r="A520" s="2"/>
      <c r="B520" s="8"/>
      <c r="C520" s="8"/>
      <c r="D520" s="8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2.75" customHeight="1" x14ac:dyDescent="0.15">
      <c r="A521" s="2"/>
      <c r="B521" s="8"/>
      <c r="C521" s="8"/>
      <c r="D521" s="8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2.75" customHeight="1" x14ac:dyDescent="0.15">
      <c r="A522" s="2"/>
      <c r="B522" s="8"/>
      <c r="C522" s="8"/>
      <c r="D522" s="8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2.75" customHeight="1" x14ac:dyDescent="0.15">
      <c r="A523" s="2"/>
      <c r="B523" s="8"/>
      <c r="C523" s="8"/>
      <c r="D523" s="8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2.75" customHeight="1" x14ac:dyDescent="0.15">
      <c r="A524" s="2"/>
      <c r="B524" s="8"/>
      <c r="C524" s="8"/>
      <c r="D524" s="8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2.75" customHeight="1" x14ac:dyDescent="0.15">
      <c r="A525" s="2"/>
      <c r="B525" s="8"/>
      <c r="C525" s="8"/>
      <c r="D525" s="8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2.75" customHeight="1" x14ac:dyDescent="0.15">
      <c r="A526" s="2"/>
      <c r="B526" s="8"/>
      <c r="C526" s="8"/>
      <c r="D526" s="8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2.75" customHeight="1" x14ac:dyDescent="0.15">
      <c r="A527" s="2"/>
      <c r="B527" s="8"/>
      <c r="C527" s="8"/>
      <c r="D527" s="8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2.75" customHeight="1" x14ac:dyDescent="0.15">
      <c r="A528" s="2"/>
      <c r="B528" s="8"/>
      <c r="C528" s="8"/>
      <c r="D528" s="8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2.75" customHeight="1" x14ac:dyDescent="0.15">
      <c r="A529" s="2"/>
      <c r="B529" s="8"/>
      <c r="C529" s="8"/>
      <c r="D529" s="8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2.75" customHeight="1" x14ac:dyDescent="0.15">
      <c r="A530" s="2"/>
      <c r="B530" s="8"/>
      <c r="C530" s="8"/>
      <c r="D530" s="8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2.75" customHeight="1" x14ac:dyDescent="0.15">
      <c r="A531" s="2"/>
      <c r="B531" s="8"/>
      <c r="C531" s="8"/>
      <c r="D531" s="8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2.75" customHeight="1" x14ac:dyDescent="0.15">
      <c r="A532" s="2"/>
      <c r="B532" s="8"/>
      <c r="C532" s="8"/>
      <c r="D532" s="8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2.75" customHeight="1" x14ac:dyDescent="0.15">
      <c r="A533" s="2"/>
      <c r="B533" s="8"/>
      <c r="C533" s="8"/>
      <c r="D533" s="8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2.75" customHeight="1" x14ac:dyDescent="0.15">
      <c r="A534" s="2"/>
      <c r="B534" s="8"/>
      <c r="C534" s="8"/>
      <c r="D534" s="8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2.75" customHeight="1" x14ac:dyDescent="0.15">
      <c r="A535" s="2"/>
      <c r="B535" s="8"/>
      <c r="C535" s="8"/>
      <c r="D535" s="8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2.75" customHeight="1" x14ac:dyDescent="0.15">
      <c r="A536" s="2"/>
      <c r="B536" s="8"/>
      <c r="C536" s="8"/>
      <c r="D536" s="8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2.75" customHeight="1" x14ac:dyDescent="0.15">
      <c r="A537" s="2"/>
      <c r="B537" s="8"/>
      <c r="C537" s="8"/>
      <c r="D537" s="8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2.75" customHeight="1" x14ac:dyDescent="0.15">
      <c r="A538" s="2"/>
      <c r="B538" s="8"/>
      <c r="C538" s="8"/>
      <c r="D538" s="8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2.75" customHeight="1" x14ac:dyDescent="0.15">
      <c r="A539" s="2"/>
      <c r="B539" s="8"/>
      <c r="C539" s="8"/>
      <c r="D539" s="8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2.75" customHeight="1" x14ac:dyDescent="0.15">
      <c r="A540" s="2"/>
      <c r="B540" s="8"/>
      <c r="C540" s="8"/>
      <c r="D540" s="8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2.75" customHeight="1" x14ac:dyDescent="0.15">
      <c r="A541" s="2"/>
      <c r="B541" s="8"/>
      <c r="C541" s="8"/>
      <c r="D541" s="8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2.75" customHeight="1" x14ac:dyDescent="0.15">
      <c r="A542" s="2"/>
      <c r="B542" s="8"/>
      <c r="C542" s="8"/>
      <c r="D542" s="8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2.75" customHeight="1" x14ac:dyDescent="0.15">
      <c r="A543" s="2"/>
      <c r="B543" s="8"/>
      <c r="C543" s="8"/>
      <c r="D543" s="8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2.75" customHeight="1" x14ac:dyDescent="0.15">
      <c r="A544" s="2"/>
      <c r="B544" s="8"/>
      <c r="C544" s="8"/>
      <c r="D544" s="8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2.75" customHeight="1" x14ac:dyDescent="0.15">
      <c r="A545" s="2"/>
      <c r="B545" s="8"/>
      <c r="C545" s="8"/>
      <c r="D545" s="8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2.75" customHeight="1" x14ac:dyDescent="0.15">
      <c r="A546" s="2"/>
      <c r="B546" s="8"/>
      <c r="C546" s="8"/>
      <c r="D546" s="8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2.75" customHeight="1" x14ac:dyDescent="0.15">
      <c r="A547" s="2"/>
      <c r="B547" s="8"/>
      <c r="C547" s="8"/>
      <c r="D547" s="8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2.75" customHeight="1" x14ac:dyDescent="0.15">
      <c r="A548" s="2"/>
      <c r="B548" s="8"/>
      <c r="C548" s="8"/>
      <c r="D548" s="8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2.75" customHeight="1" x14ac:dyDescent="0.15">
      <c r="A549" s="2"/>
      <c r="B549" s="8"/>
      <c r="C549" s="8"/>
      <c r="D549" s="8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2.75" customHeight="1" x14ac:dyDescent="0.15">
      <c r="A550" s="2"/>
      <c r="B550" s="8"/>
      <c r="C550" s="8"/>
      <c r="D550" s="8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2.75" customHeight="1" x14ac:dyDescent="0.15">
      <c r="A551" s="2"/>
      <c r="B551" s="8"/>
      <c r="C551" s="8"/>
      <c r="D551" s="8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2.75" customHeight="1" x14ac:dyDescent="0.15">
      <c r="A552" s="2"/>
      <c r="B552" s="8"/>
      <c r="C552" s="8"/>
      <c r="D552" s="8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2.75" customHeight="1" x14ac:dyDescent="0.15">
      <c r="A553" s="2"/>
      <c r="B553" s="8"/>
      <c r="C553" s="8"/>
      <c r="D553" s="8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2.75" customHeight="1" x14ac:dyDescent="0.15">
      <c r="A554" s="2"/>
      <c r="B554" s="8"/>
      <c r="C554" s="8"/>
      <c r="D554" s="8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2.75" customHeight="1" x14ac:dyDescent="0.15">
      <c r="A555" s="2"/>
      <c r="B555" s="8"/>
      <c r="C555" s="8"/>
      <c r="D555" s="8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2.75" customHeight="1" x14ac:dyDescent="0.15">
      <c r="A556" s="2"/>
      <c r="B556" s="8"/>
      <c r="C556" s="8"/>
      <c r="D556" s="8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2.75" customHeight="1" x14ac:dyDescent="0.15">
      <c r="A557" s="2"/>
      <c r="B557" s="8"/>
      <c r="C557" s="8"/>
      <c r="D557" s="8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2.75" customHeight="1" x14ac:dyDescent="0.15">
      <c r="A558" s="2"/>
      <c r="B558" s="8"/>
      <c r="C558" s="8"/>
      <c r="D558" s="8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2.75" customHeight="1" x14ac:dyDescent="0.15">
      <c r="A559" s="2"/>
      <c r="B559" s="8"/>
      <c r="C559" s="8"/>
      <c r="D559" s="8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2.75" customHeight="1" x14ac:dyDescent="0.15">
      <c r="A560" s="2"/>
      <c r="B560" s="8"/>
      <c r="C560" s="8"/>
      <c r="D560" s="8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2.75" customHeight="1" x14ac:dyDescent="0.15">
      <c r="A561" s="2"/>
      <c r="B561" s="8"/>
      <c r="C561" s="8"/>
      <c r="D561" s="8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2.75" customHeight="1" x14ac:dyDescent="0.15">
      <c r="A562" s="2"/>
      <c r="B562" s="8"/>
      <c r="C562" s="8"/>
      <c r="D562" s="8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2.75" customHeight="1" x14ac:dyDescent="0.15">
      <c r="A563" s="2"/>
      <c r="B563" s="8"/>
      <c r="C563" s="8"/>
      <c r="D563" s="8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2.75" customHeight="1" x14ac:dyDescent="0.15">
      <c r="A564" s="2"/>
      <c r="B564" s="8"/>
      <c r="C564" s="8"/>
      <c r="D564" s="8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2.75" customHeight="1" x14ac:dyDescent="0.15">
      <c r="A565" s="2"/>
      <c r="B565" s="8"/>
      <c r="C565" s="8"/>
      <c r="D565" s="8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2.75" customHeight="1" x14ac:dyDescent="0.15">
      <c r="A566" s="2"/>
      <c r="B566" s="8"/>
      <c r="C566" s="8"/>
      <c r="D566" s="8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2.75" customHeight="1" x14ac:dyDescent="0.15">
      <c r="A567" s="2"/>
      <c r="B567" s="8"/>
      <c r="C567" s="8"/>
      <c r="D567" s="8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2.75" customHeight="1" x14ac:dyDescent="0.15">
      <c r="A568" s="2"/>
      <c r="B568" s="8"/>
      <c r="C568" s="8"/>
      <c r="D568" s="8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2.75" customHeight="1" x14ac:dyDescent="0.15">
      <c r="A569" s="2"/>
      <c r="B569" s="8"/>
      <c r="C569" s="8"/>
      <c r="D569" s="8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2.75" customHeight="1" x14ac:dyDescent="0.15">
      <c r="A570" s="2"/>
      <c r="B570" s="8"/>
      <c r="C570" s="8"/>
      <c r="D570" s="8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2.75" customHeight="1" x14ac:dyDescent="0.15">
      <c r="A571" s="2"/>
      <c r="B571" s="8"/>
      <c r="C571" s="8"/>
      <c r="D571" s="8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2.75" customHeight="1" x14ac:dyDescent="0.15">
      <c r="A572" s="2"/>
      <c r="B572" s="8"/>
      <c r="C572" s="8"/>
      <c r="D572" s="8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2.75" customHeight="1" x14ac:dyDescent="0.15">
      <c r="A573" s="2"/>
      <c r="B573" s="8"/>
      <c r="C573" s="8"/>
      <c r="D573" s="8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2.75" customHeight="1" x14ac:dyDescent="0.15">
      <c r="A574" s="2"/>
      <c r="B574" s="8"/>
      <c r="C574" s="8"/>
      <c r="D574" s="8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2.75" customHeight="1" x14ac:dyDescent="0.15">
      <c r="A575" s="2"/>
      <c r="B575" s="8"/>
      <c r="C575" s="8"/>
      <c r="D575" s="8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2.75" customHeight="1" x14ac:dyDescent="0.15">
      <c r="A576" s="2"/>
      <c r="B576" s="8"/>
      <c r="C576" s="8"/>
      <c r="D576" s="8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2.75" customHeight="1" x14ac:dyDescent="0.15">
      <c r="A577" s="2"/>
      <c r="B577" s="8"/>
      <c r="C577" s="8"/>
      <c r="D577" s="8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2.75" customHeight="1" x14ac:dyDescent="0.15">
      <c r="A578" s="2"/>
      <c r="B578" s="8"/>
      <c r="C578" s="8"/>
      <c r="D578" s="8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2.75" customHeight="1" x14ac:dyDescent="0.15">
      <c r="A579" s="2"/>
      <c r="B579" s="8"/>
      <c r="C579" s="8"/>
      <c r="D579" s="8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2.75" customHeight="1" x14ac:dyDescent="0.15">
      <c r="A580" s="2"/>
      <c r="B580" s="8"/>
      <c r="C580" s="8"/>
      <c r="D580" s="8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2.75" customHeight="1" x14ac:dyDescent="0.15">
      <c r="A581" s="2"/>
      <c r="B581" s="8"/>
      <c r="C581" s="8"/>
      <c r="D581" s="8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2.75" customHeight="1" x14ac:dyDescent="0.15">
      <c r="A582" s="2"/>
      <c r="B582" s="8"/>
      <c r="C582" s="8"/>
      <c r="D582" s="8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2.75" customHeight="1" x14ac:dyDescent="0.15">
      <c r="A583" s="2"/>
      <c r="B583" s="8"/>
      <c r="C583" s="8"/>
      <c r="D583" s="8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2.75" customHeight="1" x14ac:dyDescent="0.15">
      <c r="A584" s="2"/>
      <c r="B584" s="8"/>
      <c r="C584" s="8"/>
      <c r="D584" s="8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2.75" customHeight="1" x14ac:dyDescent="0.15">
      <c r="A585" s="2"/>
      <c r="B585" s="8"/>
      <c r="C585" s="8"/>
      <c r="D585" s="8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2.75" customHeight="1" x14ac:dyDescent="0.15">
      <c r="A586" s="2"/>
      <c r="B586" s="8"/>
      <c r="C586" s="8"/>
      <c r="D586" s="8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2.75" customHeight="1" x14ac:dyDescent="0.15">
      <c r="A587" s="2"/>
      <c r="B587" s="8"/>
      <c r="C587" s="8"/>
      <c r="D587" s="8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2.75" customHeight="1" x14ac:dyDescent="0.15">
      <c r="A588" s="2"/>
      <c r="B588" s="8"/>
      <c r="C588" s="8"/>
      <c r="D588" s="8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2.75" customHeight="1" x14ac:dyDescent="0.15">
      <c r="A589" s="2"/>
      <c r="B589" s="8"/>
      <c r="C589" s="8"/>
      <c r="D589" s="8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2.75" customHeight="1" x14ac:dyDescent="0.15">
      <c r="A590" s="2"/>
      <c r="B590" s="8"/>
      <c r="C590" s="8"/>
      <c r="D590" s="8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2.75" customHeight="1" x14ac:dyDescent="0.15">
      <c r="A591" s="2"/>
      <c r="B591" s="8"/>
      <c r="C591" s="8"/>
      <c r="D591" s="8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2.75" customHeight="1" x14ac:dyDescent="0.15">
      <c r="A592" s="2"/>
      <c r="B592" s="8"/>
      <c r="C592" s="8"/>
      <c r="D592" s="8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2.75" customHeight="1" x14ac:dyDescent="0.15">
      <c r="A593" s="2"/>
      <c r="B593" s="8"/>
      <c r="C593" s="8"/>
      <c r="D593" s="8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2.75" customHeight="1" x14ac:dyDescent="0.15">
      <c r="A594" s="2"/>
      <c r="B594" s="8"/>
      <c r="C594" s="8"/>
      <c r="D594" s="8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2.75" customHeight="1" x14ac:dyDescent="0.15">
      <c r="A595" s="2"/>
      <c r="B595" s="8"/>
      <c r="C595" s="8"/>
      <c r="D595" s="8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2.75" customHeight="1" x14ac:dyDescent="0.15">
      <c r="A596" s="2"/>
      <c r="B596" s="8"/>
      <c r="C596" s="8"/>
      <c r="D596" s="8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2.75" customHeight="1" x14ac:dyDescent="0.15">
      <c r="A597" s="2"/>
      <c r="B597" s="8"/>
      <c r="C597" s="8"/>
      <c r="D597" s="8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2.75" customHeight="1" x14ac:dyDescent="0.15">
      <c r="A598" s="2"/>
      <c r="B598" s="8"/>
      <c r="C598" s="8"/>
      <c r="D598" s="8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2.75" customHeight="1" x14ac:dyDescent="0.15">
      <c r="A599" s="2"/>
      <c r="B599" s="8"/>
      <c r="C599" s="8"/>
      <c r="D599" s="8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2.75" customHeight="1" x14ac:dyDescent="0.15">
      <c r="A600" s="2"/>
      <c r="B600" s="8"/>
      <c r="C600" s="8"/>
      <c r="D600" s="8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2.75" customHeight="1" x14ac:dyDescent="0.15">
      <c r="A601" s="2"/>
      <c r="B601" s="8"/>
      <c r="C601" s="8"/>
      <c r="D601" s="8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2.75" customHeight="1" x14ac:dyDescent="0.15">
      <c r="A602" s="2"/>
      <c r="B602" s="8"/>
      <c r="C602" s="8"/>
      <c r="D602" s="8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2.75" customHeight="1" x14ac:dyDescent="0.15">
      <c r="A603" s="2"/>
      <c r="B603" s="8"/>
      <c r="C603" s="8"/>
      <c r="D603" s="8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2.75" customHeight="1" x14ac:dyDescent="0.15">
      <c r="A604" s="2"/>
      <c r="B604" s="8"/>
      <c r="C604" s="8"/>
      <c r="D604" s="8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2.75" customHeight="1" x14ac:dyDescent="0.15">
      <c r="A605" s="2"/>
      <c r="B605" s="8"/>
      <c r="C605" s="8"/>
      <c r="D605" s="8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2.75" customHeight="1" x14ac:dyDescent="0.15">
      <c r="A606" s="2"/>
      <c r="B606" s="8"/>
      <c r="C606" s="8"/>
      <c r="D606" s="8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2.75" customHeight="1" x14ac:dyDescent="0.15">
      <c r="A607" s="2"/>
      <c r="B607" s="8"/>
      <c r="C607" s="8"/>
      <c r="D607" s="8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2.75" customHeight="1" x14ac:dyDescent="0.15">
      <c r="A608" s="2"/>
      <c r="B608" s="8"/>
      <c r="C608" s="8"/>
      <c r="D608" s="8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2.75" customHeight="1" x14ac:dyDescent="0.15">
      <c r="A609" s="2"/>
      <c r="B609" s="8"/>
      <c r="C609" s="8"/>
      <c r="D609" s="8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2.75" customHeight="1" x14ac:dyDescent="0.15">
      <c r="A610" s="2"/>
      <c r="B610" s="8"/>
      <c r="C610" s="8"/>
      <c r="D610" s="8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2.75" customHeight="1" x14ac:dyDescent="0.15">
      <c r="A611" s="2"/>
      <c r="B611" s="8"/>
      <c r="C611" s="8"/>
      <c r="D611" s="8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2.75" customHeight="1" x14ac:dyDescent="0.15">
      <c r="A612" s="2"/>
      <c r="B612" s="8"/>
      <c r="C612" s="8"/>
      <c r="D612" s="8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2.75" customHeight="1" x14ac:dyDescent="0.15">
      <c r="A613" s="2"/>
      <c r="B613" s="8"/>
      <c r="C613" s="8"/>
      <c r="D613" s="8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2.75" customHeight="1" x14ac:dyDescent="0.15">
      <c r="A614" s="2"/>
      <c r="B614" s="8"/>
      <c r="C614" s="8"/>
      <c r="D614" s="8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2.75" customHeight="1" x14ac:dyDescent="0.15">
      <c r="A615" s="2"/>
      <c r="B615" s="8"/>
      <c r="C615" s="8"/>
      <c r="D615" s="8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2.75" customHeight="1" x14ac:dyDescent="0.15">
      <c r="A616" s="2"/>
      <c r="B616" s="8"/>
      <c r="C616" s="8"/>
      <c r="D616" s="8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2.75" customHeight="1" x14ac:dyDescent="0.15">
      <c r="A617" s="2"/>
      <c r="B617" s="8"/>
      <c r="C617" s="8"/>
      <c r="D617" s="8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2.75" customHeight="1" x14ac:dyDescent="0.15">
      <c r="A618" s="2"/>
      <c r="B618" s="8"/>
      <c r="C618" s="8"/>
      <c r="D618" s="8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2.75" customHeight="1" x14ac:dyDescent="0.15">
      <c r="A619" s="2"/>
      <c r="B619" s="8"/>
      <c r="C619" s="8"/>
      <c r="D619" s="8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2.75" customHeight="1" x14ac:dyDescent="0.15">
      <c r="A620" s="2"/>
      <c r="B620" s="8"/>
      <c r="C620" s="8"/>
      <c r="D620" s="8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2.75" customHeight="1" x14ac:dyDescent="0.15">
      <c r="A621" s="2"/>
      <c r="B621" s="8"/>
      <c r="C621" s="8"/>
      <c r="D621" s="8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2.75" customHeight="1" x14ac:dyDescent="0.15">
      <c r="A622" s="2"/>
      <c r="B622" s="8"/>
      <c r="C622" s="8"/>
      <c r="D622" s="8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2.75" customHeight="1" x14ac:dyDescent="0.15">
      <c r="A623" s="2"/>
      <c r="B623" s="8"/>
      <c r="C623" s="8"/>
      <c r="D623" s="8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2.75" customHeight="1" x14ac:dyDescent="0.15">
      <c r="A624" s="2"/>
      <c r="B624" s="8"/>
      <c r="C624" s="8"/>
      <c r="D624" s="8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2.75" customHeight="1" x14ac:dyDescent="0.15">
      <c r="A625" s="2"/>
      <c r="B625" s="8"/>
      <c r="C625" s="8"/>
      <c r="D625" s="8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2.75" customHeight="1" x14ac:dyDescent="0.15">
      <c r="A626" s="2"/>
      <c r="B626" s="8"/>
      <c r="C626" s="8"/>
      <c r="D626" s="8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2.75" customHeight="1" x14ac:dyDescent="0.15">
      <c r="A627" s="2"/>
      <c r="B627" s="8"/>
      <c r="C627" s="8"/>
      <c r="D627" s="8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2.75" customHeight="1" x14ac:dyDescent="0.15">
      <c r="A628" s="2"/>
      <c r="B628" s="8"/>
      <c r="C628" s="8"/>
      <c r="D628" s="8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2.75" customHeight="1" x14ac:dyDescent="0.15">
      <c r="A629" s="2"/>
      <c r="B629" s="8"/>
      <c r="C629" s="8"/>
      <c r="D629" s="8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2.75" customHeight="1" x14ac:dyDescent="0.15">
      <c r="A630" s="2"/>
      <c r="B630" s="8"/>
      <c r="C630" s="8"/>
      <c r="D630" s="8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2.75" customHeight="1" x14ac:dyDescent="0.15">
      <c r="A631" s="2"/>
      <c r="B631" s="8"/>
      <c r="C631" s="8"/>
      <c r="D631" s="8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2.75" customHeight="1" x14ac:dyDescent="0.15">
      <c r="A632" s="2"/>
      <c r="B632" s="8"/>
      <c r="C632" s="8"/>
      <c r="D632" s="8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2.75" customHeight="1" x14ac:dyDescent="0.15">
      <c r="A633" s="2"/>
      <c r="B633" s="8"/>
      <c r="C633" s="8"/>
      <c r="D633" s="8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2.75" customHeight="1" x14ac:dyDescent="0.15">
      <c r="A634" s="2"/>
      <c r="B634" s="8"/>
      <c r="C634" s="8"/>
      <c r="D634" s="8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2.75" customHeight="1" x14ac:dyDescent="0.15">
      <c r="A635" s="2"/>
      <c r="B635" s="8"/>
      <c r="C635" s="8"/>
      <c r="D635" s="8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2.75" customHeight="1" x14ac:dyDescent="0.15">
      <c r="A636" s="2"/>
      <c r="B636" s="8"/>
      <c r="C636" s="8"/>
      <c r="D636" s="8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2.75" customHeight="1" x14ac:dyDescent="0.15">
      <c r="A637" s="2"/>
      <c r="B637" s="8"/>
      <c r="C637" s="8"/>
      <c r="D637" s="8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2.75" customHeight="1" x14ac:dyDescent="0.15">
      <c r="A638" s="2"/>
      <c r="B638" s="8"/>
      <c r="C638" s="8"/>
      <c r="D638" s="8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2.75" customHeight="1" x14ac:dyDescent="0.15">
      <c r="A639" s="2"/>
      <c r="B639" s="8"/>
      <c r="C639" s="8"/>
      <c r="D639" s="8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2.75" customHeight="1" x14ac:dyDescent="0.15">
      <c r="A640" s="2"/>
      <c r="B640" s="8"/>
      <c r="C640" s="8"/>
      <c r="D640" s="8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2.75" customHeight="1" x14ac:dyDescent="0.15">
      <c r="A641" s="2"/>
      <c r="B641" s="8"/>
      <c r="C641" s="8"/>
      <c r="D641" s="8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2.75" customHeight="1" x14ac:dyDescent="0.15">
      <c r="A642" s="2"/>
      <c r="B642" s="8"/>
      <c r="C642" s="8"/>
      <c r="D642" s="8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2.75" customHeight="1" x14ac:dyDescent="0.15">
      <c r="A643" s="2"/>
      <c r="B643" s="8"/>
      <c r="C643" s="8"/>
      <c r="D643" s="8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2.75" customHeight="1" x14ac:dyDescent="0.15">
      <c r="A644" s="2"/>
      <c r="B644" s="8"/>
      <c r="C644" s="8"/>
      <c r="D644" s="8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2.75" customHeight="1" x14ac:dyDescent="0.15">
      <c r="A645" s="2"/>
      <c r="B645" s="8"/>
      <c r="C645" s="8"/>
      <c r="D645" s="8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2.75" customHeight="1" x14ac:dyDescent="0.15">
      <c r="A646" s="2"/>
      <c r="B646" s="8"/>
      <c r="C646" s="8"/>
      <c r="D646" s="8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2.75" customHeight="1" x14ac:dyDescent="0.15">
      <c r="A647" s="2"/>
      <c r="B647" s="8"/>
      <c r="C647" s="8"/>
      <c r="D647" s="8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2.75" customHeight="1" x14ac:dyDescent="0.15">
      <c r="A648" s="2"/>
      <c r="B648" s="8"/>
      <c r="C648" s="8"/>
      <c r="D648" s="8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2.75" customHeight="1" x14ac:dyDescent="0.15">
      <c r="A649" s="2"/>
      <c r="B649" s="8"/>
      <c r="C649" s="8"/>
      <c r="D649" s="8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2.75" customHeight="1" x14ac:dyDescent="0.15">
      <c r="A650" s="2"/>
      <c r="B650" s="8"/>
      <c r="C650" s="8"/>
      <c r="D650" s="8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2.75" customHeight="1" x14ac:dyDescent="0.15">
      <c r="A651" s="2"/>
      <c r="B651" s="8"/>
      <c r="C651" s="8"/>
      <c r="D651" s="8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2.75" customHeight="1" x14ac:dyDescent="0.15">
      <c r="A652" s="2"/>
      <c r="B652" s="8"/>
      <c r="C652" s="8"/>
      <c r="D652" s="8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2.75" customHeight="1" x14ac:dyDescent="0.15">
      <c r="A653" s="2"/>
      <c r="B653" s="8"/>
      <c r="C653" s="8"/>
      <c r="D653" s="8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2.75" customHeight="1" x14ac:dyDescent="0.15">
      <c r="A654" s="2"/>
      <c r="B654" s="8"/>
      <c r="C654" s="8"/>
      <c r="D654" s="8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2.75" customHeight="1" x14ac:dyDescent="0.15">
      <c r="A655" s="2"/>
      <c r="B655" s="8"/>
      <c r="C655" s="8"/>
      <c r="D655" s="8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2.75" customHeight="1" x14ac:dyDescent="0.15">
      <c r="A656" s="2"/>
      <c r="B656" s="8"/>
      <c r="C656" s="8"/>
      <c r="D656" s="8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2.75" customHeight="1" x14ac:dyDescent="0.15">
      <c r="A657" s="2"/>
      <c r="B657" s="8"/>
      <c r="C657" s="8"/>
      <c r="D657" s="8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2.75" customHeight="1" x14ac:dyDescent="0.15">
      <c r="A658" s="2"/>
      <c r="B658" s="8"/>
      <c r="C658" s="8"/>
      <c r="D658" s="8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2.75" customHeight="1" x14ac:dyDescent="0.15">
      <c r="A659" s="2"/>
      <c r="B659" s="8"/>
      <c r="C659" s="8"/>
      <c r="D659" s="8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2.75" customHeight="1" x14ac:dyDescent="0.15">
      <c r="A660" s="2"/>
      <c r="B660" s="8"/>
      <c r="C660" s="8"/>
      <c r="D660" s="8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2.75" customHeight="1" x14ac:dyDescent="0.15">
      <c r="A661" s="2"/>
      <c r="B661" s="8"/>
      <c r="C661" s="8"/>
      <c r="D661" s="8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2.75" customHeight="1" x14ac:dyDescent="0.15">
      <c r="A662" s="2"/>
      <c r="B662" s="8"/>
      <c r="C662" s="8"/>
      <c r="D662" s="8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2.75" customHeight="1" x14ac:dyDescent="0.15">
      <c r="A663" s="2"/>
      <c r="B663" s="8"/>
      <c r="C663" s="8"/>
      <c r="D663" s="8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2.75" customHeight="1" x14ac:dyDescent="0.15">
      <c r="A664" s="2"/>
      <c r="B664" s="8"/>
      <c r="C664" s="8"/>
      <c r="D664" s="8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2.75" customHeight="1" x14ac:dyDescent="0.15">
      <c r="A665" s="2"/>
      <c r="B665" s="8"/>
      <c r="C665" s="8"/>
      <c r="D665" s="8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2.75" customHeight="1" x14ac:dyDescent="0.15">
      <c r="A666" s="2"/>
      <c r="B666" s="8"/>
      <c r="C666" s="8"/>
      <c r="D666" s="8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2.75" customHeight="1" x14ac:dyDescent="0.15">
      <c r="A667" s="2"/>
      <c r="B667" s="8"/>
      <c r="C667" s="8"/>
      <c r="D667" s="8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2.75" customHeight="1" x14ac:dyDescent="0.15">
      <c r="A668" s="2"/>
      <c r="B668" s="8"/>
      <c r="C668" s="8"/>
      <c r="D668" s="8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2.75" customHeight="1" x14ac:dyDescent="0.15">
      <c r="A669" s="2"/>
      <c r="B669" s="8"/>
      <c r="C669" s="8"/>
      <c r="D669" s="8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2.75" customHeight="1" x14ac:dyDescent="0.15">
      <c r="A670" s="2"/>
      <c r="B670" s="8"/>
      <c r="C670" s="8"/>
      <c r="D670" s="8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2.75" customHeight="1" x14ac:dyDescent="0.15">
      <c r="A671" s="2"/>
      <c r="B671" s="8"/>
      <c r="C671" s="8"/>
      <c r="D671" s="8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2.75" customHeight="1" x14ac:dyDescent="0.15">
      <c r="A672" s="2"/>
      <c r="B672" s="8"/>
      <c r="C672" s="8"/>
      <c r="D672" s="8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2.75" customHeight="1" x14ac:dyDescent="0.15">
      <c r="A673" s="2"/>
      <c r="B673" s="8"/>
      <c r="C673" s="8"/>
      <c r="D673" s="8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2.75" customHeight="1" x14ac:dyDescent="0.15">
      <c r="A674" s="2"/>
      <c r="B674" s="8"/>
      <c r="C674" s="8"/>
      <c r="D674" s="8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2.75" customHeight="1" x14ac:dyDescent="0.15">
      <c r="A675" s="2"/>
      <c r="B675" s="8"/>
      <c r="C675" s="8"/>
      <c r="D675" s="8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2.75" customHeight="1" x14ac:dyDescent="0.15">
      <c r="A676" s="2"/>
      <c r="B676" s="8"/>
      <c r="C676" s="8"/>
      <c r="D676" s="8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2.75" customHeight="1" x14ac:dyDescent="0.15">
      <c r="A677" s="2"/>
      <c r="B677" s="8"/>
      <c r="C677" s="8"/>
      <c r="D677" s="8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2.75" customHeight="1" x14ac:dyDescent="0.15">
      <c r="A678" s="2"/>
      <c r="B678" s="8"/>
      <c r="C678" s="8"/>
      <c r="D678" s="8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2.75" customHeight="1" x14ac:dyDescent="0.15">
      <c r="A679" s="2"/>
      <c r="B679" s="8"/>
      <c r="C679" s="8"/>
      <c r="D679" s="8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2.75" customHeight="1" x14ac:dyDescent="0.15">
      <c r="A680" s="2"/>
      <c r="B680" s="8"/>
      <c r="C680" s="8"/>
      <c r="D680" s="8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2.75" customHeight="1" x14ac:dyDescent="0.15">
      <c r="A681" s="2"/>
      <c r="B681" s="8"/>
      <c r="C681" s="8"/>
      <c r="D681" s="8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2.75" customHeight="1" x14ac:dyDescent="0.15">
      <c r="A682" s="2"/>
      <c r="B682" s="8"/>
      <c r="C682" s="8"/>
      <c r="D682" s="8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2.75" customHeight="1" x14ac:dyDescent="0.15">
      <c r="A683" s="2"/>
      <c r="B683" s="8"/>
      <c r="C683" s="8"/>
      <c r="D683" s="8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2.75" customHeight="1" x14ac:dyDescent="0.15">
      <c r="A684" s="2"/>
      <c r="B684" s="8"/>
      <c r="C684" s="8"/>
      <c r="D684" s="8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2.75" customHeight="1" x14ac:dyDescent="0.15">
      <c r="A685" s="2"/>
      <c r="B685" s="8"/>
      <c r="C685" s="8"/>
      <c r="D685" s="8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2.75" customHeight="1" x14ac:dyDescent="0.15">
      <c r="A686" s="2"/>
      <c r="B686" s="8"/>
      <c r="C686" s="8"/>
      <c r="D686" s="8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2.75" customHeight="1" x14ac:dyDescent="0.15">
      <c r="A687" s="2"/>
      <c r="B687" s="8"/>
      <c r="C687" s="8"/>
      <c r="D687" s="8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2.75" customHeight="1" x14ac:dyDescent="0.15">
      <c r="A688" s="2"/>
      <c r="B688" s="8"/>
      <c r="C688" s="8"/>
      <c r="D688" s="8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2.75" customHeight="1" x14ac:dyDescent="0.15">
      <c r="A689" s="2"/>
      <c r="B689" s="8"/>
      <c r="C689" s="8"/>
      <c r="D689" s="8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2.75" customHeight="1" x14ac:dyDescent="0.15">
      <c r="A690" s="2"/>
      <c r="B690" s="8"/>
      <c r="C690" s="8"/>
      <c r="D690" s="8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2.75" customHeight="1" x14ac:dyDescent="0.15">
      <c r="A691" s="2"/>
      <c r="B691" s="8"/>
      <c r="C691" s="8"/>
      <c r="D691" s="8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2.75" customHeight="1" x14ac:dyDescent="0.15">
      <c r="A692" s="2"/>
      <c r="B692" s="8"/>
      <c r="C692" s="8"/>
      <c r="D692" s="8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2.75" customHeight="1" x14ac:dyDescent="0.15">
      <c r="A693" s="2"/>
      <c r="B693" s="8"/>
      <c r="C693" s="8"/>
      <c r="D693" s="8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2.75" customHeight="1" x14ac:dyDescent="0.15">
      <c r="A694" s="2"/>
      <c r="B694" s="8"/>
      <c r="C694" s="8"/>
      <c r="D694" s="8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2.75" customHeight="1" x14ac:dyDescent="0.15">
      <c r="A695" s="2"/>
      <c r="B695" s="8"/>
      <c r="C695" s="8"/>
      <c r="D695" s="8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2.75" customHeight="1" x14ac:dyDescent="0.15">
      <c r="A696" s="2"/>
      <c r="B696" s="8"/>
      <c r="C696" s="8"/>
      <c r="D696" s="8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2.75" customHeight="1" x14ac:dyDescent="0.15">
      <c r="A697" s="2"/>
      <c r="B697" s="8"/>
      <c r="C697" s="8"/>
      <c r="D697" s="8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2.75" customHeight="1" x14ac:dyDescent="0.15">
      <c r="A698" s="2"/>
      <c r="B698" s="8"/>
      <c r="C698" s="8"/>
      <c r="D698" s="8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2.75" customHeight="1" x14ac:dyDescent="0.15">
      <c r="A699" s="2"/>
      <c r="B699" s="8"/>
      <c r="C699" s="8"/>
      <c r="D699" s="8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2.75" customHeight="1" x14ac:dyDescent="0.15">
      <c r="A700" s="2"/>
      <c r="B700" s="8"/>
      <c r="C700" s="8"/>
      <c r="D700" s="8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2.75" customHeight="1" x14ac:dyDescent="0.15">
      <c r="A701" s="2"/>
      <c r="B701" s="8"/>
      <c r="C701" s="8"/>
      <c r="D701" s="8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2.75" customHeight="1" x14ac:dyDescent="0.15">
      <c r="A702" s="2"/>
      <c r="B702" s="8"/>
      <c r="C702" s="8"/>
      <c r="D702" s="8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2.75" customHeight="1" x14ac:dyDescent="0.15">
      <c r="A703" s="2"/>
      <c r="B703" s="8"/>
      <c r="C703" s="8"/>
      <c r="D703" s="8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2.75" customHeight="1" x14ac:dyDescent="0.15">
      <c r="A704" s="2"/>
      <c r="B704" s="8"/>
      <c r="C704" s="8"/>
      <c r="D704" s="8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2.75" customHeight="1" x14ac:dyDescent="0.15">
      <c r="A705" s="2"/>
      <c r="B705" s="8"/>
      <c r="C705" s="8"/>
      <c r="D705" s="8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2.75" customHeight="1" x14ac:dyDescent="0.15">
      <c r="A706" s="2"/>
      <c r="B706" s="8"/>
      <c r="C706" s="8"/>
      <c r="D706" s="8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2.75" customHeight="1" x14ac:dyDescent="0.15">
      <c r="A707" s="2"/>
      <c r="B707" s="8"/>
      <c r="C707" s="8"/>
      <c r="D707" s="8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2.75" customHeight="1" x14ac:dyDescent="0.15">
      <c r="A708" s="2"/>
      <c r="B708" s="8"/>
      <c r="C708" s="8"/>
      <c r="D708" s="8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2.75" customHeight="1" x14ac:dyDescent="0.15">
      <c r="A709" s="2"/>
      <c r="B709" s="8"/>
      <c r="C709" s="8"/>
      <c r="D709" s="8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2.75" customHeight="1" x14ac:dyDescent="0.15">
      <c r="A710" s="2"/>
      <c r="B710" s="8"/>
      <c r="C710" s="8"/>
      <c r="D710" s="8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2.75" customHeight="1" x14ac:dyDescent="0.15">
      <c r="A711" s="2"/>
      <c r="B711" s="8"/>
      <c r="C711" s="8"/>
      <c r="D711" s="8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2.75" customHeight="1" x14ac:dyDescent="0.15">
      <c r="A712" s="2"/>
      <c r="B712" s="8"/>
      <c r="C712" s="8"/>
      <c r="D712" s="8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2.75" customHeight="1" x14ac:dyDescent="0.15">
      <c r="A713" s="2"/>
      <c r="B713" s="8"/>
      <c r="C713" s="8"/>
      <c r="D713" s="8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2.75" customHeight="1" x14ac:dyDescent="0.15">
      <c r="A714" s="2"/>
      <c r="B714" s="8"/>
      <c r="C714" s="8"/>
      <c r="D714" s="8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2.75" customHeight="1" x14ac:dyDescent="0.15">
      <c r="A715" s="2"/>
      <c r="B715" s="8"/>
      <c r="C715" s="8"/>
      <c r="D715" s="8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2.75" customHeight="1" x14ac:dyDescent="0.15">
      <c r="A716" s="2"/>
      <c r="B716" s="8"/>
      <c r="C716" s="8"/>
      <c r="D716" s="8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2.75" customHeight="1" x14ac:dyDescent="0.15">
      <c r="A717" s="2"/>
      <c r="B717" s="8"/>
      <c r="C717" s="8"/>
      <c r="D717" s="8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2.75" customHeight="1" x14ac:dyDescent="0.15">
      <c r="A718" s="2"/>
      <c r="B718" s="8"/>
      <c r="C718" s="8"/>
      <c r="D718" s="8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2.75" customHeight="1" x14ac:dyDescent="0.15">
      <c r="A719" s="2"/>
      <c r="B719" s="8"/>
      <c r="C719" s="8"/>
      <c r="D719" s="8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2.75" customHeight="1" x14ac:dyDescent="0.15">
      <c r="A720" s="2"/>
      <c r="B720" s="8"/>
      <c r="C720" s="8"/>
      <c r="D720" s="8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2.75" customHeight="1" x14ac:dyDescent="0.15">
      <c r="A721" s="2"/>
      <c r="B721" s="8"/>
      <c r="C721" s="8"/>
      <c r="D721" s="8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2.75" customHeight="1" x14ac:dyDescent="0.15">
      <c r="A722" s="2"/>
      <c r="B722" s="8"/>
      <c r="C722" s="8"/>
      <c r="D722" s="8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2.75" customHeight="1" x14ac:dyDescent="0.15">
      <c r="A723" s="2"/>
      <c r="B723" s="8"/>
      <c r="C723" s="8"/>
      <c r="D723" s="8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2.75" customHeight="1" x14ac:dyDescent="0.15">
      <c r="A724" s="2"/>
      <c r="B724" s="8"/>
      <c r="C724" s="8"/>
      <c r="D724" s="8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2.75" customHeight="1" x14ac:dyDescent="0.15">
      <c r="A725" s="2"/>
      <c r="B725" s="8"/>
      <c r="C725" s="8"/>
      <c r="D725" s="8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2.75" customHeight="1" x14ac:dyDescent="0.15">
      <c r="A726" s="2"/>
      <c r="B726" s="8"/>
      <c r="C726" s="8"/>
      <c r="D726" s="8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2.75" customHeight="1" x14ac:dyDescent="0.15">
      <c r="A727" s="2"/>
      <c r="B727" s="8"/>
      <c r="C727" s="8"/>
      <c r="D727" s="8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2.75" customHeight="1" x14ac:dyDescent="0.15">
      <c r="A728" s="2"/>
      <c r="B728" s="8"/>
      <c r="C728" s="8"/>
      <c r="D728" s="8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2.75" customHeight="1" x14ac:dyDescent="0.15">
      <c r="A729" s="2"/>
      <c r="B729" s="8"/>
      <c r="C729" s="8"/>
      <c r="D729" s="8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2.75" customHeight="1" x14ac:dyDescent="0.15">
      <c r="A730" s="2"/>
      <c r="B730" s="8"/>
      <c r="C730" s="8"/>
      <c r="D730" s="8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2.75" customHeight="1" x14ac:dyDescent="0.15">
      <c r="A731" s="2"/>
      <c r="B731" s="8"/>
      <c r="C731" s="8"/>
      <c r="D731" s="8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2.75" customHeight="1" x14ac:dyDescent="0.15">
      <c r="A732" s="2"/>
      <c r="B732" s="8"/>
      <c r="C732" s="8"/>
      <c r="D732" s="8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2.75" customHeight="1" x14ac:dyDescent="0.15">
      <c r="A733" s="2"/>
      <c r="B733" s="8"/>
      <c r="C733" s="8"/>
      <c r="D733" s="8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2.75" customHeight="1" x14ac:dyDescent="0.15">
      <c r="A734" s="2"/>
      <c r="B734" s="8"/>
      <c r="C734" s="8"/>
      <c r="D734" s="8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2.75" customHeight="1" x14ac:dyDescent="0.15">
      <c r="A735" s="2"/>
      <c r="B735" s="8"/>
      <c r="C735" s="8"/>
      <c r="D735" s="8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2.75" customHeight="1" x14ac:dyDescent="0.15">
      <c r="A736" s="2"/>
      <c r="B736" s="8"/>
      <c r="C736" s="8"/>
      <c r="D736" s="8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2.75" customHeight="1" x14ac:dyDescent="0.15">
      <c r="A737" s="2"/>
      <c r="B737" s="8"/>
      <c r="C737" s="8"/>
      <c r="D737" s="8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2.75" customHeight="1" x14ac:dyDescent="0.15">
      <c r="A738" s="2"/>
      <c r="B738" s="8"/>
      <c r="C738" s="8"/>
      <c r="D738" s="8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2.75" customHeight="1" x14ac:dyDescent="0.15">
      <c r="A739" s="2"/>
      <c r="B739" s="8"/>
      <c r="C739" s="8"/>
      <c r="D739" s="8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2.75" customHeight="1" x14ac:dyDescent="0.15">
      <c r="A740" s="2"/>
      <c r="B740" s="8"/>
      <c r="C740" s="8"/>
      <c r="D740" s="8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2.75" customHeight="1" x14ac:dyDescent="0.15">
      <c r="A741" s="2"/>
      <c r="B741" s="8"/>
      <c r="C741" s="8"/>
      <c r="D741" s="8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2.75" customHeight="1" x14ac:dyDescent="0.15">
      <c r="A742" s="2"/>
      <c r="B742" s="8"/>
      <c r="C742" s="8"/>
      <c r="D742" s="8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2.75" customHeight="1" x14ac:dyDescent="0.15">
      <c r="A743" s="2"/>
      <c r="B743" s="8"/>
      <c r="C743" s="8"/>
      <c r="D743" s="8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2.75" customHeight="1" x14ac:dyDescent="0.15">
      <c r="A744" s="2"/>
      <c r="B744" s="8"/>
      <c r="C744" s="8"/>
      <c r="D744" s="8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2.75" customHeight="1" x14ac:dyDescent="0.15">
      <c r="A745" s="2"/>
      <c r="B745" s="8"/>
      <c r="C745" s="8"/>
      <c r="D745" s="8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2.75" customHeight="1" x14ac:dyDescent="0.15">
      <c r="A746" s="2"/>
      <c r="B746" s="8"/>
      <c r="C746" s="8"/>
      <c r="D746" s="8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2.75" customHeight="1" x14ac:dyDescent="0.15">
      <c r="A747" s="2"/>
      <c r="B747" s="8"/>
      <c r="C747" s="8"/>
      <c r="D747" s="8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2.75" customHeight="1" x14ac:dyDescent="0.15">
      <c r="A748" s="2"/>
      <c r="B748" s="8"/>
      <c r="C748" s="8"/>
      <c r="D748" s="8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2.75" customHeight="1" x14ac:dyDescent="0.15">
      <c r="A749" s="2"/>
      <c r="B749" s="8"/>
      <c r="C749" s="8"/>
      <c r="D749" s="8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2.75" customHeight="1" x14ac:dyDescent="0.15">
      <c r="A750" s="2"/>
      <c r="B750" s="8"/>
      <c r="C750" s="8"/>
      <c r="D750" s="8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2.75" customHeight="1" x14ac:dyDescent="0.15">
      <c r="A751" s="2"/>
      <c r="B751" s="8"/>
      <c r="C751" s="8"/>
      <c r="D751" s="8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2.75" customHeight="1" x14ac:dyDescent="0.15">
      <c r="A752" s="2"/>
      <c r="B752" s="8"/>
      <c r="C752" s="8"/>
      <c r="D752" s="8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2.75" customHeight="1" x14ac:dyDescent="0.15">
      <c r="A753" s="2"/>
      <c r="B753" s="8"/>
      <c r="C753" s="8"/>
      <c r="D753" s="8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2.75" customHeight="1" x14ac:dyDescent="0.15">
      <c r="A754" s="2"/>
      <c r="B754" s="8"/>
      <c r="C754" s="8"/>
      <c r="D754" s="8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2.75" customHeight="1" x14ac:dyDescent="0.15">
      <c r="A755" s="2"/>
      <c r="B755" s="8"/>
      <c r="C755" s="8"/>
      <c r="D755" s="8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2.75" customHeight="1" x14ac:dyDescent="0.15">
      <c r="A756" s="2"/>
      <c r="B756" s="8"/>
      <c r="C756" s="8"/>
      <c r="D756" s="8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2.75" customHeight="1" x14ac:dyDescent="0.15">
      <c r="A757" s="2"/>
      <c r="B757" s="8"/>
      <c r="C757" s="8"/>
      <c r="D757" s="8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2.75" customHeight="1" x14ac:dyDescent="0.15">
      <c r="A758" s="2"/>
      <c r="B758" s="8"/>
      <c r="C758" s="8"/>
      <c r="D758" s="8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2.75" customHeight="1" x14ac:dyDescent="0.15">
      <c r="A759" s="2"/>
      <c r="B759" s="8"/>
      <c r="C759" s="8"/>
      <c r="D759" s="8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2.75" customHeight="1" x14ac:dyDescent="0.15">
      <c r="A760" s="2"/>
      <c r="B760" s="8"/>
      <c r="C760" s="8"/>
      <c r="D760" s="8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2.75" customHeight="1" x14ac:dyDescent="0.15">
      <c r="A761" s="2"/>
      <c r="B761" s="8"/>
      <c r="C761" s="8"/>
      <c r="D761" s="8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2.75" customHeight="1" x14ac:dyDescent="0.15">
      <c r="A762" s="2"/>
      <c r="B762" s="8"/>
      <c r="C762" s="8"/>
      <c r="D762" s="8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2.75" customHeight="1" x14ac:dyDescent="0.15">
      <c r="A763" s="2"/>
      <c r="B763" s="8"/>
      <c r="C763" s="8"/>
      <c r="D763" s="8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2.75" customHeight="1" x14ac:dyDescent="0.15">
      <c r="A764" s="2"/>
      <c r="B764" s="8"/>
      <c r="C764" s="8"/>
      <c r="D764" s="8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2.75" customHeight="1" x14ac:dyDescent="0.15">
      <c r="A765" s="2"/>
      <c r="B765" s="8"/>
      <c r="C765" s="8"/>
      <c r="D765" s="8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2.75" customHeight="1" x14ac:dyDescent="0.15">
      <c r="A766" s="2"/>
      <c r="B766" s="8"/>
      <c r="C766" s="8"/>
      <c r="D766" s="8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2.75" customHeight="1" x14ac:dyDescent="0.15">
      <c r="A767" s="2"/>
      <c r="B767" s="8"/>
      <c r="C767" s="8"/>
      <c r="D767" s="8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2.75" customHeight="1" x14ac:dyDescent="0.15">
      <c r="A768" s="2"/>
      <c r="B768" s="8"/>
      <c r="C768" s="8"/>
      <c r="D768" s="8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2.75" customHeight="1" x14ac:dyDescent="0.15">
      <c r="A769" s="2"/>
      <c r="B769" s="8"/>
      <c r="C769" s="8"/>
      <c r="D769" s="8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2.75" customHeight="1" x14ac:dyDescent="0.15">
      <c r="A770" s="2"/>
      <c r="B770" s="8"/>
      <c r="C770" s="8"/>
      <c r="D770" s="8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2.75" customHeight="1" x14ac:dyDescent="0.15">
      <c r="A771" s="2"/>
      <c r="B771" s="8"/>
      <c r="C771" s="8"/>
      <c r="D771" s="8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2.75" customHeight="1" x14ac:dyDescent="0.15">
      <c r="A772" s="2"/>
      <c r="B772" s="8"/>
      <c r="C772" s="8"/>
      <c r="D772" s="8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2.75" customHeight="1" x14ac:dyDescent="0.15">
      <c r="A773" s="2"/>
      <c r="B773" s="8"/>
      <c r="C773" s="8"/>
      <c r="D773" s="8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2.75" customHeight="1" x14ac:dyDescent="0.15">
      <c r="A774" s="2"/>
      <c r="B774" s="8"/>
      <c r="C774" s="8"/>
      <c r="D774" s="8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2.75" customHeight="1" x14ac:dyDescent="0.15">
      <c r="A775" s="2"/>
      <c r="B775" s="8"/>
      <c r="C775" s="8"/>
      <c r="D775" s="8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2.75" customHeight="1" x14ac:dyDescent="0.15">
      <c r="A776" s="2"/>
      <c r="B776" s="8"/>
      <c r="C776" s="8"/>
      <c r="D776" s="8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2.75" customHeight="1" x14ac:dyDescent="0.15">
      <c r="A777" s="2"/>
      <c r="B777" s="8"/>
      <c r="C777" s="8"/>
      <c r="D777" s="8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2.75" customHeight="1" x14ac:dyDescent="0.15">
      <c r="A778" s="2"/>
      <c r="B778" s="8"/>
      <c r="C778" s="8"/>
      <c r="D778" s="8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2.75" customHeight="1" x14ac:dyDescent="0.15">
      <c r="A779" s="2"/>
      <c r="B779" s="8"/>
      <c r="C779" s="8"/>
      <c r="D779" s="8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2.75" customHeight="1" x14ac:dyDescent="0.15">
      <c r="A780" s="2"/>
      <c r="B780" s="8"/>
      <c r="C780" s="8"/>
      <c r="D780" s="8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2.75" customHeight="1" x14ac:dyDescent="0.15">
      <c r="A781" s="2"/>
      <c r="B781" s="8"/>
      <c r="C781" s="8"/>
      <c r="D781" s="8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2.75" customHeight="1" x14ac:dyDescent="0.15">
      <c r="A782" s="2"/>
      <c r="B782" s="8"/>
      <c r="C782" s="8"/>
      <c r="D782" s="8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2.75" customHeight="1" x14ac:dyDescent="0.15">
      <c r="A783" s="2"/>
      <c r="B783" s="8"/>
      <c r="C783" s="8"/>
      <c r="D783" s="8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2.75" customHeight="1" x14ac:dyDescent="0.15">
      <c r="A784" s="2"/>
      <c r="B784" s="8"/>
      <c r="C784" s="8"/>
      <c r="D784" s="8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2.75" customHeight="1" x14ac:dyDescent="0.15">
      <c r="A785" s="2"/>
      <c r="B785" s="8"/>
      <c r="C785" s="8"/>
      <c r="D785" s="8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2.75" customHeight="1" x14ac:dyDescent="0.15">
      <c r="A786" s="2"/>
      <c r="B786" s="8"/>
      <c r="C786" s="8"/>
      <c r="D786" s="8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2.75" customHeight="1" x14ac:dyDescent="0.15">
      <c r="A787" s="2"/>
      <c r="B787" s="8"/>
      <c r="C787" s="8"/>
      <c r="D787" s="8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2.75" customHeight="1" x14ac:dyDescent="0.15">
      <c r="A788" s="2"/>
      <c r="B788" s="8"/>
      <c r="C788" s="8"/>
      <c r="D788" s="8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2.75" customHeight="1" x14ac:dyDescent="0.15">
      <c r="A789" s="2"/>
      <c r="B789" s="8"/>
      <c r="C789" s="8"/>
      <c r="D789" s="8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2.75" customHeight="1" x14ac:dyDescent="0.15">
      <c r="A790" s="2"/>
      <c r="B790" s="8"/>
      <c r="C790" s="8"/>
      <c r="D790" s="8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2.75" customHeight="1" x14ac:dyDescent="0.15">
      <c r="A791" s="2"/>
      <c r="B791" s="8"/>
      <c r="C791" s="8"/>
      <c r="D791" s="8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2.75" customHeight="1" x14ac:dyDescent="0.15">
      <c r="A792" s="2"/>
      <c r="B792" s="8"/>
      <c r="C792" s="8"/>
      <c r="D792" s="8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2.75" customHeight="1" x14ac:dyDescent="0.15">
      <c r="A793" s="2"/>
      <c r="B793" s="8"/>
      <c r="C793" s="8"/>
      <c r="D793" s="8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2.75" customHeight="1" x14ac:dyDescent="0.15">
      <c r="A794" s="2"/>
      <c r="B794" s="8"/>
      <c r="C794" s="8"/>
      <c r="D794" s="8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2.75" customHeight="1" x14ac:dyDescent="0.15">
      <c r="A795" s="2"/>
      <c r="B795" s="8"/>
      <c r="C795" s="8"/>
      <c r="D795" s="8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2.75" customHeight="1" x14ac:dyDescent="0.15">
      <c r="A796" s="2"/>
      <c r="B796" s="8"/>
      <c r="C796" s="8"/>
      <c r="D796" s="8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2.75" customHeight="1" x14ac:dyDescent="0.15">
      <c r="A797" s="2"/>
      <c r="B797" s="8"/>
      <c r="C797" s="8"/>
      <c r="D797" s="8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2.75" customHeight="1" x14ac:dyDescent="0.15">
      <c r="A798" s="2"/>
      <c r="B798" s="8"/>
      <c r="C798" s="8"/>
      <c r="D798" s="8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2.75" customHeight="1" x14ac:dyDescent="0.15">
      <c r="A799" s="2"/>
      <c r="B799" s="8"/>
      <c r="C799" s="8"/>
      <c r="D799" s="8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2.75" customHeight="1" x14ac:dyDescent="0.15">
      <c r="A800" s="2"/>
      <c r="B800" s="8"/>
      <c r="C800" s="8"/>
      <c r="D800" s="8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2.75" customHeight="1" x14ac:dyDescent="0.15">
      <c r="A801" s="2"/>
      <c r="B801" s="8"/>
      <c r="C801" s="8"/>
      <c r="D801" s="8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2.75" customHeight="1" x14ac:dyDescent="0.15">
      <c r="A802" s="2"/>
      <c r="B802" s="8"/>
      <c r="C802" s="8"/>
      <c r="D802" s="8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2.75" customHeight="1" x14ac:dyDescent="0.15">
      <c r="A803" s="2"/>
      <c r="B803" s="8"/>
      <c r="C803" s="8"/>
      <c r="D803" s="8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2.75" customHeight="1" x14ac:dyDescent="0.15">
      <c r="A804" s="2"/>
      <c r="B804" s="8"/>
      <c r="C804" s="8"/>
      <c r="D804" s="8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2.75" customHeight="1" x14ac:dyDescent="0.15">
      <c r="A805" s="2"/>
      <c r="B805" s="8"/>
      <c r="C805" s="8"/>
      <c r="D805" s="8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2.75" customHeight="1" x14ac:dyDescent="0.15">
      <c r="A806" s="2"/>
      <c r="B806" s="8"/>
      <c r="C806" s="8"/>
      <c r="D806" s="8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2.75" customHeight="1" x14ac:dyDescent="0.15">
      <c r="A807" s="2"/>
      <c r="B807" s="8"/>
      <c r="C807" s="8"/>
      <c r="D807" s="8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2.75" customHeight="1" x14ac:dyDescent="0.15">
      <c r="A808" s="2"/>
      <c r="B808" s="8"/>
      <c r="C808" s="8"/>
      <c r="D808" s="8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2.75" customHeight="1" x14ac:dyDescent="0.15">
      <c r="A809" s="2"/>
      <c r="B809" s="8"/>
      <c r="C809" s="8"/>
      <c r="D809" s="8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2.75" customHeight="1" x14ac:dyDescent="0.15">
      <c r="A810" s="2"/>
      <c r="B810" s="8"/>
      <c r="C810" s="8"/>
      <c r="D810" s="8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2.75" customHeight="1" x14ac:dyDescent="0.15">
      <c r="A811" s="2"/>
      <c r="B811" s="8"/>
      <c r="C811" s="8"/>
      <c r="D811" s="8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2.75" customHeight="1" x14ac:dyDescent="0.15">
      <c r="A812" s="2"/>
      <c r="B812" s="8"/>
      <c r="C812" s="8"/>
      <c r="D812" s="8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2.75" customHeight="1" x14ac:dyDescent="0.15">
      <c r="A813" s="2"/>
      <c r="B813" s="8"/>
      <c r="C813" s="8"/>
      <c r="D813" s="8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2.75" customHeight="1" x14ac:dyDescent="0.15">
      <c r="A814" s="2"/>
      <c r="B814" s="8"/>
      <c r="C814" s="8"/>
      <c r="D814" s="8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2.75" customHeight="1" x14ac:dyDescent="0.15">
      <c r="A815" s="2"/>
      <c r="B815" s="8"/>
      <c r="C815" s="8"/>
      <c r="D815" s="8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2.75" customHeight="1" x14ac:dyDescent="0.15">
      <c r="A816" s="2"/>
      <c r="B816" s="8"/>
      <c r="C816" s="8"/>
      <c r="D816" s="8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2.75" customHeight="1" x14ac:dyDescent="0.15">
      <c r="A817" s="2"/>
      <c r="B817" s="8"/>
      <c r="C817" s="8"/>
      <c r="D817" s="8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2.75" customHeight="1" x14ac:dyDescent="0.15">
      <c r="A818" s="2"/>
      <c r="B818" s="8"/>
      <c r="C818" s="8"/>
      <c r="D818" s="8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2.75" customHeight="1" x14ac:dyDescent="0.15">
      <c r="A819" s="2"/>
      <c r="B819" s="8"/>
      <c r="C819" s="8"/>
      <c r="D819" s="8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2.75" customHeight="1" x14ac:dyDescent="0.15">
      <c r="A820" s="2"/>
      <c r="B820" s="8"/>
      <c r="C820" s="8"/>
      <c r="D820" s="8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2.75" customHeight="1" x14ac:dyDescent="0.15">
      <c r="A821" s="2"/>
      <c r="B821" s="8"/>
      <c r="C821" s="8"/>
      <c r="D821" s="8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2.75" customHeight="1" x14ac:dyDescent="0.15">
      <c r="A822" s="2"/>
      <c r="B822" s="8"/>
      <c r="C822" s="8"/>
      <c r="D822" s="8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2.75" customHeight="1" x14ac:dyDescent="0.15">
      <c r="A823" s="2"/>
      <c r="B823" s="8"/>
      <c r="C823" s="8"/>
      <c r="D823" s="8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2.75" customHeight="1" x14ac:dyDescent="0.15">
      <c r="A824" s="2"/>
      <c r="B824" s="8"/>
      <c r="C824" s="8"/>
      <c r="D824" s="8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2.75" customHeight="1" x14ac:dyDescent="0.15">
      <c r="A825" s="2"/>
      <c r="B825" s="8"/>
      <c r="C825" s="8"/>
      <c r="D825" s="8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2.75" customHeight="1" x14ac:dyDescent="0.15">
      <c r="A826" s="2"/>
      <c r="B826" s="8"/>
      <c r="C826" s="8"/>
      <c r="D826" s="8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2.75" customHeight="1" x14ac:dyDescent="0.15">
      <c r="A827" s="2"/>
      <c r="B827" s="8"/>
      <c r="C827" s="8"/>
      <c r="D827" s="8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2.75" customHeight="1" x14ac:dyDescent="0.15">
      <c r="A828" s="2"/>
      <c r="B828" s="8"/>
      <c r="C828" s="8"/>
      <c r="D828" s="8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2.75" customHeight="1" x14ac:dyDescent="0.15">
      <c r="A829" s="2"/>
      <c r="B829" s="8"/>
      <c r="C829" s="8"/>
      <c r="D829" s="8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2.75" customHeight="1" x14ac:dyDescent="0.15">
      <c r="A830" s="2"/>
      <c r="B830" s="8"/>
      <c r="C830" s="8"/>
      <c r="D830" s="8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2.75" customHeight="1" x14ac:dyDescent="0.15">
      <c r="A831" s="2"/>
      <c r="B831" s="8"/>
      <c r="C831" s="8"/>
      <c r="D831" s="8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2.75" customHeight="1" x14ac:dyDescent="0.15">
      <c r="A832" s="2"/>
      <c r="B832" s="8"/>
      <c r="C832" s="8"/>
      <c r="D832" s="8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2.75" customHeight="1" x14ac:dyDescent="0.15">
      <c r="A833" s="2"/>
      <c r="B833" s="8"/>
      <c r="C833" s="8"/>
      <c r="D833" s="8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2.75" customHeight="1" x14ac:dyDescent="0.15">
      <c r="A834" s="2"/>
      <c r="B834" s="8"/>
      <c r="C834" s="8"/>
      <c r="D834" s="8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2.75" customHeight="1" x14ac:dyDescent="0.15">
      <c r="A835" s="2"/>
      <c r="B835" s="8"/>
      <c r="C835" s="8"/>
      <c r="D835" s="8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2.75" customHeight="1" x14ac:dyDescent="0.15">
      <c r="A836" s="2"/>
      <c r="B836" s="8"/>
      <c r="C836" s="8"/>
      <c r="D836" s="8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2.75" customHeight="1" x14ac:dyDescent="0.15">
      <c r="A837" s="2"/>
      <c r="B837" s="8"/>
      <c r="C837" s="8"/>
      <c r="D837" s="8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2.75" customHeight="1" x14ac:dyDescent="0.15">
      <c r="A838" s="2"/>
      <c r="B838" s="8"/>
      <c r="C838" s="8"/>
      <c r="D838" s="8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2.75" customHeight="1" x14ac:dyDescent="0.15">
      <c r="A839" s="2"/>
      <c r="B839" s="8"/>
      <c r="C839" s="8"/>
      <c r="D839" s="8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2.75" customHeight="1" x14ac:dyDescent="0.15">
      <c r="A840" s="2"/>
      <c r="B840" s="8"/>
      <c r="C840" s="8"/>
      <c r="D840" s="8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2.75" customHeight="1" x14ac:dyDescent="0.15">
      <c r="A841" s="2"/>
      <c r="B841" s="8"/>
      <c r="C841" s="8"/>
      <c r="D841" s="8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2.75" customHeight="1" x14ac:dyDescent="0.15">
      <c r="A842" s="2"/>
      <c r="B842" s="8"/>
      <c r="C842" s="8"/>
      <c r="D842" s="8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2.75" customHeight="1" x14ac:dyDescent="0.15">
      <c r="A843" s="2"/>
      <c r="B843" s="8"/>
      <c r="C843" s="8"/>
      <c r="D843" s="8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2.75" customHeight="1" x14ac:dyDescent="0.15">
      <c r="A844" s="2"/>
      <c r="B844" s="8"/>
      <c r="C844" s="8"/>
      <c r="D844" s="8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2.75" customHeight="1" x14ac:dyDescent="0.15">
      <c r="A845" s="2"/>
      <c r="B845" s="8"/>
      <c r="C845" s="8"/>
      <c r="D845" s="8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2.75" customHeight="1" x14ac:dyDescent="0.15">
      <c r="A846" s="2"/>
      <c r="B846" s="8"/>
      <c r="C846" s="8"/>
      <c r="D846" s="8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2.75" customHeight="1" x14ac:dyDescent="0.15">
      <c r="A847" s="2"/>
      <c r="B847" s="8"/>
      <c r="C847" s="8"/>
      <c r="D847" s="8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2.75" customHeight="1" x14ac:dyDescent="0.15">
      <c r="A848" s="2"/>
      <c r="B848" s="8"/>
      <c r="C848" s="8"/>
      <c r="D848" s="8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2.75" customHeight="1" x14ac:dyDescent="0.15">
      <c r="A849" s="2"/>
      <c r="B849" s="8"/>
      <c r="C849" s="8"/>
      <c r="D849" s="8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2.75" customHeight="1" x14ac:dyDescent="0.15">
      <c r="A850" s="2"/>
      <c r="B850" s="8"/>
      <c r="C850" s="8"/>
      <c r="D850" s="8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2.75" customHeight="1" x14ac:dyDescent="0.15">
      <c r="A851" s="2"/>
      <c r="B851" s="8"/>
      <c r="C851" s="8"/>
      <c r="D851" s="8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2.75" customHeight="1" x14ac:dyDescent="0.15">
      <c r="A852" s="2"/>
      <c r="B852" s="8"/>
      <c r="C852" s="8"/>
      <c r="D852" s="8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2.75" customHeight="1" x14ac:dyDescent="0.15">
      <c r="A853" s="2"/>
      <c r="B853" s="8"/>
      <c r="C853" s="8"/>
      <c r="D853" s="8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2.75" customHeight="1" x14ac:dyDescent="0.15">
      <c r="A854" s="2"/>
      <c r="B854" s="8"/>
      <c r="C854" s="8"/>
      <c r="D854" s="8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2.75" customHeight="1" x14ac:dyDescent="0.15">
      <c r="A855" s="2"/>
      <c r="B855" s="8"/>
      <c r="C855" s="8"/>
      <c r="D855" s="8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2.75" customHeight="1" x14ac:dyDescent="0.15">
      <c r="A856" s="2"/>
      <c r="B856" s="8"/>
      <c r="C856" s="8"/>
      <c r="D856" s="8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2.75" customHeight="1" x14ac:dyDescent="0.15">
      <c r="A857" s="2"/>
      <c r="B857" s="8"/>
      <c r="C857" s="8"/>
      <c r="D857" s="8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2.75" customHeight="1" x14ac:dyDescent="0.15">
      <c r="A858" s="2"/>
      <c r="B858" s="8"/>
      <c r="C858" s="8"/>
      <c r="D858" s="8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2.75" customHeight="1" x14ac:dyDescent="0.15">
      <c r="A859" s="2"/>
      <c r="B859" s="8"/>
      <c r="C859" s="8"/>
      <c r="D859" s="8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2.75" customHeight="1" x14ac:dyDescent="0.15">
      <c r="A860" s="2"/>
      <c r="B860" s="8"/>
      <c r="C860" s="8"/>
      <c r="D860" s="8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2.75" customHeight="1" x14ac:dyDescent="0.15">
      <c r="A861" s="2"/>
      <c r="B861" s="8"/>
      <c r="C861" s="8"/>
      <c r="D861" s="8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2.75" customHeight="1" x14ac:dyDescent="0.15">
      <c r="A862" s="2"/>
      <c r="B862" s="8"/>
      <c r="C862" s="8"/>
      <c r="D862" s="8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2.75" customHeight="1" x14ac:dyDescent="0.15">
      <c r="A863" s="2"/>
      <c r="B863" s="8"/>
      <c r="C863" s="8"/>
      <c r="D863" s="8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2.75" customHeight="1" x14ac:dyDescent="0.15">
      <c r="A864" s="2"/>
      <c r="B864" s="8"/>
      <c r="C864" s="8"/>
      <c r="D864" s="8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2.75" customHeight="1" x14ac:dyDescent="0.15">
      <c r="A865" s="2"/>
      <c r="B865" s="8"/>
      <c r="C865" s="8"/>
      <c r="D865" s="8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2.75" customHeight="1" x14ac:dyDescent="0.15">
      <c r="A866" s="2"/>
      <c r="B866" s="8"/>
      <c r="C866" s="8"/>
      <c r="D866" s="8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2.75" customHeight="1" x14ac:dyDescent="0.15">
      <c r="A867" s="2"/>
      <c r="B867" s="8"/>
      <c r="C867" s="8"/>
      <c r="D867" s="8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2.75" customHeight="1" x14ac:dyDescent="0.15">
      <c r="A868" s="2"/>
      <c r="B868" s="8"/>
      <c r="C868" s="8"/>
      <c r="D868" s="8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2.75" customHeight="1" x14ac:dyDescent="0.15">
      <c r="A869" s="2"/>
      <c r="B869" s="8"/>
      <c r="C869" s="8"/>
      <c r="D869" s="8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2.75" customHeight="1" x14ac:dyDescent="0.15">
      <c r="A870" s="2"/>
      <c r="B870" s="8"/>
      <c r="C870" s="8"/>
      <c r="D870" s="8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2.75" customHeight="1" x14ac:dyDescent="0.15">
      <c r="A871" s="2"/>
      <c r="B871" s="8"/>
      <c r="C871" s="8"/>
      <c r="D871" s="8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2.75" customHeight="1" x14ac:dyDescent="0.15">
      <c r="A872" s="2"/>
      <c r="B872" s="8"/>
      <c r="C872" s="8"/>
      <c r="D872" s="8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2.75" customHeight="1" x14ac:dyDescent="0.15">
      <c r="A873" s="2"/>
      <c r="B873" s="8"/>
      <c r="C873" s="8"/>
      <c r="D873" s="8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2.75" customHeight="1" x14ac:dyDescent="0.15">
      <c r="A874" s="2"/>
      <c r="B874" s="8"/>
      <c r="C874" s="8"/>
      <c r="D874" s="8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2.75" customHeight="1" x14ac:dyDescent="0.15">
      <c r="A875" s="2"/>
      <c r="B875" s="8"/>
      <c r="C875" s="8"/>
      <c r="D875" s="8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2.75" customHeight="1" x14ac:dyDescent="0.15">
      <c r="A876" s="2"/>
      <c r="B876" s="8"/>
      <c r="C876" s="8"/>
      <c r="D876" s="8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2.75" customHeight="1" x14ac:dyDescent="0.15">
      <c r="A877" s="2"/>
      <c r="B877" s="8"/>
      <c r="C877" s="8"/>
      <c r="D877" s="8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2.75" customHeight="1" x14ac:dyDescent="0.15">
      <c r="A878" s="2"/>
      <c r="B878" s="8"/>
      <c r="C878" s="8"/>
      <c r="D878" s="8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2.75" customHeight="1" x14ac:dyDescent="0.15">
      <c r="A879" s="2"/>
      <c r="B879" s="8"/>
      <c r="C879" s="8"/>
      <c r="D879" s="8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2.75" customHeight="1" x14ac:dyDescent="0.15">
      <c r="A880" s="2"/>
      <c r="B880" s="8"/>
      <c r="C880" s="8"/>
      <c r="D880" s="8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2.75" customHeight="1" x14ac:dyDescent="0.15">
      <c r="A881" s="2"/>
      <c r="B881" s="8"/>
      <c r="C881" s="8"/>
      <c r="D881" s="8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2.75" customHeight="1" x14ac:dyDescent="0.15">
      <c r="A882" s="2"/>
      <c r="B882" s="8"/>
      <c r="C882" s="8"/>
      <c r="D882" s="8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2.75" customHeight="1" x14ac:dyDescent="0.15">
      <c r="A883" s="2"/>
      <c r="B883" s="8"/>
      <c r="C883" s="8"/>
      <c r="D883" s="8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2.75" customHeight="1" x14ac:dyDescent="0.15">
      <c r="A884" s="2"/>
      <c r="B884" s="8"/>
      <c r="C884" s="8"/>
      <c r="D884" s="8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2.75" customHeight="1" x14ac:dyDescent="0.15">
      <c r="A885" s="2"/>
      <c r="B885" s="8"/>
      <c r="C885" s="8"/>
      <c r="D885" s="8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2.75" customHeight="1" x14ac:dyDescent="0.15">
      <c r="A886" s="2"/>
      <c r="B886" s="8"/>
      <c r="C886" s="8"/>
      <c r="D886" s="8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2.75" customHeight="1" x14ac:dyDescent="0.15">
      <c r="A887" s="2"/>
      <c r="B887" s="8"/>
      <c r="C887" s="8"/>
      <c r="D887" s="8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2.75" customHeight="1" x14ac:dyDescent="0.15">
      <c r="A888" s="2"/>
      <c r="B888" s="8"/>
      <c r="C888" s="8"/>
      <c r="D888" s="8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2.75" customHeight="1" x14ac:dyDescent="0.15">
      <c r="A889" s="2"/>
      <c r="B889" s="8"/>
      <c r="C889" s="8"/>
      <c r="D889" s="8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2.75" customHeight="1" x14ac:dyDescent="0.15">
      <c r="A890" s="2"/>
      <c r="B890" s="8"/>
      <c r="C890" s="8"/>
      <c r="D890" s="8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2.75" customHeight="1" x14ac:dyDescent="0.15">
      <c r="A891" s="2"/>
      <c r="B891" s="8"/>
      <c r="C891" s="8"/>
      <c r="D891" s="8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2.75" customHeight="1" x14ac:dyDescent="0.15">
      <c r="A892" s="2"/>
      <c r="B892" s="8"/>
      <c r="C892" s="8"/>
      <c r="D892" s="8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2.75" customHeight="1" x14ac:dyDescent="0.15">
      <c r="A893" s="2"/>
      <c r="B893" s="8"/>
      <c r="C893" s="8"/>
      <c r="D893" s="8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2.75" customHeight="1" x14ac:dyDescent="0.15">
      <c r="A894" s="2"/>
      <c r="B894" s="8"/>
      <c r="C894" s="8"/>
      <c r="D894" s="8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2.75" customHeight="1" x14ac:dyDescent="0.15">
      <c r="A895" s="2"/>
      <c r="B895" s="8"/>
      <c r="C895" s="8"/>
      <c r="D895" s="8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2.75" customHeight="1" x14ac:dyDescent="0.15">
      <c r="A896" s="2"/>
      <c r="B896" s="8"/>
      <c r="C896" s="8"/>
      <c r="D896" s="8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2.75" customHeight="1" x14ac:dyDescent="0.15">
      <c r="A897" s="2"/>
      <c r="B897" s="8"/>
      <c r="C897" s="8"/>
      <c r="D897" s="8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2.75" customHeight="1" x14ac:dyDescent="0.15">
      <c r="A898" s="2"/>
      <c r="B898" s="8"/>
      <c r="C898" s="8"/>
      <c r="D898" s="8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2.75" customHeight="1" x14ac:dyDescent="0.15">
      <c r="A899" s="2"/>
      <c r="B899" s="8"/>
      <c r="C899" s="8"/>
      <c r="D899" s="8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2.75" customHeight="1" x14ac:dyDescent="0.15">
      <c r="A900" s="2"/>
      <c r="B900" s="8"/>
      <c r="C900" s="8"/>
      <c r="D900" s="8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2.75" customHeight="1" x14ac:dyDescent="0.15">
      <c r="A901" s="2"/>
      <c r="B901" s="8"/>
      <c r="C901" s="8"/>
      <c r="D901" s="8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2.75" customHeight="1" x14ac:dyDescent="0.15">
      <c r="A902" s="2"/>
      <c r="B902" s="8"/>
      <c r="C902" s="8"/>
      <c r="D902" s="8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2.75" customHeight="1" x14ac:dyDescent="0.15">
      <c r="A903" s="2"/>
      <c r="B903" s="8"/>
      <c r="C903" s="8"/>
      <c r="D903" s="8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2.75" customHeight="1" x14ac:dyDescent="0.15">
      <c r="A904" s="2"/>
      <c r="B904" s="8"/>
      <c r="C904" s="8"/>
      <c r="D904" s="8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2.75" customHeight="1" x14ac:dyDescent="0.15">
      <c r="A905" s="2"/>
      <c r="B905" s="8"/>
      <c r="C905" s="8"/>
      <c r="D905" s="8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2.75" customHeight="1" x14ac:dyDescent="0.15">
      <c r="A906" s="2"/>
      <c r="B906" s="8"/>
      <c r="C906" s="8"/>
      <c r="D906" s="8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2.75" customHeight="1" x14ac:dyDescent="0.15">
      <c r="A907" s="2"/>
      <c r="B907" s="8"/>
      <c r="C907" s="8"/>
      <c r="D907" s="8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2.75" customHeight="1" x14ac:dyDescent="0.15">
      <c r="A908" s="2"/>
      <c r="B908" s="8"/>
      <c r="C908" s="8"/>
      <c r="D908" s="8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2.75" customHeight="1" x14ac:dyDescent="0.15">
      <c r="A909" s="2"/>
      <c r="B909" s="8"/>
      <c r="C909" s="8"/>
      <c r="D909" s="8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2.75" customHeight="1" x14ac:dyDescent="0.15">
      <c r="A910" s="2"/>
      <c r="B910" s="8"/>
      <c r="C910" s="8"/>
      <c r="D910" s="8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2.75" customHeight="1" x14ac:dyDescent="0.15">
      <c r="A911" s="2"/>
      <c r="B911" s="8"/>
      <c r="C911" s="8"/>
      <c r="D911" s="8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2.75" customHeight="1" x14ac:dyDescent="0.15">
      <c r="A912" s="2"/>
      <c r="B912" s="8"/>
      <c r="C912" s="8"/>
      <c r="D912" s="8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2.75" customHeight="1" x14ac:dyDescent="0.15">
      <c r="A913" s="2"/>
      <c r="B913" s="8"/>
      <c r="C913" s="8"/>
      <c r="D913" s="8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2.75" customHeight="1" x14ac:dyDescent="0.15">
      <c r="A914" s="2"/>
      <c r="B914" s="8"/>
      <c r="C914" s="8"/>
      <c r="D914" s="8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2.75" customHeight="1" x14ac:dyDescent="0.15">
      <c r="A915" s="2"/>
      <c r="B915" s="8"/>
      <c r="C915" s="8"/>
      <c r="D915" s="8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2.75" customHeight="1" x14ac:dyDescent="0.15">
      <c r="A916" s="2"/>
      <c r="B916" s="8"/>
      <c r="C916" s="8"/>
      <c r="D916" s="8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2.75" customHeight="1" x14ac:dyDescent="0.15">
      <c r="A917" s="2"/>
      <c r="B917" s="8"/>
      <c r="C917" s="8"/>
      <c r="D917" s="8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2.75" customHeight="1" x14ac:dyDescent="0.15">
      <c r="A918" s="2"/>
      <c r="B918" s="8"/>
      <c r="C918" s="8"/>
      <c r="D918" s="8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2.75" customHeight="1" x14ac:dyDescent="0.15">
      <c r="A919" s="2"/>
      <c r="B919" s="8"/>
      <c r="C919" s="8"/>
      <c r="D919" s="8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2.75" customHeight="1" x14ac:dyDescent="0.15">
      <c r="A920" s="2"/>
      <c r="B920" s="8"/>
      <c r="C920" s="8"/>
      <c r="D920" s="8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2.75" customHeight="1" x14ac:dyDescent="0.15">
      <c r="A921" s="2"/>
      <c r="B921" s="8"/>
      <c r="C921" s="8"/>
      <c r="D921" s="8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2.75" customHeight="1" x14ac:dyDescent="0.15">
      <c r="A922" s="2"/>
      <c r="B922" s="8"/>
      <c r="C922" s="8"/>
      <c r="D922" s="8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2.75" customHeight="1" x14ac:dyDescent="0.15">
      <c r="A923" s="2"/>
      <c r="B923" s="8"/>
      <c r="C923" s="8"/>
      <c r="D923" s="8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2.75" customHeight="1" x14ac:dyDescent="0.15">
      <c r="A924" s="2"/>
      <c r="B924" s="8"/>
      <c r="C924" s="8"/>
      <c r="D924" s="8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2.75" customHeight="1" x14ac:dyDescent="0.15">
      <c r="A925" s="2"/>
      <c r="B925" s="8"/>
      <c r="C925" s="8"/>
      <c r="D925" s="8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2.75" customHeight="1" x14ac:dyDescent="0.15">
      <c r="A926" s="2"/>
      <c r="B926" s="8"/>
      <c r="C926" s="8"/>
      <c r="D926" s="8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2.75" customHeight="1" x14ac:dyDescent="0.15">
      <c r="A927" s="2"/>
      <c r="B927" s="8"/>
      <c r="C927" s="8"/>
      <c r="D927" s="8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2.75" customHeight="1" x14ac:dyDescent="0.15">
      <c r="A928" s="2"/>
      <c r="B928" s="8"/>
      <c r="C928" s="8"/>
      <c r="D928" s="8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2.75" customHeight="1" x14ac:dyDescent="0.15">
      <c r="A929" s="2"/>
      <c r="B929" s="8"/>
      <c r="C929" s="8"/>
      <c r="D929" s="8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2.75" customHeight="1" x14ac:dyDescent="0.15">
      <c r="A930" s="2"/>
      <c r="B930" s="8"/>
      <c r="C930" s="8"/>
      <c r="D930" s="8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2.75" customHeight="1" x14ac:dyDescent="0.15">
      <c r="A931" s="2"/>
      <c r="B931" s="8"/>
      <c r="C931" s="8"/>
      <c r="D931" s="8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2.75" customHeight="1" x14ac:dyDescent="0.15">
      <c r="A932" s="2"/>
      <c r="B932" s="8"/>
      <c r="C932" s="8"/>
      <c r="D932" s="8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2.75" customHeight="1" x14ac:dyDescent="0.15">
      <c r="A933" s="2"/>
      <c r="B933" s="8"/>
      <c r="C933" s="8"/>
      <c r="D933" s="8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2.75" customHeight="1" x14ac:dyDescent="0.15">
      <c r="A934" s="2"/>
      <c r="B934" s="8"/>
      <c r="C934" s="8"/>
      <c r="D934" s="8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2.75" customHeight="1" x14ac:dyDescent="0.15">
      <c r="A935" s="2"/>
      <c r="B935" s="8"/>
      <c r="C935" s="8"/>
      <c r="D935" s="8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2.75" customHeight="1" x14ac:dyDescent="0.15">
      <c r="A936" s="2"/>
      <c r="B936" s="8"/>
      <c r="C936" s="8"/>
      <c r="D936" s="8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2.75" customHeight="1" x14ac:dyDescent="0.15">
      <c r="A937" s="2"/>
      <c r="B937" s="8"/>
      <c r="C937" s="8"/>
      <c r="D937" s="8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2.75" customHeight="1" x14ac:dyDescent="0.15">
      <c r="A938" s="2"/>
      <c r="B938" s="8"/>
      <c r="C938" s="8"/>
      <c r="D938" s="8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2.75" customHeight="1" x14ac:dyDescent="0.15">
      <c r="A939" s="2"/>
      <c r="B939" s="8"/>
      <c r="C939" s="8"/>
      <c r="D939" s="8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2.75" customHeight="1" x14ac:dyDescent="0.15">
      <c r="A940" s="2"/>
      <c r="B940" s="8"/>
      <c r="C940" s="8"/>
      <c r="D940" s="8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2.75" customHeight="1" x14ac:dyDescent="0.15">
      <c r="A941" s="2"/>
      <c r="B941" s="8"/>
      <c r="C941" s="8"/>
      <c r="D941" s="8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2.75" customHeight="1" x14ac:dyDescent="0.15">
      <c r="A942" s="2"/>
      <c r="B942" s="8"/>
      <c r="C942" s="8"/>
      <c r="D942" s="8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2.75" customHeight="1" x14ac:dyDescent="0.15">
      <c r="A943" s="2"/>
      <c r="B943" s="8"/>
      <c r="C943" s="8"/>
      <c r="D943" s="8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2.75" customHeight="1" x14ac:dyDescent="0.15">
      <c r="A944" s="2"/>
      <c r="B944" s="8"/>
      <c r="C944" s="8"/>
      <c r="D944" s="8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2.75" customHeight="1" x14ac:dyDescent="0.15">
      <c r="A945" s="2"/>
      <c r="B945" s="8"/>
      <c r="C945" s="8"/>
      <c r="D945" s="8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2.75" customHeight="1" x14ac:dyDescent="0.15">
      <c r="A946" s="2"/>
      <c r="B946" s="8"/>
      <c r="C946" s="8"/>
      <c r="D946" s="8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2.75" customHeight="1" x14ac:dyDescent="0.15">
      <c r="A947" s="2"/>
      <c r="B947" s="8"/>
      <c r="C947" s="8"/>
      <c r="D947" s="8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2.75" customHeight="1" x14ac:dyDescent="0.15">
      <c r="A948" s="2"/>
      <c r="B948" s="8"/>
      <c r="C948" s="8"/>
      <c r="D948" s="8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2.75" customHeight="1" x14ac:dyDescent="0.15">
      <c r="A949" s="2"/>
      <c r="B949" s="8"/>
      <c r="C949" s="8"/>
      <c r="D949" s="8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2.75" customHeight="1" x14ac:dyDescent="0.15">
      <c r="A950" s="2"/>
      <c r="B950" s="8"/>
      <c r="C950" s="8"/>
      <c r="D950" s="8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2.75" customHeight="1" x14ac:dyDescent="0.15">
      <c r="A951" s="2"/>
      <c r="B951" s="8"/>
      <c r="C951" s="8"/>
      <c r="D951" s="8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2.75" customHeight="1" x14ac:dyDescent="0.15">
      <c r="A952" s="2"/>
      <c r="B952" s="8"/>
      <c r="C952" s="8"/>
      <c r="D952" s="8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2.75" customHeight="1" x14ac:dyDescent="0.15">
      <c r="A953" s="2"/>
      <c r="B953" s="8"/>
      <c r="C953" s="8"/>
      <c r="D953" s="8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2.75" customHeight="1" x14ac:dyDescent="0.15">
      <c r="A954" s="2"/>
      <c r="B954" s="8"/>
      <c r="C954" s="8"/>
      <c r="D954" s="8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2.75" customHeight="1" x14ac:dyDescent="0.15">
      <c r="A955" s="2"/>
      <c r="B955" s="8"/>
      <c r="C955" s="8"/>
      <c r="D955" s="8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2.75" customHeight="1" x14ac:dyDescent="0.15">
      <c r="A956" s="2"/>
      <c r="B956" s="8"/>
      <c r="C956" s="8"/>
      <c r="D956" s="8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2.75" customHeight="1" x14ac:dyDescent="0.15">
      <c r="A957" s="2"/>
      <c r="B957" s="8"/>
      <c r="C957" s="8"/>
      <c r="D957" s="8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2.75" customHeight="1" x14ac:dyDescent="0.15">
      <c r="A958" s="2"/>
      <c r="B958" s="8"/>
      <c r="C958" s="8"/>
      <c r="D958" s="8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2.75" customHeight="1" x14ac:dyDescent="0.15">
      <c r="A959" s="2"/>
      <c r="B959" s="8"/>
      <c r="C959" s="8"/>
      <c r="D959" s="8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2.75" customHeight="1" x14ac:dyDescent="0.15">
      <c r="A960" s="2"/>
      <c r="B960" s="8"/>
      <c r="C960" s="8"/>
      <c r="D960" s="8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2.75" customHeight="1" x14ac:dyDescent="0.15">
      <c r="A961" s="2"/>
      <c r="B961" s="8"/>
      <c r="C961" s="8"/>
      <c r="D961" s="8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2.75" customHeight="1" x14ac:dyDescent="0.15">
      <c r="A962" s="2"/>
      <c r="B962" s="8"/>
      <c r="C962" s="8"/>
      <c r="D962" s="8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2.75" customHeight="1" x14ac:dyDescent="0.15">
      <c r="A963" s="2"/>
      <c r="B963" s="8"/>
      <c r="C963" s="8"/>
      <c r="D963" s="8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2.75" customHeight="1" x14ac:dyDescent="0.15">
      <c r="A964" s="2"/>
      <c r="B964" s="8"/>
      <c r="C964" s="8"/>
      <c r="D964" s="8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2.75" customHeight="1" x14ac:dyDescent="0.15">
      <c r="A965" s="2"/>
      <c r="B965" s="8"/>
      <c r="C965" s="8"/>
      <c r="D965" s="8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2.75" customHeight="1" x14ac:dyDescent="0.15">
      <c r="A966" s="2"/>
      <c r="B966" s="8"/>
      <c r="C966" s="8"/>
      <c r="D966" s="8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2.75" customHeight="1" x14ac:dyDescent="0.15">
      <c r="A967" s="2"/>
      <c r="B967" s="8"/>
      <c r="C967" s="8"/>
      <c r="D967" s="8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2.75" customHeight="1" x14ac:dyDescent="0.15">
      <c r="A968" s="2"/>
      <c r="B968" s="8"/>
      <c r="C968" s="8"/>
      <c r="D968" s="8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2.75" customHeight="1" x14ac:dyDescent="0.15">
      <c r="A969" s="2"/>
      <c r="B969" s="8"/>
      <c r="C969" s="8"/>
      <c r="D969" s="8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2.75" customHeight="1" x14ac:dyDescent="0.15">
      <c r="A970" s="2"/>
      <c r="B970" s="8"/>
      <c r="C970" s="8"/>
      <c r="D970" s="8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2.75" customHeight="1" x14ac:dyDescent="0.15">
      <c r="A971" s="2"/>
      <c r="B971" s="8"/>
      <c r="C971" s="8"/>
      <c r="D971" s="8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2.75" customHeight="1" x14ac:dyDescent="0.15">
      <c r="A972" s="2"/>
      <c r="B972" s="8"/>
      <c r="C972" s="8"/>
      <c r="D972" s="8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2.75" customHeight="1" x14ac:dyDescent="0.15">
      <c r="A973" s="2"/>
      <c r="B973" s="8"/>
      <c r="C973" s="8"/>
      <c r="D973" s="8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2.75" customHeight="1" x14ac:dyDescent="0.15">
      <c r="A974" s="2"/>
      <c r="B974" s="8"/>
      <c r="C974" s="8"/>
      <c r="D974" s="8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2.75" customHeight="1" x14ac:dyDescent="0.15">
      <c r="A975" s="2"/>
      <c r="B975" s="8"/>
      <c r="C975" s="8"/>
      <c r="D975" s="8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2.75" customHeight="1" x14ac:dyDescent="0.15">
      <c r="A976" s="2"/>
      <c r="B976" s="8"/>
      <c r="C976" s="8"/>
      <c r="D976" s="8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2.75" customHeight="1" x14ac:dyDescent="0.15">
      <c r="A977" s="2"/>
      <c r="B977" s="8"/>
      <c r="C977" s="8"/>
      <c r="D977" s="8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2.75" customHeight="1" x14ac:dyDescent="0.15">
      <c r="A978" s="2"/>
      <c r="B978" s="8"/>
      <c r="C978" s="8"/>
      <c r="D978" s="8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2.75" customHeight="1" x14ac:dyDescent="0.15">
      <c r="A979" s="2"/>
      <c r="B979" s="8"/>
      <c r="C979" s="8"/>
      <c r="D979" s="8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2.75" customHeight="1" x14ac:dyDescent="0.15">
      <c r="A980" s="2"/>
      <c r="B980" s="8"/>
      <c r="C980" s="8"/>
      <c r="D980" s="8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2.75" customHeight="1" x14ac:dyDescent="0.15">
      <c r="A981" s="2"/>
      <c r="B981" s="8"/>
      <c r="C981" s="8"/>
      <c r="D981" s="8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2.75" customHeight="1" x14ac:dyDescent="0.15">
      <c r="A982" s="2"/>
      <c r="B982" s="8"/>
      <c r="C982" s="8"/>
      <c r="D982" s="8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2.75" customHeight="1" x14ac:dyDescent="0.15">
      <c r="A983" s="2"/>
      <c r="B983" s="8"/>
      <c r="C983" s="8"/>
      <c r="D983" s="8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2.75" customHeight="1" x14ac:dyDescent="0.15">
      <c r="A984" s="2"/>
      <c r="B984" s="8"/>
      <c r="C984" s="8"/>
      <c r="D984" s="8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2.75" customHeight="1" x14ac:dyDescent="0.15">
      <c r="A985" s="2"/>
      <c r="B985" s="8"/>
      <c r="C985" s="8"/>
      <c r="D985" s="8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2.75" customHeight="1" x14ac:dyDescent="0.15">
      <c r="A986" s="2"/>
      <c r="B986" s="8"/>
      <c r="C986" s="8"/>
      <c r="D986" s="8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2.75" customHeight="1" x14ac:dyDescent="0.15">
      <c r="A987" s="2"/>
      <c r="B987" s="8"/>
      <c r="C987" s="8"/>
      <c r="D987" s="8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2.75" customHeight="1" x14ac:dyDescent="0.15">
      <c r="A988" s="2"/>
      <c r="B988" s="8"/>
      <c r="C988" s="8"/>
      <c r="D988" s="8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2.75" customHeight="1" x14ac:dyDescent="0.15">
      <c r="A989" s="2"/>
      <c r="B989" s="8"/>
      <c r="C989" s="8"/>
      <c r="D989" s="8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2.75" customHeight="1" x14ac:dyDescent="0.15">
      <c r="A990" s="2"/>
      <c r="B990" s="8"/>
      <c r="C990" s="8"/>
      <c r="D990" s="8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2.75" customHeight="1" x14ac:dyDescent="0.15">
      <c r="A991" s="2"/>
      <c r="B991" s="8"/>
      <c r="C991" s="8"/>
      <c r="D991" s="8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2.75" customHeight="1" x14ac:dyDescent="0.15">
      <c r="A992" s="2"/>
      <c r="B992" s="8"/>
      <c r="C992" s="8"/>
      <c r="D992" s="8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1:30" ht="12.75" customHeight="1" x14ac:dyDescent="0.15">
      <c r="A993" s="2"/>
      <c r="B993" s="8"/>
      <c r="C993" s="8"/>
      <c r="D993" s="8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1:30" ht="12.75" customHeight="1" x14ac:dyDescent="0.15">
      <c r="A994" s="2"/>
      <c r="B994" s="8"/>
      <c r="C994" s="8"/>
      <c r="D994" s="8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1:30" ht="12.75" customHeight="1" x14ac:dyDescent="0.15">
      <c r="A995" s="2"/>
      <c r="B995" s="8"/>
      <c r="C995" s="8"/>
      <c r="D995" s="8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1:30" ht="12.75" customHeight="1" x14ac:dyDescent="0.15">
      <c r="A996" s="2"/>
      <c r="B996" s="8"/>
      <c r="C996" s="8"/>
      <c r="D996" s="8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1:30" ht="12.75" customHeight="1" x14ac:dyDescent="0.15">
      <c r="A997" s="2"/>
      <c r="B997" s="8"/>
      <c r="C997" s="8"/>
      <c r="D997" s="8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1:30" ht="12.75" customHeight="1" x14ac:dyDescent="0.15">
      <c r="A998" s="2"/>
      <c r="B998" s="8"/>
      <c r="C998" s="8"/>
      <c r="D998" s="8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spans="1:30" ht="12.75" customHeight="1" x14ac:dyDescent="0.15">
      <c r="A999" s="2"/>
      <c r="B999" s="8"/>
      <c r="C999" s="8"/>
      <c r="D999" s="8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spans="1:30" ht="12.75" customHeight="1" x14ac:dyDescent="0.15">
      <c r="A1000" s="2"/>
      <c r="B1000" s="8"/>
      <c r="C1000" s="8"/>
      <c r="D1000" s="8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9933"/>
  </sheetPr>
  <dimension ref="A1:AC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5" defaultRowHeight="15" customHeight="1" x14ac:dyDescent="0.15"/>
  <cols>
    <col min="1" max="1" width="3.5" customWidth="1"/>
    <col min="2" max="2" width="22.33203125" customWidth="1"/>
    <col min="3" max="20" width="11.33203125" customWidth="1"/>
    <col min="21" max="29" width="11.1640625" customWidth="1"/>
  </cols>
  <sheetData>
    <row r="1" spans="1:29" ht="15" customHeight="1" x14ac:dyDescent="0.15">
      <c r="A1" s="2" t="s">
        <v>181</v>
      </c>
      <c r="B1" s="1"/>
      <c r="C1" s="3" t="s">
        <v>145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4</v>
      </c>
      <c r="Q1" s="3" t="s">
        <v>5</v>
      </c>
      <c r="R1" s="3" t="s">
        <v>6</v>
      </c>
      <c r="S1" s="3" t="s">
        <v>7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" customHeight="1" x14ac:dyDescent="0.15">
      <c r="A2" s="3"/>
      <c r="B2" s="1"/>
      <c r="C2" s="3" t="s">
        <v>146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11</v>
      </c>
      <c r="Q2" s="3" t="s">
        <v>11</v>
      </c>
      <c r="R2" s="3" t="s">
        <v>11</v>
      </c>
      <c r="S2" s="3" t="s">
        <v>11</v>
      </c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 customHeight="1" x14ac:dyDescent="0.15">
      <c r="A3" s="2"/>
      <c r="B3" s="1" t="s">
        <v>182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" customHeight="1" x14ac:dyDescent="0.15">
      <c r="A4" s="79"/>
      <c r="B4" s="80" t="s">
        <v>183</v>
      </c>
      <c r="C4" s="81">
        <v>0</v>
      </c>
      <c r="D4" s="81">
        <f>('Balance Sheet'!E32-'Balance Sheet'!D32)+('Balance Sheet'!E31-'Balance Sheet'!D31)</f>
        <v>-537130</v>
      </c>
      <c r="E4" s="81">
        <f>('Balance Sheet'!F32-'Balance Sheet'!E32)+('Balance Sheet'!F31-'Balance Sheet'!E31)</f>
        <v>-760398.83333333326</v>
      </c>
      <c r="F4" s="81">
        <f>('Balance Sheet'!G32-'Balance Sheet'!F32)+('Balance Sheet'!G31-'Balance Sheet'!F31)</f>
        <v>-1300626.4999999998</v>
      </c>
      <c r="G4" s="81">
        <f>('Balance Sheet'!H32-'Balance Sheet'!G32)+('Balance Sheet'!H31-'Balance Sheet'!G31)</f>
        <v>-1444079.3899999997</v>
      </c>
      <c r="H4" s="81">
        <f>('Balance Sheet'!I32-'Balance Sheet'!H32)+('Balance Sheet'!I31-'Balance Sheet'!H31)</f>
        <v>-1635214.3672000002</v>
      </c>
      <c r="I4" s="81">
        <f>('Balance Sheet'!J32-'Balance Sheet'!I32)+('Balance Sheet'!J31-'Balance Sheet'!I31)</f>
        <v>-1286853.0165226667</v>
      </c>
      <c r="J4" s="81">
        <f>('Balance Sheet'!K32-'Balance Sheet'!J32)+('Balance Sheet'!K31-'Balance Sheet'!J31)</f>
        <v>-1012933.501192213</v>
      </c>
      <c r="K4" s="81">
        <f>('Balance Sheet'!L32-'Balance Sheet'!K32)+('Balance Sheet'!L31-'Balance Sheet'!K31)</f>
        <v>-733341.03950170241</v>
      </c>
      <c r="L4" s="81">
        <f>('Balance Sheet'!M32-'Balance Sheet'!L32)+('Balance Sheet'!M31-'Balance Sheet'!L31)</f>
        <v>-358613.48121166974</v>
      </c>
      <c r="M4" s="81">
        <f>('Balance Sheet'!N32-'Balance Sheet'!M32)+('Balance Sheet'!N31-'Balance Sheet'!M31)</f>
        <v>115953.87674589828</v>
      </c>
      <c r="N4" s="81">
        <f>('Balance Sheet'!O32-'Balance Sheet'!N32)+('Balance Sheet'!O31-'Balance Sheet'!N31)</f>
        <v>772232.39754431369</v>
      </c>
      <c r="O4" s="81">
        <f>('Balance Sheet'!P32-'Balance Sheet'!O32)+('Balance Sheet'!P31-'Balance Sheet'!O31)</f>
        <v>1534020.6462600944</v>
      </c>
      <c r="P4" s="81">
        <f>('Balance Sheet'!Q32-'Balance Sheet'!P32)+('Balance Sheet'!Q31-'Balance Sheet'!P31)</f>
        <v>1736223.6250015586</v>
      </c>
      <c r="Q4" s="81">
        <f>('Balance Sheet'!R32-'Balance Sheet'!Q32)+('Balance Sheet'!R31-'Balance Sheet'!Q31)</f>
        <v>2236393.452501527</v>
      </c>
      <c r="R4" s="81">
        <f>('Balance Sheet'!S32-'Balance Sheet'!R32)+('Balance Sheet'!S31-'Balance Sheet'!R31)</f>
        <v>3002829.390118164</v>
      </c>
      <c r="S4" s="81">
        <f>('Balance Sheet'!T32-'Balance Sheet'!S32)+('Balance Sheet'!T31-'Balance Sheet'!S31)</f>
        <v>3469933.9248158</v>
      </c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 spans="1:29" ht="15" customHeight="1" x14ac:dyDescent="0.15">
      <c r="A5" s="79"/>
      <c r="B5" s="80" t="s">
        <v>184</v>
      </c>
      <c r="C5" s="82">
        <v>0</v>
      </c>
      <c r="D5" s="82">
        <f>-('Balance Sheet'!E6-'Balance Sheet'!D6)</f>
        <v>0</v>
      </c>
      <c r="E5" s="82">
        <f>-('Balance Sheet'!F6-'Balance Sheet'!E6)</f>
        <v>-13333.333333333332</v>
      </c>
      <c r="F5" s="82">
        <f>-('Balance Sheet'!G6-'Balance Sheet'!F6)</f>
        <v>-13333.333333333332</v>
      </c>
      <c r="G5" s="82">
        <f>-('Balance Sheet'!H6-'Balance Sheet'!G6)</f>
        <v>-13333.333333333336</v>
      </c>
      <c r="H5" s="82">
        <f>-('Balance Sheet'!I6-'Balance Sheet'!H6)</f>
        <v>-40000</v>
      </c>
      <c r="I5" s="82">
        <f>-('Balance Sheet'!J6-'Balance Sheet'!I6)</f>
        <v>-26666.666666666657</v>
      </c>
      <c r="J5" s="82">
        <f>-('Balance Sheet'!K6-'Balance Sheet'!J6)</f>
        <v>-83333.333333333343</v>
      </c>
      <c r="K5" s="82">
        <f>-('Balance Sheet'!L6-'Balance Sheet'!K6)</f>
        <v>-60000</v>
      </c>
      <c r="L5" s="82">
        <f>-('Balance Sheet'!M6-'Balance Sheet'!L6)</f>
        <v>-50000</v>
      </c>
      <c r="M5" s="82">
        <f>-('Balance Sheet'!N6-'Balance Sheet'!M6)</f>
        <v>-83333.333333333314</v>
      </c>
      <c r="N5" s="82">
        <f>-('Balance Sheet'!O6-'Balance Sheet'!N6)</f>
        <v>-83333.333333333314</v>
      </c>
      <c r="O5" s="82">
        <f>-('Balance Sheet'!P6-'Balance Sheet'!O6)</f>
        <v>-66666.666666666628</v>
      </c>
      <c r="P5" s="82">
        <f>-('Balance Sheet'!Q6-'Balance Sheet'!P6)</f>
        <v>-46666.666666666744</v>
      </c>
      <c r="Q5" s="82">
        <f>-('Balance Sheet'!R6-'Balance Sheet'!Q6)</f>
        <v>-26666.666666666628</v>
      </c>
      <c r="R5" s="82">
        <f>-('Balance Sheet'!S6-'Balance Sheet'!R6)</f>
        <v>-13333.333333333372</v>
      </c>
      <c r="S5" s="82">
        <f>-('Balance Sheet'!T6-'Balance Sheet'!S6)</f>
        <v>-10000</v>
      </c>
      <c r="T5" s="81"/>
      <c r="U5" s="81"/>
      <c r="V5" s="81"/>
      <c r="W5" s="81"/>
      <c r="X5" s="81"/>
      <c r="Y5" s="81"/>
      <c r="Z5" s="81"/>
      <c r="AA5" s="81"/>
      <c r="AB5" s="81"/>
      <c r="AC5" s="81"/>
    </row>
    <row r="6" spans="1:29" ht="15" customHeight="1" x14ac:dyDescent="0.15">
      <c r="A6" s="79"/>
      <c r="B6" s="80" t="s">
        <v>191</v>
      </c>
      <c r="C6" s="93">
        <v>0</v>
      </c>
      <c r="D6" s="93">
        <f>'Balance Sheet'!E19-'Balance Sheet'!D19</f>
        <v>60127.5</v>
      </c>
      <c r="E6" s="93">
        <f>'Balance Sheet'!F19-'Balance Sheet'!E19</f>
        <v>32125.249999999942</v>
      </c>
      <c r="F6" s="93">
        <f>'Balance Sheet'!G19-'Balance Sheet'!F19</f>
        <v>70560.250000000058</v>
      </c>
      <c r="G6" s="93">
        <f>'Balance Sheet'!H19-'Balance Sheet'!G19</f>
        <v>40606.125</v>
      </c>
      <c r="H6" s="93">
        <f>'Balance Sheet'!I19-'Balance Sheet'!H19</f>
        <v>35056.75</v>
      </c>
      <c r="I6" s="93">
        <f>'Balance Sheet'!J19-'Balance Sheet'!I19</f>
        <v>6151.9999999998836</v>
      </c>
      <c r="J6" s="93">
        <f>'Balance Sheet'!K19-'Balance Sheet'!J19</f>
        <v>5278.6875000001164</v>
      </c>
      <c r="K6" s="93">
        <f>'Balance Sheet'!L19-'Balance Sheet'!K19</f>
        <v>54928.0625</v>
      </c>
      <c r="L6" s="93">
        <f>'Balance Sheet'!M19-'Balance Sheet'!L19</f>
        <v>-3342.5625</v>
      </c>
      <c r="M6" s="93">
        <f>'Balance Sheet'!N19-'Balance Sheet'!M19</f>
        <v>62044.9375</v>
      </c>
      <c r="N6" s="93">
        <f>'Balance Sheet'!O19-'Balance Sheet'!N19</f>
        <v>41553.0625</v>
      </c>
      <c r="O6" s="93">
        <f>'Balance Sheet'!P19-'Balance Sheet'!O19</f>
        <v>6678.0625</v>
      </c>
      <c r="P6" s="93">
        <f>'Balance Sheet'!Q19-'Balance Sheet'!P19</f>
        <v>126812.875</v>
      </c>
      <c r="Q6" s="93">
        <f>'Balance Sheet'!R19-'Balance Sheet'!Q19</f>
        <v>78208</v>
      </c>
      <c r="R6" s="93">
        <f>'Balance Sheet'!S19-'Balance Sheet'!R19</f>
        <v>-48905.000000000233</v>
      </c>
      <c r="S6" s="93">
        <f>'Balance Sheet'!T19-'Balance Sheet'!S19</f>
        <v>95256.000000000233</v>
      </c>
      <c r="T6" s="81"/>
      <c r="U6" s="81"/>
      <c r="V6" s="81"/>
      <c r="W6" s="81"/>
      <c r="X6" s="81"/>
      <c r="Y6" s="81"/>
      <c r="Z6" s="81"/>
      <c r="AA6" s="81"/>
      <c r="AB6" s="81"/>
      <c r="AC6" s="81"/>
    </row>
    <row r="7" spans="1:29" ht="15" customHeight="1" x14ac:dyDescent="0.15">
      <c r="A7" s="79"/>
      <c r="B7" s="80" t="s">
        <v>200</v>
      </c>
      <c r="C7" s="82">
        <v>0</v>
      </c>
      <c r="D7" s="93">
        <f>-('Balance Sheet'!E7-'Balance Sheet'!D7)</f>
        <v>0</v>
      </c>
      <c r="E7" s="93">
        <f>-('Balance Sheet'!F7-'Balance Sheet'!E7)</f>
        <v>0</v>
      </c>
      <c r="F7" s="93">
        <f>-('Balance Sheet'!G7-'Balance Sheet'!F7)</f>
        <v>0</v>
      </c>
      <c r="G7" s="93">
        <f>-('Balance Sheet'!H7-'Balance Sheet'!G7)</f>
        <v>0</v>
      </c>
      <c r="H7" s="93">
        <f>-('Balance Sheet'!I7-'Balance Sheet'!H7)</f>
        <v>0</v>
      </c>
      <c r="I7" s="93">
        <f>-('Balance Sheet'!J7-'Balance Sheet'!I7)</f>
        <v>0</v>
      </c>
      <c r="J7" s="93">
        <f>-('Balance Sheet'!K7-'Balance Sheet'!J7)</f>
        <v>0</v>
      </c>
      <c r="K7" s="93">
        <f>-('Balance Sheet'!L7-'Balance Sheet'!K7)</f>
        <v>0</v>
      </c>
      <c r="L7" s="93">
        <f>-('Balance Sheet'!M7-'Balance Sheet'!L7)</f>
        <v>0</v>
      </c>
      <c r="M7" s="93">
        <f>-('Balance Sheet'!N7-'Balance Sheet'!M7)</f>
        <v>0</v>
      </c>
      <c r="N7" s="93">
        <f>-('Balance Sheet'!O7-'Balance Sheet'!N7)</f>
        <v>0</v>
      </c>
      <c r="O7" s="93">
        <f>-('Balance Sheet'!P7-'Balance Sheet'!O7)</f>
        <v>0</v>
      </c>
      <c r="P7" s="93">
        <f>-('Balance Sheet'!Q7-'Balance Sheet'!P7)</f>
        <v>0</v>
      </c>
      <c r="Q7" s="93">
        <f>-('Balance Sheet'!R7-'Balance Sheet'!Q7)</f>
        <v>0</v>
      </c>
      <c r="R7" s="93">
        <f>-('Balance Sheet'!S7-'Balance Sheet'!R7)</f>
        <v>0</v>
      </c>
      <c r="S7" s="93">
        <f>-('Balance Sheet'!T7-'Balance Sheet'!S7)</f>
        <v>0</v>
      </c>
      <c r="T7" s="81"/>
      <c r="U7" s="81"/>
      <c r="V7" s="81"/>
      <c r="W7" s="81"/>
      <c r="X7" s="81"/>
      <c r="Y7" s="81"/>
      <c r="Z7" s="81"/>
      <c r="AA7" s="81"/>
      <c r="AB7" s="81"/>
      <c r="AC7" s="81"/>
    </row>
    <row r="8" spans="1:29" ht="15" customHeight="1" x14ac:dyDescent="0.15">
      <c r="A8" s="79"/>
      <c r="B8" s="113" t="s">
        <v>207</v>
      </c>
      <c r="C8" s="115">
        <f t="shared" ref="C8:S8" si="0">SUM(C4:C7)</f>
        <v>0</v>
      </c>
      <c r="D8" s="115">
        <f t="shared" si="0"/>
        <v>-477002.5</v>
      </c>
      <c r="E8" s="115">
        <f t="shared" si="0"/>
        <v>-741606.91666666674</v>
      </c>
      <c r="F8" s="115">
        <f t="shared" si="0"/>
        <v>-1243399.583333333</v>
      </c>
      <c r="G8" s="115">
        <f t="shared" si="0"/>
        <v>-1416806.5983333329</v>
      </c>
      <c r="H8" s="115">
        <f t="shared" si="0"/>
        <v>-1640157.6172000002</v>
      </c>
      <c r="I8" s="115">
        <f t="shared" si="0"/>
        <v>-1307367.6831893334</v>
      </c>
      <c r="J8" s="115">
        <f t="shared" si="0"/>
        <v>-1090988.1470255461</v>
      </c>
      <c r="K8" s="115">
        <f t="shared" si="0"/>
        <v>-738412.97700170241</v>
      </c>
      <c r="L8" s="115">
        <f t="shared" si="0"/>
        <v>-411956.04371166974</v>
      </c>
      <c r="M8" s="115">
        <f t="shared" si="0"/>
        <v>94665.480912564963</v>
      </c>
      <c r="N8" s="115">
        <f t="shared" si="0"/>
        <v>730452.12671098043</v>
      </c>
      <c r="O8" s="115">
        <f t="shared" si="0"/>
        <v>1474032.0420934279</v>
      </c>
      <c r="P8" s="115">
        <f t="shared" si="0"/>
        <v>1816369.8333348918</v>
      </c>
      <c r="Q8" s="115">
        <f t="shared" si="0"/>
        <v>2287934.7858348605</v>
      </c>
      <c r="R8" s="115">
        <f t="shared" si="0"/>
        <v>2940591.0567848301</v>
      </c>
      <c r="S8" s="115">
        <f t="shared" si="0"/>
        <v>3555189.9248158</v>
      </c>
      <c r="T8" s="81"/>
      <c r="U8" s="81"/>
      <c r="V8" s="81"/>
      <c r="W8" s="81"/>
      <c r="X8" s="81"/>
      <c r="Y8" s="81"/>
      <c r="Z8" s="81"/>
      <c r="AA8" s="81"/>
      <c r="AB8" s="81"/>
      <c r="AC8" s="81"/>
    </row>
    <row r="9" spans="1:29" ht="15" customHeight="1" x14ac:dyDescent="0.15">
      <c r="A9" s="79"/>
      <c r="B9" s="118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81"/>
      <c r="U9" s="81"/>
      <c r="V9" s="81"/>
      <c r="W9" s="81"/>
      <c r="X9" s="81"/>
      <c r="Y9" s="81"/>
      <c r="Z9" s="81"/>
      <c r="AA9" s="81"/>
      <c r="AB9" s="81"/>
      <c r="AC9" s="81"/>
    </row>
    <row r="10" spans="1:29" ht="15" customHeight="1" x14ac:dyDescent="0.15">
      <c r="A10" s="79"/>
      <c r="B10" s="119" t="s">
        <v>208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</row>
    <row r="11" spans="1:29" ht="15" customHeight="1" x14ac:dyDescent="0.15">
      <c r="A11" s="79"/>
      <c r="B11" s="80" t="s">
        <v>209</v>
      </c>
      <c r="C11" s="82">
        <v>0</v>
      </c>
      <c r="D11" s="81">
        <f>-('Balance Sheet'!E13-'Balance Sheet'!D13)</f>
        <v>-72400</v>
      </c>
      <c r="E11" s="81">
        <f>-('Balance Sheet'!F13-'Balance Sheet'!E13)</f>
        <v>-9340</v>
      </c>
      <c r="F11" s="81">
        <f>-('Balance Sheet'!G13-'Balance Sheet'!F13)</f>
        <v>-52600</v>
      </c>
      <c r="G11" s="81">
        <f>-('Balance Sheet'!H13-'Balance Sheet'!G13)</f>
        <v>15710</v>
      </c>
      <c r="H11" s="81">
        <f>-('Balance Sheet'!I13-'Balance Sheet'!H13)</f>
        <v>-66350</v>
      </c>
      <c r="I11" s="81">
        <f>-('Balance Sheet'!J13-'Balance Sheet'!I13)</f>
        <v>7060.0000000000291</v>
      </c>
      <c r="J11" s="81">
        <f>-('Balance Sheet'!K13-'Balance Sheet'!J13)</f>
        <v>-91745.000000000029</v>
      </c>
      <c r="K11" s="81">
        <f>-('Balance Sheet'!L13-'Balance Sheet'!K13)</f>
        <v>-39650</v>
      </c>
      <c r="L11" s="81">
        <f>-('Balance Sheet'!M13-'Balance Sheet'!L13)</f>
        <v>-106450</v>
      </c>
      <c r="M11" s="81">
        <f>-('Balance Sheet'!N13-'Balance Sheet'!M13)</f>
        <v>-147000</v>
      </c>
      <c r="N11" s="81">
        <f>-('Balance Sheet'!O13-'Balance Sheet'!N13)</f>
        <v>-196550</v>
      </c>
      <c r="O11" s="81">
        <f>-('Balance Sheet'!P13-'Balance Sheet'!O13)</f>
        <v>-200000</v>
      </c>
      <c r="P11" s="81">
        <f>-('Balance Sheet'!Q13-'Balance Sheet'!P13)</f>
        <v>-237845</v>
      </c>
      <c r="Q11" s="81">
        <f>-('Balance Sheet'!R13-'Balance Sheet'!Q13)</f>
        <v>-174920</v>
      </c>
      <c r="R11" s="81">
        <f>-('Balance Sheet'!S13-'Balance Sheet'!R13)</f>
        <v>-196550</v>
      </c>
      <c r="S11" s="81">
        <f>-('Balance Sheet'!T13-'Balance Sheet'!S13)</f>
        <v>-200000</v>
      </c>
      <c r="T11" s="81"/>
      <c r="U11" s="81"/>
      <c r="V11" s="81"/>
      <c r="W11" s="81"/>
      <c r="X11" s="81"/>
      <c r="Y11" s="81"/>
      <c r="Z11" s="81"/>
      <c r="AA11" s="81"/>
      <c r="AB11" s="81"/>
      <c r="AC11" s="81"/>
    </row>
    <row r="12" spans="1:29" ht="15" customHeight="1" x14ac:dyDescent="0.15">
      <c r="A12" s="79"/>
      <c r="B12" s="113" t="s">
        <v>212</v>
      </c>
      <c r="C12" s="115">
        <f t="shared" ref="C12:S12" si="1">SUM(C11)</f>
        <v>0</v>
      </c>
      <c r="D12" s="115">
        <f t="shared" si="1"/>
        <v>-72400</v>
      </c>
      <c r="E12" s="115">
        <f t="shared" si="1"/>
        <v>-9340</v>
      </c>
      <c r="F12" s="115">
        <f t="shared" si="1"/>
        <v>-52600</v>
      </c>
      <c r="G12" s="115">
        <f t="shared" si="1"/>
        <v>15710</v>
      </c>
      <c r="H12" s="115">
        <f t="shared" si="1"/>
        <v>-66350</v>
      </c>
      <c r="I12" s="115">
        <f t="shared" si="1"/>
        <v>7060.0000000000291</v>
      </c>
      <c r="J12" s="115">
        <f t="shared" si="1"/>
        <v>-91745.000000000029</v>
      </c>
      <c r="K12" s="115">
        <f t="shared" si="1"/>
        <v>-39650</v>
      </c>
      <c r="L12" s="115">
        <f t="shared" si="1"/>
        <v>-106450</v>
      </c>
      <c r="M12" s="115">
        <f t="shared" si="1"/>
        <v>-147000</v>
      </c>
      <c r="N12" s="115">
        <f t="shared" si="1"/>
        <v>-196550</v>
      </c>
      <c r="O12" s="115">
        <f t="shared" si="1"/>
        <v>-200000</v>
      </c>
      <c r="P12" s="115">
        <f t="shared" si="1"/>
        <v>-237845</v>
      </c>
      <c r="Q12" s="115">
        <f t="shared" si="1"/>
        <v>-174920</v>
      </c>
      <c r="R12" s="115">
        <f t="shared" si="1"/>
        <v>-196550</v>
      </c>
      <c r="S12" s="115">
        <f t="shared" si="1"/>
        <v>-200000</v>
      </c>
      <c r="T12" s="81"/>
      <c r="U12" s="81"/>
      <c r="V12" s="81"/>
      <c r="W12" s="81"/>
      <c r="X12" s="81"/>
      <c r="Y12" s="81"/>
      <c r="Z12" s="81"/>
      <c r="AA12" s="81"/>
      <c r="AB12" s="81"/>
      <c r="AC12" s="81"/>
    </row>
    <row r="13" spans="1:29" ht="15" customHeight="1" x14ac:dyDescent="0.15">
      <c r="A13" s="113"/>
      <c r="B13" s="119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1:29" ht="15" customHeight="1" x14ac:dyDescent="0.15">
      <c r="A14" s="79"/>
      <c r="B14" s="119" t="s">
        <v>214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</row>
    <row r="15" spans="1:29" ht="15" customHeight="1" x14ac:dyDescent="0.15">
      <c r="A15" s="79"/>
      <c r="B15" s="80" t="s">
        <v>215</v>
      </c>
      <c r="C15" s="123">
        <v>0</v>
      </c>
      <c r="D15" s="123">
        <v>0</v>
      </c>
      <c r="E15" s="81">
        <f>('Balance Sheet'!F20-'Balance Sheet'!E20)+('Balance Sheet'!F24-'Balance Sheet'!E24)</f>
        <v>0</v>
      </c>
      <c r="F15" s="81">
        <f>('Balance Sheet'!G20-'Balance Sheet'!F20)+('Balance Sheet'!G24-'Balance Sheet'!F24)</f>
        <v>0</v>
      </c>
      <c r="G15" s="81">
        <f>('Balance Sheet'!H20-'Balance Sheet'!G20)+('Balance Sheet'!H24-'Balance Sheet'!G24)</f>
        <v>0</v>
      </c>
      <c r="H15" s="81">
        <f>('Balance Sheet'!I20-'Balance Sheet'!H20)+('Balance Sheet'!I24-'Balance Sheet'!H24)</f>
        <v>0</v>
      </c>
      <c r="I15" s="81">
        <f>('Balance Sheet'!J20-'Balance Sheet'!I20)+('Balance Sheet'!J24-'Balance Sheet'!I24)</f>
        <v>0</v>
      </c>
      <c r="J15" s="81">
        <f>('Balance Sheet'!K20-'Balance Sheet'!J20)+('Balance Sheet'!K24-'Balance Sheet'!J24)</f>
        <v>0</v>
      </c>
      <c r="K15" s="81">
        <f>('Balance Sheet'!L20-'Balance Sheet'!K20)+('Balance Sheet'!L24-'Balance Sheet'!K24)</f>
        <v>0</v>
      </c>
      <c r="L15" s="81">
        <f>('Balance Sheet'!M20-'Balance Sheet'!L20)+('Balance Sheet'!M24-'Balance Sheet'!L24)</f>
        <v>0</v>
      </c>
      <c r="M15" s="81">
        <f>('Balance Sheet'!N20-'Balance Sheet'!M20)+('Balance Sheet'!N24-'Balance Sheet'!M24)</f>
        <v>0</v>
      </c>
      <c r="N15" s="81">
        <f>('Balance Sheet'!O20-'Balance Sheet'!N20)+('Balance Sheet'!O24-'Balance Sheet'!N24)</f>
        <v>0</v>
      </c>
      <c r="O15" s="81">
        <f>('Balance Sheet'!P20-'Balance Sheet'!O20)+('Balance Sheet'!P24-'Balance Sheet'!O24)</f>
        <v>0</v>
      </c>
      <c r="P15" s="81">
        <f>('Balance Sheet'!Q20-'Balance Sheet'!P20)+('Balance Sheet'!Q24-'Balance Sheet'!P24)</f>
        <v>0</v>
      </c>
      <c r="Q15" s="81">
        <f>('Balance Sheet'!R20-'Balance Sheet'!Q20)+('Balance Sheet'!R24-'Balance Sheet'!Q24)</f>
        <v>0</v>
      </c>
      <c r="R15" s="81">
        <f>('Balance Sheet'!S20-'Balance Sheet'!R20)+('Balance Sheet'!S24-'Balance Sheet'!R24)</f>
        <v>0</v>
      </c>
      <c r="S15" s="81">
        <f>('Balance Sheet'!T20-'Balance Sheet'!S20)+('Balance Sheet'!T24-'Balance Sheet'!S24)</f>
        <v>0</v>
      </c>
      <c r="T15" s="81"/>
      <c r="U15" s="81"/>
      <c r="V15" s="81"/>
      <c r="W15" s="81"/>
      <c r="X15" s="81"/>
      <c r="Y15" s="81"/>
      <c r="Z15" s="81"/>
      <c r="AA15" s="81"/>
      <c r="AB15" s="81"/>
      <c r="AC15" s="81"/>
    </row>
    <row r="16" spans="1:29" ht="15" customHeight="1" x14ac:dyDescent="0.15">
      <c r="A16" s="79"/>
      <c r="B16" s="80" t="s">
        <v>223</v>
      </c>
      <c r="C16" s="127">
        <v>1000000</v>
      </c>
      <c r="D16" s="82">
        <f>'Balance Sheet'!E30-'Balance Sheet'!D30</f>
        <v>0</v>
      </c>
      <c r="E16" s="82">
        <f>'Balance Sheet'!F30-'Balance Sheet'!E30</f>
        <v>0</v>
      </c>
      <c r="F16" s="82">
        <f>'Balance Sheet'!G30-'Balance Sheet'!F30</f>
        <v>0</v>
      </c>
      <c r="G16" s="82">
        <f>'Balance Sheet'!H30-'Balance Sheet'!G30</f>
        <v>0</v>
      </c>
      <c r="H16" s="127">
        <v>1500000</v>
      </c>
      <c r="I16" s="127">
        <v>0</v>
      </c>
      <c r="J16" s="127">
        <v>0</v>
      </c>
      <c r="K16" s="127">
        <v>0</v>
      </c>
      <c r="L16" s="127">
        <v>2000000</v>
      </c>
      <c r="M16" s="127">
        <v>0</v>
      </c>
      <c r="N16" s="82">
        <f>'Balance Sheet'!O30-'Balance Sheet'!N30</f>
        <v>0</v>
      </c>
      <c r="O16" s="82">
        <f>'Balance Sheet'!P30-'Balance Sheet'!O30</f>
        <v>0</v>
      </c>
      <c r="P16" s="127">
        <v>0</v>
      </c>
      <c r="Q16" s="82">
        <f>'Balance Sheet'!R30-'Balance Sheet'!Q30</f>
        <v>0</v>
      </c>
      <c r="R16" s="82">
        <f>'Balance Sheet'!S30-'Balance Sheet'!R30</f>
        <v>0</v>
      </c>
      <c r="S16" s="82">
        <f>'Balance Sheet'!T30-'Balance Sheet'!S30</f>
        <v>0</v>
      </c>
      <c r="T16" s="81"/>
      <c r="U16" s="81"/>
      <c r="V16" s="81"/>
      <c r="W16" s="81"/>
      <c r="X16" s="81"/>
      <c r="Y16" s="81"/>
      <c r="Z16" s="81"/>
      <c r="AA16" s="81"/>
      <c r="AB16" s="81"/>
      <c r="AC16" s="81"/>
    </row>
    <row r="17" spans="1:29" ht="15" customHeight="1" x14ac:dyDescent="0.15">
      <c r="A17" s="79"/>
      <c r="B17" s="113" t="s">
        <v>227</v>
      </c>
      <c r="C17" s="115">
        <f t="shared" ref="C17:S17" si="2">SUM(C15:C16)</f>
        <v>1000000</v>
      </c>
      <c r="D17" s="115">
        <f t="shared" si="2"/>
        <v>0</v>
      </c>
      <c r="E17" s="115">
        <f t="shared" si="2"/>
        <v>0</v>
      </c>
      <c r="F17" s="115">
        <f t="shared" si="2"/>
        <v>0</v>
      </c>
      <c r="G17" s="115">
        <f t="shared" si="2"/>
        <v>0</v>
      </c>
      <c r="H17" s="115">
        <f t="shared" si="2"/>
        <v>1500000</v>
      </c>
      <c r="I17" s="115">
        <f t="shared" si="2"/>
        <v>0</v>
      </c>
      <c r="J17" s="115">
        <f t="shared" si="2"/>
        <v>0</v>
      </c>
      <c r="K17" s="115">
        <f t="shared" si="2"/>
        <v>0</v>
      </c>
      <c r="L17" s="115">
        <f t="shared" si="2"/>
        <v>2000000</v>
      </c>
      <c r="M17" s="115">
        <f t="shared" si="2"/>
        <v>0</v>
      </c>
      <c r="N17" s="115">
        <f t="shared" si="2"/>
        <v>0</v>
      </c>
      <c r="O17" s="115">
        <f t="shared" si="2"/>
        <v>0</v>
      </c>
      <c r="P17" s="115">
        <f t="shared" si="2"/>
        <v>0</v>
      </c>
      <c r="Q17" s="115">
        <f t="shared" si="2"/>
        <v>0</v>
      </c>
      <c r="R17" s="115">
        <f t="shared" si="2"/>
        <v>0</v>
      </c>
      <c r="S17" s="115">
        <f t="shared" si="2"/>
        <v>0</v>
      </c>
      <c r="T17" s="81"/>
      <c r="U17" s="81"/>
      <c r="V17" s="81"/>
      <c r="W17" s="81"/>
      <c r="X17" s="81"/>
      <c r="Y17" s="81"/>
      <c r="Z17" s="81"/>
      <c r="AA17" s="81"/>
      <c r="AB17" s="81"/>
      <c r="AC17" s="81"/>
    </row>
    <row r="18" spans="1:29" ht="15" customHeight="1" x14ac:dyDescent="0.15">
      <c r="A18" s="79"/>
      <c r="B18" s="118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</row>
    <row r="19" spans="1:29" ht="15" customHeight="1" x14ac:dyDescent="0.15">
      <c r="A19" s="79"/>
      <c r="B19" s="119" t="s">
        <v>228</v>
      </c>
      <c r="C19" s="133">
        <f t="shared" ref="C19:S19" si="3">C8+C12+C17</f>
        <v>1000000</v>
      </c>
      <c r="D19" s="133">
        <f t="shared" si="3"/>
        <v>-549402.5</v>
      </c>
      <c r="E19" s="133">
        <f t="shared" si="3"/>
        <v>-750946.91666666674</v>
      </c>
      <c r="F19" s="133">
        <f t="shared" si="3"/>
        <v>-1295999.583333333</v>
      </c>
      <c r="G19" s="133">
        <f t="shared" si="3"/>
        <v>-1401096.5983333329</v>
      </c>
      <c r="H19" s="133">
        <f t="shared" si="3"/>
        <v>-206507.61720000021</v>
      </c>
      <c r="I19" s="133">
        <f t="shared" si="3"/>
        <v>-1300307.6831893334</v>
      </c>
      <c r="J19" s="133">
        <f t="shared" si="3"/>
        <v>-1182733.1470255461</v>
      </c>
      <c r="K19" s="133">
        <f t="shared" si="3"/>
        <v>-778062.97700170241</v>
      </c>
      <c r="L19" s="133">
        <f t="shared" si="3"/>
        <v>1481593.9562883303</v>
      </c>
      <c r="M19" s="133">
        <f t="shared" si="3"/>
        <v>-52334.519087435037</v>
      </c>
      <c r="N19" s="133">
        <f t="shared" si="3"/>
        <v>533902.12671098043</v>
      </c>
      <c r="O19" s="133">
        <f t="shared" si="3"/>
        <v>1274032.0420934279</v>
      </c>
      <c r="P19" s="133">
        <f t="shared" si="3"/>
        <v>1578524.8333348918</v>
      </c>
      <c r="Q19" s="133">
        <f t="shared" si="3"/>
        <v>2113014.7858348605</v>
      </c>
      <c r="R19" s="133">
        <f t="shared" si="3"/>
        <v>2744041.0567848301</v>
      </c>
      <c r="S19" s="133">
        <f t="shared" si="3"/>
        <v>3355189.9248158</v>
      </c>
      <c r="T19" s="79"/>
      <c r="U19" s="79"/>
      <c r="V19" s="79"/>
      <c r="W19" s="79"/>
      <c r="X19" s="79"/>
      <c r="Y19" s="79"/>
      <c r="Z19" s="79"/>
      <c r="AA19" s="79"/>
      <c r="AB19" s="79"/>
      <c r="AC19" s="79"/>
    </row>
    <row r="20" spans="1:29" ht="15" customHeight="1" x14ac:dyDescent="0.15">
      <c r="A20" s="2"/>
      <c r="B20" s="7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" customHeight="1" x14ac:dyDescent="0.15">
      <c r="A21" s="2"/>
      <c r="B21" s="7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" customHeight="1" x14ac:dyDescent="0.15">
      <c r="A22" s="2"/>
      <c r="B22" s="7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" customHeight="1" x14ac:dyDescent="0.15">
      <c r="A23" s="2"/>
      <c r="B23" s="7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" customHeight="1" x14ac:dyDescent="0.15">
      <c r="A24" s="2"/>
      <c r="B24" s="7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" customHeight="1" x14ac:dyDescent="0.15">
      <c r="A25" s="2"/>
      <c r="B25" s="7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" customHeight="1" x14ac:dyDescent="0.15">
      <c r="A26" s="2"/>
      <c r="B26" s="7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" customHeight="1" x14ac:dyDescent="0.15">
      <c r="A27" s="2"/>
      <c r="B27" s="7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" customHeight="1" x14ac:dyDescent="0.15">
      <c r="A28" s="2"/>
      <c r="B28" s="7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" customHeight="1" x14ac:dyDescent="0.15">
      <c r="A29" s="2"/>
      <c r="B29" s="7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" customHeight="1" x14ac:dyDescent="0.15">
      <c r="A30" s="2"/>
      <c r="B30" s="7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" customHeight="1" x14ac:dyDescent="0.15">
      <c r="A31" s="2"/>
      <c r="B31" s="7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" customHeight="1" x14ac:dyDescent="0.15">
      <c r="A32" s="2"/>
      <c r="B32" s="7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" customHeight="1" x14ac:dyDescent="0.15">
      <c r="A33" s="2"/>
      <c r="B33" s="7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" customHeight="1" x14ac:dyDescent="0.15">
      <c r="A34" s="2"/>
      <c r="B34" s="7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" customHeight="1" x14ac:dyDescent="0.15">
      <c r="A35" s="2"/>
      <c r="B35" s="7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" customHeight="1" x14ac:dyDescent="0.15">
      <c r="A36" s="2"/>
      <c r="B36" s="7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" customHeight="1" x14ac:dyDescent="0.15">
      <c r="A37" s="2"/>
      <c r="B37" s="7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" customHeight="1" x14ac:dyDescent="0.15">
      <c r="A38" s="2"/>
      <c r="B38" s="7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" customHeight="1" x14ac:dyDescent="0.15">
      <c r="A39" s="2"/>
      <c r="B39" s="7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" customHeight="1" x14ac:dyDescent="0.15">
      <c r="A40" s="2"/>
      <c r="B40" s="7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" customHeight="1" x14ac:dyDescent="0.15">
      <c r="A41" s="2"/>
      <c r="B41" s="7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" customHeight="1" x14ac:dyDescent="0.15">
      <c r="A42" s="2"/>
      <c r="B42" s="7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" customHeight="1" x14ac:dyDescent="0.15">
      <c r="A43" s="2"/>
      <c r="B43" s="7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" customHeight="1" x14ac:dyDescent="0.15">
      <c r="A44" s="2"/>
      <c r="B44" s="7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" customHeight="1" x14ac:dyDescent="0.15">
      <c r="A45" s="2"/>
      <c r="B45" s="7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" customHeight="1" x14ac:dyDescent="0.15">
      <c r="A46" s="2"/>
      <c r="B46" s="7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" customHeight="1" x14ac:dyDescent="0.15">
      <c r="A47" s="2"/>
      <c r="B47" s="7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" customHeight="1" x14ac:dyDescent="0.15">
      <c r="A48" s="2"/>
      <c r="B48" s="7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" customHeight="1" x14ac:dyDescent="0.15">
      <c r="A49" s="2"/>
      <c r="B49" s="7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" customHeight="1" x14ac:dyDescent="0.15">
      <c r="A50" s="2"/>
      <c r="B50" s="7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" customHeight="1" x14ac:dyDescent="0.15">
      <c r="A51" s="2"/>
      <c r="B51" s="7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" customHeight="1" x14ac:dyDescent="0.15">
      <c r="A52" s="2"/>
      <c r="B52" s="7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" customHeight="1" x14ac:dyDescent="0.15">
      <c r="A53" s="2"/>
      <c r="B53" s="7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" customHeight="1" x14ac:dyDescent="0.15">
      <c r="A54" s="2"/>
      <c r="B54" s="7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3" x14ac:dyDescent="0.15">
      <c r="A55" s="2"/>
      <c r="B55" s="7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3" x14ac:dyDescent="0.15">
      <c r="A56" s="2"/>
      <c r="B56" s="7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3" x14ac:dyDescent="0.15">
      <c r="A57" s="2"/>
      <c r="B57" s="7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3" x14ac:dyDescent="0.15">
      <c r="A58" s="2"/>
      <c r="B58" s="7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3" x14ac:dyDescent="0.15">
      <c r="A59" s="2"/>
      <c r="B59" s="7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3" x14ac:dyDescent="0.15">
      <c r="A60" s="2"/>
      <c r="B60" s="7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3" x14ac:dyDescent="0.15">
      <c r="A61" s="2"/>
      <c r="B61" s="7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3" x14ac:dyDescent="0.15">
      <c r="A62" s="2"/>
      <c r="B62" s="7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3" x14ac:dyDescent="0.15">
      <c r="A63" s="2"/>
      <c r="B63" s="7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3" x14ac:dyDescent="0.15">
      <c r="A64" s="2"/>
      <c r="B64" s="7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3" x14ac:dyDescent="0.15">
      <c r="A65" s="2"/>
      <c r="B65" s="7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3" x14ac:dyDescent="0.15">
      <c r="A66" s="2"/>
      <c r="B66" s="7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3" x14ac:dyDescent="0.15">
      <c r="A67" s="2"/>
      <c r="B67" s="7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3" x14ac:dyDescent="0.15">
      <c r="A68" s="2"/>
      <c r="B68" s="7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3" x14ac:dyDescent="0.15">
      <c r="A69" s="2"/>
      <c r="B69" s="7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3" x14ac:dyDescent="0.15">
      <c r="A70" s="2"/>
      <c r="B70" s="7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3" x14ac:dyDescent="0.15">
      <c r="A71" s="2"/>
      <c r="B71" s="7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3" x14ac:dyDescent="0.15">
      <c r="A72" s="2"/>
      <c r="B72" s="7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3" x14ac:dyDescent="0.15">
      <c r="A73" s="2"/>
      <c r="B73" s="7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3" x14ac:dyDescent="0.15">
      <c r="A74" s="2"/>
      <c r="B74" s="7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3" x14ac:dyDescent="0.15">
      <c r="A75" s="2"/>
      <c r="B75" s="7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3" x14ac:dyDescent="0.15">
      <c r="A76" s="2"/>
      <c r="B76" s="7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3" x14ac:dyDescent="0.15">
      <c r="A77" s="2"/>
      <c r="B77" s="7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3" x14ac:dyDescent="0.15">
      <c r="A78" s="2"/>
      <c r="B78" s="7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3" x14ac:dyDescent="0.15">
      <c r="A79" s="2"/>
      <c r="B79" s="7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3" x14ac:dyDescent="0.15">
      <c r="A80" s="2"/>
      <c r="B80" s="7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3" x14ac:dyDescent="0.15">
      <c r="A81" s="2"/>
      <c r="B81" s="7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3" x14ac:dyDescent="0.15">
      <c r="A82" s="2"/>
      <c r="B82" s="7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3" x14ac:dyDescent="0.15">
      <c r="A83" s="2"/>
      <c r="B83" s="7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3" x14ac:dyDescent="0.15">
      <c r="A84" s="2"/>
      <c r="B84" s="7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3" x14ac:dyDescent="0.15">
      <c r="A85" s="2"/>
      <c r="B85" s="7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3" x14ac:dyDescent="0.15">
      <c r="A86" s="2"/>
      <c r="B86" s="7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3" x14ac:dyDescent="0.15">
      <c r="A87" s="2"/>
      <c r="B87" s="7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3" x14ac:dyDescent="0.15">
      <c r="A88" s="2"/>
      <c r="B88" s="7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3" x14ac:dyDescent="0.15">
      <c r="A89" s="2"/>
      <c r="B89" s="7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3" x14ac:dyDescent="0.15">
      <c r="A90" s="2"/>
      <c r="B90" s="7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3" x14ac:dyDescent="0.15">
      <c r="A91" s="2"/>
      <c r="B91" s="7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3" x14ac:dyDescent="0.15">
      <c r="A92" s="2"/>
      <c r="B92" s="7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3" x14ac:dyDescent="0.15">
      <c r="A93" s="2"/>
      <c r="B93" s="7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3" x14ac:dyDescent="0.15">
      <c r="A94" s="2"/>
      <c r="B94" s="7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3" x14ac:dyDescent="0.15">
      <c r="A95" s="2"/>
      <c r="B95" s="7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3" x14ac:dyDescent="0.15">
      <c r="A96" s="2"/>
      <c r="B96" s="7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3" x14ac:dyDescent="0.15">
      <c r="A97" s="2"/>
      <c r="B97" s="7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3" x14ac:dyDescent="0.15">
      <c r="A98" s="2"/>
      <c r="B98" s="7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3" x14ac:dyDescent="0.15">
      <c r="A99" s="2"/>
      <c r="B99" s="7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3" x14ac:dyDescent="0.15">
      <c r="A100" s="2"/>
      <c r="B100" s="7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3" x14ac:dyDescent="0.15">
      <c r="A101" s="2"/>
      <c r="B101" s="7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3" x14ac:dyDescent="0.15">
      <c r="A102" s="2"/>
      <c r="B102" s="7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3" x14ac:dyDescent="0.15">
      <c r="A103" s="2"/>
      <c r="B103" s="7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3" x14ac:dyDescent="0.15">
      <c r="A104" s="2"/>
      <c r="B104" s="7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3" x14ac:dyDescent="0.15">
      <c r="A105" s="2"/>
      <c r="B105" s="7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3" x14ac:dyDescent="0.15">
      <c r="A106" s="2"/>
      <c r="B106" s="7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3" x14ac:dyDescent="0.15">
      <c r="A107" s="2"/>
      <c r="B107" s="7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3" x14ac:dyDescent="0.15">
      <c r="A108" s="2"/>
      <c r="B108" s="7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3" x14ac:dyDescent="0.15">
      <c r="A109" s="2"/>
      <c r="B109" s="7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3" x14ac:dyDescent="0.15">
      <c r="A110" s="2"/>
      <c r="B110" s="7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3" x14ac:dyDescent="0.15">
      <c r="A111" s="2"/>
      <c r="B111" s="7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3" x14ac:dyDescent="0.15">
      <c r="A112" s="2"/>
      <c r="B112" s="7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3" x14ac:dyDescent="0.15">
      <c r="A113" s="2"/>
      <c r="B113" s="7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3" x14ac:dyDescent="0.15">
      <c r="A114" s="2"/>
      <c r="B114" s="7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3" x14ac:dyDescent="0.15">
      <c r="A115" s="2"/>
      <c r="B115" s="7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3" x14ac:dyDescent="0.15">
      <c r="A116" s="2"/>
      <c r="B116" s="7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3" x14ac:dyDescent="0.15">
      <c r="A117" s="2"/>
      <c r="B117" s="7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3" x14ac:dyDescent="0.15">
      <c r="A118" s="2"/>
      <c r="B118" s="7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3" x14ac:dyDescent="0.15">
      <c r="A119" s="2"/>
      <c r="B119" s="7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3" x14ac:dyDescent="0.15">
      <c r="A120" s="2"/>
      <c r="B120" s="7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3" x14ac:dyDescent="0.15">
      <c r="A121" s="2"/>
      <c r="B121" s="7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3" x14ac:dyDescent="0.15">
      <c r="A122" s="2"/>
      <c r="B122" s="7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3" x14ac:dyDescent="0.15">
      <c r="A123" s="2"/>
      <c r="B123" s="7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3" x14ac:dyDescent="0.15">
      <c r="A124" s="2"/>
      <c r="B124" s="7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3" x14ac:dyDescent="0.15">
      <c r="A125" s="2"/>
      <c r="B125" s="7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3" x14ac:dyDescent="0.15">
      <c r="A126" s="2"/>
      <c r="B126" s="7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3" x14ac:dyDescent="0.15">
      <c r="A127" s="2"/>
      <c r="B127" s="7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3" x14ac:dyDescent="0.15">
      <c r="A128" s="2"/>
      <c r="B128" s="7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" x14ac:dyDescent="0.15">
      <c r="A129" s="2"/>
      <c r="B129" s="7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3" x14ac:dyDescent="0.15">
      <c r="A130" s="2"/>
      <c r="B130" s="7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3" x14ac:dyDescent="0.15">
      <c r="A131" s="2"/>
      <c r="B131" s="7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3" x14ac:dyDescent="0.15">
      <c r="A132" s="2"/>
      <c r="B132" s="7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3" x14ac:dyDescent="0.15">
      <c r="A133" s="2"/>
      <c r="B133" s="7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3" x14ac:dyDescent="0.15">
      <c r="A134" s="2"/>
      <c r="B134" s="7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3" x14ac:dyDescent="0.15">
      <c r="A135" s="2"/>
      <c r="B135" s="7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" x14ac:dyDescent="0.15">
      <c r="A136" s="2"/>
      <c r="B136" s="7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3" x14ac:dyDescent="0.15">
      <c r="A137" s="2"/>
      <c r="B137" s="7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3" x14ac:dyDescent="0.15">
      <c r="A138" s="2"/>
      <c r="B138" s="7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3" x14ac:dyDescent="0.15">
      <c r="A139" s="2"/>
      <c r="B139" s="7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3" x14ac:dyDescent="0.15">
      <c r="A140" s="2"/>
      <c r="B140" s="7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3" x14ac:dyDescent="0.15">
      <c r="A141" s="2"/>
      <c r="B141" s="7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3" x14ac:dyDescent="0.15">
      <c r="A142" s="2"/>
      <c r="B142" s="7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3" x14ac:dyDescent="0.15">
      <c r="A143" s="2"/>
      <c r="B143" s="7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" x14ac:dyDescent="0.15">
      <c r="A144" s="2"/>
      <c r="B144" s="7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3" x14ac:dyDescent="0.15">
      <c r="A145" s="2"/>
      <c r="B145" s="7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3" x14ac:dyDescent="0.15">
      <c r="A146" s="2"/>
      <c r="B146" s="7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3" x14ac:dyDescent="0.15">
      <c r="A147" s="2"/>
      <c r="B147" s="7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3" x14ac:dyDescent="0.15">
      <c r="A148" s="2"/>
      <c r="B148" s="7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3" x14ac:dyDescent="0.15">
      <c r="A149" s="2"/>
      <c r="B149" s="7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3" x14ac:dyDescent="0.15">
      <c r="A150" s="2"/>
      <c r="B150" s="7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3" x14ac:dyDescent="0.15">
      <c r="A151" s="2"/>
      <c r="B151" s="7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3" x14ac:dyDescent="0.15">
      <c r="A152" s="2"/>
      <c r="B152" s="7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3" x14ac:dyDescent="0.15">
      <c r="A153" s="2"/>
      <c r="B153" s="7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3" x14ac:dyDescent="0.15">
      <c r="A154" s="2"/>
      <c r="B154" s="7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3" x14ac:dyDescent="0.15">
      <c r="A155" s="2"/>
      <c r="B155" s="7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3" x14ac:dyDescent="0.15">
      <c r="A156" s="2"/>
      <c r="B156" s="7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3" x14ac:dyDescent="0.15">
      <c r="A157" s="2"/>
      <c r="B157" s="7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3" x14ac:dyDescent="0.15">
      <c r="A158" s="2"/>
      <c r="B158" s="7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3" x14ac:dyDescent="0.15">
      <c r="A159" s="2"/>
      <c r="B159" s="7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3" x14ac:dyDescent="0.15">
      <c r="A160" s="2"/>
      <c r="B160" s="7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3" x14ac:dyDescent="0.15">
      <c r="A161" s="2"/>
      <c r="B161" s="7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3" x14ac:dyDescent="0.15">
      <c r="A162" s="2"/>
      <c r="B162" s="7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3" x14ac:dyDescent="0.15">
      <c r="A163" s="2"/>
      <c r="B163" s="7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3" x14ac:dyDescent="0.15">
      <c r="A164" s="2"/>
      <c r="B164" s="7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3" x14ac:dyDescent="0.15">
      <c r="A165" s="2"/>
      <c r="B165" s="7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3" x14ac:dyDescent="0.15">
      <c r="A166" s="2"/>
      <c r="B166" s="7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3" x14ac:dyDescent="0.15">
      <c r="A167" s="2"/>
      <c r="B167" s="7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3" x14ac:dyDescent="0.15">
      <c r="A168" s="2"/>
      <c r="B168" s="7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3" x14ac:dyDescent="0.15">
      <c r="A169" s="2"/>
      <c r="B169" s="7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3" x14ac:dyDescent="0.15">
      <c r="A170" s="2"/>
      <c r="B170" s="7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3" x14ac:dyDescent="0.15">
      <c r="A171" s="2"/>
      <c r="B171" s="7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3" x14ac:dyDescent="0.15">
      <c r="A172" s="2"/>
      <c r="B172" s="7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3" x14ac:dyDescent="0.15">
      <c r="A173" s="2"/>
      <c r="B173" s="7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3" x14ac:dyDescent="0.15">
      <c r="A174" s="2"/>
      <c r="B174" s="7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3" x14ac:dyDescent="0.15">
      <c r="A175" s="2"/>
      <c r="B175" s="7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3" x14ac:dyDescent="0.15">
      <c r="A176" s="2"/>
      <c r="B176" s="7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3" x14ac:dyDescent="0.15">
      <c r="A177" s="2"/>
      <c r="B177" s="7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3" x14ac:dyDescent="0.15">
      <c r="A178" s="2"/>
      <c r="B178" s="7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3" x14ac:dyDescent="0.15">
      <c r="A179" s="2"/>
      <c r="B179" s="7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3" x14ac:dyDescent="0.15">
      <c r="A180" s="2"/>
      <c r="B180" s="7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3" x14ac:dyDescent="0.15">
      <c r="A181" s="2"/>
      <c r="B181" s="7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3" x14ac:dyDescent="0.15">
      <c r="A182" s="2"/>
      <c r="B182" s="7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3" x14ac:dyDescent="0.15">
      <c r="A183" s="2"/>
      <c r="B183" s="7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3" x14ac:dyDescent="0.15">
      <c r="A184" s="2"/>
      <c r="B184" s="7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3" x14ac:dyDescent="0.15">
      <c r="A185" s="2"/>
      <c r="B185" s="7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3" x14ac:dyDescent="0.15">
      <c r="A186" s="2"/>
      <c r="B186" s="7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3" x14ac:dyDescent="0.15">
      <c r="A187" s="2"/>
      <c r="B187" s="7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3" x14ac:dyDescent="0.15">
      <c r="A188" s="2"/>
      <c r="B188" s="7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3" x14ac:dyDescent="0.15">
      <c r="A189" s="2"/>
      <c r="B189" s="7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3" x14ac:dyDescent="0.15">
      <c r="A190" s="2"/>
      <c r="B190" s="7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3" x14ac:dyDescent="0.15">
      <c r="A191" s="2"/>
      <c r="B191" s="7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3" x14ac:dyDescent="0.15">
      <c r="A192" s="2"/>
      <c r="B192" s="7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3" x14ac:dyDescent="0.15">
      <c r="A193" s="2"/>
      <c r="B193" s="7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" x14ac:dyDescent="0.15">
      <c r="A194" s="2"/>
      <c r="B194" s="7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3" x14ac:dyDescent="0.15">
      <c r="A195" s="2"/>
      <c r="B195" s="7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3" x14ac:dyDescent="0.15">
      <c r="A196" s="2"/>
      <c r="B196" s="7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3" x14ac:dyDescent="0.15">
      <c r="A197" s="2"/>
      <c r="B197" s="7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3" x14ac:dyDescent="0.15">
      <c r="A198" s="2"/>
      <c r="B198" s="7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3" x14ac:dyDescent="0.15">
      <c r="A199" s="2"/>
      <c r="B199" s="7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3" x14ac:dyDescent="0.15">
      <c r="A200" s="2"/>
      <c r="B200" s="7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3" x14ac:dyDescent="0.15">
      <c r="A201" s="2"/>
      <c r="B201" s="7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3" x14ac:dyDescent="0.15">
      <c r="A202" s="2"/>
      <c r="B202" s="7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3" x14ac:dyDescent="0.15">
      <c r="A203" s="2"/>
      <c r="B203" s="7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3" x14ac:dyDescent="0.15">
      <c r="A204" s="2"/>
      <c r="B204" s="7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3" x14ac:dyDescent="0.15">
      <c r="A205" s="2"/>
      <c r="B205" s="7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3" x14ac:dyDescent="0.15">
      <c r="A206" s="2"/>
      <c r="B206" s="7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3" x14ac:dyDescent="0.15">
      <c r="A207" s="2"/>
      <c r="B207" s="7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3" x14ac:dyDescent="0.15">
      <c r="A208" s="2"/>
      <c r="B208" s="7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3" x14ac:dyDescent="0.15">
      <c r="A209" s="2"/>
      <c r="B209" s="7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3" x14ac:dyDescent="0.15">
      <c r="A210" s="2"/>
      <c r="B210" s="7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3" x14ac:dyDescent="0.15">
      <c r="A211" s="2"/>
      <c r="B211" s="7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3" x14ac:dyDescent="0.15">
      <c r="A212" s="2"/>
      <c r="B212" s="7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3" x14ac:dyDescent="0.15">
      <c r="A213" s="2"/>
      <c r="B213" s="7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3" x14ac:dyDescent="0.15">
      <c r="A214" s="2"/>
      <c r="B214" s="7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3" x14ac:dyDescent="0.15">
      <c r="A215" s="2"/>
      <c r="B215" s="7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3" x14ac:dyDescent="0.15">
      <c r="A216" s="2"/>
      <c r="B216" s="7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3" x14ac:dyDescent="0.15">
      <c r="A217" s="2"/>
      <c r="B217" s="7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3" x14ac:dyDescent="0.15">
      <c r="A218" s="2"/>
      <c r="B218" s="7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3" x14ac:dyDescent="0.15">
      <c r="A219" s="2"/>
      <c r="B219" s="7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3" x14ac:dyDescent="0.15">
      <c r="A220" s="2"/>
      <c r="B220" s="7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3" x14ac:dyDescent="0.15">
      <c r="A221" s="2"/>
      <c r="B221" s="7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3" x14ac:dyDescent="0.15">
      <c r="A222" s="2"/>
      <c r="B222" s="7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3" x14ac:dyDescent="0.15">
      <c r="A223" s="2"/>
      <c r="B223" s="7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3" x14ac:dyDescent="0.15">
      <c r="A224" s="2"/>
      <c r="B224" s="7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3" x14ac:dyDescent="0.15">
      <c r="A225" s="2"/>
      <c r="B225" s="7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3" x14ac:dyDescent="0.15">
      <c r="A226" s="2"/>
      <c r="B226" s="7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3" x14ac:dyDescent="0.15">
      <c r="A227" s="2"/>
      <c r="B227" s="7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3" x14ac:dyDescent="0.15">
      <c r="A228" s="2"/>
      <c r="B228" s="7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3" x14ac:dyDescent="0.15">
      <c r="A229" s="2"/>
      <c r="B229" s="7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3" x14ac:dyDescent="0.15">
      <c r="A230" s="2"/>
      <c r="B230" s="7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3" x14ac:dyDescent="0.15">
      <c r="A231" s="2"/>
      <c r="B231" s="7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3" x14ac:dyDescent="0.15">
      <c r="A232" s="2"/>
      <c r="B232" s="7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3" x14ac:dyDescent="0.15">
      <c r="A233" s="2"/>
      <c r="B233" s="7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3" x14ac:dyDescent="0.15">
      <c r="A234" s="2"/>
      <c r="B234" s="7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3" x14ac:dyDescent="0.15">
      <c r="A235" s="2"/>
      <c r="B235" s="7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3" x14ac:dyDescent="0.15">
      <c r="A236" s="2"/>
      <c r="B236" s="7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3" x14ac:dyDescent="0.15">
      <c r="A237" s="2"/>
      <c r="B237" s="7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3" x14ac:dyDescent="0.15">
      <c r="A238" s="2"/>
      <c r="B238" s="7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3" x14ac:dyDescent="0.15">
      <c r="A239" s="2"/>
      <c r="B239" s="7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3" x14ac:dyDescent="0.15">
      <c r="A240" s="2"/>
      <c r="B240" s="7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3" x14ac:dyDescent="0.15">
      <c r="A241" s="2"/>
      <c r="B241" s="7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3" x14ac:dyDescent="0.15">
      <c r="A242" s="2"/>
      <c r="B242" s="7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3" x14ac:dyDescent="0.15">
      <c r="A243" s="2"/>
      <c r="B243" s="7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3" x14ac:dyDescent="0.15">
      <c r="A244" s="2"/>
      <c r="B244" s="7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3" x14ac:dyDescent="0.15">
      <c r="A245" s="2"/>
      <c r="B245" s="7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3" x14ac:dyDescent="0.15">
      <c r="A246" s="2"/>
      <c r="B246" s="7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3" x14ac:dyDescent="0.15">
      <c r="A247" s="2"/>
      <c r="B247" s="7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3" x14ac:dyDescent="0.15">
      <c r="A248" s="2"/>
      <c r="B248" s="7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3" x14ac:dyDescent="0.15">
      <c r="A249" s="2"/>
      <c r="B249" s="7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3" x14ac:dyDescent="0.15">
      <c r="A250" s="2"/>
      <c r="B250" s="7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3" x14ac:dyDescent="0.15">
      <c r="A251" s="2"/>
      <c r="B251" s="7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3" x14ac:dyDescent="0.15">
      <c r="A252" s="2"/>
      <c r="B252" s="7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3" x14ac:dyDescent="0.15">
      <c r="A253" s="2"/>
      <c r="B253" s="7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3" x14ac:dyDescent="0.15">
      <c r="A254" s="2"/>
      <c r="B254" s="7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3" x14ac:dyDescent="0.15">
      <c r="A255" s="2"/>
      <c r="B255" s="7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3" x14ac:dyDescent="0.15">
      <c r="A256" s="2"/>
      <c r="B256" s="7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3" x14ac:dyDescent="0.15">
      <c r="A257" s="2"/>
      <c r="B257" s="7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3" x14ac:dyDescent="0.15">
      <c r="A258" s="2"/>
      <c r="B258" s="7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3" x14ac:dyDescent="0.15">
      <c r="A259" s="2"/>
      <c r="B259" s="7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3" x14ac:dyDescent="0.15">
      <c r="A260" s="2"/>
      <c r="B260" s="7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3" x14ac:dyDescent="0.15">
      <c r="A261" s="2"/>
      <c r="B261" s="7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3" x14ac:dyDescent="0.15">
      <c r="A262" s="2"/>
      <c r="B262" s="7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3" x14ac:dyDescent="0.15">
      <c r="A263" s="2"/>
      <c r="B263" s="7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3" x14ac:dyDescent="0.15">
      <c r="A264" s="2"/>
      <c r="B264" s="7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3" x14ac:dyDescent="0.15">
      <c r="A265" s="2"/>
      <c r="B265" s="7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3" x14ac:dyDescent="0.15">
      <c r="A266" s="2"/>
      <c r="B266" s="7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3" x14ac:dyDescent="0.15">
      <c r="A267" s="2"/>
      <c r="B267" s="7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3" x14ac:dyDescent="0.15">
      <c r="A268" s="2"/>
      <c r="B268" s="7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3" x14ac:dyDescent="0.15">
      <c r="A269" s="2"/>
      <c r="B269" s="7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3" x14ac:dyDescent="0.15">
      <c r="A270" s="2"/>
      <c r="B270" s="7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3" x14ac:dyDescent="0.15">
      <c r="A271" s="2"/>
      <c r="B271" s="7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3" x14ac:dyDescent="0.15">
      <c r="A272" s="2"/>
      <c r="B272" s="7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3" x14ac:dyDescent="0.15">
      <c r="A273" s="2"/>
      <c r="B273" s="7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3" x14ac:dyDescent="0.15">
      <c r="A274" s="2"/>
      <c r="B274" s="7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3" x14ac:dyDescent="0.15">
      <c r="A275" s="2"/>
      <c r="B275" s="7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3" x14ac:dyDescent="0.15">
      <c r="A276" s="2"/>
      <c r="B276" s="7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3" x14ac:dyDescent="0.15">
      <c r="A277" s="2"/>
      <c r="B277" s="7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3" x14ac:dyDescent="0.15">
      <c r="A278" s="2"/>
      <c r="B278" s="7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3" x14ac:dyDescent="0.15">
      <c r="A279" s="2"/>
      <c r="B279" s="7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3" x14ac:dyDescent="0.15">
      <c r="A280" s="2"/>
      <c r="B280" s="7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3" x14ac:dyDescent="0.15">
      <c r="A281" s="2"/>
      <c r="B281" s="7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3" x14ac:dyDescent="0.15">
      <c r="A282" s="2"/>
      <c r="B282" s="7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3" x14ac:dyDescent="0.15">
      <c r="A283" s="2"/>
      <c r="B283" s="7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3" x14ac:dyDescent="0.15">
      <c r="A284" s="2"/>
      <c r="B284" s="7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3" x14ac:dyDescent="0.15">
      <c r="A285" s="2"/>
      <c r="B285" s="7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3" x14ac:dyDescent="0.15">
      <c r="A286" s="2"/>
      <c r="B286" s="7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3" x14ac:dyDescent="0.15">
      <c r="A287" s="2"/>
      <c r="B287" s="7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3" x14ac:dyDescent="0.15">
      <c r="A288" s="2"/>
      <c r="B288" s="7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3" x14ac:dyDescent="0.15">
      <c r="A289" s="2"/>
      <c r="B289" s="7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3" x14ac:dyDescent="0.15">
      <c r="A290" s="2"/>
      <c r="B290" s="7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3" x14ac:dyDescent="0.15">
      <c r="A291" s="2"/>
      <c r="B291" s="7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3" x14ac:dyDescent="0.15">
      <c r="A292" s="2"/>
      <c r="B292" s="7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3" x14ac:dyDescent="0.15">
      <c r="A293" s="2"/>
      <c r="B293" s="7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3" x14ac:dyDescent="0.15">
      <c r="A294" s="2"/>
      <c r="B294" s="7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3" x14ac:dyDescent="0.15">
      <c r="A295" s="2"/>
      <c r="B295" s="7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3" x14ac:dyDescent="0.15">
      <c r="A296" s="2"/>
      <c r="B296" s="7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3" x14ac:dyDescent="0.15">
      <c r="A297" s="2"/>
      <c r="B297" s="7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3" x14ac:dyDescent="0.15">
      <c r="A298" s="2"/>
      <c r="B298" s="7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3" x14ac:dyDescent="0.15">
      <c r="A299" s="2"/>
      <c r="B299" s="7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3" x14ac:dyDescent="0.15">
      <c r="A300" s="2"/>
      <c r="B300" s="7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3" x14ac:dyDescent="0.15">
      <c r="A301" s="2"/>
      <c r="B301" s="7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3" x14ac:dyDescent="0.15">
      <c r="A302" s="2"/>
      <c r="B302" s="7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3" x14ac:dyDescent="0.15">
      <c r="A303" s="2"/>
      <c r="B303" s="7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3" x14ac:dyDescent="0.15">
      <c r="A304" s="2"/>
      <c r="B304" s="7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3" x14ac:dyDescent="0.15">
      <c r="A305" s="2"/>
      <c r="B305" s="7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3" x14ac:dyDescent="0.15">
      <c r="A306" s="2"/>
      <c r="B306" s="7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3" x14ac:dyDescent="0.15">
      <c r="A307" s="2"/>
      <c r="B307" s="7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3" x14ac:dyDescent="0.15">
      <c r="A308" s="2"/>
      <c r="B308" s="7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3" x14ac:dyDescent="0.15">
      <c r="A309" s="2"/>
      <c r="B309" s="7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3" x14ac:dyDescent="0.15">
      <c r="A310" s="2"/>
      <c r="B310" s="7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3" x14ac:dyDescent="0.15">
      <c r="A311" s="2"/>
      <c r="B311" s="7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3" x14ac:dyDescent="0.15">
      <c r="A312" s="2"/>
      <c r="B312" s="7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3" x14ac:dyDescent="0.15">
      <c r="A313" s="2"/>
      <c r="B313" s="7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3" x14ac:dyDescent="0.15">
      <c r="A314" s="2"/>
      <c r="B314" s="7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3" x14ac:dyDescent="0.15">
      <c r="A315" s="2"/>
      <c r="B315" s="7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3" x14ac:dyDescent="0.15">
      <c r="A316" s="2"/>
      <c r="B316" s="7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3" x14ac:dyDescent="0.15">
      <c r="A317" s="2"/>
      <c r="B317" s="7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3" x14ac:dyDescent="0.15">
      <c r="A318" s="2"/>
      <c r="B318" s="7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3" x14ac:dyDescent="0.15">
      <c r="A319" s="2"/>
      <c r="B319" s="7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3" x14ac:dyDescent="0.15">
      <c r="A320" s="2"/>
      <c r="B320" s="7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3" x14ac:dyDescent="0.15">
      <c r="A321" s="2"/>
      <c r="B321" s="7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3" x14ac:dyDescent="0.15">
      <c r="A322" s="2"/>
      <c r="B322" s="7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3" x14ac:dyDescent="0.15">
      <c r="A323" s="2"/>
      <c r="B323" s="7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3" x14ac:dyDescent="0.15">
      <c r="A324" s="2"/>
      <c r="B324" s="7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3" x14ac:dyDescent="0.15">
      <c r="A325" s="2"/>
      <c r="B325" s="7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3" x14ac:dyDescent="0.15">
      <c r="A326" s="2"/>
      <c r="B326" s="7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3" x14ac:dyDescent="0.15">
      <c r="A327" s="2"/>
      <c r="B327" s="7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3" x14ac:dyDescent="0.15">
      <c r="A328" s="2"/>
      <c r="B328" s="7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3" x14ac:dyDescent="0.15">
      <c r="A329" s="2"/>
      <c r="B329" s="7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3" x14ac:dyDescent="0.15">
      <c r="A330" s="2"/>
      <c r="B330" s="7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3" x14ac:dyDescent="0.15">
      <c r="A331" s="2"/>
      <c r="B331" s="7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3" x14ac:dyDescent="0.15">
      <c r="A332" s="2"/>
      <c r="B332" s="7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3" x14ac:dyDescent="0.15">
      <c r="A333" s="2"/>
      <c r="B333" s="7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3" x14ac:dyDescent="0.15">
      <c r="A334" s="2"/>
      <c r="B334" s="7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3" x14ac:dyDescent="0.15">
      <c r="A335" s="2"/>
      <c r="B335" s="7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3" x14ac:dyDescent="0.15">
      <c r="A336" s="2"/>
      <c r="B336" s="7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3" x14ac:dyDescent="0.15">
      <c r="A337" s="2"/>
      <c r="B337" s="7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3" x14ac:dyDescent="0.15">
      <c r="A338" s="2"/>
      <c r="B338" s="7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3" x14ac:dyDescent="0.15">
      <c r="A339" s="2"/>
      <c r="B339" s="7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3" x14ac:dyDescent="0.15">
      <c r="A340" s="2"/>
      <c r="B340" s="7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3" x14ac:dyDescent="0.15">
      <c r="A341" s="2"/>
      <c r="B341" s="7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3" x14ac:dyDescent="0.15">
      <c r="A342" s="2"/>
      <c r="B342" s="7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3" x14ac:dyDescent="0.15">
      <c r="A343" s="2"/>
      <c r="B343" s="7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3" x14ac:dyDescent="0.15">
      <c r="A344" s="2"/>
      <c r="B344" s="7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3" x14ac:dyDescent="0.15">
      <c r="A345" s="2"/>
      <c r="B345" s="7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3" x14ac:dyDescent="0.15">
      <c r="A346" s="2"/>
      <c r="B346" s="7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3" x14ac:dyDescent="0.15">
      <c r="A347" s="2"/>
      <c r="B347" s="7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3" x14ac:dyDescent="0.15">
      <c r="A348" s="2"/>
      <c r="B348" s="7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3" x14ac:dyDescent="0.15">
      <c r="A349" s="2"/>
      <c r="B349" s="7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3" x14ac:dyDescent="0.15">
      <c r="A350" s="2"/>
      <c r="B350" s="7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3" x14ac:dyDescent="0.15">
      <c r="A351" s="2"/>
      <c r="B351" s="7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3" x14ac:dyDescent="0.15">
      <c r="A352" s="2"/>
      <c r="B352" s="7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3" x14ac:dyDescent="0.15">
      <c r="A353" s="2"/>
      <c r="B353" s="7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3" x14ac:dyDescent="0.15">
      <c r="A354" s="2"/>
      <c r="B354" s="7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3" x14ac:dyDescent="0.15">
      <c r="A355" s="2"/>
      <c r="B355" s="7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3" x14ac:dyDescent="0.15">
      <c r="A356" s="2"/>
      <c r="B356" s="7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3" x14ac:dyDescent="0.15">
      <c r="A357" s="2"/>
      <c r="B357" s="7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3" x14ac:dyDescent="0.15">
      <c r="A358" s="2"/>
      <c r="B358" s="7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3" x14ac:dyDescent="0.15">
      <c r="A359" s="2"/>
      <c r="B359" s="7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3" x14ac:dyDescent="0.15">
      <c r="A360" s="2"/>
      <c r="B360" s="7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3" x14ac:dyDescent="0.15">
      <c r="A361" s="2"/>
      <c r="B361" s="7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3" x14ac:dyDescent="0.15">
      <c r="A362" s="2"/>
      <c r="B362" s="7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3" x14ac:dyDescent="0.15">
      <c r="A363" s="2"/>
      <c r="B363" s="7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3" x14ac:dyDescent="0.15">
      <c r="A364" s="2"/>
      <c r="B364" s="7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3" x14ac:dyDescent="0.15">
      <c r="A365" s="2"/>
      <c r="B365" s="7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3" x14ac:dyDescent="0.15">
      <c r="A366" s="2"/>
      <c r="B366" s="7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3" x14ac:dyDescent="0.15">
      <c r="A367" s="2"/>
      <c r="B367" s="7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3" x14ac:dyDescent="0.15">
      <c r="A368" s="2"/>
      <c r="B368" s="7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3" x14ac:dyDescent="0.15">
      <c r="A369" s="2"/>
      <c r="B369" s="7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3" x14ac:dyDescent="0.15">
      <c r="A370" s="2"/>
      <c r="B370" s="7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3" x14ac:dyDescent="0.15">
      <c r="A371" s="2"/>
      <c r="B371" s="7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3" x14ac:dyDescent="0.15">
      <c r="A372" s="2"/>
      <c r="B372" s="7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3" x14ac:dyDescent="0.15">
      <c r="A373" s="2"/>
      <c r="B373" s="7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3" x14ac:dyDescent="0.15">
      <c r="A374" s="2"/>
      <c r="B374" s="7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3" x14ac:dyDescent="0.15">
      <c r="A375" s="2"/>
      <c r="B375" s="7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3" x14ac:dyDescent="0.15">
      <c r="A376" s="2"/>
      <c r="B376" s="7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3" x14ac:dyDescent="0.15">
      <c r="A377" s="2"/>
      <c r="B377" s="7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3" x14ac:dyDescent="0.15">
      <c r="A378" s="2"/>
      <c r="B378" s="7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3" x14ac:dyDescent="0.15">
      <c r="A379" s="2"/>
      <c r="B379" s="7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3" x14ac:dyDescent="0.15">
      <c r="A380" s="2"/>
      <c r="B380" s="7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3" x14ac:dyDescent="0.15">
      <c r="A381" s="2"/>
      <c r="B381" s="7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3" x14ac:dyDescent="0.15">
      <c r="A382" s="2"/>
      <c r="B382" s="7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3" x14ac:dyDescent="0.15">
      <c r="A383" s="2"/>
      <c r="B383" s="7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3" x14ac:dyDescent="0.15">
      <c r="A384" s="2"/>
      <c r="B384" s="7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3" x14ac:dyDescent="0.15">
      <c r="A385" s="2"/>
      <c r="B385" s="7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3" x14ac:dyDescent="0.15">
      <c r="A386" s="2"/>
      <c r="B386" s="7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3" x14ac:dyDescent="0.15">
      <c r="A387" s="2"/>
      <c r="B387" s="7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3" x14ac:dyDescent="0.15">
      <c r="A388" s="2"/>
      <c r="B388" s="7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3" x14ac:dyDescent="0.15">
      <c r="A389" s="2"/>
      <c r="B389" s="7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3" x14ac:dyDescent="0.15">
      <c r="A390" s="2"/>
      <c r="B390" s="7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3" x14ac:dyDescent="0.15">
      <c r="A391" s="2"/>
      <c r="B391" s="7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3" x14ac:dyDescent="0.15">
      <c r="A392" s="2"/>
      <c r="B392" s="7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3" x14ac:dyDescent="0.15">
      <c r="A393" s="2"/>
      <c r="B393" s="7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3" x14ac:dyDescent="0.15">
      <c r="A394" s="2"/>
      <c r="B394" s="7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3" x14ac:dyDescent="0.15">
      <c r="A395" s="2"/>
      <c r="B395" s="7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3" x14ac:dyDescent="0.15">
      <c r="A396" s="2"/>
      <c r="B396" s="7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3" x14ac:dyDescent="0.15">
      <c r="A397" s="2"/>
      <c r="B397" s="7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3" x14ac:dyDescent="0.15">
      <c r="A398" s="2"/>
      <c r="B398" s="7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3" x14ac:dyDescent="0.15">
      <c r="A399" s="2"/>
      <c r="B399" s="7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3" x14ac:dyDescent="0.15">
      <c r="A400" s="2"/>
      <c r="B400" s="7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3" x14ac:dyDescent="0.15">
      <c r="A401" s="2"/>
      <c r="B401" s="7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3" x14ac:dyDescent="0.15">
      <c r="A402" s="2"/>
      <c r="B402" s="7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3" x14ac:dyDescent="0.15">
      <c r="A403" s="2"/>
      <c r="B403" s="7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3" x14ac:dyDescent="0.15">
      <c r="A404" s="2"/>
      <c r="B404" s="7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3" x14ac:dyDescent="0.15">
      <c r="A405" s="2"/>
      <c r="B405" s="7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3" x14ac:dyDescent="0.15">
      <c r="A406" s="2"/>
      <c r="B406" s="7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3" x14ac:dyDescent="0.15">
      <c r="A407" s="2"/>
      <c r="B407" s="7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3" x14ac:dyDescent="0.15">
      <c r="A408" s="2"/>
      <c r="B408" s="7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3" x14ac:dyDescent="0.15">
      <c r="A409" s="2"/>
      <c r="B409" s="7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3" x14ac:dyDescent="0.15">
      <c r="A410" s="2"/>
      <c r="B410" s="7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3" x14ac:dyDescent="0.15">
      <c r="A411" s="2"/>
      <c r="B411" s="7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3" x14ac:dyDescent="0.15">
      <c r="A412" s="2"/>
      <c r="B412" s="7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3" x14ac:dyDescent="0.15">
      <c r="A413" s="2"/>
      <c r="B413" s="7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3" x14ac:dyDescent="0.15">
      <c r="A414" s="2"/>
      <c r="B414" s="7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3" x14ac:dyDescent="0.15">
      <c r="A415" s="2"/>
      <c r="B415" s="7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3" x14ac:dyDescent="0.15">
      <c r="A416" s="2"/>
      <c r="B416" s="7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3" x14ac:dyDescent="0.15">
      <c r="A417" s="2"/>
      <c r="B417" s="7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3" x14ac:dyDescent="0.15">
      <c r="A418" s="2"/>
      <c r="B418" s="7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3" x14ac:dyDescent="0.15">
      <c r="A419" s="2"/>
      <c r="B419" s="7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3" x14ac:dyDescent="0.15">
      <c r="A420" s="2"/>
      <c r="B420" s="7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3" x14ac:dyDescent="0.15">
      <c r="A421" s="2"/>
      <c r="B421" s="7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3" x14ac:dyDescent="0.15">
      <c r="A422" s="2"/>
      <c r="B422" s="7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3" x14ac:dyDescent="0.15">
      <c r="A423" s="2"/>
      <c r="B423" s="7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3" x14ac:dyDescent="0.15">
      <c r="A424" s="2"/>
      <c r="B424" s="7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3" x14ac:dyDescent="0.15">
      <c r="A425" s="2"/>
      <c r="B425" s="7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3" x14ac:dyDescent="0.15">
      <c r="A426" s="2"/>
      <c r="B426" s="7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3" x14ac:dyDescent="0.15">
      <c r="A427" s="2"/>
      <c r="B427" s="7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3" x14ac:dyDescent="0.15">
      <c r="A428" s="2"/>
      <c r="B428" s="7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3" x14ac:dyDescent="0.15">
      <c r="A429" s="2"/>
      <c r="B429" s="7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3" x14ac:dyDescent="0.15">
      <c r="A430" s="2"/>
      <c r="B430" s="7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3" x14ac:dyDescent="0.15">
      <c r="A431" s="2"/>
      <c r="B431" s="7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3" x14ac:dyDescent="0.15">
      <c r="A432" s="2"/>
      <c r="B432" s="7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3" x14ac:dyDescent="0.15">
      <c r="A433" s="2"/>
      <c r="B433" s="7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3" x14ac:dyDescent="0.15">
      <c r="A434" s="2"/>
      <c r="B434" s="7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3" x14ac:dyDescent="0.15">
      <c r="A435" s="2"/>
      <c r="B435" s="7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3" x14ac:dyDescent="0.15">
      <c r="A436" s="2"/>
      <c r="B436" s="7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3" x14ac:dyDescent="0.15">
      <c r="A437" s="2"/>
      <c r="B437" s="7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3" x14ac:dyDescent="0.15">
      <c r="A438" s="2"/>
      <c r="B438" s="7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3" x14ac:dyDescent="0.15">
      <c r="A439" s="2"/>
      <c r="B439" s="7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3" x14ac:dyDescent="0.15">
      <c r="A440" s="2"/>
      <c r="B440" s="7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3" x14ac:dyDescent="0.15">
      <c r="A441" s="2"/>
      <c r="B441" s="7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3" x14ac:dyDescent="0.15">
      <c r="A442" s="2"/>
      <c r="B442" s="7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3" x14ac:dyDescent="0.15">
      <c r="A443" s="2"/>
      <c r="B443" s="7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3" x14ac:dyDescent="0.15">
      <c r="A444" s="2"/>
      <c r="B444" s="7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3" x14ac:dyDescent="0.15">
      <c r="A445" s="2"/>
      <c r="B445" s="7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3" x14ac:dyDescent="0.15">
      <c r="A446" s="2"/>
      <c r="B446" s="7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3" x14ac:dyDescent="0.15">
      <c r="A447" s="2"/>
      <c r="B447" s="7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3" x14ac:dyDescent="0.15">
      <c r="A448" s="2"/>
      <c r="B448" s="7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3" x14ac:dyDescent="0.15">
      <c r="A449" s="2"/>
      <c r="B449" s="7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3" x14ac:dyDescent="0.15">
      <c r="A450" s="2"/>
      <c r="B450" s="7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3" x14ac:dyDescent="0.15">
      <c r="A451" s="2"/>
      <c r="B451" s="7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3" x14ac:dyDescent="0.15">
      <c r="A452" s="2"/>
      <c r="B452" s="7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3" x14ac:dyDescent="0.15">
      <c r="A453" s="2"/>
      <c r="B453" s="7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3" x14ac:dyDescent="0.15">
      <c r="A454" s="2"/>
      <c r="B454" s="7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3" x14ac:dyDescent="0.15">
      <c r="A455" s="2"/>
      <c r="B455" s="7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3" x14ac:dyDescent="0.15">
      <c r="A456" s="2"/>
      <c r="B456" s="7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3" x14ac:dyDescent="0.15">
      <c r="A457" s="2"/>
      <c r="B457" s="7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3" x14ac:dyDescent="0.15">
      <c r="A458" s="2"/>
      <c r="B458" s="7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3" x14ac:dyDescent="0.15">
      <c r="A459" s="2"/>
      <c r="B459" s="7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3" x14ac:dyDescent="0.15">
      <c r="A460" s="2"/>
      <c r="B460" s="7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3" x14ac:dyDescent="0.15">
      <c r="A461" s="2"/>
      <c r="B461" s="7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3" x14ac:dyDescent="0.15">
      <c r="A462" s="2"/>
      <c r="B462" s="7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3" x14ac:dyDescent="0.15">
      <c r="A463" s="2"/>
      <c r="B463" s="7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3" x14ac:dyDescent="0.15">
      <c r="A464" s="2"/>
      <c r="B464" s="7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3" x14ac:dyDescent="0.15">
      <c r="A465" s="2"/>
      <c r="B465" s="7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3" x14ac:dyDescent="0.15">
      <c r="A466" s="2"/>
      <c r="B466" s="7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3" x14ac:dyDescent="0.15">
      <c r="A467" s="2"/>
      <c r="B467" s="7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3" x14ac:dyDescent="0.15">
      <c r="A468" s="2"/>
      <c r="B468" s="7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3" x14ac:dyDescent="0.15">
      <c r="A469" s="2"/>
      <c r="B469" s="7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3" x14ac:dyDescent="0.15">
      <c r="A470" s="2"/>
      <c r="B470" s="7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3" x14ac:dyDescent="0.15">
      <c r="A471" s="2"/>
      <c r="B471" s="7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3" x14ac:dyDescent="0.15">
      <c r="A472" s="2"/>
      <c r="B472" s="7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3" x14ac:dyDescent="0.15">
      <c r="A473" s="2"/>
      <c r="B473" s="7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3" x14ac:dyDescent="0.15">
      <c r="A474" s="2"/>
      <c r="B474" s="7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3" x14ac:dyDescent="0.15">
      <c r="A475" s="2"/>
      <c r="B475" s="7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3" x14ac:dyDescent="0.15">
      <c r="A476" s="2"/>
      <c r="B476" s="7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3" x14ac:dyDescent="0.15">
      <c r="A477" s="2"/>
      <c r="B477" s="7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3" x14ac:dyDescent="0.15">
      <c r="A478" s="2"/>
      <c r="B478" s="7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3" x14ac:dyDescent="0.15">
      <c r="A479" s="2"/>
      <c r="B479" s="7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3" x14ac:dyDescent="0.15">
      <c r="A480" s="2"/>
      <c r="B480" s="7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3" x14ac:dyDescent="0.15">
      <c r="A481" s="2"/>
      <c r="B481" s="7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3" x14ac:dyDescent="0.15">
      <c r="A482" s="2"/>
      <c r="B482" s="7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3" x14ac:dyDescent="0.15">
      <c r="A483" s="2"/>
      <c r="B483" s="7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3" x14ac:dyDescent="0.15">
      <c r="A484" s="2"/>
      <c r="B484" s="7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3" x14ac:dyDescent="0.15">
      <c r="A485" s="2"/>
      <c r="B485" s="7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3" x14ac:dyDescent="0.15">
      <c r="A486" s="2"/>
      <c r="B486" s="7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3" x14ac:dyDescent="0.15">
      <c r="A487" s="2"/>
      <c r="B487" s="7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3" x14ac:dyDescent="0.15">
      <c r="A488" s="2"/>
      <c r="B488" s="7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3" x14ac:dyDescent="0.15">
      <c r="A489" s="2"/>
      <c r="B489" s="7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3" x14ac:dyDescent="0.15">
      <c r="A490" s="2"/>
      <c r="B490" s="7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3" x14ac:dyDescent="0.15">
      <c r="A491" s="2"/>
      <c r="B491" s="7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3" x14ac:dyDescent="0.15">
      <c r="A492" s="2"/>
      <c r="B492" s="7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3" x14ac:dyDescent="0.15">
      <c r="A493" s="2"/>
      <c r="B493" s="7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3" x14ac:dyDescent="0.15">
      <c r="A494" s="2"/>
      <c r="B494" s="7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3" x14ac:dyDescent="0.15">
      <c r="A495" s="2"/>
      <c r="B495" s="7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3" x14ac:dyDescent="0.15">
      <c r="A496" s="2"/>
      <c r="B496" s="7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3" x14ac:dyDescent="0.15">
      <c r="A497" s="2"/>
      <c r="B497" s="7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3" x14ac:dyDescent="0.15">
      <c r="A498" s="2"/>
      <c r="B498" s="7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3" x14ac:dyDescent="0.15">
      <c r="A499" s="2"/>
      <c r="B499" s="7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3" x14ac:dyDescent="0.15">
      <c r="A500" s="2"/>
      <c r="B500" s="7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3" x14ac:dyDescent="0.15">
      <c r="A501" s="2"/>
      <c r="B501" s="7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3" x14ac:dyDescent="0.15">
      <c r="A502" s="2"/>
      <c r="B502" s="7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3" x14ac:dyDescent="0.15">
      <c r="A503" s="2"/>
      <c r="B503" s="7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3" x14ac:dyDescent="0.15">
      <c r="A504" s="2"/>
      <c r="B504" s="7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3" x14ac:dyDescent="0.15">
      <c r="A505" s="2"/>
      <c r="B505" s="7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3" x14ac:dyDescent="0.15">
      <c r="A506" s="2"/>
      <c r="B506" s="7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3" x14ac:dyDescent="0.15">
      <c r="A507" s="2"/>
      <c r="B507" s="7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3" x14ac:dyDescent="0.15">
      <c r="A508" s="2"/>
      <c r="B508" s="7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3" x14ac:dyDescent="0.15">
      <c r="A509" s="2"/>
      <c r="B509" s="7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3" x14ac:dyDescent="0.15">
      <c r="A510" s="2"/>
      <c r="B510" s="7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3" x14ac:dyDescent="0.15">
      <c r="A511" s="2"/>
      <c r="B511" s="7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3" x14ac:dyDescent="0.15">
      <c r="A512" s="2"/>
      <c r="B512" s="7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3" x14ac:dyDescent="0.15">
      <c r="A513" s="2"/>
      <c r="B513" s="7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3" x14ac:dyDescent="0.15">
      <c r="A514" s="2"/>
      <c r="B514" s="7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3" x14ac:dyDescent="0.15">
      <c r="A515" s="2"/>
      <c r="B515" s="7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3" x14ac:dyDescent="0.15">
      <c r="A516" s="2"/>
      <c r="B516" s="7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3" x14ac:dyDescent="0.15">
      <c r="A517" s="2"/>
      <c r="B517" s="7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3" x14ac:dyDescent="0.15">
      <c r="A518" s="2"/>
      <c r="B518" s="7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3" x14ac:dyDescent="0.15">
      <c r="A519" s="2"/>
      <c r="B519" s="7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3" x14ac:dyDescent="0.15">
      <c r="A520" s="2"/>
      <c r="B520" s="7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3" x14ac:dyDescent="0.15">
      <c r="A521" s="2"/>
      <c r="B521" s="7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3" x14ac:dyDescent="0.15">
      <c r="A522" s="2"/>
      <c r="B522" s="7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3" x14ac:dyDescent="0.15">
      <c r="A523" s="2"/>
      <c r="B523" s="7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3" x14ac:dyDescent="0.15">
      <c r="A524" s="2"/>
      <c r="B524" s="7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3" x14ac:dyDescent="0.15">
      <c r="A525" s="2"/>
      <c r="B525" s="7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3" x14ac:dyDescent="0.15">
      <c r="A526" s="2"/>
      <c r="B526" s="7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3" x14ac:dyDescent="0.15">
      <c r="A527" s="2"/>
      <c r="B527" s="7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3" x14ac:dyDescent="0.15">
      <c r="A528" s="2"/>
      <c r="B528" s="7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3" x14ac:dyDescent="0.15">
      <c r="A529" s="2"/>
      <c r="B529" s="7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3" x14ac:dyDescent="0.15">
      <c r="A530" s="2"/>
      <c r="B530" s="7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3" x14ac:dyDescent="0.15">
      <c r="A531" s="2"/>
      <c r="B531" s="7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3" x14ac:dyDescent="0.15">
      <c r="A532" s="2"/>
      <c r="B532" s="7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3" x14ac:dyDescent="0.15">
      <c r="A533" s="2"/>
      <c r="B533" s="7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3" x14ac:dyDescent="0.15">
      <c r="A534" s="2"/>
      <c r="B534" s="7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3" x14ac:dyDescent="0.15">
      <c r="A535" s="2"/>
      <c r="B535" s="7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3" x14ac:dyDescent="0.15">
      <c r="A536" s="2"/>
      <c r="B536" s="7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3" x14ac:dyDescent="0.15">
      <c r="A537" s="2"/>
      <c r="B537" s="7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3" x14ac:dyDescent="0.15">
      <c r="A538" s="2"/>
      <c r="B538" s="7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3" x14ac:dyDescent="0.15">
      <c r="A539" s="2"/>
      <c r="B539" s="7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3" x14ac:dyDescent="0.15">
      <c r="A540" s="2"/>
      <c r="B540" s="7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3" x14ac:dyDescent="0.15">
      <c r="A541" s="2"/>
      <c r="B541" s="7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3" x14ac:dyDescent="0.15">
      <c r="A542" s="2"/>
      <c r="B542" s="7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3" x14ac:dyDescent="0.15">
      <c r="A543" s="2"/>
      <c r="B543" s="7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3" x14ac:dyDescent="0.15">
      <c r="A544" s="2"/>
      <c r="B544" s="7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3" x14ac:dyDescent="0.15">
      <c r="A545" s="2"/>
      <c r="B545" s="7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3" x14ac:dyDescent="0.15">
      <c r="A546" s="2"/>
      <c r="B546" s="7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3" x14ac:dyDescent="0.15">
      <c r="A547" s="2"/>
      <c r="B547" s="7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3" x14ac:dyDescent="0.15">
      <c r="A548" s="2"/>
      <c r="B548" s="7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3" x14ac:dyDescent="0.15">
      <c r="A549" s="2"/>
      <c r="B549" s="7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3" x14ac:dyDescent="0.15">
      <c r="A550" s="2"/>
      <c r="B550" s="7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3" x14ac:dyDescent="0.15">
      <c r="A551" s="2"/>
      <c r="B551" s="7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3" x14ac:dyDescent="0.15">
      <c r="A552" s="2"/>
      <c r="B552" s="7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3" x14ac:dyDescent="0.15">
      <c r="A553" s="2"/>
      <c r="B553" s="7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3" x14ac:dyDescent="0.15">
      <c r="A554" s="2"/>
      <c r="B554" s="7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3" x14ac:dyDescent="0.15">
      <c r="A555" s="2"/>
      <c r="B555" s="7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3" x14ac:dyDescent="0.15">
      <c r="A556" s="2"/>
      <c r="B556" s="7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3" x14ac:dyDescent="0.15">
      <c r="A557" s="2"/>
      <c r="B557" s="7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3" x14ac:dyDescent="0.15">
      <c r="A558" s="2"/>
      <c r="B558" s="7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3" x14ac:dyDescent="0.15">
      <c r="A559" s="2"/>
      <c r="B559" s="7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3" x14ac:dyDescent="0.15">
      <c r="A560" s="2"/>
      <c r="B560" s="7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3" x14ac:dyDescent="0.15">
      <c r="A561" s="2"/>
      <c r="B561" s="7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3" x14ac:dyDescent="0.15">
      <c r="A562" s="2"/>
      <c r="B562" s="7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3" x14ac:dyDescent="0.15">
      <c r="A563" s="2"/>
      <c r="B563" s="7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3" x14ac:dyDescent="0.15">
      <c r="A564" s="2"/>
      <c r="B564" s="7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3" x14ac:dyDescent="0.15">
      <c r="A565" s="2"/>
      <c r="B565" s="7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3" x14ac:dyDescent="0.15">
      <c r="A566" s="2"/>
      <c r="B566" s="7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3" x14ac:dyDescent="0.15">
      <c r="A567" s="2"/>
      <c r="B567" s="7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3" x14ac:dyDescent="0.15">
      <c r="A568" s="2"/>
      <c r="B568" s="7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3" x14ac:dyDescent="0.15">
      <c r="A569" s="2"/>
      <c r="B569" s="7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3" x14ac:dyDescent="0.15">
      <c r="A570" s="2"/>
      <c r="B570" s="7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3" x14ac:dyDescent="0.15">
      <c r="A571" s="2"/>
      <c r="B571" s="7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3" x14ac:dyDescent="0.15">
      <c r="A572" s="2"/>
      <c r="B572" s="7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3" x14ac:dyDescent="0.15">
      <c r="A573" s="2"/>
      <c r="B573" s="7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3" x14ac:dyDescent="0.15">
      <c r="A574" s="2"/>
      <c r="B574" s="7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3" x14ac:dyDescent="0.15">
      <c r="A575" s="2"/>
      <c r="B575" s="7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3" x14ac:dyDescent="0.15">
      <c r="A576" s="2"/>
      <c r="B576" s="7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3" x14ac:dyDescent="0.15">
      <c r="A577" s="2"/>
      <c r="B577" s="7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3" x14ac:dyDescent="0.15">
      <c r="A578" s="2"/>
      <c r="B578" s="7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3" x14ac:dyDescent="0.15">
      <c r="A579" s="2"/>
      <c r="B579" s="7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3" x14ac:dyDescent="0.15">
      <c r="A580" s="2"/>
      <c r="B580" s="7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3" x14ac:dyDescent="0.15">
      <c r="A581" s="2"/>
      <c r="B581" s="7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3" x14ac:dyDescent="0.15">
      <c r="A582" s="2"/>
      <c r="B582" s="7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3" x14ac:dyDescent="0.15">
      <c r="A583" s="2"/>
      <c r="B583" s="7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3" x14ac:dyDescent="0.15">
      <c r="A584" s="2"/>
      <c r="B584" s="7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3" x14ac:dyDescent="0.15">
      <c r="A585" s="2"/>
      <c r="B585" s="7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3" x14ac:dyDescent="0.15">
      <c r="A586" s="2"/>
      <c r="B586" s="7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3" x14ac:dyDescent="0.15">
      <c r="A587" s="2"/>
      <c r="B587" s="7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3" x14ac:dyDescent="0.15">
      <c r="A588" s="2"/>
      <c r="B588" s="7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3" x14ac:dyDescent="0.15">
      <c r="A589" s="2"/>
      <c r="B589" s="7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3" x14ac:dyDescent="0.15">
      <c r="A590" s="2"/>
      <c r="B590" s="7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3" x14ac:dyDescent="0.15">
      <c r="A591" s="2"/>
      <c r="B591" s="7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3" x14ac:dyDescent="0.15">
      <c r="A592" s="2"/>
      <c r="B592" s="7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3" x14ac:dyDescent="0.15">
      <c r="A593" s="2"/>
      <c r="B593" s="7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3" x14ac:dyDescent="0.15">
      <c r="A594" s="2"/>
      <c r="B594" s="7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3" x14ac:dyDescent="0.15">
      <c r="A595" s="2"/>
      <c r="B595" s="7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3" x14ac:dyDescent="0.15">
      <c r="A596" s="2"/>
      <c r="B596" s="7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3" x14ac:dyDescent="0.15">
      <c r="A597" s="2"/>
      <c r="B597" s="7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3" x14ac:dyDescent="0.15">
      <c r="A598" s="2"/>
      <c r="B598" s="7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3" x14ac:dyDescent="0.15">
      <c r="A599" s="2"/>
      <c r="B599" s="7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3" x14ac:dyDescent="0.15">
      <c r="A600" s="2"/>
      <c r="B600" s="7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3" x14ac:dyDescent="0.15">
      <c r="A601" s="2"/>
      <c r="B601" s="7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3" x14ac:dyDescent="0.15">
      <c r="A602" s="2"/>
      <c r="B602" s="7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3" x14ac:dyDescent="0.15">
      <c r="A603" s="2"/>
      <c r="B603" s="7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3" x14ac:dyDescent="0.15">
      <c r="A604" s="2"/>
      <c r="B604" s="7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3" x14ac:dyDescent="0.15">
      <c r="A605" s="2"/>
      <c r="B605" s="7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3" x14ac:dyDescent="0.15">
      <c r="A606" s="2"/>
      <c r="B606" s="7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3" x14ac:dyDescent="0.15">
      <c r="A607" s="2"/>
      <c r="B607" s="7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3" x14ac:dyDescent="0.15">
      <c r="A608" s="2"/>
      <c r="B608" s="7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3" x14ac:dyDescent="0.15">
      <c r="A609" s="2"/>
      <c r="B609" s="7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3" x14ac:dyDescent="0.15">
      <c r="A610" s="2"/>
      <c r="B610" s="7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3" x14ac:dyDescent="0.15">
      <c r="A611" s="2"/>
      <c r="B611" s="7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3" x14ac:dyDescent="0.15">
      <c r="A612" s="2"/>
      <c r="B612" s="7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3" x14ac:dyDescent="0.15">
      <c r="A613" s="2"/>
      <c r="B613" s="7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3" x14ac:dyDescent="0.15">
      <c r="A614" s="2"/>
      <c r="B614" s="7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3" x14ac:dyDescent="0.15">
      <c r="A615" s="2"/>
      <c r="B615" s="7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3" x14ac:dyDescent="0.15">
      <c r="A616" s="2"/>
      <c r="B616" s="7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3" x14ac:dyDescent="0.15">
      <c r="A617" s="2"/>
      <c r="B617" s="7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3" x14ac:dyDescent="0.15">
      <c r="A618" s="2"/>
      <c r="B618" s="7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3" x14ac:dyDescent="0.15">
      <c r="A619" s="2"/>
      <c r="B619" s="7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3" x14ac:dyDescent="0.15">
      <c r="A620" s="2"/>
      <c r="B620" s="7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3" x14ac:dyDescent="0.15">
      <c r="A621" s="2"/>
      <c r="B621" s="7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3" x14ac:dyDescent="0.15">
      <c r="A622" s="2"/>
      <c r="B622" s="7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3" x14ac:dyDescent="0.15">
      <c r="A623" s="2"/>
      <c r="B623" s="7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3" x14ac:dyDescent="0.15">
      <c r="A624" s="2"/>
      <c r="B624" s="7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3" x14ac:dyDescent="0.15">
      <c r="A625" s="2"/>
      <c r="B625" s="7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3" x14ac:dyDescent="0.15">
      <c r="A626" s="2"/>
      <c r="B626" s="7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3" x14ac:dyDescent="0.15">
      <c r="A627" s="2"/>
      <c r="B627" s="7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3" x14ac:dyDescent="0.15">
      <c r="A628" s="2"/>
      <c r="B628" s="7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3" x14ac:dyDescent="0.15">
      <c r="A629" s="2"/>
      <c r="B629" s="7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3" x14ac:dyDescent="0.15">
      <c r="A630" s="2"/>
      <c r="B630" s="7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3" x14ac:dyDescent="0.15">
      <c r="A631" s="2"/>
      <c r="B631" s="7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3" x14ac:dyDescent="0.15">
      <c r="A632" s="2"/>
      <c r="B632" s="7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3" x14ac:dyDescent="0.15">
      <c r="A633" s="2"/>
      <c r="B633" s="7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3" x14ac:dyDescent="0.15">
      <c r="A634" s="2"/>
      <c r="B634" s="7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3" x14ac:dyDescent="0.15">
      <c r="A635" s="2"/>
      <c r="B635" s="7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3" x14ac:dyDescent="0.15">
      <c r="A636" s="2"/>
      <c r="B636" s="7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3" x14ac:dyDescent="0.15">
      <c r="A637" s="2"/>
      <c r="B637" s="7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3" x14ac:dyDescent="0.15">
      <c r="A638" s="2"/>
      <c r="B638" s="7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3" x14ac:dyDescent="0.15">
      <c r="A639" s="2"/>
      <c r="B639" s="7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3" x14ac:dyDescent="0.15">
      <c r="A640" s="2"/>
      <c r="B640" s="7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3" x14ac:dyDescent="0.15">
      <c r="A641" s="2"/>
      <c r="B641" s="7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3" x14ac:dyDescent="0.15">
      <c r="A642" s="2"/>
      <c r="B642" s="7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3" x14ac:dyDescent="0.15">
      <c r="A643" s="2"/>
      <c r="B643" s="7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3" x14ac:dyDescent="0.15">
      <c r="A644" s="2"/>
      <c r="B644" s="7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3" x14ac:dyDescent="0.15">
      <c r="A645" s="2"/>
      <c r="B645" s="7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3" x14ac:dyDescent="0.15">
      <c r="A646" s="2"/>
      <c r="B646" s="7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3" x14ac:dyDescent="0.15">
      <c r="A647" s="2"/>
      <c r="B647" s="7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3" x14ac:dyDescent="0.15">
      <c r="A648" s="2"/>
      <c r="B648" s="7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3" x14ac:dyDescent="0.15">
      <c r="A649" s="2"/>
      <c r="B649" s="7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3" x14ac:dyDescent="0.15">
      <c r="A650" s="2"/>
      <c r="B650" s="7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3" x14ac:dyDescent="0.15">
      <c r="A651" s="2"/>
      <c r="B651" s="7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3" x14ac:dyDescent="0.15">
      <c r="A652" s="2"/>
      <c r="B652" s="7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3" x14ac:dyDescent="0.15">
      <c r="A653" s="2"/>
      <c r="B653" s="7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3" x14ac:dyDescent="0.15">
      <c r="A654" s="2"/>
      <c r="B654" s="7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3" x14ac:dyDescent="0.15">
      <c r="A655" s="2"/>
      <c r="B655" s="7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3" x14ac:dyDescent="0.15">
      <c r="A656" s="2"/>
      <c r="B656" s="7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3" x14ac:dyDescent="0.15">
      <c r="A657" s="2"/>
      <c r="B657" s="7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3" x14ac:dyDescent="0.15">
      <c r="A658" s="2"/>
      <c r="B658" s="7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3" x14ac:dyDescent="0.15">
      <c r="A659" s="2"/>
      <c r="B659" s="7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3" x14ac:dyDescent="0.15">
      <c r="A660" s="2"/>
      <c r="B660" s="7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3" x14ac:dyDescent="0.15">
      <c r="A661" s="2"/>
      <c r="B661" s="7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3" x14ac:dyDescent="0.15">
      <c r="A662" s="2"/>
      <c r="B662" s="7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3" x14ac:dyDescent="0.15">
      <c r="A663" s="2"/>
      <c r="B663" s="7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3" x14ac:dyDescent="0.15">
      <c r="A664" s="2"/>
      <c r="B664" s="7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3" x14ac:dyDescent="0.15">
      <c r="A665" s="2"/>
      <c r="B665" s="7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3" x14ac:dyDescent="0.15">
      <c r="A666" s="2"/>
      <c r="B666" s="7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3" x14ac:dyDescent="0.15">
      <c r="A667" s="2"/>
      <c r="B667" s="7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3" x14ac:dyDescent="0.15">
      <c r="A668" s="2"/>
      <c r="B668" s="7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3" x14ac:dyDescent="0.15">
      <c r="A669" s="2"/>
      <c r="B669" s="7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3" x14ac:dyDescent="0.15">
      <c r="A670" s="2"/>
      <c r="B670" s="7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3" x14ac:dyDescent="0.15">
      <c r="A671" s="2"/>
      <c r="B671" s="7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3" x14ac:dyDescent="0.15">
      <c r="A672" s="2"/>
      <c r="B672" s="7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3" x14ac:dyDescent="0.15">
      <c r="A673" s="2"/>
      <c r="B673" s="7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3" x14ac:dyDescent="0.15">
      <c r="A674" s="2"/>
      <c r="B674" s="7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3" x14ac:dyDescent="0.15">
      <c r="A675" s="2"/>
      <c r="B675" s="7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3" x14ac:dyDescent="0.15">
      <c r="A676" s="2"/>
      <c r="B676" s="7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3" x14ac:dyDescent="0.15">
      <c r="A677" s="2"/>
      <c r="B677" s="7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3" x14ac:dyDescent="0.15">
      <c r="A678" s="2"/>
      <c r="B678" s="7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3" x14ac:dyDescent="0.15">
      <c r="A679" s="2"/>
      <c r="B679" s="7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3" x14ac:dyDescent="0.15">
      <c r="A680" s="2"/>
      <c r="B680" s="7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3" x14ac:dyDescent="0.15">
      <c r="A681" s="2"/>
      <c r="B681" s="7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3" x14ac:dyDescent="0.15">
      <c r="A682" s="2"/>
      <c r="B682" s="7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3" x14ac:dyDescent="0.15">
      <c r="A683" s="2"/>
      <c r="B683" s="7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3" x14ac:dyDescent="0.15">
      <c r="A684" s="2"/>
      <c r="B684" s="7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3" x14ac:dyDescent="0.15">
      <c r="A685" s="2"/>
      <c r="B685" s="7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3" x14ac:dyDescent="0.15">
      <c r="A686" s="2"/>
      <c r="B686" s="7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3" x14ac:dyDescent="0.15">
      <c r="A687" s="2"/>
      <c r="B687" s="7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3" x14ac:dyDescent="0.15">
      <c r="A688" s="2"/>
      <c r="B688" s="7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3" x14ac:dyDescent="0.15">
      <c r="A689" s="2"/>
      <c r="B689" s="7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3" x14ac:dyDescent="0.15">
      <c r="A690" s="2"/>
      <c r="B690" s="7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3" x14ac:dyDescent="0.15">
      <c r="A691" s="2"/>
      <c r="B691" s="7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3" x14ac:dyDescent="0.15">
      <c r="A692" s="2"/>
      <c r="B692" s="7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3" x14ac:dyDescent="0.15">
      <c r="A693" s="2"/>
      <c r="B693" s="7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3" x14ac:dyDescent="0.15">
      <c r="A694" s="2"/>
      <c r="B694" s="7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3" x14ac:dyDescent="0.15">
      <c r="A695" s="2"/>
      <c r="B695" s="7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3" x14ac:dyDescent="0.15">
      <c r="A696" s="2"/>
      <c r="B696" s="7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3" x14ac:dyDescent="0.15">
      <c r="A697" s="2"/>
      <c r="B697" s="7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3" x14ac:dyDescent="0.15">
      <c r="A698" s="2"/>
      <c r="B698" s="7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3" x14ac:dyDescent="0.15">
      <c r="A699" s="2"/>
      <c r="B699" s="7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3" x14ac:dyDescent="0.15">
      <c r="A700" s="2"/>
      <c r="B700" s="7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3" x14ac:dyDescent="0.15">
      <c r="A701" s="2"/>
      <c r="B701" s="7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3" x14ac:dyDescent="0.15">
      <c r="A702" s="2"/>
      <c r="B702" s="7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3" x14ac:dyDescent="0.15">
      <c r="A703" s="2"/>
      <c r="B703" s="7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3" x14ac:dyDescent="0.15">
      <c r="A704" s="2"/>
      <c r="B704" s="7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3" x14ac:dyDescent="0.15">
      <c r="A705" s="2"/>
      <c r="B705" s="7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3" x14ac:dyDescent="0.15">
      <c r="A706" s="2"/>
      <c r="B706" s="7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3" x14ac:dyDescent="0.15">
      <c r="A707" s="2"/>
      <c r="B707" s="7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3" x14ac:dyDescent="0.15">
      <c r="A708" s="2"/>
      <c r="B708" s="7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3" x14ac:dyDescent="0.15">
      <c r="A709" s="2"/>
      <c r="B709" s="7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3" x14ac:dyDescent="0.15">
      <c r="A710" s="2"/>
      <c r="B710" s="7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3" x14ac:dyDescent="0.15">
      <c r="A711" s="2"/>
      <c r="B711" s="7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3" x14ac:dyDescent="0.15">
      <c r="A712" s="2"/>
      <c r="B712" s="7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3" x14ac:dyDescent="0.15">
      <c r="A713" s="2"/>
      <c r="B713" s="7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3" x14ac:dyDescent="0.15">
      <c r="A714" s="2"/>
      <c r="B714" s="7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3" x14ac:dyDescent="0.15">
      <c r="A715" s="2"/>
      <c r="B715" s="7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3" x14ac:dyDescent="0.15">
      <c r="A716" s="2"/>
      <c r="B716" s="7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3" x14ac:dyDescent="0.15">
      <c r="A717" s="2"/>
      <c r="B717" s="7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3" x14ac:dyDescent="0.15">
      <c r="A718" s="2"/>
      <c r="B718" s="7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3" x14ac:dyDescent="0.15">
      <c r="A719" s="2"/>
      <c r="B719" s="7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3" x14ac:dyDescent="0.15">
      <c r="A720" s="2"/>
      <c r="B720" s="7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3" x14ac:dyDescent="0.15">
      <c r="A721" s="2"/>
      <c r="B721" s="7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3" x14ac:dyDescent="0.15">
      <c r="A722" s="2"/>
      <c r="B722" s="7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3" x14ac:dyDescent="0.15">
      <c r="A723" s="2"/>
      <c r="B723" s="7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3" x14ac:dyDescent="0.15">
      <c r="A724" s="2"/>
      <c r="B724" s="7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3" x14ac:dyDescent="0.15">
      <c r="A725" s="2"/>
      <c r="B725" s="7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3" x14ac:dyDescent="0.15">
      <c r="A726" s="2"/>
      <c r="B726" s="7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3" x14ac:dyDescent="0.15">
      <c r="A727" s="2"/>
      <c r="B727" s="7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3" x14ac:dyDescent="0.15">
      <c r="A728" s="2"/>
      <c r="B728" s="7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3" x14ac:dyDescent="0.15">
      <c r="A729" s="2"/>
      <c r="B729" s="7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3" x14ac:dyDescent="0.15">
      <c r="A730" s="2"/>
      <c r="B730" s="7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3" x14ac:dyDescent="0.15">
      <c r="A731" s="2"/>
      <c r="B731" s="7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3" x14ac:dyDescent="0.15">
      <c r="A732" s="2"/>
      <c r="B732" s="7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3" x14ac:dyDescent="0.15">
      <c r="A733" s="2"/>
      <c r="B733" s="7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3" x14ac:dyDescent="0.15">
      <c r="A734" s="2"/>
      <c r="B734" s="7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3" x14ac:dyDescent="0.15">
      <c r="A735" s="2"/>
      <c r="B735" s="7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3" x14ac:dyDescent="0.15">
      <c r="A736" s="2"/>
      <c r="B736" s="7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3" x14ac:dyDescent="0.15">
      <c r="A737" s="2"/>
      <c r="B737" s="7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3" x14ac:dyDescent="0.15">
      <c r="A738" s="2"/>
      <c r="B738" s="7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3" x14ac:dyDescent="0.15">
      <c r="A739" s="2"/>
      <c r="B739" s="7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3" x14ac:dyDescent="0.15">
      <c r="A740" s="2"/>
      <c r="B740" s="7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3" x14ac:dyDescent="0.15">
      <c r="A741" s="2"/>
      <c r="B741" s="7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3" x14ac:dyDescent="0.15">
      <c r="A742" s="2"/>
      <c r="B742" s="7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3" x14ac:dyDescent="0.15">
      <c r="A743" s="2"/>
      <c r="B743" s="7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3" x14ac:dyDescent="0.15">
      <c r="A744" s="2"/>
      <c r="B744" s="7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3" x14ac:dyDescent="0.15">
      <c r="A745" s="2"/>
      <c r="B745" s="7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3" x14ac:dyDescent="0.15">
      <c r="A746" s="2"/>
      <c r="B746" s="7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3" x14ac:dyDescent="0.15">
      <c r="A747" s="2"/>
      <c r="B747" s="7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3" x14ac:dyDescent="0.15">
      <c r="A748" s="2"/>
      <c r="B748" s="7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3" x14ac:dyDescent="0.15">
      <c r="A749" s="2"/>
      <c r="B749" s="7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3" x14ac:dyDescent="0.15">
      <c r="A750" s="2"/>
      <c r="B750" s="7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3" x14ac:dyDescent="0.15">
      <c r="A751" s="2"/>
      <c r="B751" s="7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3" x14ac:dyDescent="0.15">
      <c r="A752" s="2"/>
      <c r="B752" s="7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3" x14ac:dyDescent="0.15">
      <c r="A753" s="2"/>
      <c r="B753" s="7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3" x14ac:dyDescent="0.15">
      <c r="A754" s="2"/>
      <c r="B754" s="7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3" x14ac:dyDescent="0.15">
      <c r="A755" s="2"/>
      <c r="B755" s="7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3" x14ac:dyDescent="0.15">
      <c r="A756" s="2"/>
      <c r="B756" s="7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3" x14ac:dyDescent="0.15">
      <c r="A757" s="2"/>
      <c r="B757" s="7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3" x14ac:dyDescent="0.15">
      <c r="A758" s="2"/>
      <c r="B758" s="7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3" x14ac:dyDescent="0.15">
      <c r="A759" s="2"/>
      <c r="B759" s="7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3" x14ac:dyDescent="0.15">
      <c r="A760" s="2"/>
      <c r="B760" s="7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3" x14ac:dyDescent="0.15">
      <c r="A761" s="2"/>
      <c r="B761" s="7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3" x14ac:dyDescent="0.15">
      <c r="A762" s="2"/>
      <c r="B762" s="7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3" x14ac:dyDescent="0.15">
      <c r="A763" s="2"/>
      <c r="B763" s="7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3" x14ac:dyDescent="0.15">
      <c r="A764" s="2"/>
      <c r="B764" s="7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3" x14ac:dyDescent="0.15">
      <c r="A765" s="2"/>
      <c r="B765" s="7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3" x14ac:dyDescent="0.15">
      <c r="A766" s="2"/>
      <c r="B766" s="7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3" x14ac:dyDescent="0.15">
      <c r="A767" s="2"/>
      <c r="B767" s="7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3" x14ac:dyDescent="0.15">
      <c r="A768" s="2"/>
      <c r="B768" s="7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3" x14ac:dyDescent="0.15">
      <c r="A769" s="2"/>
      <c r="B769" s="7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3" x14ac:dyDescent="0.15">
      <c r="A770" s="2"/>
      <c r="B770" s="7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3" x14ac:dyDescent="0.15">
      <c r="A771" s="2"/>
      <c r="B771" s="7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3" x14ac:dyDescent="0.15">
      <c r="A772" s="2"/>
      <c r="B772" s="7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3" x14ac:dyDescent="0.15">
      <c r="A773" s="2"/>
      <c r="B773" s="7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3" x14ac:dyDescent="0.15">
      <c r="A774" s="2"/>
      <c r="B774" s="7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3" x14ac:dyDescent="0.15">
      <c r="A775" s="2"/>
      <c r="B775" s="7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3" x14ac:dyDescent="0.15">
      <c r="A776" s="2"/>
      <c r="B776" s="7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3" x14ac:dyDescent="0.15">
      <c r="A777" s="2"/>
      <c r="B777" s="7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3" x14ac:dyDescent="0.15">
      <c r="A778" s="2"/>
      <c r="B778" s="7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3" x14ac:dyDescent="0.15">
      <c r="A779" s="2"/>
      <c r="B779" s="7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3" x14ac:dyDescent="0.15">
      <c r="A780" s="2"/>
      <c r="B780" s="7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3" x14ac:dyDescent="0.15">
      <c r="A781" s="2"/>
      <c r="B781" s="7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3" x14ac:dyDescent="0.15">
      <c r="A782" s="2"/>
      <c r="B782" s="7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3" x14ac:dyDescent="0.15">
      <c r="A783" s="2"/>
      <c r="B783" s="7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3" x14ac:dyDescent="0.15">
      <c r="A784" s="2"/>
      <c r="B784" s="7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3" x14ac:dyDescent="0.15">
      <c r="A785" s="2"/>
      <c r="B785" s="7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3" x14ac:dyDescent="0.15">
      <c r="A786" s="2"/>
      <c r="B786" s="7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3" x14ac:dyDescent="0.15">
      <c r="A787" s="2"/>
      <c r="B787" s="7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3" x14ac:dyDescent="0.15">
      <c r="A788" s="2"/>
      <c r="B788" s="7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3" x14ac:dyDescent="0.15">
      <c r="A789" s="2"/>
      <c r="B789" s="7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3" x14ac:dyDescent="0.15">
      <c r="A790" s="2"/>
      <c r="B790" s="7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3" x14ac:dyDescent="0.15">
      <c r="A791" s="2"/>
      <c r="B791" s="7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3" x14ac:dyDescent="0.15">
      <c r="A792" s="2"/>
      <c r="B792" s="7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3" x14ac:dyDescent="0.15">
      <c r="A793" s="2"/>
      <c r="B793" s="7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3" x14ac:dyDescent="0.15">
      <c r="A794" s="2"/>
      <c r="B794" s="7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3" x14ac:dyDescent="0.15">
      <c r="A795" s="2"/>
      <c r="B795" s="7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3" x14ac:dyDescent="0.15">
      <c r="A796" s="2"/>
      <c r="B796" s="7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3" x14ac:dyDescent="0.15">
      <c r="A797" s="2"/>
      <c r="B797" s="7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3" x14ac:dyDescent="0.15">
      <c r="A798" s="2"/>
      <c r="B798" s="7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3" x14ac:dyDescent="0.15">
      <c r="A799" s="2"/>
      <c r="B799" s="7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3" x14ac:dyDescent="0.15">
      <c r="A800" s="2"/>
      <c r="B800" s="7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3" x14ac:dyDescent="0.15">
      <c r="A801" s="2"/>
      <c r="B801" s="7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3" x14ac:dyDescent="0.15">
      <c r="A802" s="2"/>
      <c r="B802" s="7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3" x14ac:dyDescent="0.15">
      <c r="A803" s="2"/>
      <c r="B803" s="7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3" x14ac:dyDescent="0.15">
      <c r="A804" s="2"/>
      <c r="B804" s="7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3" x14ac:dyDescent="0.15">
      <c r="A805" s="2"/>
      <c r="B805" s="7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3" x14ac:dyDescent="0.15">
      <c r="A806" s="2"/>
      <c r="B806" s="7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3" x14ac:dyDescent="0.15">
      <c r="A807" s="2"/>
      <c r="B807" s="7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3" x14ac:dyDescent="0.15">
      <c r="A808" s="2"/>
      <c r="B808" s="7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3" x14ac:dyDescent="0.15">
      <c r="A809" s="2"/>
      <c r="B809" s="7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3" x14ac:dyDescent="0.15">
      <c r="A810" s="2"/>
      <c r="B810" s="7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3" x14ac:dyDescent="0.15">
      <c r="A811" s="2"/>
      <c r="B811" s="7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3" x14ac:dyDescent="0.15">
      <c r="A812" s="2"/>
      <c r="B812" s="7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3" x14ac:dyDescent="0.15">
      <c r="A813" s="2"/>
      <c r="B813" s="7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3" x14ac:dyDescent="0.15">
      <c r="A814" s="2"/>
      <c r="B814" s="7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3" x14ac:dyDescent="0.15">
      <c r="A815" s="2"/>
      <c r="B815" s="7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3" x14ac:dyDescent="0.15">
      <c r="A816" s="2"/>
      <c r="B816" s="7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3" x14ac:dyDescent="0.15">
      <c r="A817" s="2"/>
      <c r="B817" s="7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3" x14ac:dyDescent="0.15">
      <c r="A818" s="2"/>
      <c r="B818" s="7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3" x14ac:dyDescent="0.15">
      <c r="A819" s="2"/>
      <c r="B819" s="7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3" x14ac:dyDescent="0.15">
      <c r="A820" s="2"/>
      <c r="B820" s="7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3" x14ac:dyDescent="0.15">
      <c r="A821" s="2"/>
      <c r="B821" s="7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3" x14ac:dyDescent="0.15">
      <c r="A822" s="2"/>
      <c r="B822" s="7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3" x14ac:dyDescent="0.15">
      <c r="A823" s="2"/>
      <c r="B823" s="7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3" x14ac:dyDescent="0.15">
      <c r="A824" s="2"/>
      <c r="B824" s="7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3" x14ac:dyDescent="0.15">
      <c r="A825" s="2"/>
      <c r="B825" s="7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3" x14ac:dyDescent="0.15">
      <c r="A826" s="2"/>
      <c r="B826" s="7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3" x14ac:dyDescent="0.15">
      <c r="A827" s="2"/>
      <c r="B827" s="7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3" x14ac:dyDescent="0.15">
      <c r="A828" s="2"/>
      <c r="B828" s="7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3" x14ac:dyDescent="0.15">
      <c r="A829" s="2"/>
      <c r="B829" s="7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3" x14ac:dyDescent="0.15">
      <c r="A830" s="2"/>
      <c r="B830" s="7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3" x14ac:dyDescent="0.15">
      <c r="A831" s="2"/>
      <c r="B831" s="7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3" x14ac:dyDescent="0.15">
      <c r="A832" s="2"/>
      <c r="B832" s="7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3" x14ac:dyDescent="0.15">
      <c r="A833" s="2"/>
      <c r="B833" s="7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3" x14ac:dyDescent="0.15">
      <c r="A834" s="2"/>
      <c r="B834" s="7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3" x14ac:dyDescent="0.15">
      <c r="A835" s="2"/>
      <c r="B835" s="7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3" x14ac:dyDescent="0.15">
      <c r="A836" s="2"/>
      <c r="B836" s="7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3" x14ac:dyDescent="0.15">
      <c r="A837" s="2"/>
      <c r="B837" s="7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3" x14ac:dyDescent="0.15">
      <c r="A838" s="2"/>
      <c r="B838" s="7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3" x14ac:dyDescent="0.15">
      <c r="A839" s="2"/>
      <c r="B839" s="7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3" x14ac:dyDescent="0.15">
      <c r="A840" s="2"/>
      <c r="B840" s="7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3" x14ac:dyDescent="0.15">
      <c r="A841" s="2"/>
      <c r="B841" s="7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3" x14ac:dyDescent="0.15">
      <c r="A842" s="2"/>
      <c r="B842" s="7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3" x14ac:dyDescent="0.15">
      <c r="A843" s="2"/>
      <c r="B843" s="7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3" x14ac:dyDescent="0.15">
      <c r="A844" s="2"/>
      <c r="B844" s="7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3" x14ac:dyDescent="0.15">
      <c r="A845" s="2"/>
      <c r="B845" s="7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3" x14ac:dyDescent="0.15">
      <c r="A846" s="2"/>
      <c r="B846" s="7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3" x14ac:dyDescent="0.15">
      <c r="A847" s="2"/>
      <c r="B847" s="7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3" x14ac:dyDescent="0.15">
      <c r="A848" s="2"/>
      <c r="B848" s="7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3" x14ac:dyDescent="0.15">
      <c r="A849" s="2"/>
      <c r="B849" s="7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3" x14ac:dyDescent="0.15">
      <c r="A850" s="2"/>
      <c r="B850" s="7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3" x14ac:dyDescent="0.15">
      <c r="A851" s="2"/>
      <c r="B851" s="7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3" x14ac:dyDescent="0.15">
      <c r="A852" s="2"/>
      <c r="B852" s="7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3" x14ac:dyDescent="0.15">
      <c r="A853" s="2"/>
      <c r="B853" s="7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3" x14ac:dyDescent="0.15">
      <c r="A854" s="2"/>
      <c r="B854" s="7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3" x14ac:dyDescent="0.15">
      <c r="A855" s="2"/>
      <c r="B855" s="7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3" x14ac:dyDescent="0.15">
      <c r="A856" s="2"/>
      <c r="B856" s="7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3" x14ac:dyDescent="0.15">
      <c r="A857" s="2"/>
      <c r="B857" s="7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3" x14ac:dyDescent="0.15">
      <c r="A858" s="2"/>
      <c r="B858" s="7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3" x14ac:dyDescent="0.15">
      <c r="A859" s="2"/>
      <c r="B859" s="7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3" x14ac:dyDescent="0.15">
      <c r="A860" s="2"/>
      <c r="B860" s="7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3" x14ac:dyDescent="0.15">
      <c r="A861" s="2"/>
      <c r="B861" s="7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3" x14ac:dyDescent="0.15">
      <c r="A862" s="2"/>
      <c r="B862" s="7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3" x14ac:dyDescent="0.15">
      <c r="A863" s="2"/>
      <c r="B863" s="7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3" x14ac:dyDescent="0.15">
      <c r="A864" s="2"/>
      <c r="B864" s="7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3" x14ac:dyDescent="0.15">
      <c r="A865" s="2"/>
      <c r="B865" s="7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3" x14ac:dyDescent="0.15">
      <c r="A866" s="2"/>
      <c r="B866" s="7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3" x14ac:dyDescent="0.15">
      <c r="A867" s="2"/>
      <c r="B867" s="7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3" x14ac:dyDescent="0.15">
      <c r="A868" s="2"/>
      <c r="B868" s="7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3" x14ac:dyDescent="0.15">
      <c r="A869" s="2"/>
      <c r="B869" s="7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3" x14ac:dyDescent="0.15">
      <c r="A870" s="2"/>
      <c r="B870" s="7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3" x14ac:dyDescent="0.15">
      <c r="A871" s="2"/>
      <c r="B871" s="7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3" x14ac:dyDescent="0.15">
      <c r="A872" s="2"/>
      <c r="B872" s="7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3" x14ac:dyDescent="0.15">
      <c r="A873" s="2"/>
      <c r="B873" s="7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3" x14ac:dyDescent="0.15">
      <c r="A874" s="2"/>
      <c r="B874" s="7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3" x14ac:dyDescent="0.15">
      <c r="A875" s="2"/>
      <c r="B875" s="7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3" x14ac:dyDescent="0.15">
      <c r="A876" s="2"/>
      <c r="B876" s="7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3" x14ac:dyDescent="0.15">
      <c r="A877" s="2"/>
      <c r="B877" s="7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3" x14ac:dyDescent="0.15">
      <c r="A878" s="2"/>
      <c r="B878" s="7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3" x14ac:dyDescent="0.15">
      <c r="A879" s="2"/>
      <c r="B879" s="7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3" x14ac:dyDescent="0.15">
      <c r="A880" s="2"/>
      <c r="B880" s="7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3" x14ac:dyDescent="0.15">
      <c r="A881" s="2"/>
      <c r="B881" s="7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3" x14ac:dyDescent="0.15">
      <c r="A882" s="2"/>
      <c r="B882" s="7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3" x14ac:dyDescent="0.15">
      <c r="A883" s="2"/>
      <c r="B883" s="7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3" x14ac:dyDescent="0.15">
      <c r="A884" s="2"/>
      <c r="B884" s="7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3" x14ac:dyDescent="0.15">
      <c r="A885" s="2"/>
      <c r="B885" s="7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3" x14ac:dyDescent="0.15">
      <c r="A886" s="2"/>
      <c r="B886" s="7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3" x14ac:dyDescent="0.15">
      <c r="A887" s="2"/>
      <c r="B887" s="7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3" x14ac:dyDescent="0.15">
      <c r="A888" s="2"/>
      <c r="B888" s="7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3" x14ac:dyDescent="0.15">
      <c r="A889" s="2"/>
      <c r="B889" s="7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3" x14ac:dyDescent="0.15">
      <c r="A890" s="2"/>
      <c r="B890" s="7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3" x14ac:dyDescent="0.15">
      <c r="A891" s="2"/>
      <c r="B891" s="7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3" x14ac:dyDescent="0.15">
      <c r="A892" s="2"/>
      <c r="B892" s="7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3" x14ac:dyDescent="0.15">
      <c r="A893" s="2"/>
      <c r="B893" s="7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3" x14ac:dyDescent="0.15">
      <c r="A894" s="2"/>
      <c r="B894" s="7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3" x14ac:dyDescent="0.15">
      <c r="A895" s="2"/>
      <c r="B895" s="7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3" x14ac:dyDescent="0.15">
      <c r="A896" s="2"/>
      <c r="B896" s="7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3" x14ac:dyDescent="0.15">
      <c r="A897" s="2"/>
      <c r="B897" s="7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3" x14ac:dyDescent="0.15">
      <c r="A898" s="2"/>
      <c r="B898" s="7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3" x14ac:dyDescent="0.15">
      <c r="A899" s="2"/>
      <c r="B899" s="7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3" x14ac:dyDescent="0.15">
      <c r="A900" s="2"/>
      <c r="B900" s="7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3" x14ac:dyDescent="0.15">
      <c r="A901" s="2"/>
      <c r="B901" s="7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3" x14ac:dyDescent="0.15">
      <c r="A902" s="2"/>
      <c r="B902" s="7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3" x14ac:dyDescent="0.15">
      <c r="A903" s="2"/>
      <c r="B903" s="7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3" x14ac:dyDescent="0.15">
      <c r="A904" s="2"/>
      <c r="B904" s="7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3" x14ac:dyDescent="0.15">
      <c r="A905" s="2"/>
      <c r="B905" s="7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3" x14ac:dyDescent="0.15">
      <c r="A906" s="2"/>
      <c r="B906" s="7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3" x14ac:dyDescent="0.15">
      <c r="A907" s="2"/>
      <c r="B907" s="7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3" x14ac:dyDescent="0.15">
      <c r="A908" s="2"/>
      <c r="B908" s="7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3" x14ac:dyDescent="0.15">
      <c r="A909" s="2"/>
      <c r="B909" s="7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3" x14ac:dyDescent="0.15">
      <c r="A910" s="2"/>
      <c r="B910" s="7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3" x14ac:dyDescent="0.15">
      <c r="A911" s="2"/>
      <c r="B911" s="7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3" x14ac:dyDescent="0.15">
      <c r="A912" s="2"/>
      <c r="B912" s="7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3" x14ac:dyDescent="0.15">
      <c r="A913" s="2"/>
      <c r="B913" s="7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3" x14ac:dyDescent="0.15">
      <c r="A914" s="2"/>
      <c r="B914" s="7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3" x14ac:dyDescent="0.15">
      <c r="A915" s="2"/>
      <c r="B915" s="7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3" x14ac:dyDescent="0.15">
      <c r="A916" s="2"/>
      <c r="B916" s="7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3" x14ac:dyDescent="0.15">
      <c r="A917" s="2"/>
      <c r="B917" s="7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3" x14ac:dyDescent="0.15">
      <c r="A918" s="2"/>
      <c r="B918" s="7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3" x14ac:dyDescent="0.15">
      <c r="A919" s="2"/>
      <c r="B919" s="7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3" x14ac:dyDescent="0.15">
      <c r="A920" s="2"/>
      <c r="B920" s="7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3" x14ac:dyDescent="0.15">
      <c r="A921" s="2"/>
      <c r="B921" s="7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3" x14ac:dyDescent="0.15">
      <c r="A922" s="2"/>
      <c r="B922" s="7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3" x14ac:dyDescent="0.15">
      <c r="A923" s="2"/>
      <c r="B923" s="7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3" x14ac:dyDescent="0.15">
      <c r="A924" s="2"/>
      <c r="B924" s="7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3" x14ac:dyDescent="0.15">
      <c r="A925" s="2"/>
      <c r="B925" s="7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3" x14ac:dyDescent="0.15">
      <c r="A926" s="2"/>
      <c r="B926" s="7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3" x14ac:dyDescent="0.15">
      <c r="A927" s="2"/>
      <c r="B927" s="7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3" x14ac:dyDescent="0.15">
      <c r="A928" s="2"/>
      <c r="B928" s="7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3" x14ac:dyDescent="0.15">
      <c r="A929" s="2"/>
      <c r="B929" s="7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3" x14ac:dyDescent="0.15">
      <c r="A930" s="2"/>
      <c r="B930" s="7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3" x14ac:dyDescent="0.15">
      <c r="A931" s="2"/>
      <c r="B931" s="7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3" x14ac:dyDescent="0.15">
      <c r="A932" s="2"/>
      <c r="B932" s="7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3" x14ac:dyDescent="0.15">
      <c r="A933" s="2"/>
      <c r="B933" s="7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3" x14ac:dyDescent="0.15">
      <c r="A934" s="2"/>
      <c r="B934" s="7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3" x14ac:dyDescent="0.15">
      <c r="A935" s="2"/>
      <c r="B935" s="7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3" x14ac:dyDescent="0.15">
      <c r="A936" s="2"/>
      <c r="B936" s="7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3" x14ac:dyDescent="0.15">
      <c r="A937" s="2"/>
      <c r="B937" s="7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3" x14ac:dyDescent="0.15">
      <c r="A938" s="2"/>
      <c r="B938" s="7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3" x14ac:dyDescent="0.15">
      <c r="A939" s="2"/>
      <c r="B939" s="7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3" x14ac:dyDescent="0.15">
      <c r="A940" s="2"/>
      <c r="B940" s="7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3" x14ac:dyDescent="0.15">
      <c r="A941" s="2"/>
      <c r="B941" s="7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3" x14ac:dyDescent="0.15">
      <c r="A942" s="2"/>
      <c r="B942" s="7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3" x14ac:dyDescent="0.15">
      <c r="A943" s="2"/>
      <c r="B943" s="7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3" x14ac:dyDescent="0.15">
      <c r="A944" s="2"/>
      <c r="B944" s="7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3" x14ac:dyDescent="0.15">
      <c r="A945" s="2"/>
      <c r="B945" s="7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3" x14ac:dyDescent="0.15">
      <c r="A946" s="2"/>
      <c r="B946" s="7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3" x14ac:dyDescent="0.15">
      <c r="A947" s="2"/>
      <c r="B947" s="7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3" x14ac:dyDescent="0.15">
      <c r="A948" s="2"/>
      <c r="B948" s="7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3" x14ac:dyDescent="0.15">
      <c r="A949" s="2"/>
      <c r="B949" s="7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3" x14ac:dyDescent="0.15">
      <c r="A950" s="2"/>
      <c r="B950" s="7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3" x14ac:dyDescent="0.15">
      <c r="A951" s="2"/>
      <c r="B951" s="7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3" x14ac:dyDescent="0.15">
      <c r="A952" s="2"/>
      <c r="B952" s="7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3" x14ac:dyDescent="0.15">
      <c r="A953" s="2"/>
      <c r="B953" s="7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3" x14ac:dyDescent="0.15">
      <c r="A954" s="2"/>
      <c r="B954" s="7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3" x14ac:dyDescent="0.15">
      <c r="A955" s="2"/>
      <c r="B955" s="7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3" x14ac:dyDescent="0.15">
      <c r="A956" s="2"/>
      <c r="B956" s="7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3" x14ac:dyDescent="0.15">
      <c r="A957" s="2"/>
      <c r="B957" s="7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3" x14ac:dyDescent="0.15">
      <c r="A958" s="2"/>
      <c r="B958" s="7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3" x14ac:dyDescent="0.15">
      <c r="A959" s="2"/>
      <c r="B959" s="7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3" x14ac:dyDescent="0.15">
      <c r="A960" s="2"/>
      <c r="B960" s="7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3" x14ac:dyDescent="0.15">
      <c r="A961" s="2"/>
      <c r="B961" s="7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3" x14ac:dyDescent="0.15">
      <c r="A962" s="2"/>
      <c r="B962" s="7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3" x14ac:dyDescent="0.15">
      <c r="A963" s="2"/>
      <c r="B963" s="7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3" x14ac:dyDescent="0.15">
      <c r="A964" s="2"/>
      <c r="B964" s="7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3" x14ac:dyDescent="0.15">
      <c r="A965" s="2"/>
      <c r="B965" s="7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3" x14ac:dyDescent="0.15">
      <c r="A966" s="2"/>
      <c r="B966" s="7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3" x14ac:dyDescent="0.15">
      <c r="A967" s="2"/>
      <c r="B967" s="7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3" x14ac:dyDescent="0.15">
      <c r="A968" s="2"/>
      <c r="B968" s="7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3" x14ac:dyDescent="0.15">
      <c r="A969" s="2"/>
      <c r="B969" s="7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3" x14ac:dyDescent="0.15">
      <c r="A970" s="2"/>
      <c r="B970" s="7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3" x14ac:dyDescent="0.15">
      <c r="A971" s="2"/>
      <c r="B971" s="7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3" x14ac:dyDescent="0.15">
      <c r="A972" s="2"/>
      <c r="B972" s="7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3" x14ac:dyDescent="0.15">
      <c r="A973" s="2"/>
      <c r="B973" s="7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3" x14ac:dyDescent="0.15">
      <c r="A974" s="2"/>
      <c r="B974" s="7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3" x14ac:dyDescent="0.15">
      <c r="A975" s="2"/>
      <c r="B975" s="7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3" x14ac:dyDescent="0.15">
      <c r="A976" s="2"/>
      <c r="B976" s="7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3" x14ac:dyDescent="0.15">
      <c r="A977" s="2"/>
      <c r="B977" s="7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3" x14ac:dyDescent="0.15">
      <c r="A978" s="2"/>
      <c r="B978" s="7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3" x14ac:dyDescent="0.15">
      <c r="A979" s="2"/>
      <c r="B979" s="7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3" x14ac:dyDescent="0.15">
      <c r="A980" s="2"/>
      <c r="B980" s="7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3" x14ac:dyDescent="0.15">
      <c r="A981" s="2"/>
      <c r="B981" s="7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3" x14ac:dyDescent="0.15">
      <c r="A982" s="2"/>
      <c r="B982" s="7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3" x14ac:dyDescent="0.15">
      <c r="A983" s="2"/>
      <c r="B983" s="7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3" x14ac:dyDescent="0.15">
      <c r="A984" s="2"/>
      <c r="B984" s="7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3" x14ac:dyDescent="0.15">
      <c r="A985" s="2"/>
      <c r="B985" s="7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3" x14ac:dyDescent="0.15">
      <c r="A986" s="2"/>
      <c r="B986" s="7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3" x14ac:dyDescent="0.15">
      <c r="A987" s="2"/>
      <c r="B987" s="7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3" x14ac:dyDescent="0.15">
      <c r="A988" s="2"/>
      <c r="B988" s="7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3" x14ac:dyDescent="0.15">
      <c r="A989" s="2"/>
      <c r="B989" s="7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3" x14ac:dyDescent="0.15">
      <c r="A990" s="2"/>
      <c r="B990" s="7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3" x14ac:dyDescent="0.15">
      <c r="A991" s="2"/>
      <c r="B991" s="7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3" x14ac:dyDescent="0.15">
      <c r="A992" s="2"/>
      <c r="B992" s="7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3" x14ac:dyDescent="0.15">
      <c r="A993" s="2"/>
      <c r="B993" s="7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3" x14ac:dyDescent="0.15">
      <c r="A994" s="2"/>
      <c r="B994" s="7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3" x14ac:dyDescent="0.15">
      <c r="A995" s="2"/>
      <c r="B995" s="7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3" x14ac:dyDescent="0.15">
      <c r="A996" s="2"/>
      <c r="B996" s="7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3" x14ac:dyDescent="0.15">
      <c r="A997" s="2"/>
      <c r="B997" s="7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3" x14ac:dyDescent="0.15">
      <c r="A998" s="2"/>
      <c r="B998" s="7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3" x14ac:dyDescent="0.15">
      <c r="A999" s="2"/>
      <c r="B999" s="7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3" x14ac:dyDescent="0.15">
      <c r="A1000" s="2"/>
      <c r="B1000" s="7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workbookViewId="0"/>
  </sheetViews>
  <sheetFormatPr baseColWidth="10" defaultColWidth="14.5" defaultRowHeight="15" customHeight="1" x14ac:dyDescent="0.15"/>
  <cols>
    <col min="1" max="1" width="3" customWidth="1"/>
    <col min="2" max="2" width="24.6640625" customWidth="1"/>
    <col min="3" max="10" width="12.1640625" customWidth="1"/>
    <col min="11" max="13" width="10.5" customWidth="1"/>
    <col min="14" max="15" width="3.6640625" customWidth="1"/>
    <col min="16" max="16" width="17" customWidth="1"/>
    <col min="17" max="17" width="7.1640625" customWidth="1"/>
    <col min="18" max="20" width="8.5" customWidth="1"/>
    <col min="21" max="26" width="8" customWidth="1"/>
  </cols>
  <sheetData>
    <row r="1" spans="1:26" ht="11.25" customHeight="1" x14ac:dyDescent="0.15">
      <c r="A1" s="83"/>
      <c r="B1" s="83"/>
      <c r="C1" s="84"/>
      <c r="D1" s="85" t="s">
        <v>147</v>
      </c>
      <c r="E1" s="86"/>
      <c r="F1" s="84" t="s">
        <v>159</v>
      </c>
      <c r="G1" s="142" t="s">
        <v>185</v>
      </c>
      <c r="H1" s="143"/>
      <c r="I1" s="144" t="s">
        <v>186</v>
      </c>
      <c r="J1" s="143"/>
      <c r="K1" s="87"/>
      <c r="L1" s="83"/>
      <c r="M1" s="83"/>
      <c r="N1" s="83"/>
      <c r="O1" s="83"/>
      <c r="P1" s="83"/>
      <c r="Q1" s="88"/>
      <c r="R1" s="83"/>
      <c r="S1" s="83"/>
      <c r="T1" s="83"/>
      <c r="U1" s="83"/>
      <c r="V1" s="83"/>
      <c r="W1" s="83"/>
      <c r="X1" s="83"/>
      <c r="Y1" s="83"/>
      <c r="Z1" s="83"/>
    </row>
    <row r="2" spans="1:26" ht="11.25" customHeight="1" x14ac:dyDescent="0.15">
      <c r="A2" s="83"/>
      <c r="B2" s="83"/>
      <c r="C2" s="89" t="s">
        <v>149</v>
      </c>
      <c r="D2" s="90" t="s">
        <v>187</v>
      </c>
      <c r="E2" s="91" t="s">
        <v>188</v>
      </c>
      <c r="F2" s="89" t="s">
        <v>189</v>
      </c>
      <c r="G2" s="89" t="s">
        <v>185</v>
      </c>
      <c r="H2" s="91" t="s">
        <v>190</v>
      </c>
      <c r="I2" s="90" t="s">
        <v>40</v>
      </c>
      <c r="J2" s="91" t="s">
        <v>96</v>
      </c>
      <c r="K2" s="87"/>
      <c r="L2" s="83"/>
      <c r="M2" s="83"/>
      <c r="N2" s="83"/>
      <c r="O2" s="83"/>
      <c r="P2" s="83"/>
      <c r="Q2" s="88"/>
      <c r="R2" s="83"/>
      <c r="S2" s="83"/>
      <c r="T2" s="83"/>
      <c r="U2" s="83"/>
      <c r="V2" s="83"/>
      <c r="W2" s="83"/>
      <c r="X2" s="83"/>
      <c r="Y2" s="83"/>
      <c r="Z2" s="83"/>
    </row>
    <row r="3" spans="1:26" ht="24" customHeight="1" x14ac:dyDescent="0.2">
      <c r="A3" s="92"/>
      <c r="B3" s="92" t="s">
        <v>192</v>
      </c>
      <c r="C3" s="94" t="s">
        <v>193</v>
      </c>
      <c r="D3" s="95"/>
      <c r="E3" s="96"/>
      <c r="F3" s="94"/>
      <c r="G3" s="94" t="s">
        <v>193</v>
      </c>
      <c r="H3" s="96"/>
      <c r="I3" s="95"/>
      <c r="J3" s="96"/>
      <c r="K3" s="97"/>
      <c r="L3" s="97"/>
      <c r="M3" s="97"/>
      <c r="N3" s="98"/>
      <c r="O3" s="98"/>
      <c r="P3" s="98"/>
      <c r="Q3" s="99"/>
      <c r="R3" s="98"/>
      <c r="S3" s="98"/>
      <c r="T3" s="98"/>
      <c r="U3" s="98"/>
      <c r="V3" s="98"/>
      <c r="W3" s="98"/>
      <c r="X3" s="98"/>
      <c r="Y3" s="98"/>
      <c r="Z3" s="98"/>
    </row>
    <row r="4" spans="1:26" ht="24" customHeight="1" x14ac:dyDescent="0.2">
      <c r="A4" s="92"/>
      <c r="B4" s="92" t="s">
        <v>194</v>
      </c>
      <c r="C4" s="100" t="s">
        <v>195</v>
      </c>
      <c r="D4" s="101"/>
      <c r="E4" s="102"/>
      <c r="F4" s="100"/>
      <c r="G4" s="100"/>
      <c r="H4" s="102"/>
      <c r="I4" s="101"/>
      <c r="J4" s="102" t="s">
        <v>193</v>
      </c>
      <c r="K4" s="97"/>
      <c r="L4" s="97"/>
      <c r="M4" s="97"/>
      <c r="N4" s="98"/>
      <c r="O4" s="98"/>
      <c r="P4" s="98"/>
      <c r="Q4" s="99"/>
      <c r="R4" s="98"/>
      <c r="S4" s="98"/>
      <c r="T4" s="98"/>
      <c r="U4" s="98"/>
      <c r="V4" s="98"/>
      <c r="W4" s="98"/>
      <c r="X4" s="98"/>
      <c r="Y4" s="98"/>
      <c r="Z4" s="98"/>
    </row>
    <row r="5" spans="1:26" ht="24" customHeight="1" x14ac:dyDescent="0.2">
      <c r="A5" s="92"/>
      <c r="B5" s="92" t="s">
        <v>196</v>
      </c>
      <c r="C5" s="100"/>
      <c r="D5" s="101" t="s">
        <v>193</v>
      </c>
      <c r="E5" s="102"/>
      <c r="F5" s="100" t="s">
        <v>193</v>
      </c>
      <c r="G5" s="100"/>
      <c r="H5" s="102"/>
      <c r="I5" s="101"/>
      <c r="J5" s="102"/>
      <c r="K5" s="97"/>
      <c r="L5" s="97"/>
      <c r="M5" s="97"/>
      <c r="N5" s="98"/>
      <c r="O5" s="98"/>
      <c r="P5" s="98"/>
      <c r="Q5" s="99"/>
      <c r="R5" s="98"/>
      <c r="S5" s="98"/>
      <c r="T5" s="98"/>
      <c r="U5" s="98"/>
      <c r="V5" s="98"/>
      <c r="W5" s="98"/>
      <c r="X5" s="98"/>
      <c r="Y5" s="98"/>
      <c r="Z5" s="98"/>
    </row>
    <row r="6" spans="1:26" ht="24" customHeight="1" x14ac:dyDescent="0.2">
      <c r="A6" s="92"/>
      <c r="B6" s="92" t="s">
        <v>197</v>
      </c>
      <c r="C6" s="100"/>
      <c r="D6" s="101" t="s">
        <v>195</v>
      </c>
      <c r="E6" s="102" t="s">
        <v>193</v>
      </c>
      <c r="F6" s="100"/>
      <c r="G6" s="100"/>
      <c r="H6" s="102"/>
      <c r="I6" s="101" t="s">
        <v>193</v>
      </c>
      <c r="J6" s="102" t="s">
        <v>193</v>
      </c>
      <c r="K6" s="97"/>
      <c r="L6" s="97"/>
      <c r="M6" s="97"/>
      <c r="N6" s="98"/>
      <c r="O6" s="98"/>
      <c r="P6" s="98"/>
      <c r="Q6" s="99"/>
      <c r="R6" s="98"/>
      <c r="S6" s="98"/>
      <c r="T6" s="98"/>
      <c r="U6" s="98"/>
      <c r="V6" s="98"/>
      <c r="W6" s="98"/>
      <c r="X6" s="98"/>
      <c r="Y6" s="98"/>
      <c r="Z6" s="98"/>
    </row>
    <row r="7" spans="1:26" ht="24" customHeight="1" x14ac:dyDescent="0.2">
      <c r="A7" s="92"/>
      <c r="B7" s="92" t="s">
        <v>198</v>
      </c>
      <c r="C7" s="100" t="s">
        <v>195</v>
      </c>
      <c r="D7" s="101"/>
      <c r="E7" s="102"/>
      <c r="F7" s="100" t="s">
        <v>195</v>
      </c>
      <c r="G7" s="100"/>
      <c r="H7" s="102"/>
      <c r="I7" s="101"/>
      <c r="J7" s="102"/>
      <c r="K7" s="97"/>
      <c r="L7" s="97"/>
      <c r="M7" s="97"/>
      <c r="N7" s="98"/>
      <c r="O7" s="98"/>
      <c r="P7" s="98"/>
      <c r="Q7" s="99"/>
      <c r="R7" s="98"/>
      <c r="S7" s="98"/>
      <c r="T7" s="98"/>
      <c r="U7" s="98"/>
      <c r="V7" s="98"/>
      <c r="W7" s="98"/>
      <c r="X7" s="98"/>
      <c r="Y7" s="98"/>
      <c r="Z7" s="98"/>
    </row>
    <row r="8" spans="1:26" ht="24" customHeight="1" x14ac:dyDescent="0.2">
      <c r="A8" s="92"/>
      <c r="B8" s="92" t="s">
        <v>199</v>
      </c>
      <c r="C8" s="103" t="s">
        <v>193</v>
      </c>
      <c r="D8" s="104"/>
      <c r="E8" s="105" t="s">
        <v>195</v>
      </c>
      <c r="F8" s="103"/>
      <c r="G8" s="103"/>
      <c r="H8" s="105"/>
      <c r="I8" s="104"/>
      <c r="J8" s="105"/>
      <c r="K8" s="97"/>
      <c r="L8" s="97"/>
      <c r="M8" s="97"/>
      <c r="N8" s="98"/>
      <c r="O8" s="98"/>
      <c r="P8" s="98"/>
      <c r="Q8" s="99"/>
      <c r="R8" s="98"/>
      <c r="S8" s="98"/>
      <c r="T8" s="98"/>
      <c r="U8" s="98"/>
      <c r="V8" s="98"/>
      <c r="W8" s="98"/>
      <c r="X8" s="98"/>
      <c r="Y8" s="98"/>
      <c r="Z8" s="98"/>
    </row>
    <row r="9" spans="1:26" ht="24" customHeight="1" x14ac:dyDescent="0.15">
      <c r="C9" s="8"/>
      <c r="D9" s="8"/>
      <c r="E9" s="8"/>
      <c r="F9" s="8"/>
      <c r="G9" s="8"/>
      <c r="H9" s="8"/>
      <c r="I9" s="8"/>
      <c r="J9" s="8"/>
      <c r="K9" s="8"/>
      <c r="L9" s="8"/>
      <c r="M9" s="8"/>
      <c r="Q9" s="63"/>
    </row>
    <row r="10" spans="1:26" ht="24" customHeight="1" x14ac:dyDescent="0.15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Q10" s="63"/>
    </row>
    <row r="11" spans="1:26" ht="24" customHeight="1" x14ac:dyDescent="0.15">
      <c r="B11" t="s">
        <v>201</v>
      </c>
      <c r="C11" s="71" t="s">
        <v>202</v>
      </c>
      <c r="D11" s="8"/>
      <c r="E11" s="8"/>
      <c r="F11" s="8"/>
      <c r="G11" s="8"/>
      <c r="H11" s="8"/>
      <c r="I11" s="8"/>
      <c r="J11" s="8"/>
      <c r="K11" s="8"/>
      <c r="L11" s="8"/>
      <c r="M11" s="8"/>
      <c r="Q11" s="63"/>
    </row>
    <row r="12" spans="1:26" ht="24" customHeight="1" x14ac:dyDescent="0.15">
      <c r="C12" s="71" t="s">
        <v>203</v>
      </c>
      <c r="D12" s="8"/>
      <c r="E12" s="8"/>
      <c r="F12" s="8"/>
      <c r="G12" s="8"/>
      <c r="H12" s="8"/>
      <c r="I12" s="8"/>
      <c r="J12" s="8"/>
      <c r="K12" s="8"/>
      <c r="L12" s="8"/>
      <c r="M12" s="8"/>
      <c r="Q12" s="63"/>
    </row>
    <row r="13" spans="1:26" ht="24" customHeight="1" x14ac:dyDescent="0.15">
      <c r="C13" s="71" t="s">
        <v>204</v>
      </c>
      <c r="D13" s="8"/>
      <c r="E13" s="8"/>
      <c r="F13" s="8"/>
      <c r="G13" s="8"/>
      <c r="H13" s="8"/>
      <c r="I13" s="8"/>
      <c r="J13" s="8"/>
      <c r="K13" s="8"/>
      <c r="L13" s="8"/>
      <c r="M13" s="8"/>
      <c r="Q13" s="63"/>
    </row>
    <row r="14" spans="1:26" ht="24" customHeight="1" x14ac:dyDescent="0.15">
      <c r="C14" s="71" t="s">
        <v>205</v>
      </c>
      <c r="D14" s="8"/>
      <c r="E14" s="8"/>
      <c r="F14" s="8"/>
      <c r="G14" s="8"/>
      <c r="H14" s="8"/>
      <c r="I14" s="8"/>
      <c r="J14" s="8"/>
      <c r="K14" s="8"/>
      <c r="L14" s="8"/>
      <c r="M14" s="8"/>
      <c r="Q14" s="63"/>
    </row>
    <row r="15" spans="1:26" ht="24" customHeight="1" x14ac:dyDescent="0.15">
      <c r="D15" s="63"/>
    </row>
    <row r="16" spans="1:26" ht="18" customHeight="1" x14ac:dyDescent="0.2">
      <c r="A16" s="106"/>
      <c r="B16" s="106"/>
      <c r="C16" s="107"/>
      <c r="D16" s="145" t="s">
        <v>206</v>
      </c>
      <c r="E16" s="146"/>
      <c r="F16" s="146"/>
      <c r="G16" s="146"/>
      <c r="H16" s="147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ht="17.25" customHeight="1" x14ac:dyDescent="0.2">
      <c r="A17" s="106"/>
      <c r="B17" s="106"/>
      <c r="C17" s="107"/>
      <c r="D17" s="108">
        <v>1</v>
      </c>
      <c r="E17" s="108">
        <v>2</v>
      </c>
      <c r="F17" s="108">
        <v>3</v>
      </c>
      <c r="G17" s="108">
        <v>4</v>
      </c>
      <c r="H17" s="108">
        <v>5</v>
      </c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spans="1:26" ht="17.25" customHeight="1" x14ac:dyDescent="0.2">
      <c r="A18" s="106"/>
      <c r="B18" s="109" t="s">
        <v>192</v>
      </c>
      <c r="C18" s="107"/>
      <c r="D18" s="110">
        <v>1000</v>
      </c>
      <c r="E18" s="111"/>
      <c r="F18" s="111"/>
      <c r="G18" s="111"/>
      <c r="H18" s="111"/>
      <c r="I18" s="111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spans="1:26" ht="17.25" customHeight="1" x14ac:dyDescent="0.2">
      <c r="A19" s="106"/>
      <c r="B19" s="112" t="s">
        <v>194</v>
      </c>
      <c r="C19" s="107">
        <v>0.25</v>
      </c>
      <c r="D19" s="111">
        <f t="shared" ref="D19:H19" si="0">$C19*D21</f>
        <v>0</v>
      </c>
      <c r="E19" s="111">
        <f t="shared" si="0"/>
        <v>25</v>
      </c>
      <c r="F19" s="111">
        <f t="shared" si="0"/>
        <v>50</v>
      </c>
      <c r="G19" s="111">
        <f t="shared" si="0"/>
        <v>100</v>
      </c>
      <c r="H19" s="111">
        <f t="shared" si="0"/>
        <v>200</v>
      </c>
      <c r="I19" s="111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ht="17.25" customHeight="1" x14ac:dyDescent="0.2">
      <c r="A20" s="106"/>
      <c r="B20" s="114" t="s">
        <v>196</v>
      </c>
      <c r="C20" s="107">
        <v>0.5</v>
      </c>
      <c r="D20" s="111">
        <f t="shared" ref="D20:H20" si="1">$C20*E21</f>
        <v>50</v>
      </c>
      <c r="E20" s="111">
        <f t="shared" si="1"/>
        <v>100</v>
      </c>
      <c r="F20" s="111">
        <f t="shared" si="1"/>
        <v>200</v>
      </c>
      <c r="G20" s="111">
        <f t="shared" si="1"/>
        <v>400</v>
      </c>
      <c r="H20" s="111">
        <f t="shared" si="1"/>
        <v>800</v>
      </c>
      <c r="I20" s="111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ht="17.25" customHeight="1" x14ac:dyDescent="0.2">
      <c r="A21" s="106"/>
      <c r="B21" s="116" t="s">
        <v>197</v>
      </c>
      <c r="C21" s="107"/>
      <c r="D21" s="110">
        <v>0</v>
      </c>
      <c r="E21" s="110">
        <v>100</v>
      </c>
      <c r="F21" s="110">
        <v>200</v>
      </c>
      <c r="G21" s="110">
        <v>400</v>
      </c>
      <c r="H21" s="110">
        <v>800</v>
      </c>
      <c r="I21" s="110">
        <v>1600</v>
      </c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ht="17.25" customHeight="1" x14ac:dyDescent="0.2">
      <c r="A22" s="106"/>
      <c r="B22" s="117" t="s">
        <v>198</v>
      </c>
      <c r="C22" s="107"/>
      <c r="D22" s="111">
        <v>0</v>
      </c>
      <c r="E22" s="111">
        <f t="shared" ref="E22:H22" si="2">D20</f>
        <v>50</v>
      </c>
      <c r="F22" s="111">
        <f t="shared" si="2"/>
        <v>100</v>
      </c>
      <c r="G22" s="111">
        <f t="shared" si="2"/>
        <v>200</v>
      </c>
      <c r="H22" s="111">
        <f t="shared" si="2"/>
        <v>400</v>
      </c>
      <c r="I22" s="111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ht="17.25" customHeight="1" x14ac:dyDescent="0.2">
      <c r="A23" s="106"/>
      <c r="B23" s="120" t="s">
        <v>199</v>
      </c>
      <c r="C23" s="107"/>
      <c r="D23" s="111"/>
      <c r="E23" s="111"/>
      <c r="F23" s="111"/>
      <c r="G23" s="111">
        <f t="shared" ref="G23:H23" si="3">E21</f>
        <v>100</v>
      </c>
      <c r="H23" s="111">
        <f t="shared" si="3"/>
        <v>200</v>
      </c>
      <c r="I23" s="111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ht="17.25" customHeight="1" x14ac:dyDescent="0.2">
      <c r="A24" s="106"/>
      <c r="B24" s="106"/>
      <c r="C24" s="107"/>
      <c r="D24" s="111"/>
      <c r="E24" s="111"/>
      <c r="F24" s="111"/>
      <c r="G24" s="111"/>
      <c r="H24" s="111"/>
      <c r="I24" s="111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ht="17.25" customHeight="1" x14ac:dyDescent="0.2">
      <c r="A25" s="106"/>
      <c r="B25" s="106" t="s">
        <v>190</v>
      </c>
      <c r="C25" s="107"/>
      <c r="D25" s="111">
        <f>D21-D19</f>
        <v>0</v>
      </c>
      <c r="E25" s="111">
        <f t="shared" ref="E25:H25" si="4">E21-D20-E19</f>
        <v>25</v>
      </c>
      <c r="F25" s="111">
        <f t="shared" si="4"/>
        <v>50</v>
      </c>
      <c r="G25" s="111">
        <f t="shared" si="4"/>
        <v>100</v>
      </c>
      <c r="H25" s="111">
        <f t="shared" si="4"/>
        <v>200</v>
      </c>
      <c r="I25" s="111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ht="17.25" customHeight="1" x14ac:dyDescent="0.2">
      <c r="A26" s="106"/>
      <c r="B26" s="106"/>
      <c r="C26" s="107"/>
      <c r="D26" s="111"/>
      <c r="E26" s="111"/>
      <c r="F26" s="111"/>
      <c r="G26" s="111"/>
      <c r="H26" s="111"/>
      <c r="I26" s="111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ht="17.25" customHeight="1" x14ac:dyDescent="0.2">
      <c r="A27" s="121" t="s">
        <v>147</v>
      </c>
      <c r="B27" s="106"/>
      <c r="C27" s="107"/>
      <c r="D27" s="111"/>
      <c r="E27" s="111"/>
      <c r="F27" s="111"/>
      <c r="G27" s="111"/>
      <c r="H27" s="111"/>
      <c r="I27" s="111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ht="17.25" customHeight="1" x14ac:dyDescent="0.2">
      <c r="A28" s="106"/>
      <c r="B28" s="106" t="s">
        <v>210</v>
      </c>
      <c r="C28" s="107"/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ht="17.25" customHeight="1" x14ac:dyDescent="0.2">
      <c r="A29" s="106"/>
      <c r="B29" s="114" t="s">
        <v>187</v>
      </c>
      <c r="C29" s="107"/>
      <c r="D29" s="111">
        <f t="shared" ref="D29:H29" si="5">D20</f>
        <v>50</v>
      </c>
      <c r="E29" s="111">
        <f t="shared" si="5"/>
        <v>100</v>
      </c>
      <c r="F29" s="111">
        <f t="shared" si="5"/>
        <v>200</v>
      </c>
      <c r="G29" s="111">
        <f t="shared" si="5"/>
        <v>400</v>
      </c>
      <c r="H29" s="111">
        <f t="shared" si="5"/>
        <v>800</v>
      </c>
      <c r="I29" s="111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ht="17.25" customHeight="1" x14ac:dyDescent="0.2">
      <c r="A30" s="106"/>
      <c r="B30" s="116" t="s">
        <v>188</v>
      </c>
      <c r="C30" s="107"/>
      <c r="D30" s="122">
        <v>0</v>
      </c>
      <c r="E30" s="122">
        <f t="shared" ref="E30:H30" si="6">D21+E21</f>
        <v>100</v>
      </c>
      <c r="F30" s="122">
        <f t="shared" si="6"/>
        <v>300</v>
      </c>
      <c r="G30" s="122">
        <f t="shared" si="6"/>
        <v>600</v>
      </c>
      <c r="H30" s="122">
        <f t="shared" si="6"/>
        <v>1200</v>
      </c>
      <c r="I30" s="111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ht="17.25" customHeight="1" x14ac:dyDescent="0.2">
      <c r="A31" s="106"/>
      <c r="B31" s="121" t="s">
        <v>211</v>
      </c>
      <c r="C31" s="107"/>
      <c r="D31" s="111">
        <f t="shared" ref="D31:H31" si="7">SUM(D28:D30)</f>
        <v>50</v>
      </c>
      <c r="E31" s="111">
        <f t="shared" si="7"/>
        <v>200</v>
      </c>
      <c r="F31" s="111">
        <f t="shared" si="7"/>
        <v>500</v>
      </c>
      <c r="G31" s="111">
        <f t="shared" si="7"/>
        <v>1000</v>
      </c>
      <c r="H31" s="111">
        <f t="shared" si="7"/>
        <v>2000</v>
      </c>
      <c r="I31" s="111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ht="17.25" customHeight="1" x14ac:dyDescent="0.2">
      <c r="A32" s="106"/>
      <c r="B32" s="106"/>
      <c r="C32" s="107"/>
      <c r="D32" s="111"/>
      <c r="E32" s="111"/>
      <c r="F32" s="111"/>
      <c r="G32" s="111"/>
      <c r="H32" s="111"/>
      <c r="I32" s="111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ht="17.25" customHeight="1" x14ac:dyDescent="0.2">
      <c r="A33" s="121" t="s">
        <v>159</v>
      </c>
      <c r="B33" s="106"/>
      <c r="C33" s="107"/>
      <c r="D33" s="111"/>
      <c r="E33" s="111"/>
      <c r="F33" s="111"/>
      <c r="G33" s="111"/>
      <c r="H33" s="111"/>
      <c r="I33" s="111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ht="17.25" customHeight="1" x14ac:dyDescent="0.2">
      <c r="A34" s="106"/>
      <c r="B34" s="114" t="s">
        <v>189</v>
      </c>
      <c r="C34" s="107"/>
      <c r="D34" s="122">
        <f t="shared" ref="D34:H34" si="8">D20</f>
        <v>50</v>
      </c>
      <c r="E34" s="122">
        <f t="shared" si="8"/>
        <v>100</v>
      </c>
      <c r="F34" s="122">
        <f t="shared" si="8"/>
        <v>200</v>
      </c>
      <c r="G34" s="122">
        <f t="shared" si="8"/>
        <v>400</v>
      </c>
      <c r="H34" s="122">
        <f t="shared" si="8"/>
        <v>800</v>
      </c>
      <c r="I34" s="111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ht="17.25" customHeight="1" x14ac:dyDescent="0.2">
      <c r="A35" s="106"/>
      <c r="B35" s="121" t="s">
        <v>213</v>
      </c>
      <c r="C35" s="107"/>
      <c r="D35" s="111">
        <f t="shared" ref="D35:H35" si="9">SUM(D34)</f>
        <v>50</v>
      </c>
      <c r="E35" s="111">
        <f t="shared" si="9"/>
        <v>100</v>
      </c>
      <c r="F35" s="111">
        <f t="shared" si="9"/>
        <v>200</v>
      </c>
      <c r="G35" s="111">
        <f t="shared" si="9"/>
        <v>400</v>
      </c>
      <c r="H35" s="111">
        <f t="shared" si="9"/>
        <v>800</v>
      </c>
      <c r="I35" s="111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ht="17.25" customHeight="1" x14ac:dyDescent="0.2">
      <c r="A36" s="106"/>
      <c r="B36" s="106"/>
      <c r="C36" s="107"/>
      <c r="D36" s="111"/>
      <c r="E36" s="111"/>
      <c r="F36" s="111"/>
      <c r="G36" s="111"/>
      <c r="H36" s="111"/>
      <c r="I36" s="111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ht="17.25" customHeight="1" x14ac:dyDescent="0.2">
      <c r="A37" s="121" t="s">
        <v>169</v>
      </c>
      <c r="B37" s="106"/>
      <c r="C37" s="107"/>
      <c r="D37" s="111"/>
      <c r="E37" s="111"/>
      <c r="F37" s="111"/>
      <c r="G37" s="111"/>
      <c r="H37" s="111"/>
      <c r="I37" s="111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ht="17.25" customHeight="1" x14ac:dyDescent="0.2">
      <c r="A38" s="106"/>
      <c r="B38" s="109" t="s">
        <v>185</v>
      </c>
      <c r="C38" s="107"/>
      <c r="D38" s="111">
        <f>D18</f>
        <v>1000</v>
      </c>
      <c r="E38" s="111">
        <f t="shared" ref="E38:H38" si="10">D38+E18</f>
        <v>1000</v>
      </c>
      <c r="F38" s="111">
        <f t="shared" si="10"/>
        <v>1000</v>
      </c>
      <c r="G38" s="111">
        <f t="shared" si="10"/>
        <v>1000</v>
      </c>
      <c r="H38" s="111">
        <f t="shared" si="10"/>
        <v>1000</v>
      </c>
      <c r="I38" s="111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ht="17.25" customHeight="1" x14ac:dyDescent="0.2">
      <c r="A39" s="106"/>
      <c r="B39" s="106" t="s">
        <v>216</v>
      </c>
      <c r="C39" s="107"/>
      <c r="D39" s="122">
        <v>0</v>
      </c>
      <c r="E39" s="122">
        <f>E21-D20-E19</f>
        <v>25</v>
      </c>
      <c r="F39" s="122">
        <f t="shared" ref="F39:H39" si="11">E39+F21-E20-F19</f>
        <v>75</v>
      </c>
      <c r="G39" s="122">
        <f t="shared" si="11"/>
        <v>175</v>
      </c>
      <c r="H39" s="122">
        <f t="shared" si="11"/>
        <v>375</v>
      </c>
      <c r="I39" s="111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ht="17.25" customHeight="1" x14ac:dyDescent="0.2">
      <c r="A40" s="106"/>
      <c r="B40" s="121" t="s">
        <v>217</v>
      </c>
      <c r="C40" s="107"/>
      <c r="D40" s="111">
        <f t="shared" ref="D40:H40" si="12">SUM(D38:D39)</f>
        <v>1000</v>
      </c>
      <c r="E40" s="111">
        <f t="shared" si="12"/>
        <v>1025</v>
      </c>
      <c r="F40" s="111">
        <f t="shared" si="12"/>
        <v>1075</v>
      </c>
      <c r="G40" s="111">
        <f t="shared" si="12"/>
        <v>1175</v>
      </c>
      <c r="H40" s="111">
        <f t="shared" si="12"/>
        <v>1375</v>
      </c>
      <c r="I40" s="111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ht="17.25" customHeight="1" x14ac:dyDescent="0.2">
      <c r="A41" s="106"/>
      <c r="B41" s="106"/>
      <c r="C41" s="107"/>
      <c r="D41" s="111"/>
      <c r="E41" s="111"/>
      <c r="F41" s="111"/>
      <c r="G41" s="111"/>
      <c r="H41" s="111"/>
      <c r="I41" s="111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ht="17.25" customHeight="1" x14ac:dyDescent="0.2">
      <c r="A42" s="121" t="s">
        <v>218</v>
      </c>
      <c r="B42" s="106"/>
      <c r="C42" s="107"/>
      <c r="D42" s="111">
        <f t="shared" ref="D42:H42" si="13">D35+D40</f>
        <v>1050</v>
      </c>
      <c r="E42" s="111">
        <f t="shared" si="13"/>
        <v>1125</v>
      </c>
      <c r="F42" s="111">
        <f t="shared" si="13"/>
        <v>1275</v>
      </c>
      <c r="G42" s="111">
        <f t="shared" si="13"/>
        <v>1575</v>
      </c>
      <c r="H42" s="111">
        <f t="shared" si="13"/>
        <v>2175</v>
      </c>
      <c r="I42" s="111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ht="17.25" customHeight="1" x14ac:dyDescent="0.2">
      <c r="A43" s="121"/>
      <c r="B43" s="106"/>
      <c r="C43" s="107"/>
      <c r="D43" s="111"/>
      <c r="E43" s="111"/>
      <c r="F43" s="111"/>
      <c r="G43" s="111"/>
      <c r="H43" s="111"/>
      <c r="I43" s="111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ht="17.25" customHeight="1" x14ac:dyDescent="0.2">
      <c r="A44" s="106"/>
      <c r="B44" s="106" t="s">
        <v>219</v>
      </c>
      <c r="C44" s="107"/>
      <c r="D44" s="111">
        <f t="shared" ref="D44:H44" si="14">D42-D31</f>
        <v>1000</v>
      </c>
      <c r="E44" s="111">
        <f t="shared" si="14"/>
        <v>925</v>
      </c>
      <c r="F44" s="111">
        <f t="shared" si="14"/>
        <v>775</v>
      </c>
      <c r="G44" s="111">
        <f t="shared" si="14"/>
        <v>575</v>
      </c>
      <c r="H44" s="111">
        <f t="shared" si="14"/>
        <v>175</v>
      </c>
      <c r="I44" s="111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ht="12.75" customHeight="1" x14ac:dyDescent="0.15">
      <c r="C45" s="63"/>
      <c r="D45" s="124"/>
      <c r="E45" s="124"/>
      <c r="F45" s="124"/>
      <c r="G45" s="124"/>
      <c r="H45" s="124"/>
      <c r="I45" s="124"/>
    </row>
    <row r="46" spans="1:26" ht="12.75" customHeight="1" x14ac:dyDescent="0.15">
      <c r="C46" s="63"/>
      <c r="D46" s="124"/>
      <c r="E46" s="124"/>
      <c r="F46" s="124"/>
      <c r="G46" s="124"/>
      <c r="H46" s="124"/>
      <c r="I46" s="124"/>
    </row>
    <row r="47" spans="1:26" ht="12.75" customHeight="1" x14ac:dyDescent="0.15">
      <c r="C47" s="63"/>
      <c r="D47" s="124"/>
      <c r="E47" s="124"/>
      <c r="F47" s="124"/>
      <c r="G47" s="124"/>
      <c r="H47" s="124"/>
      <c r="I47" s="124"/>
    </row>
    <row r="48" spans="1:26" ht="13.5" customHeight="1" x14ac:dyDescent="0.15">
      <c r="C48" s="63"/>
      <c r="D48" s="124"/>
      <c r="E48" s="124"/>
      <c r="F48" s="124"/>
      <c r="G48" s="124"/>
      <c r="H48" s="124"/>
      <c r="I48" s="124"/>
    </row>
    <row r="49" spans="1:9" ht="18" customHeight="1" x14ac:dyDescent="0.2">
      <c r="C49" s="63"/>
      <c r="D49" s="145" t="s">
        <v>206</v>
      </c>
      <c r="E49" s="146"/>
      <c r="F49" s="146"/>
      <c r="G49" s="146"/>
      <c r="H49" s="147"/>
      <c r="I49" s="124"/>
    </row>
    <row r="50" spans="1:9" ht="17.25" customHeight="1" x14ac:dyDescent="0.2">
      <c r="C50" s="63"/>
      <c r="D50" s="108">
        <v>1</v>
      </c>
      <c r="E50" s="108">
        <v>2</v>
      </c>
      <c r="F50" s="108">
        <v>3</v>
      </c>
      <c r="G50" s="108">
        <v>4</v>
      </c>
      <c r="H50" s="108">
        <v>5</v>
      </c>
      <c r="I50" s="124"/>
    </row>
    <row r="51" spans="1:9" ht="12.75" customHeight="1" x14ac:dyDescent="0.15">
      <c r="A51" s="125" t="s">
        <v>220</v>
      </c>
      <c r="C51" s="63"/>
      <c r="D51" s="124"/>
      <c r="E51" s="124"/>
      <c r="F51" s="124"/>
      <c r="G51" s="124"/>
      <c r="H51" s="124"/>
      <c r="I51" s="124"/>
    </row>
    <row r="52" spans="1:9" ht="12.75" customHeight="1" x14ac:dyDescent="0.15">
      <c r="B52" t="s">
        <v>221</v>
      </c>
      <c r="C52" s="63"/>
      <c r="D52" s="124">
        <f t="shared" ref="D52:H52" si="15">D18</f>
        <v>1000</v>
      </c>
      <c r="E52" s="124">
        <f t="shared" si="15"/>
        <v>0</v>
      </c>
      <c r="F52" s="124">
        <f t="shared" si="15"/>
        <v>0</v>
      </c>
      <c r="G52" s="124">
        <f t="shared" si="15"/>
        <v>0</v>
      </c>
      <c r="H52" s="124">
        <f t="shared" si="15"/>
        <v>0</v>
      </c>
      <c r="I52" s="124"/>
    </row>
    <row r="53" spans="1:9" ht="12.75" customHeight="1" x14ac:dyDescent="0.15">
      <c r="B53" s="126" t="s">
        <v>222</v>
      </c>
      <c r="C53" s="63"/>
      <c r="D53" s="124">
        <f t="shared" ref="D53:H53" si="16">-D19</f>
        <v>0</v>
      </c>
      <c r="E53" s="124">
        <f t="shared" si="16"/>
        <v>-25</v>
      </c>
      <c r="F53" s="124">
        <f t="shared" si="16"/>
        <v>-50</v>
      </c>
      <c r="G53" s="124">
        <f t="shared" si="16"/>
        <v>-100</v>
      </c>
      <c r="H53" s="124">
        <f t="shared" si="16"/>
        <v>-200</v>
      </c>
      <c r="I53" s="124"/>
    </row>
    <row r="54" spans="1:9" ht="12.75" customHeight="1" x14ac:dyDescent="0.15">
      <c r="B54" s="128" t="s">
        <v>224</v>
      </c>
      <c r="C54" s="63"/>
      <c r="D54" s="124">
        <f t="shared" ref="D54:H54" si="17">-D22</f>
        <v>0</v>
      </c>
      <c r="E54" s="124">
        <f t="shared" si="17"/>
        <v>-50</v>
      </c>
      <c r="F54" s="124">
        <f t="shared" si="17"/>
        <v>-100</v>
      </c>
      <c r="G54" s="124">
        <f t="shared" si="17"/>
        <v>-200</v>
      </c>
      <c r="H54" s="124">
        <f t="shared" si="17"/>
        <v>-400</v>
      </c>
      <c r="I54" s="124"/>
    </row>
    <row r="55" spans="1:9" ht="12.75" customHeight="1" x14ac:dyDescent="0.15">
      <c r="B55" s="129" t="s">
        <v>225</v>
      </c>
      <c r="C55" s="63"/>
      <c r="D55" s="130">
        <f t="shared" ref="D55:H55" si="18">D23</f>
        <v>0</v>
      </c>
      <c r="E55" s="130">
        <f t="shared" si="18"/>
        <v>0</v>
      </c>
      <c r="F55" s="130">
        <f t="shared" si="18"/>
        <v>0</v>
      </c>
      <c r="G55" s="130">
        <f t="shared" si="18"/>
        <v>100</v>
      </c>
      <c r="H55" s="130">
        <f t="shared" si="18"/>
        <v>200</v>
      </c>
      <c r="I55" s="124"/>
    </row>
    <row r="56" spans="1:9" ht="12.75" customHeight="1" x14ac:dyDescent="0.15">
      <c r="B56" s="125" t="s">
        <v>226</v>
      </c>
      <c r="C56" s="63"/>
      <c r="D56" s="124">
        <f t="shared" ref="D56:H56" si="19">SUM(D52:D55)</f>
        <v>1000</v>
      </c>
      <c r="E56" s="124">
        <f t="shared" si="19"/>
        <v>-75</v>
      </c>
      <c r="F56" s="124">
        <f t="shared" si="19"/>
        <v>-150</v>
      </c>
      <c r="G56" s="124">
        <f t="shared" si="19"/>
        <v>-200</v>
      </c>
      <c r="H56" s="124">
        <f t="shared" si="19"/>
        <v>-400</v>
      </c>
      <c r="I56" s="124"/>
    </row>
    <row r="57" spans="1:9" ht="12.75" customHeight="1" x14ac:dyDescent="0.15">
      <c r="C57" s="63"/>
      <c r="D57" s="124"/>
      <c r="E57" s="124"/>
      <c r="F57" s="124"/>
      <c r="G57" s="124"/>
      <c r="H57" s="124"/>
      <c r="I57" s="124"/>
    </row>
    <row r="58" spans="1:9" ht="12.75" customHeight="1" x14ac:dyDescent="0.15">
      <c r="B58" s="131" t="s">
        <v>187</v>
      </c>
      <c r="C58" s="63"/>
      <c r="D58" s="124">
        <f t="shared" ref="D58:H58" si="20">+D20</f>
        <v>50</v>
      </c>
      <c r="E58" s="124">
        <f t="shared" si="20"/>
        <v>100</v>
      </c>
      <c r="F58" s="124">
        <f t="shared" si="20"/>
        <v>200</v>
      </c>
      <c r="G58" s="124">
        <f t="shared" si="20"/>
        <v>400</v>
      </c>
      <c r="H58" s="124">
        <f t="shared" si="20"/>
        <v>800</v>
      </c>
      <c r="I58" s="124"/>
    </row>
    <row r="59" spans="1:9" ht="12.75" customHeight="1" x14ac:dyDescent="0.15">
      <c r="B59" s="132" t="s">
        <v>187</v>
      </c>
      <c r="C59" s="63">
        <v>0.5</v>
      </c>
      <c r="D59" s="124">
        <f t="shared" ref="D59:H59" si="21">-D60*$C59</f>
        <v>0</v>
      </c>
      <c r="E59" s="124">
        <f t="shared" si="21"/>
        <v>-50</v>
      </c>
      <c r="F59" s="124">
        <f t="shared" si="21"/>
        <v>-100</v>
      </c>
      <c r="G59" s="124">
        <f t="shared" si="21"/>
        <v>-200</v>
      </c>
      <c r="H59" s="124">
        <f t="shared" si="21"/>
        <v>-400</v>
      </c>
      <c r="I59" s="124"/>
    </row>
    <row r="60" spans="1:9" ht="12.75" customHeight="1" x14ac:dyDescent="0.15">
      <c r="B60" s="132" t="s">
        <v>188</v>
      </c>
      <c r="C60" s="63"/>
      <c r="D60" s="124">
        <f t="shared" ref="D60:H60" si="22">D21</f>
        <v>0</v>
      </c>
      <c r="E60" s="124">
        <f t="shared" si="22"/>
        <v>100</v>
      </c>
      <c r="F60" s="124">
        <f t="shared" si="22"/>
        <v>200</v>
      </c>
      <c r="G60" s="124">
        <f t="shared" si="22"/>
        <v>400</v>
      </c>
      <c r="H60" s="124">
        <f t="shared" si="22"/>
        <v>800</v>
      </c>
      <c r="I60" s="124"/>
    </row>
    <row r="61" spans="1:9" ht="12.75" customHeight="1" x14ac:dyDescent="0.15">
      <c r="B61" s="129" t="s">
        <v>188</v>
      </c>
      <c r="C61" s="63"/>
      <c r="D61" s="130">
        <f t="shared" ref="D61:H61" si="23">-D23</f>
        <v>0</v>
      </c>
      <c r="E61" s="130">
        <f t="shared" si="23"/>
        <v>0</v>
      </c>
      <c r="F61" s="130">
        <f t="shared" si="23"/>
        <v>0</v>
      </c>
      <c r="G61" s="130">
        <f t="shared" si="23"/>
        <v>-100</v>
      </c>
      <c r="H61" s="130">
        <f t="shared" si="23"/>
        <v>-200</v>
      </c>
      <c r="I61" s="124"/>
    </row>
    <row r="62" spans="1:9" ht="12.75" customHeight="1" x14ac:dyDescent="0.15">
      <c r="B62" s="125" t="s">
        <v>211</v>
      </c>
      <c r="C62" s="63"/>
      <c r="D62" s="124">
        <f t="shared" ref="D62:H62" si="24">SUM(D58:D61)+D56</f>
        <v>1050</v>
      </c>
      <c r="E62" s="124">
        <f t="shared" si="24"/>
        <v>75</v>
      </c>
      <c r="F62" s="124">
        <f t="shared" si="24"/>
        <v>150</v>
      </c>
      <c r="G62" s="124">
        <f t="shared" si="24"/>
        <v>300</v>
      </c>
      <c r="H62" s="124">
        <f t="shared" si="24"/>
        <v>600</v>
      </c>
      <c r="I62" s="124"/>
    </row>
    <row r="63" spans="1:9" ht="12.75" customHeight="1" x14ac:dyDescent="0.15">
      <c r="C63" s="63"/>
      <c r="D63" s="124"/>
      <c r="E63" s="124"/>
      <c r="F63" s="124"/>
      <c r="G63" s="124"/>
      <c r="H63" s="124"/>
      <c r="I63" s="124"/>
    </row>
    <row r="64" spans="1:9" ht="12.75" customHeight="1" x14ac:dyDescent="0.15">
      <c r="A64" s="125" t="s">
        <v>229</v>
      </c>
      <c r="C64" s="63"/>
      <c r="D64" s="124"/>
      <c r="E64" s="124"/>
      <c r="F64" s="124"/>
      <c r="G64" s="124"/>
      <c r="H64" s="124"/>
      <c r="I64" s="124"/>
    </row>
    <row r="65" spans="1:9" ht="12.75" customHeight="1" x14ac:dyDescent="0.15">
      <c r="B65" s="131" t="s">
        <v>189</v>
      </c>
      <c r="C65" s="63"/>
      <c r="D65" s="124">
        <f t="shared" ref="D65:H65" si="25">D20</f>
        <v>50</v>
      </c>
      <c r="E65" s="124">
        <f t="shared" si="25"/>
        <v>100</v>
      </c>
      <c r="F65" s="124">
        <f t="shared" si="25"/>
        <v>200</v>
      </c>
      <c r="G65" s="124">
        <f t="shared" si="25"/>
        <v>400</v>
      </c>
      <c r="H65" s="124">
        <f t="shared" si="25"/>
        <v>800</v>
      </c>
      <c r="I65" s="124"/>
    </row>
    <row r="66" spans="1:9" ht="12.75" customHeight="1" x14ac:dyDescent="0.15">
      <c r="B66" s="128" t="s">
        <v>189</v>
      </c>
      <c r="C66" s="63"/>
      <c r="D66" s="130">
        <f t="shared" ref="D66:H66" si="26">-D22</f>
        <v>0</v>
      </c>
      <c r="E66" s="130">
        <f t="shared" si="26"/>
        <v>-50</v>
      </c>
      <c r="F66" s="130">
        <f t="shared" si="26"/>
        <v>-100</v>
      </c>
      <c r="G66" s="130">
        <f t="shared" si="26"/>
        <v>-200</v>
      </c>
      <c r="H66" s="130">
        <f t="shared" si="26"/>
        <v>-400</v>
      </c>
      <c r="I66" s="124"/>
    </row>
    <row r="67" spans="1:9" ht="12.75" customHeight="1" x14ac:dyDescent="0.15">
      <c r="B67" s="125" t="s">
        <v>213</v>
      </c>
      <c r="C67" s="63"/>
      <c r="D67" s="124">
        <f t="shared" ref="D67:H67" si="27">SUM(D65:D66)</f>
        <v>50</v>
      </c>
      <c r="E67" s="124">
        <f t="shared" si="27"/>
        <v>50</v>
      </c>
      <c r="F67" s="124">
        <f t="shared" si="27"/>
        <v>100</v>
      </c>
      <c r="G67" s="124">
        <f t="shared" si="27"/>
        <v>200</v>
      </c>
      <c r="H67" s="124">
        <f t="shared" si="27"/>
        <v>400</v>
      </c>
      <c r="I67" s="124"/>
    </row>
    <row r="68" spans="1:9" ht="12.75" customHeight="1" x14ac:dyDescent="0.15">
      <c r="C68" s="63"/>
      <c r="D68" s="124"/>
      <c r="E68" s="124"/>
      <c r="F68" s="124"/>
      <c r="G68" s="124"/>
      <c r="H68" s="124"/>
      <c r="I68" s="124"/>
    </row>
    <row r="69" spans="1:9" ht="12.75" customHeight="1" x14ac:dyDescent="0.15">
      <c r="A69" s="125" t="s">
        <v>230</v>
      </c>
      <c r="C69" s="63"/>
      <c r="D69" s="124"/>
      <c r="E69" s="124"/>
      <c r="F69" s="124"/>
      <c r="G69" s="124"/>
      <c r="H69" s="124"/>
      <c r="I69" s="124"/>
    </row>
    <row r="70" spans="1:9" ht="12.75" customHeight="1" x14ac:dyDescent="0.15">
      <c r="B70" s="134" t="s">
        <v>185</v>
      </c>
      <c r="C70" s="63"/>
      <c r="D70" s="124">
        <f t="shared" ref="D70:H70" si="28">D18</f>
        <v>1000</v>
      </c>
      <c r="E70" s="124">
        <f t="shared" si="28"/>
        <v>0</v>
      </c>
      <c r="F70" s="124">
        <f t="shared" si="28"/>
        <v>0</v>
      </c>
      <c r="G70" s="124">
        <f t="shared" si="28"/>
        <v>0</v>
      </c>
      <c r="H70" s="124">
        <f t="shared" si="28"/>
        <v>0</v>
      </c>
      <c r="I70" s="124"/>
    </row>
    <row r="71" spans="1:9" ht="12.75" customHeight="1" x14ac:dyDescent="0.15">
      <c r="B71" t="s">
        <v>231</v>
      </c>
      <c r="C71" s="63"/>
      <c r="D71" s="130">
        <f t="shared" ref="D71:H71" si="29">D78</f>
        <v>0</v>
      </c>
      <c r="E71" s="130">
        <f t="shared" si="29"/>
        <v>25</v>
      </c>
      <c r="F71" s="130">
        <f t="shared" si="29"/>
        <v>50</v>
      </c>
      <c r="G71" s="130">
        <f t="shared" si="29"/>
        <v>100</v>
      </c>
      <c r="H71" s="130">
        <f t="shared" si="29"/>
        <v>200</v>
      </c>
      <c r="I71" s="124"/>
    </row>
    <row r="72" spans="1:9" ht="12.75" customHeight="1" x14ac:dyDescent="0.15">
      <c r="B72" s="125" t="s">
        <v>217</v>
      </c>
      <c r="C72" s="63"/>
      <c r="D72" s="124">
        <f t="shared" ref="D72:H72" si="30">SUM(D70:D71)</f>
        <v>1000</v>
      </c>
      <c r="E72" s="124">
        <f t="shared" si="30"/>
        <v>25</v>
      </c>
      <c r="F72" s="124">
        <f t="shared" si="30"/>
        <v>50</v>
      </c>
      <c r="G72" s="124">
        <f t="shared" si="30"/>
        <v>100</v>
      </c>
      <c r="H72" s="124">
        <f t="shared" si="30"/>
        <v>200</v>
      </c>
      <c r="I72" s="124"/>
    </row>
    <row r="73" spans="1:9" ht="12.75" customHeight="1" x14ac:dyDescent="0.15">
      <c r="C73" s="63"/>
      <c r="D73" s="124"/>
      <c r="E73" s="124"/>
      <c r="F73" s="124"/>
      <c r="G73" s="124"/>
      <c r="H73" s="124"/>
      <c r="I73" s="124"/>
    </row>
    <row r="74" spans="1:9" ht="12.75" customHeight="1" x14ac:dyDescent="0.15">
      <c r="A74" s="125" t="s">
        <v>186</v>
      </c>
      <c r="C74" s="63"/>
      <c r="D74" s="124"/>
      <c r="E74" s="124"/>
      <c r="F74" s="124"/>
      <c r="G74" s="124"/>
      <c r="H74" s="124"/>
      <c r="I74" s="124"/>
    </row>
    <row r="75" spans="1:9" ht="12.75" customHeight="1" x14ac:dyDescent="0.15">
      <c r="B75" s="132" t="s">
        <v>40</v>
      </c>
      <c r="C75" s="63"/>
      <c r="D75" s="124"/>
      <c r="E75" s="124">
        <f t="shared" ref="E75:H75" si="31">E21</f>
        <v>100</v>
      </c>
      <c r="F75" s="124">
        <f t="shared" si="31"/>
        <v>200</v>
      </c>
      <c r="G75" s="124">
        <f t="shared" si="31"/>
        <v>400</v>
      </c>
      <c r="H75" s="124">
        <f t="shared" si="31"/>
        <v>800</v>
      </c>
      <c r="I75" s="124"/>
    </row>
    <row r="76" spans="1:9" ht="12.75" customHeight="1" x14ac:dyDescent="0.15">
      <c r="B76" s="132" t="s">
        <v>128</v>
      </c>
      <c r="C76" s="63">
        <v>0.25</v>
      </c>
      <c r="D76" s="124"/>
      <c r="E76" s="124">
        <f t="shared" ref="E76:H76" si="32">E59</f>
        <v>-50</v>
      </c>
      <c r="F76" s="124">
        <f t="shared" si="32"/>
        <v>-100</v>
      </c>
      <c r="G76" s="124">
        <f t="shared" si="32"/>
        <v>-200</v>
      </c>
      <c r="H76" s="124">
        <f t="shared" si="32"/>
        <v>-400</v>
      </c>
      <c r="I76" s="124"/>
    </row>
    <row r="77" spans="1:9" ht="12.75" customHeight="1" x14ac:dyDescent="0.15">
      <c r="B77" s="126" t="s">
        <v>134</v>
      </c>
      <c r="C77" s="63"/>
      <c r="D77" s="130">
        <f t="shared" ref="D77:H77" si="33">-D19</f>
        <v>0</v>
      </c>
      <c r="E77" s="130">
        <f t="shared" si="33"/>
        <v>-25</v>
      </c>
      <c r="F77" s="130">
        <f t="shared" si="33"/>
        <v>-50</v>
      </c>
      <c r="G77" s="130">
        <f t="shared" si="33"/>
        <v>-100</v>
      </c>
      <c r="H77" s="130">
        <f t="shared" si="33"/>
        <v>-200</v>
      </c>
      <c r="I77" s="124"/>
    </row>
    <row r="78" spans="1:9" ht="12.75" customHeight="1" x14ac:dyDescent="0.15">
      <c r="B78" s="125" t="s">
        <v>190</v>
      </c>
      <c r="C78" s="63"/>
      <c r="D78" s="124">
        <f t="shared" ref="D78:H78" si="34">SUM(D75:D77)</f>
        <v>0</v>
      </c>
      <c r="E78" s="124">
        <f t="shared" si="34"/>
        <v>25</v>
      </c>
      <c r="F78" s="124">
        <f t="shared" si="34"/>
        <v>50</v>
      </c>
      <c r="G78" s="124">
        <f t="shared" si="34"/>
        <v>100</v>
      </c>
      <c r="H78" s="124">
        <f t="shared" si="34"/>
        <v>200</v>
      </c>
      <c r="I78" s="124"/>
    </row>
    <row r="79" spans="1:9" ht="24" customHeight="1" x14ac:dyDescent="0.15">
      <c r="C79" s="63"/>
      <c r="D79" s="124"/>
      <c r="E79" s="124"/>
      <c r="F79" s="124"/>
      <c r="G79" s="124"/>
      <c r="H79" s="124"/>
      <c r="I79" s="124"/>
    </row>
    <row r="80" spans="1:9" ht="12.75" customHeight="1" x14ac:dyDescent="0.15">
      <c r="A80" s="125" t="s">
        <v>147</v>
      </c>
      <c r="C80" s="63"/>
      <c r="D80" s="124"/>
      <c r="E80" s="124"/>
      <c r="F80" s="124"/>
      <c r="G80" s="124"/>
      <c r="H80" s="124"/>
      <c r="I80" s="124"/>
    </row>
    <row r="81" spans="1:9" ht="12.75" customHeight="1" x14ac:dyDescent="0.15">
      <c r="B81" s="10" t="s">
        <v>149</v>
      </c>
      <c r="C81" s="63"/>
      <c r="D81" s="124">
        <f>D56</f>
        <v>1000</v>
      </c>
      <c r="E81" s="124">
        <f t="shared" ref="E81:H81" si="35">D81+E56</f>
        <v>925</v>
      </c>
      <c r="F81" s="124">
        <f t="shared" si="35"/>
        <v>775</v>
      </c>
      <c r="G81" s="124">
        <f t="shared" si="35"/>
        <v>575</v>
      </c>
      <c r="H81" s="124">
        <f t="shared" si="35"/>
        <v>175</v>
      </c>
      <c r="I81" s="124"/>
    </row>
    <row r="82" spans="1:9" ht="12.75" customHeight="1" x14ac:dyDescent="0.15">
      <c r="B82" s="10" t="s">
        <v>187</v>
      </c>
      <c r="C82" s="63"/>
      <c r="D82" s="124">
        <f>D58+D59</f>
        <v>50</v>
      </c>
      <c r="E82" s="124">
        <f t="shared" ref="E82:H82" si="36">D82+E58+E59</f>
        <v>100</v>
      </c>
      <c r="F82" s="124">
        <f t="shared" si="36"/>
        <v>200</v>
      </c>
      <c r="G82" s="124">
        <f t="shared" si="36"/>
        <v>400</v>
      </c>
      <c r="H82" s="124">
        <f t="shared" si="36"/>
        <v>800</v>
      </c>
      <c r="I82" s="124"/>
    </row>
    <row r="83" spans="1:9" ht="12.75" customHeight="1" x14ac:dyDescent="0.15">
      <c r="B83" s="10" t="s">
        <v>188</v>
      </c>
      <c r="C83" s="63"/>
      <c r="D83" s="130">
        <f>D60+D61</f>
        <v>0</v>
      </c>
      <c r="E83" s="130">
        <f t="shared" ref="E83:H83" si="37">D83+E60+E61</f>
        <v>100</v>
      </c>
      <c r="F83" s="130">
        <f t="shared" si="37"/>
        <v>300</v>
      </c>
      <c r="G83" s="130">
        <f t="shared" si="37"/>
        <v>600</v>
      </c>
      <c r="H83" s="130">
        <f t="shared" si="37"/>
        <v>1200</v>
      </c>
      <c r="I83" s="124"/>
    </row>
    <row r="84" spans="1:9" ht="12.75" customHeight="1" x14ac:dyDescent="0.15">
      <c r="B84" s="125" t="s">
        <v>211</v>
      </c>
      <c r="C84" s="63"/>
      <c r="D84" s="124">
        <f t="shared" ref="D84:H84" si="38">SUM(D81:D83)</f>
        <v>1050</v>
      </c>
      <c r="E84" s="124">
        <f t="shared" si="38"/>
        <v>1125</v>
      </c>
      <c r="F84" s="124">
        <f t="shared" si="38"/>
        <v>1275</v>
      </c>
      <c r="G84" s="124">
        <f t="shared" si="38"/>
        <v>1575</v>
      </c>
      <c r="H84" s="124">
        <f t="shared" si="38"/>
        <v>2175</v>
      </c>
      <c r="I84" s="124"/>
    </row>
    <row r="85" spans="1:9" ht="12.75" customHeight="1" x14ac:dyDescent="0.15">
      <c r="B85" s="10"/>
      <c r="C85" s="63"/>
      <c r="D85" s="124"/>
      <c r="E85" s="124"/>
      <c r="F85" s="124"/>
      <c r="G85" s="124"/>
      <c r="H85" s="124"/>
      <c r="I85" s="124"/>
    </row>
    <row r="86" spans="1:9" ht="12.75" customHeight="1" x14ac:dyDescent="0.15">
      <c r="A86" s="125" t="s">
        <v>159</v>
      </c>
      <c r="B86" s="10"/>
      <c r="C86" s="63"/>
      <c r="D86" s="124"/>
      <c r="E86" s="124"/>
      <c r="F86" s="124"/>
      <c r="G86" s="124"/>
      <c r="H86" s="124"/>
      <c r="I86" s="124"/>
    </row>
    <row r="87" spans="1:9" ht="12.75" customHeight="1" x14ac:dyDescent="0.15">
      <c r="B87" s="10" t="s">
        <v>189</v>
      </c>
      <c r="C87" s="63"/>
      <c r="D87" s="130">
        <f>D65+D66</f>
        <v>50</v>
      </c>
      <c r="E87" s="130">
        <f t="shared" ref="E87:H87" si="39">D87+E65+E66</f>
        <v>100</v>
      </c>
      <c r="F87" s="130">
        <f t="shared" si="39"/>
        <v>200</v>
      </c>
      <c r="G87" s="130">
        <f t="shared" si="39"/>
        <v>400</v>
      </c>
      <c r="H87" s="130">
        <f t="shared" si="39"/>
        <v>800</v>
      </c>
      <c r="I87" s="124"/>
    </row>
    <row r="88" spans="1:9" ht="12.75" customHeight="1" x14ac:dyDescent="0.15">
      <c r="B88" s="125" t="s">
        <v>213</v>
      </c>
      <c r="C88" s="63"/>
      <c r="D88" s="124">
        <f t="shared" ref="D88:H88" si="40">SUM(D87)</f>
        <v>50</v>
      </c>
      <c r="E88" s="124">
        <f t="shared" si="40"/>
        <v>100</v>
      </c>
      <c r="F88" s="124">
        <f t="shared" si="40"/>
        <v>200</v>
      </c>
      <c r="G88" s="124">
        <f t="shared" si="40"/>
        <v>400</v>
      </c>
      <c r="H88" s="124">
        <f t="shared" si="40"/>
        <v>800</v>
      </c>
      <c r="I88" s="124"/>
    </row>
    <row r="89" spans="1:9" ht="12.75" customHeight="1" x14ac:dyDescent="0.15">
      <c r="B89" s="10"/>
      <c r="C89" s="63"/>
      <c r="D89" s="124"/>
      <c r="E89" s="124"/>
      <c r="F89" s="124"/>
      <c r="G89" s="124"/>
      <c r="H89" s="124"/>
      <c r="I89" s="124"/>
    </row>
    <row r="90" spans="1:9" ht="12.75" customHeight="1" x14ac:dyDescent="0.15">
      <c r="A90" s="125" t="s">
        <v>169</v>
      </c>
      <c r="B90" s="10"/>
      <c r="C90" s="63"/>
      <c r="D90" s="124"/>
      <c r="E90" s="124"/>
      <c r="F90" s="124"/>
      <c r="G90" s="124"/>
      <c r="H90" s="124"/>
      <c r="I90" s="124"/>
    </row>
    <row r="91" spans="1:9" ht="12.75" customHeight="1" x14ac:dyDescent="0.15">
      <c r="B91" s="10" t="s">
        <v>185</v>
      </c>
      <c r="C91" s="63"/>
      <c r="D91" s="124">
        <f>D70</f>
        <v>1000</v>
      </c>
      <c r="E91" s="124">
        <f t="shared" ref="E91:H91" si="41">D91+E70</f>
        <v>1000</v>
      </c>
      <c r="F91" s="124">
        <f t="shared" si="41"/>
        <v>1000</v>
      </c>
      <c r="G91" s="124">
        <f t="shared" si="41"/>
        <v>1000</v>
      </c>
      <c r="H91" s="124">
        <f t="shared" si="41"/>
        <v>1000</v>
      </c>
      <c r="I91" s="124"/>
    </row>
    <row r="92" spans="1:9" ht="12.75" customHeight="1" x14ac:dyDescent="0.15">
      <c r="B92" s="10" t="s">
        <v>231</v>
      </c>
      <c r="C92" s="63"/>
      <c r="D92" s="130">
        <f>D78</f>
        <v>0</v>
      </c>
      <c r="E92" s="130">
        <f t="shared" ref="E92:H92" si="42">D92+E78</f>
        <v>25</v>
      </c>
      <c r="F92" s="130">
        <f t="shared" si="42"/>
        <v>75</v>
      </c>
      <c r="G92" s="130">
        <f t="shared" si="42"/>
        <v>175</v>
      </c>
      <c r="H92" s="130">
        <f t="shared" si="42"/>
        <v>375</v>
      </c>
      <c r="I92" s="124"/>
    </row>
    <row r="93" spans="1:9" ht="12.75" customHeight="1" x14ac:dyDescent="0.15">
      <c r="B93" s="125" t="s">
        <v>217</v>
      </c>
      <c r="C93" s="63"/>
      <c r="D93" s="124">
        <f t="shared" ref="D93:H93" si="43">SUM(D91:D92)</f>
        <v>1000</v>
      </c>
      <c r="E93" s="124">
        <f t="shared" si="43"/>
        <v>1025</v>
      </c>
      <c r="F93" s="124">
        <f t="shared" si="43"/>
        <v>1075</v>
      </c>
      <c r="G93" s="124">
        <f t="shared" si="43"/>
        <v>1175</v>
      </c>
      <c r="H93" s="124">
        <f t="shared" si="43"/>
        <v>1375</v>
      </c>
      <c r="I93" s="124"/>
    </row>
    <row r="94" spans="1:9" ht="12.75" customHeight="1" x14ac:dyDescent="0.15">
      <c r="C94" s="63"/>
      <c r="D94" s="124"/>
      <c r="E94" s="124"/>
      <c r="F94" s="124"/>
      <c r="G94" s="124"/>
      <c r="H94" s="124"/>
      <c r="I94" s="124"/>
    </row>
    <row r="95" spans="1:9" ht="12.75" customHeight="1" x14ac:dyDescent="0.15">
      <c r="A95" s="125" t="s">
        <v>218</v>
      </c>
      <c r="C95" s="63"/>
      <c r="D95" s="124">
        <f t="shared" ref="D95:H95" si="44">D88+D93</f>
        <v>1050</v>
      </c>
      <c r="E95" s="124">
        <f t="shared" si="44"/>
        <v>1125</v>
      </c>
      <c r="F95" s="124">
        <f t="shared" si="44"/>
        <v>1275</v>
      </c>
      <c r="G95" s="124">
        <f t="shared" si="44"/>
        <v>1575</v>
      </c>
      <c r="H95" s="124">
        <f t="shared" si="44"/>
        <v>2175</v>
      </c>
      <c r="I95" s="124"/>
    </row>
    <row r="96" spans="1:9" ht="12.75" customHeight="1" x14ac:dyDescent="0.15">
      <c r="D96" s="63"/>
      <c r="E96" s="124"/>
      <c r="F96" s="124"/>
      <c r="G96" s="124"/>
      <c r="H96" s="124"/>
      <c r="I96" s="124"/>
    </row>
    <row r="97" spans="3:17" ht="24" customHeight="1" x14ac:dyDescent="0.15">
      <c r="D97" s="63"/>
    </row>
    <row r="98" spans="3:17" ht="24" customHeight="1" x14ac:dyDescent="0.15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Q98" s="63"/>
    </row>
    <row r="99" spans="3:17" ht="24" customHeight="1" x14ac:dyDescent="0.1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Q99" s="63"/>
    </row>
    <row r="100" spans="3:17" ht="24" customHeight="1" x14ac:dyDescent="0.15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Q100" s="63"/>
    </row>
    <row r="101" spans="3:17" ht="24" customHeight="1" x14ac:dyDescent="0.1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Q101" s="63"/>
    </row>
    <row r="102" spans="3:17" ht="24" customHeight="1" x14ac:dyDescent="0.15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Q102" s="63"/>
    </row>
    <row r="103" spans="3:17" ht="24" customHeight="1" x14ac:dyDescent="0.1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Q103" s="63"/>
    </row>
    <row r="104" spans="3:17" ht="24" customHeight="1" x14ac:dyDescent="0.1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Q104" s="63"/>
    </row>
    <row r="105" spans="3:17" ht="24" customHeight="1" x14ac:dyDescent="0.1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Q105" s="63"/>
    </row>
    <row r="106" spans="3:17" ht="24" customHeight="1" x14ac:dyDescent="0.1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Q106" s="63"/>
    </row>
    <row r="107" spans="3:17" ht="24" customHeight="1" x14ac:dyDescent="0.1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Q107" s="63"/>
    </row>
    <row r="108" spans="3:17" ht="24" customHeight="1" x14ac:dyDescent="0.15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Q108" s="63"/>
    </row>
    <row r="109" spans="3:17" ht="24" customHeight="1" x14ac:dyDescent="0.1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Q109" s="63"/>
    </row>
    <row r="110" spans="3:17" ht="24" customHeight="1" x14ac:dyDescent="0.15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Q110" s="63"/>
    </row>
    <row r="111" spans="3:17" ht="24" customHeight="1" x14ac:dyDescent="0.1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Q111" s="63"/>
    </row>
    <row r="112" spans="3:17" ht="24" customHeight="1" x14ac:dyDescent="0.1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Q112" s="63"/>
    </row>
    <row r="113" spans="3:17" ht="24" customHeight="1" x14ac:dyDescent="0.15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Q113" s="63"/>
    </row>
    <row r="114" spans="3:17" ht="24" customHeight="1" x14ac:dyDescent="0.1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Q114" s="63"/>
    </row>
    <row r="115" spans="3:17" ht="24" customHeight="1" x14ac:dyDescent="0.1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Q115" s="63"/>
    </row>
    <row r="116" spans="3:17" ht="24" customHeight="1" x14ac:dyDescent="0.15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Q116" s="63"/>
    </row>
    <row r="117" spans="3:17" ht="24" customHeight="1" x14ac:dyDescent="0.15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Q117" s="63"/>
    </row>
    <row r="118" spans="3:17" ht="24" customHeight="1" x14ac:dyDescent="0.15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Q118" s="63"/>
    </row>
    <row r="119" spans="3:17" ht="24" customHeight="1" x14ac:dyDescent="0.15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Q119" s="63"/>
    </row>
    <row r="120" spans="3:17" ht="24" customHeight="1" x14ac:dyDescent="0.1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Q120" s="63"/>
    </row>
    <row r="121" spans="3:17" ht="24" customHeight="1" x14ac:dyDescent="0.1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Q121" s="63"/>
    </row>
    <row r="122" spans="3:17" ht="24" customHeight="1" x14ac:dyDescent="0.1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Q122" s="63"/>
    </row>
    <row r="123" spans="3:17" ht="24" customHeight="1" x14ac:dyDescent="0.15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Q123" s="63"/>
    </row>
    <row r="124" spans="3:17" ht="24" customHeight="1" x14ac:dyDescent="0.1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Q124" s="63"/>
    </row>
    <row r="125" spans="3:17" ht="24" customHeight="1" x14ac:dyDescent="0.1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Q125" s="63"/>
    </row>
    <row r="126" spans="3:17" ht="24" customHeight="1" x14ac:dyDescent="0.1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Q126" s="63"/>
    </row>
    <row r="127" spans="3:17" ht="24" customHeight="1" x14ac:dyDescent="0.15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Q127" s="63"/>
    </row>
    <row r="128" spans="3:17" ht="24" customHeight="1" x14ac:dyDescent="0.15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Q128" s="63"/>
    </row>
    <row r="129" spans="3:17" ht="24" customHeight="1" x14ac:dyDescent="0.15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Q129" s="63"/>
    </row>
    <row r="130" spans="3:17" ht="24" customHeight="1" x14ac:dyDescent="0.1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Q130" s="63"/>
    </row>
    <row r="131" spans="3:17" ht="24" customHeight="1" x14ac:dyDescent="0.15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Q131" s="63"/>
    </row>
    <row r="132" spans="3:17" ht="24" customHeight="1" x14ac:dyDescent="0.15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Q132" s="63"/>
    </row>
    <row r="133" spans="3:17" ht="24" customHeight="1" x14ac:dyDescent="0.1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Q133" s="63"/>
    </row>
    <row r="134" spans="3:17" ht="24" customHeight="1" x14ac:dyDescent="0.15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Q134" s="63"/>
    </row>
    <row r="135" spans="3:17" ht="24" customHeight="1" x14ac:dyDescent="0.1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Q135" s="63"/>
    </row>
    <row r="136" spans="3:17" ht="24" customHeight="1" x14ac:dyDescent="0.15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Q136" s="63"/>
    </row>
    <row r="137" spans="3:17" ht="24" customHeight="1" x14ac:dyDescent="0.15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Q137" s="63"/>
    </row>
    <row r="138" spans="3:17" ht="24" customHeight="1" x14ac:dyDescent="0.15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Q138" s="63"/>
    </row>
    <row r="139" spans="3:17" ht="24" customHeight="1" x14ac:dyDescent="0.15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Q139" s="63"/>
    </row>
    <row r="140" spans="3:17" ht="24" customHeight="1" x14ac:dyDescent="0.15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Q140" s="63"/>
    </row>
    <row r="141" spans="3:17" ht="24" customHeight="1" x14ac:dyDescent="0.15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Q141" s="63"/>
    </row>
    <row r="142" spans="3:17" ht="24" customHeight="1" x14ac:dyDescent="0.15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Q142" s="63"/>
    </row>
    <row r="143" spans="3:17" ht="24" customHeight="1" x14ac:dyDescent="0.15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Q143" s="63"/>
    </row>
    <row r="144" spans="3:17" ht="24" customHeight="1" x14ac:dyDescent="0.15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Q144" s="63"/>
    </row>
    <row r="145" spans="3:17" ht="24" customHeight="1" x14ac:dyDescent="0.15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Q145" s="63"/>
    </row>
    <row r="146" spans="3:17" ht="24" customHeight="1" x14ac:dyDescent="0.15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Q146" s="63"/>
    </row>
    <row r="147" spans="3:17" ht="24" customHeight="1" x14ac:dyDescent="0.15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Q147" s="63"/>
    </row>
    <row r="148" spans="3:17" ht="24" customHeight="1" x14ac:dyDescent="0.15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Q148" s="63"/>
    </row>
    <row r="149" spans="3:17" ht="24" customHeight="1" x14ac:dyDescent="0.15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Q149" s="63"/>
    </row>
    <row r="150" spans="3:17" ht="24" customHeight="1" x14ac:dyDescent="0.15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Q150" s="63"/>
    </row>
    <row r="151" spans="3:17" ht="24" customHeight="1" x14ac:dyDescent="0.15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Q151" s="63"/>
    </row>
    <row r="152" spans="3:17" ht="24" customHeight="1" x14ac:dyDescent="0.15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Q152" s="63"/>
    </row>
    <row r="153" spans="3:17" ht="24" customHeight="1" x14ac:dyDescent="0.1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Q153" s="63"/>
    </row>
    <row r="154" spans="3:17" ht="24" customHeight="1" x14ac:dyDescent="0.15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Q154" s="63"/>
    </row>
    <row r="155" spans="3:17" ht="24" customHeight="1" x14ac:dyDescent="0.15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Q155" s="63"/>
    </row>
    <row r="156" spans="3:17" ht="24" customHeight="1" x14ac:dyDescent="0.15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Q156" s="63"/>
    </row>
    <row r="157" spans="3:17" ht="24" customHeight="1" x14ac:dyDescent="0.15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Q157" s="63"/>
    </row>
    <row r="158" spans="3:17" ht="24" customHeight="1" x14ac:dyDescent="0.15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Q158" s="63"/>
    </row>
    <row r="159" spans="3:17" ht="24" customHeight="1" x14ac:dyDescent="0.15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Q159" s="63"/>
    </row>
    <row r="160" spans="3:17" ht="24" customHeight="1" x14ac:dyDescent="0.15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Q160" s="63"/>
    </row>
    <row r="161" spans="3:17" ht="24" customHeight="1" x14ac:dyDescent="0.15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Q161" s="63"/>
    </row>
    <row r="162" spans="3:17" ht="24" customHeight="1" x14ac:dyDescent="0.15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Q162" s="63"/>
    </row>
    <row r="163" spans="3:17" ht="24" customHeight="1" x14ac:dyDescent="0.15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Q163" s="63"/>
    </row>
    <row r="164" spans="3:17" ht="24" customHeight="1" x14ac:dyDescent="0.1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Q164" s="63"/>
    </row>
    <row r="165" spans="3:17" ht="24" customHeight="1" x14ac:dyDescent="0.1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Q165" s="63"/>
    </row>
    <row r="166" spans="3:17" ht="24" customHeight="1" x14ac:dyDescent="0.1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Q166" s="63"/>
    </row>
    <row r="167" spans="3:17" ht="24" customHeight="1" x14ac:dyDescent="0.15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Q167" s="63"/>
    </row>
    <row r="168" spans="3:17" ht="24" customHeight="1" x14ac:dyDescent="0.1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Q168" s="63"/>
    </row>
    <row r="169" spans="3:17" ht="24" customHeight="1" x14ac:dyDescent="0.15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Q169" s="63"/>
    </row>
    <row r="170" spans="3:17" ht="24" customHeight="1" x14ac:dyDescent="0.15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Q170" s="63"/>
    </row>
    <row r="171" spans="3:17" ht="24" customHeight="1" x14ac:dyDescent="0.15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Q171" s="63"/>
    </row>
    <row r="172" spans="3:17" ht="24" customHeight="1" x14ac:dyDescent="0.15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Q172" s="63"/>
    </row>
    <row r="173" spans="3:17" ht="24" customHeight="1" x14ac:dyDescent="0.15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Q173" s="63"/>
    </row>
    <row r="174" spans="3:17" ht="24" customHeight="1" x14ac:dyDescent="0.15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Q174" s="63"/>
    </row>
    <row r="175" spans="3:17" ht="24" customHeight="1" x14ac:dyDescent="0.15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Q175" s="63"/>
    </row>
    <row r="176" spans="3:17" ht="24" customHeight="1" x14ac:dyDescent="0.1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Q176" s="63"/>
    </row>
    <row r="177" spans="3:17" ht="24" customHeight="1" x14ac:dyDescent="0.15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Q177" s="63"/>
    </row>
    <row r="178" spans="3:17" ht="24" customHeight="1" x14ac:dyDescent="0.15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Q178" s="63"/>
    </row>
    <row r="179" spans="3:17" ht="24" customHeight="1" x14ac:dyDescent="0.15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Q179" s="63"/>
    </row>
    <row r="180" spans="3:17" ht="24" customHeight="1" x14ac:dyDescent="0.15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Q180" s="63"/>
    </row>
    <row r="181" spans="3:17" ht="24" customHeight="1" x14ac:dyDescent="0.15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Q181" s="63"/>
    </row>
    <row r="182" spans="3:17" ht="24" customHeight="1" x14ac:dyDescent="0.15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Q182" s="63"/>
    </row>
    <row r="183" spans="3:17" ht="24" customHeight="1" x14ac:dyDescent="0.15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Q183" s="63"/>
    </row>
    <row r="184" spans="3:17" ht="24" customHeight="1" x14ac:dyDescent="0.15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Q184" s="63"/>
    </row>
    <row r="185" spans="3:17" ht="24" customHeight="1" x14ac:dyDescent="0.15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Q185" s="63"/>
    </row>
    <row r="186" spans="3:17" ht="24" customHeight="1" x14ac:dyDescent="0.15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Q186" s="63"/>
    </row>
    <row r="187" spans="3:17" ht="24" customHeight="1" x14ac:dyDescent="0.15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Q187" s="63"/>
    </row>
    <row r="188" spans="3:17" ht="24" customHeight="1" x14ac:dyDescent="0.15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Q188" s="63"/>
    </row>
    <row r="189" spans="3:17" ht="24" customHeight="1" x14ac:dyDescent="0.15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Q189" s="63"/>
    </row>
    <row r="190" spans="3:17" ht="24" customHeight="1" x14ac:dyDescent="0.15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Q190" s="63"/>
    </row>
    <row r="191" spans="3:17" ht="24" customHeight="1" x14ac:dyDescent="0.15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Q191" s="63"/>
    </row>
    <row r="192" spans="3:17" ht="24" customHeight="1" x14ac:dyDescent="0.15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Q192" s="63"/>
    </row>
    <row r="193" spans="3:17" ht="24" customHeight="1" x14ac:dyDescent="0.15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Q193" s="63"/>
    </row>
    <row r="194" spans="3:17" ht="24" customHeight="1" x14ac:dyDescent="0.15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Q194" s="63"/>
    </row>
    <row r="195" spans="3:17" ht="24" customHeight="1" x14ac:dyDescent="0.15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Q195" s="63"/>
    </row>
    <row r="196" spans="3:17" ht="24" customHeight="1" x14ac:dyDescent="0.15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Q196" s="63"/>
    </row>
    <row r="197" spans="3:17" ht="24" customHeight="1" x14ac:dyDescent="0.15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Q197" s="63"/>
    </row>
    <row r="198" spans="3:17" ht="24" customHeight="1" x14ac:dyDescent="0.15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Q198" s="63"/>
    </row>
    <row r="199" spans="3:17" ht="24" customHeight="1" x14ac:dyDescent="0.15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Q199" s="63"/>
    </row>
    <row r="200" spans="3:17" ht="24" customHeight="1" x14ac:dyDescent="0.15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Q200" s="63"/>
    </row>
    <row r="201" spans="3:17" ht="24" customHeight="1" x14ac:dyDescent="0.15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Q201" s="63"/>
    </row>
    <row r="202" spans="3:17" ht="24" customHeight="1" x14ac:dyDescent="0.15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Q202" s="63"/>
    </row>
    <row r="203" spans="3:17" ht="24" customHeight="1" x14ac:dyDescent="0.15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Q203" s="63"/>
    </row>
    <row r="204" spans="3:17" ht="24" customHeight="1" x14ac:dyDescent="0.15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Q204" s="63"/>
    </row>
    <row r="205" spans="3:17" ht="24" customHeight="1" x14ac:dyDescent="0.1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Q205" s="63"/>
    </row>
    <row r="206" spans="3:17" ht="24" customHeight="1" x14ac:dyDescent="0.1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Q206" s="63"/>
    </row>
    <row r="207" spans="3:17" ht="24" customHeight="1" x14ac:dyDescent="0.15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Q207" s="63"/>
    </row>
    <row r="208" spans="3:17" ht="24" customHeight="1" x14ac:dyDescent="0.15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Q208" s="63"/>
    </row>
    <row r="209" spans="3:17" ht="24" customHeight="1" x14ac:dyDescent="0.15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Q209" s="63"/>
    </row>
    <row r="210" spans="3:17" ht="24" customHeight="1" x14ac:dyDescent="0.15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Q210" s="63"/>
    </row>
    <row r="211" spans="3:17" ht="24" customHeight="1" x14ac:dyDescent="0.15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Q211" s="63"/>
    </row>
    <row r="212" spans="3:17" ht="24" customHeight="1" x14ac:dyDescent="0.15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Q212" s="63"/>
    </row>
    <row r="213" spans="3:17" ht="24" customHeight="1" x14ac:dyDescent="0.15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Q213" s="63"/>
    </row>
    <row r="214" spans="3:17" ht="24" customHeight="1" x14ac:dyDescent="0.15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Q214" s="63"/>
    </row>
    <row r="215" spans="3:17" ht="24" customHeight="1" x14ac:dyDescent="0.15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Q215" s="63"/>
    </row>
    <row r="216" spans="3:17" ht="24" customHeight="1" x14ac:dyDescent="0.15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Q216" s="63"/>
    </row>
    <row r="217" spans="3:17" ht="24" customHeight="1" x14ac:dyDescent="0.15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Q217" s="63"/>
    </row>
    <row r="218" spans="3:17" ht="24" customHeight="1" x14ac:dyDescent="0.15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Q218" s="63"/>
    </row>
    <row r="219" spans="3:17" ht="24" customHeight="1" x14ac:dyDescent="0.15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Q219" s="63"/>
    </row>
    <row r="220" spans="3:17" ht="24" customHeight="1" x14ac:dyDescent="0.15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Q220" s="63"/>
    </row>
    <row r="221" spans="3:17" ht="24" customHeight="1" x14ac:dyDescent="0.15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Q221" s="63"/>
    </row>
    <row r="222" spans="3:17" ht="24" customHeight="1" x14ac:dyDescent="0.15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Q222" s="63"/>
    </row>
    <row r="223" spans="3:17" ht="24" customHeight="1" x14ac:dyDescent="0.15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Q223" s="63"/>
    </row>
    <row r="224" spans="3:17" ht="24" customHeight="1" x14ac:dyDescent="0.15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Q224" s="63"/>
    </row>
    <row r="225" spans="3:17" ht="24" customHeight="1" x14ac:dyDescent="0.15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Q225" s="63"/>
    </row>
    <row r="226" spans="3:17" ht="24" customHeight="1" x14ac:dyDescent="0.15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Q226" s="63"/>
    </row>
    <row r="227" spans="3:17" ht="24" customHeight="1" x14ac:dyDescent="0.15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Q227" s="63"/>
    </row>
    <row r="228" spans="3:17" ht="24" customHeight="1" x14ac:dyDescent="0.15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Q228" s="63"/>
    </row>
    <row r="229" spans="3:17" ht="24" customHeight="1" x14ac:dyDescent="0.15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Q229" s="63"/>
    </row>
    <row r="230" spans="3:17" ht="24" customHeight="1" x14ac:dyDescent="0.15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Q230" s="63"/>
    </row>
    <row r="231" spans="3:17" ht="24" customHeight="1" x14ac:dyDescent="0.15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Q231" s="63"/>
    </row>
    <row r="232" spans="3:17" ht="24" customHeight="1" x14ac:dyDescent="0.15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Q232" s="63"/>
    </row>
    <row r="233" spans="3:17" ht="24" customHeight="1" x14ac:dyDescent="0.15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Q233" s="63"/>
    </row>
    <row r="234" spans="3:17" ht="24" customHeight="1" x14ac:dyDescent="0.15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Q234" s="63"/>
    </row>
    <row r="235" spans="3:17" ht="24" customHeight="1" x14ac:dyDescent="0.15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Q235" s="63"/>
    </row>
    <row r="236" spans="3:17" ht="24" customHeight="1" x14ac:dyDescent="0.15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Q236" s="63"/>
    </row>
    <row r="237" spans="3:17" ht="24" customHeight="1" x14ac:dyDescent="0.15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Q237" s="63"/>
    </row>
    <row r="238" spans="3:17" ht="24" customHeight="1" x14ac:dyDescent="0.15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Q238" s="63"/>
    </row>
    <row r="239" spans="3:17" ht="24" customHeight="1" x14ac:dyDescent="0.15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Q239" s="63"/>
    </row>
    <row r="240" spans="3:17" ht="24" customHeight="1" x14ac:dyDescent="0.15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Q240" s="63"/>
    </row>
    <row r="241" spans="3:17" ht="24" customHeight="1" x14ac:dyDescent="0.15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Q241" s="63"/>
    </row>
    <row r="242" spans="3:17" ht="24" customHeight="1" x14ac:dyDescent="0.15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Q242" s="63"/>
    </row>
    <row r="243" spans="3:17" ht="24" customHeight="1" x14ac:dyDescent="0.15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Q243" s="63"/>
    </row>
    <row r="244" spans="3:17" ht="24" customHeight="1" x14ac:dyDescent="0.15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Q244" s="63"/>
    </row>
    <row r="245" spans="3:17" ht="24" customHeight="1" x14ac:dyDescent="0.15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Q245" s="63"/>
    </row>
    <row r="246" spans="3:17" ht="24" customHeight="1" x14ac:dyDescent="0.15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Q246" s="63"/>
    </row>
    <row r="247" spans="3:17" ht="24" customHeight="1" x14ac:dyDescent="0.15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Q247" s="63"/>
    </row>
    <row r="248" spans="3:17" ht="24" customHeight="1" x14ac:dyDescent="0.15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Q248" s="63"/>
    </row>
    <row r="249" spans="3:17" ht="24" customHeight="1" x14ac:dyDescent="0.15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Q249" s="63"/>
    </row>
    <row r="250" spans="3:17" ht="24" customHeight="1" x14ac:dyDescent="0.15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Q250" s="63"/>
    </row>
    <row r="251" spans="3:17" ht="24" customHeight="1" x14ac:dyDescent="0.15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Q251" s="63"/>
    </row>
    <row r="252" spans="3:17" ht="24" customHeight="1" x14ac:dyDescent="0.15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Q252" s="63"/>
    </row>
    <row r="253" spans="3:17" ht="24" customHeight="1" x14ac:dyDescent="0.15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Q253" s="63"/>
    </row>
    <row r="254" spans="3:17" ht="24" customHeight="1" x14ac:dyDescent="0.15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Q254" s="63"/>
    </row>
    <row r="255" spans="3:17" ht="24" customHeight="1" x14ac:dyDescent="0.15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Q255" s="63"/>
    </row>
    <row r="256" spans="3:17" ht="24" customHeight="1" x14ac:dyDescent="0.15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Q256" s="63"/>
    </row>
    <row r="257" spans="3:17" ht="24" customHeight="1" x14ac:dyDescent="0.15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Q257" s="63"/>
    </row>
    <row r="258" spans="3:17" ht="24" customHeight="1" x14ac:dyDescent="0.15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Q258" s="63"/>
    </row>
    <row r="259" spans="3:17" ht="24" customHeight="1" x14ac:dyDescent="0.15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Q259" s="63"/>
    </row>
    <row r="260" spans="3:17" ht="24" customHeight="1" x14ac:dyDescent="0.15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Q260" s="63"/>
    </row>
    <row r="261" spans="3:17" ht="24" customHeight="1" x14ac:dyDescent="0.15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Q261" s="63"/>
    </row>
    <row r="262" spans="3:17" ht="24" customHeight="1" x14ac:dyDescent="0.15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Q262" s="63"/>
    </row>
    <row r="263" spans="3:17" ht="24" customHeight="1" x14ac:dyDescent="0.15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Q263" s="63"/>
    </row>
    <row r="264" spans="3:17" ht="24" customHeight="1" x14ac:dyDescent="0.15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Q264" s="63"/>
    </row>
    <row r="265" spans="3:17" ht="24" customHeight="1" x14ac:dyDescent="0.15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Q265" s="63"/>
    </row>
    <row r="266" spans="3:17" ht="24" customHeight="1" x14ac:dyDescent="0.15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Q266" s="63"/>
    </row>
    <row r="267" spans="3:17" ht="24" customHeight="1" x14ac:dyDescent="0.15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Q267" s="63"/>
    </row>
    <row r="268" spans="3:17" ht="24" customHeight="1" x14ac:dyDescent="0.15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Q268" s="63"/>
    </row>
    <row r="269" spans="3:17" ht="24" customHeight="1" x14ac:dyDescent="0.15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Q269" s="63"/>
    </row>
    <row r="270" spans="3:17" ht="24" customHeight="1" x14ac:dyDescent="0.15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Q270" s="63"/>
    </row>
    <row r="271" spans="3:17" ht="24" customHeight="1" x14ac:dyDescent="0.15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Q271" s="63"/>
    </row>
    <row r="272" spans="3:17" ht="24" customHeight="1" x14ac:dyDescent="0.15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Q272" s="63"/>
    </row>
    <row r="273" spans="3:17" ht="24" customHeight="1" x14ac:dyDescent="0.15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Q273" s="63"/>
    </row>
    <row r="274" spans="3:17" ht="24" customHeight="1" x14ac:dyDescent="0.15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Q274" s="63"/>
    </row>
    <row r="275" spans="3:17" ht="24" customHeight="1" x14ac:dyDescent="0.15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Q275" s="63"/>
    </row>
    <row r="276" spans="3:17" ht="24" customHeight="1" x14ac:dyDescent="0.15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Q276" s="63"/>
    </row>
    <row r="277" spans="3:17" ht="24" customHeight="1" x14ac:dyDescent="0.15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Q277" s="63"/>
    </row>
    <row r="278" spans="3:17" ht="24" customHeight="1" x14ac:dyDescent="0.15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Q278" s="63"/>
    </row>
    <row r="279" spans="3:17" ht="24" customHeight="1" x14ac:dyDescent="0.15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Q279" s="63"/>
    </row>
    <row r="280" spans="3:17" ht="24" customHeight="1" x14ac:dyDescent="0.15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Q280" s="63"/>
    </row>
    <row r="281" spans="3:17" ht="24" customHeight="1" x14ac:dyDescent="0.15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Q281" s="63"/>
    </row>
    <row r="282" spans="3:17" ht="24" customHeight="1" x14ac:dyDescent="0.15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Q282" s="63"/>
    </row>
    <row r="283" spans="3:17" ht="24" customHeight="1" x14ac:dyDescent="0.15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Q283" s="63"/>
    </row>
    <row r="284" spans="3:17" ht="24" customHeight="1" x14ac:dyDescent="0.15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Q284" s="63"/>
    </row>
    <row r="285" spans="3:17" ht="24" customHeight="1" x14ac:dyDescent="0.15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Q285" s="63"/>
    </row>
    <row r="286" spans="3:17" ht="24" customHeight="1" x14ac:dyDescent="0.15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Q286" s="63"/>
    </row>
    <row r="287" spans="3:17" ht="24" customHeight="1" x14ac:dyDescent="0.15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Q287" s="63"/>
    </row>
    <row r="288" spans="3:17" ht="24" customHeight="1" x14ac:dyDescent="0.15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Q288" s="63"/>
    </row>
    <row r="289" spans="3:17" ht="24" customHeight="1" x14ac:dyDescent="0.15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Q289" s="63"/>
    </row>
    <row r="290" spans="3:17" ht="24" customHeight="1" x14ac:dyDescent="0.15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Q290" s="63"/>
    </row>
    <row r="291" spans="3:17" ht="24" customHeight="1" x14ac:dyDescent="0.15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Q291" s="63"/>
    </row>
    <row r="292" spans="3:17" ht="24" customHeight="1" x14ac:dyDescent="0.15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Q292" s="63"/>
    </row>
    <row r="293" spans="3:17" ht="24" customHeight="1" x14ac:dyDescent="0.15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Q293" s="63"/>
    </row>
    <row r="294" spans="3:17" ht="24" customHeight="1" x14ac:dyDescent="0.15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Q294" s="63"/>
    </row>
    <row r="295" spans="3:17" ht="24" customHeight="1" x14ac:dyDescent="0.15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Q295" s="63"/>
    </row>
    <row r="296" spans="3:17" ht="24" customHeight="1" x14ac:dyDescent="0.15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Q296" s="63"/>
    </row>
    <row r="297" spans="3:17" ht="24" customHeight="1" x14ac:dyDescent="0.15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Q297" s="63"/>
    </row>
    <row r="298" spans="3:17" ht="24" customHeight="1" x14ac:dyDescent="0.15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Q298" s="63"/>
    </row>
    <row r="299" spans="3:17" ht="24" customHeight="1" x14ac:dyDescent="0.15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Q299" s="63"/>
    </row>
    <row r="300" spans="3:17" ht="24" customHeight="1" x14ac:dyDescent="0.15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Q300" s="63"/>
    </row>
    <row r="301" spans="3:17" ht="24" customHeight="1" x14ac:dyDescent="0.15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Q301" s="63"/>
    </row>
    <row r="302" spans="3:17" ht="24" customHeight="1" x14ac:dyDescent="0.15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Q302" s="63"/>
    </row>
    <row r="303" spans="3:17" ht="24" customHeight="1" x14ac:dyDescent="0.15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Q303" s="63"/>
    </row>
    <row r="304" spans="3:17" ht="24" customHeight="1" x14ac:dyDescent="0.15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Q304" s="63"/>
    </row>
    <row r="305" spans="3:17" ht="24" customHeight="1" x14ac:dyDescent="0.15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Q305" s="63"/>
    </row>
    <row r="306" spans="3:17" ht="24" customHeight="1" x14ac:dyDescent="0.15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Q306" s="63"/>
    </row>
    <row r="307" spans="3:17" ht="24" customHeight="1" x14ac:dyDescent="0.15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Q307" s="63"/>
    </row>
    <row r="308" spans="3:17" ht="24" customHeight="1" x14ac:dyDescent="0.15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Q308" s="63"/>
    </row>
    <row r="309" spans="3:17" ht="24" customHeight="1" x14ac:dyDescent="0.15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Q309" s="63"/>
    </row>
    <row r="310" spans="3:17" ht="24" customHeight="1" x14ac:dyDescent="0.15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Q310" s="63"/>
    </row>
    <row r="311" spans="3:17" ht="24" customHeight="1" x14ac:dyDescent="0.15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Q311" s="63"/>
    </row>
    <row r="312" spans="3:17" ht="24" customHeight="1" x14ac:dyDescent="0.15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Q312" s="63"/>
    </row>
    <row r="313" spans="3:17" ht="24" customHeight="1" x14ac:dyDescent="0.15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Q313" s="63"/>
    </row>
    <row r="314" spans="3:17" ht="24" customHeight="1" x14ac:dyDescent="0.15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Q314" s="63"/>
    </row>
    <row r="315" spans="3:17" ht="24" customHeight="1" x14ac:dyDescent="0.15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Q315" s="63"/>
    </row>
    <row r="316" spans="3:17" ht="24" customHeight="1" x14ac:dyDescent="0.15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Q316" s="63"/>
    </row>
    <row r="317" spans="3:17" ht="24" customHeight="1" x14ac:dyDescent="0.15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Q317" s="63"/>
    </row>
    <row r="318" spans="3:17" ht="24" customHeight="1" x14ac:dyDescent="0.15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Q318" s="63"/>
    </row>
    <row r="319" spans="3:17" ht="24" customHeight="1" x14ac:dyDescent="0.15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Q319" s="63"/>
    </row>
    <row r="320" spans="3:17" ht="24" customHeight="1" x14ac:dyDescent="0.15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Q320" s="63"/>
    </row>
    <row r="321" spans="3:17" ht="24" customHeight="1" x14ac:dyDescent="0.15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Q321" s="63"/>
    </row>
    <row r="322" spans="3:17" ht="24" customHeight="1" x14ac:dyDescent="0.15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Q322" s="63"/>
    </row>
    <row r="323" spans="3:17" ht="24" customHeight="1" x14ac:dyDescent="0.15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Q323" s="63"/>
    </row>
    <row r="324" spans="3:17" ht="24" customHeight="1" x14ac:dyDescent="0.15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Q324" s="63"/>
    </row>
    <row r="325" spans="3:17" ht="24" customHeight="1" x14ac:dyDescent="0.15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Q325" s="63"/>
    </row>
    <row r="326" spans="3:17" ht="24" customHeight="1" x14ac:dyDescent="0.15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Q326" s="63"/>
    </row>
    <row r="327" spans="3:17" ht="24" customHeight="1" x14ac:dyDescent="0.15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Q327" s="63"/>
    </row>
    <row r="328" spans="3:17" ht="24" customHeight="1" x14ac:dyDescent="0.15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Q328" s="63"/>
    </row>
    <row r="329" spans="3:17" ht="24" customHeight="1" x14ac:dyDescent="0.15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Q329" s="63"/>
    </row>
    <row r="330" spans="3:17" ht="24" customHeight="1" x14ac:dyDescent="0.15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Q330" s="63"/>
    </row>
    <row r="331" spans="3:17" ht="24" customHeight="1" x14ac:dyDescent="0.15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Q331" s="63"/>
    </row>
    <row r="332" spans="3:17" ht="24" customHeight="1" x14ac:dyDescent="0.15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Q332" s="63"/>
    </row>
    <row r="333" spans="3:17" ht="24" customHeight="1" x14ac:dyDescent="0.15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Q333" s="63"/>
    </row>
    <row r="334" spans="3:17" ht="24" customHeight="1" x14ac:dyDescent="0.15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Q334" s="63"/>
    </row>
    <row r="335" spans="3:17" ht="24" customHeight="1" x14ac:dyDescent="0.15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Q335" s="63"/>
    </row>
    <row r="336" spans="3:17" ht="24" customHeight="1" x14ac:dyDescent="0.15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Q336" s="63"/>
    </row>
    <row r="337" spans="3:17" ht="24" customHeight="1" x14ac:dyDescent="0.15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Q337" s="63"/>
    </row>
    <row r="338" spans="3:17" ht="24" customHeight="1" x14ac:dyDescent="0.15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Q338" s="63"/>
    </row>
    <row r="339" spans="3:17" ht="24" customHeight="1" x14ac:dyDescent="0.15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Q339" s="63"/>
    </row>
    <row r="340" spans="3:17" ht="24" customHeight="1" x14ac:dyDescent="0.15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Q340" s="63"/>
    </row>
    <row r="341" spans="3:17" ht="24" customHeight="1" x14ac:dyDescent="0.15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Q341" s="63"/>
    </row>
    <row r="342" spans="3:17" ht="24" customHeight="1" x14ac:dyDescent="0.15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Q342" s="63"/>
    </row>
    <row r="343" spans="3:17" ht="24" customHeight="1" x14ac:dyDescent="0.15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Q343" s="63"/>
    </row>
    <row r="344" spans="3:17" ht="24" customHeight="1" x14ac:dyDescent="0.15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Q344" s="63"/>
    </row>
    <row r="345" spans="3:17" ht="24" customHeight="1" x14ac:dyDescent="0.15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Q345" s="63"/>
    </row>
    <row r="346" spans="3:17" ht="24" customHeight="1" x14ac:dyDescent="0.15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Q346" s="63"/>
    </row>
    <row r="347" spans="3:17" ht="24" customHeight="1" x14ac:dyDescent="0.15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Q347" s="63"/>
    </row>
    <row r="348" spans="3:17" ht="24" customHeight="1" x14ac:dyDescent="0.15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Q348" s="63"/>
    </row>
    <row r="349" spans="3:17" ht="24" customHeight="1" x14ac:dyDescent="0.15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Q349" s="63"/>
    </row>
    <row r="350" spans="3:17" ht="24" customHeight="1" x14ac:dyDescent="0.15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Q350" s="63"/>
    </row>
    <row r="351" spans="3:17" ht="24" customHeight="1" x14ac:dyDescent="0.15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Q351" s="63"/>
    </row>
    <row r="352" spans="3:17" ht="24" customHeight="1" x14ac:dyDescent="0.15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Q352" s="63"/>
    </row>
    <row r="353" spans="3:17" ht="24" customHeight="1" x14ac:dyDescent="0.15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Q353" s="63"/>
    </row>
    <row r="354" spans="3:17" ht="24" customHeight="1" x14ac:dyDescent="0.15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Q354" s="63"/>
    </row>
    <row r="355" spans="3:17" ht="24" customHeight="1" x14ac:dyDescent="0.15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Q355" s="63"/>
    </row>
    <row r="356" spans="3:17" ht="24" customHeight="1" x14ac:dyDescent="0.15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Q356" s="63"/>
    </row>
    <row r="357" spans="3:17" ht="24" customHeight="1" x14ac:dyDescent="0.15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Q357" s="63"/>
    </row>
    <row r="358" spans="3:17" ht="24" customHeight="1" x14ac:dyDescent="0.15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Q358" s="63"/>
    </row>
    <row r="359" spans="3:17" ht="24" customHeight="1" x14ac:dyDescent="0.15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Q359" s="63"/>
    </row>
    <row r="360" spans="3:17" ht="24" customHeight="1" x14ac:dyDescent="0.15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Q360" s="63"/>
    </row>
    <row r="361" spans="3:17" ht="24" customHeight="1" x14ac:dyDescent="0.15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Q361" s="63"/>
    </row>
    <row r="362" spans="3:17" ht="24" customHeight="1" x14ac:dyDescent="0.15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Q362" s="63"/>
    </row>
    <row r="363" spans="3:17" ht="24" customHeight="1" x14ac:dyDescent="0.15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Q363" s="63"/>
    </row>
    <row r="364" spans="3:17" ht="24" customHeight="1" x14ac:dyDescent="0.15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Q364" s="63"/>
    </row>
    <row r="365" spans="3:17" ht="24" customHeight="1" x14ac:dyDescent="0.15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Q365" s="63"/>
    </row>
    <row r="366" spans="3:17" ht="24" customHeight="1" x14ac:dyDescent="0.15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Q366" s="63"/>
    </row>
    <row r="367" spans="3:17" ht="24" customHeight="1" x14ac:dyDescent="0.15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Q367" s="63"/>
    </row>
    <row r="368" spans="3:17" ht="24" customHeight="1" x14ac:dyDescent="0.15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Q368" s="63"/>
    </row>
    <row r="369" spans="3:17" ht="24" customHeight="1" x14ac:dyDescent="0.15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Q369" s="63"/>
    </row>
    <row r="370" spans="3:17" ht="24" customHeight="1" x14ac:dyDescent="0.15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Q370" s="63"/>
    </row>
    <row r="371" spans="3:17" ht="24" customHeight="1" x14ac:dyDescent="0.15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Q371" s="63"/>
    </row>
    <row r="372" spans="3:17" ht="24" customHeight="1" x14ac:dyDescent="0.15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Q372" s="63"/>
    </row>
    <row r="373" spans="3:17" ht="24" customHeight="1" x14ac:dyDescent="0.15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Q373" s="63"/>
    </row>
    <row r="374" spans="3:17" ht="24" customHeight="1" x14ac:dyDescent="0.15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Q374" s="63"/>
    </row>
    <row r="375" spans="3:17" ht="24" customHeight="1" x14ac:dyDescent="0.15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Q375" s="63"/>
    </row>
    <row r="376" spans="3:17" ht="24" customHeight="1" x14ac:dyDescent="0.15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Q376" s="63"/>
    </row>
    <row r="377" spans="3:17" ht="24" customHeight="1" x14ac:dyDescent="0.15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Q377" s="63"/>
    </row>
    <row r="378" spans="3:17" ht="24" customHeight="1" x14ac:dyDescent="0.15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Q378" s="63"/>
    </row>
    <row r="379" spans="3:17" ht="24" customHeight="1" x14ac:dyDescent="0.15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Q379" s="63"/>
    </row>
    <row r="380" spans="3:17" ht="24" customHeight="1" x14ac:dyDescent="0.15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Q380" s="63"/>
    </row>
    <row r="381" spans="3:17" ht="24" customHeight="1" x14ac:dyDescent="0.15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Q381" s="63"/>
    </row>
    <row r="382" spans="3:17" ht="24" customHeight="1" x14ac:dyDescent="0.15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Q382" s="63"/>
    </row>
    <row r="383" spans="3:17" ht="24" customHeight="1" x14ac:dyDescent="0.15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Q383" s="63"/>
    </row>
    <row r="384" spans="3:17" ht="24" customHeight="1" x14ac:dyDescent="0.15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Q384" s="63"/>
    </row>
    <row r="385" spans="3:17" ht="24" customHeight="1" x14ac:dyDescent="0.15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Q385" s="63"/>
    </row>
    <row r="386" spans="3:17" ht="24" customHeight="1" x14ac:dyDescent="0.15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Q386" s="63"/>
    </row>
    <row r="387" spans="3:17" ht="24" customHeight="1" x14ac:dyDescent="0.15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Q387" s="63"/>
    </row>
    <row r="388" spans="3:17" ht="24" customHeight="1" x14ac:dyDescent="0.15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Q388" s="63"/>
    </row>
    <row r="389" spans="3:17" ht="24" customHeight="1" x14ac:dyDescent="0.15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Q389" s="63"/>
    </row>
    <row r="390" spans="3:17" ht="24" customHeight="1" x14ac:dyDescent="0.15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Q390" s="63"/>
    </row>
    <row r="391" spans="3:17" ht="24" customHeight="1" x14ac:dyDescent="0.15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Q391" s="63"/>
    </row>
    <row r="392" spans="3:17" ht="24" customHeight="1" x14ac:dyDescent="0.15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Q392" s="63"/>
    </row>
    <row r="393" spans="3:17" ht="24" customHeight="1" x14ac:dyDescent="0.15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Q393" s="63"/>
    </row>
    <row r="394" spans="3:17" ht="24" customHeight="1" x14ac:dyDescent="0.15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Q394" s="63"/>
    </row>
    <row r="395" spans="3:17" ht="24" customHeight="1" x14ac:dyDescent="0.15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Q395" s="63"/>
    </row>
    <row r="396" spans="3:17" ht="24" customHeight="1" x14ac:dyDescent="0.15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Q396" s="63"/>
    </row>
    <row r="397" spans="3:17" ht="24" customHeight="1" x14ac:dyDescent="0.15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Q397" s="63"/>
    </row>
    <row r="398" spans="3:17" ht="24" customHeight="1" x14ac:dyDescent="0.15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Q398" s="63"/>
    </row>
    <row r="399" spans="3:17" ht="24" customHeight="1" x14ac:dyDescent="0.15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Q399" s="63"/>
    </row>
    <row r="400" spans="3:17" ht="24" customHeight="1" x14ac:dyDescent="0.15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Q400" s="63"/>
    </row>
    <row r="401" spans="3:17" ht="24" customHeight="1" x14ac:dyDescent="0.15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Q401" s="63"/>
    </row>
    <row r="402" spans="3:17" ht="24" customHeight="1" x14ac:dyDescent="0.15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Q402" s="63"/>
    </row>
    <row r="403" spans="3:17" ht="24" customHeight="1" x14ac:dyDescent="0.15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Q403" s="63"/>
    </row>
    <row r="404" spans="3:17" ht="24" customHeight="1" x14ac:dyDescent="0.15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Q404" s="63"/>
    </row>
    <row r="405" spans="3:17" ht="24" customHeight="1" x14ac:dyDescent="0.15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Q405" s="63"/>
    </row>
    <row r="406" spans="3:17" ht="24" customHeight="1" x14ac:dyDescent="0.15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Q406" s="63"/>
    </row>
    <row r="407" spans="3:17" ht="24" customHeight="1" x14ac:dyDescent="0.15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Q407" s="63"/>
    </row>
    <row r="408" spans="3:17" ht="24" customHeight="1" x14ac:dyDescent="0.15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Q408" s="63"/>
    </row>
    <row r="409" spans="3:17" ht="24" customHeight="1" x14ac:dyDescent="0.15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Q409" s="63"/>
    </row>
    <row r="410" spans="3:17" ht="24" customHeight="1" x14ac:dyDescent="0.15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Q410" s="63"/>
    </row>
    <row r="411" spans="3:17" ht="24" customHeight="1" x14ac:dyDescent="0.15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Q411" s="63"/>
    </row>
    <row r="412" spans="3:17" ht="24" customHeight="1" x14ac:dyDescent="0.15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Q412" s="63"/>
    </row>
    <row r="413" spans="3:17" ht="24" customHeight="1" x14ac:dyDescent="0.15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Q413" s="63"/>
    </row>
    <row r="414" spans="3:17" ht="24" customHeight="1" x14ac:dyDescent="0.15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Q414" s="63"/>
    </row>
    <row r="415" spans="3:17" ht="24" customHeight="1" x14ac:dyDescent="0.15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Q415" s="63"/>
    </row>
    <row r="416" spans="3:17" ht="24" customHeight="1" x14ac:dyDescent="0.15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Q416" s="63"/>
    </row>
    <row r="417" spans="3:17" ht="24" customHeight="1" x14ac:dyDescent="0.15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Q417" s="63"/>
    </row>
    <row r="418" spans="3:17" ht="24" customHeight="1" x14ac:dyDescent="0.15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Q418" s="63"/>
    </row>
    <row r="419" spans="3:17" ht="24" customHeight="1" x14ac:dyDescent="0.15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Q419" s="63"/>
    </row>
    <row r="420" spans="3:17" ht="24" customHeight="1" x14ac:dyDescent="0.15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Q420" s="63"/>
    </row>
    <row r="421" spans="3:17" ht="24" customHeight="1" x14ac:dyDescent="0.15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Q421" s="63"/>
    </row>
    <row r="422" spans="3:17" ht="24" customHeight="1" x14ac:dyDescent="0.15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Q422" s="63"/>
    </row>
    <row r="423" spans="3:17" ht="24" customHeight="1" x14ac:dyDescent="0.15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Q423" s="63"/>
    </row>
    <row r="424" spans="3:17" ht="24" customHeight="1" x14ac:dyDescent="0.15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Q424" s="63"/>
    </row>
    <row r="425" spans="3:17" ht="24" customHeight="1" x14ac:dyDescent="0.15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Q425" s="63"/>
    </row>
    <row r="426" spans="3:17" ht="24" customHeight="1" x14ac:dyDescent="0.15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Q426" s="63"/>
    </row>
    <row r="427" spans="3:17" ht="24" customHeight="1" x14ac:dyDescent="0.15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Q427" s="63"/>
    </row>
    <row r="428" spans="3:17" ht="24" customHeight="1" x14ac:dyDescent="0.15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Q428" s="63"/>
    </row>
    <row r="429" spans="3:17" ht="24" customHeight="1" x14ac:dyDescent="0.15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Q429" s="63"/>
    </row>
    <row r="430" spans="3:17" ht="24" customHeight="1" x14ac:dyDescent="0.15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Q430" s="63"/>
    </row>
    <row r="431" spans="3:17" ht="24" customHeight="1" x14ac:dyDescent="0.15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Q431" s="63"/>
    </row>
    <row r="432" spans="3:17" ht="24" customHeight="1" x14ac:dyDescent="0.15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Q432" s="63"/>
    </row>
    <row r="433" spans="3:17" ht="24" customHeight="1" x14ac:dyDescent="0.15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Q433" s="63"/>
    </row>
    <row r="434" spans="3:17" ht="24" customHeight="1" x14ac:dyDescent="0.15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Q434" s="63"/>
    </row>
    <row r="435" spans="3:17" ht="24" customHeight="1" x14ac:dyDescent="0.15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Q435" s="63"/>
    </row>
    <row r="436" spans="3:17" ht="24" customHeight="1" x14ac:dyDescent="0.15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Q436" s="63"/>
    </row>
    <row r="437" spans="3:17" ht="24" customHeight="1" x14ac:dyDescent="0.15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Q437" s="63"/>
    </row>
    <row r="438" spans="3:17" ht="24" customHeight="1" x14ac:dyDescent="0.15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Q438" s="63"/>
    </row>
    <row r="439" spans="3:17" ht="24" customHeight="1" x14ac:dyDescent="0.15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Q439" s="63"/>
    </row>
    <row r="440" spans="3:17" ht="24" customHeight="1" x14ac:dyDescent="0.15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Q440" s="63"/>
    </row>
    <row r="441" spans="3:17" ht="24" customHeight="1" x14ac:dyDescent="0.15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Q441" s="63"/>
    </row>
    <row r="442" spans="3:17" ht="24" customHeight="1" x14ac:dyDescent="0.15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Q442" s="63"/>
    </row>
    <row r="443" spans="3:17" ht="24" customHeight="1" x14ac:dyDescent="0.15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Q443" s="63"/>
    </row>
    <row r="444" spans="3:17" ht="24" customHeight="1" x14ac:dyDescent="0.15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Q444" s="63"/>
    </row>
    <row r="445" spans="3:17" ht="24" customHeight="1" x14ac:dyDescent="0.15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Q445" s="63"/>
    </row>
    <row r="446" spans="3:17" ht="24" customHeight="1" x14ac:dyDescent="0.15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Q446" s="63"/>
    </row>
    <row r="447" spans="3:17" ht="24" customHeight="1" x14ac:dyDescent="0.15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Q447" s="63"/>
    </row>
    <row r="448" spans="3:17" ht="24" customHeight="1" x14ac:dyDescent="0.15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Q448" s="63"/>
    </row>
    <row r="449" spans="3:17" ht="24" customHeight="1" x14ac:dyDescent="0.1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Q449" s="63"/>
    </row>
    <row r="450" spans="3:17" ht="24" customHeight="1" x14ac:dyDescent="0.1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Q450" s="63"/>
    </row>
    <row r="451" spans="3:17" ht="24" customHeight="1" x14ac:dyDescent="0.1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Q451" s="63"/>
    </row>
    <row r="452" spans="3:17" ht="24" customHeight="1" x14ac:dyDescent="0.1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Q452" s="63"/>
    </row>
    <row r="453" spans="3:17" ht="24" customHeight="1" x14ac:dyDescent="0.1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Q453" s="63"/>
    </row>
    <row r="454" spans="3:17" ht="24" customHeight="1" x14ac:dyDescent="0.1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Q454" s="63"/>
    </row>
    <row r="455" spans="3:17" ht="24" customHeight="1" x14ac:dyDescent="0.1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Q455" s="63"/>
    </row>
    <row r="456" spans="3:17" ht="24" customHeight="1" x14ac:dyDescent="0.1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Q456" s="63"/>
    </row>
    <row r="457" spans="3:17" ht="24" customHeight="1" x14ac:dyDescent="0.1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Q457" s="63"/>
    </row>
    <row r="458" spans="3:17" ht="24" customHeight="1" x14ac:dyDescent="0.1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Q458" s="63"/>
    </row>
    <row r="459" spans="3:17" ht="24" customHeight="1" x14ac:dyDescent="0.1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Q459" s="63"/>
    </row>
    <row r="460" spans="3:17" ht="24" customHeight="1" x14ac:dyDescent="0.1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Q460" s="63"/>
    </row>
    <row r="461" spans="3:17" ht="24" customHeight="1" x14ac:dyDescent="0.1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Q461" s="63"/>
    </row>
    <row r="462" spans="3:17" ht="24" customHeight="1" x14ac:dyDescent="0.1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Q462" s="63"/>
    </row>
    <row r="463" spans="3:17" ht="24" customHeight="1" x14ac:dyDescent="0.1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Q463" s="63"/>
    </row>
    <row r="464" spans="3:17" ht="24" customHeight="1" x14ac:dyDescent="0.1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Q464" s="63"/>
    </row>
    <row r="465" spans="3:17" ht="24" customHeight="1" x14ac:dyDescent="0.1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Q465" s="63"/>
    </row>
    <row r="466" spans="3:17" ht="24" customHeight="1" x14ac:dyDescent="0.1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Q466" s="63"/>
    </row>
    <row r="467" spans="3:17" ht="24" customHeight="1" x14ac:dyDescent="0.1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Q467" s="63"/>
    </row>
    <row r="468" spans="3:17" ht="24" customHeight="1" x14ac:dyDescent="0.1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Q468" s="63"/>
    </row>
    <row r="469" spans="3:17" ht="24" customHeight="1" x14ac:dyDescent="0.1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Q469" s="63"/>
    </row>
    <row r="470" spans="3:17" ht="24" customHeight="1" x14ac:dyDescent="0.1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Q470" s="63"/>
    </row>
    <row r="471" spans="3:17" ht="24" customHeight="1" x14ac:dyDescent="0.1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Q471" s="63"/>
    </row>
    <row r="472" spans="3:17" ht="24" customHeight="1" x14ac:dyDescent="0.1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Q472" s="63"/>
    </row>
    <row r="473" spans="3:17" ht="24" customHeight="1" x14ac:dyDescent="0.1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Q473" s="63"/>
    </row>
    <row r="474" spans="3:17" ht="24" customHeight="1" x14ac:dyDescent="0.1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Q474" s="63"/>
    </row>
    <row r="475" spans="3:17" ht="24" customHeight="1" x14ac:dyDescent="0.1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Q475" s="63"/>
    </row>
    <row r="476" spans="3:17" ht="24" customHeight="1" x14ac:dyDescent="0.1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Q476" s="63"/>
    </row>
    <row r="477" spans="3:17" ht="24" customHeight="1" x14ac:dyDescent="0.1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Q477" s="63"/>
    </row>
    <row r="478" spans="3:17" ht="24" customHeight="1" x14ac:dyDescent="0.1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Q478" s="63"/>
    </row>
    <row r="479" spans="3:17" ht="24" customHeight="1" x14ac:dyDescent="0.1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Q479" s="63"/>
    </row>
    <row r="480" spans="3:17" ht="24" customHeight="1" x14ac:dyDescent="0.1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Q480" s="63"/>
    </row>
    <row r="481" spans="3:17" ht="24" customHeight="1" x14ac:dyDescent="0.1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Q481" s="63"/>
    </row>
    <row r="482" spans="3:17" ht="24" customHeight="1" x14ac:dyDescent="0.1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Q482" s="63"/>
    </row>
    <row r="483" spans="3:17" ht="24" customHeight="1" x14ac:dyDescent="0.1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Q483" s="63"/>
    </row>
    <row r="484" spans="3:17" ht="24" customHeight="1" x14ac:dyDescent="0.1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Q484" s="63"/>
    </row>
    <row r="485" spans="3:17" ht="24" customHeight="1" x14ac:dyDescent="0.1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Q485" s="63"/>
    </row>
    <row r="486" spans="3:17" ht="24" customHeight="1" x14ac:dyDescent="0.1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Q486" s="63"/>
    </row>
    <row r="487" spans="3:17" ht="24" customHeight="1" x14ac:dyDescent="0.1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Q487" s="63"/>
    </row>
    <row r="488" spans="3:17" ht="24" customHeight="1" x14ac:dyDescent="0.1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Q488" s="63"/>
    </row>
    <row r="489" spans="3:17" ht="24" customHeight="1" x14ac:dyDescent="0.1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Q489" s="63"/>
    </row>
    <row r="490" spans="3:17" ht="24" customHeight="1" x14ac:dyDescent="0.1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Q490" s="63"/>
    </row>
    <row r="491" spans="3:17" ht="24" customHeight="1" x14ac:dyDescent="0.1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Q491" s="63"/>
    </row>
    <row r="492" spans="3:17" ht="24" customHeight="1" x14ac:dyDescent="0.1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Q492" s="63"/>
    </row>
    <row r="493" spans="3:17" ht="24" customHeight="1" x14ac:dyDescent="0.1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Q493" s="63"/>
    </row>
    <row r="494" spans="3:17" ht="24" customHeight="1" x14ac:dyDescent="0.1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Q494" s="63"/>
    </row>
    <row r="495" spans="3:17" ht="24" customHeight="1" x14ac:dyDescent="0.1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Q495" s="63"/>
    </row>
    <row r="496" spans="3:17" ht="24" customHeight="1" x14ac:dyDescent="0.1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Q496" s="63"/>
    </row>
    <row r="497" spans="3:17" ht="24" customHeight="1" x14ac:dyDescent="0.1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Q497" s="63"/>
    </row>
    <row r="498" spans="3:17" ht="24" customHeight="1" x14ac:dyDescent="0.1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Q498" s="63"/>
    </row>
    <row r="499" spans="3:17" ht="24" customHeight="1" x14ac:dyDescent="0.1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Q499" s="63"/>
    </row>
    <row r="500" spans="3:17" ht="24" customHeight="1" x14ac:dyDescent="0.1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Q500" s="63"/>
    </row>
    <row r="501" spans="3:17" ht="24" customHeight="1" x14ac:dyDescent="0.1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Q501" s="63"/>
    </row>
    <row r="502" spans="3:17" ht="24" customHeight="1" x14ac:dyDescent="0.1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Q502" s="63"/>
    </row>
    <row r="503" spans="3:17" ht="24" customHeight="1" x14ac:dyDescent="0.1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Q503" s="63"/>
    </row>
    <row r="504" spans="3:17" ht="24" customHeight="1" x14ac:dyDescent="0.1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Q504" s="63"/>
    </row>
    <row r="505" spans="3:17" ht="24" customHeight="1" x14ac:dyDescent="0.1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Q505" s="63"/>
    </row>
    <row r="506" spans="3:17" ht="24" customHeight="1" x14ac:dyDescent="0.1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Q506" s="63"/>
    </row>
    <row r="507" spans="3:17" ht="24" customHeight="1" x14ac:dyDescent="0.1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Q507" s="63"/>
    </row>
    <row r="508" spans="3:17" ht="24" customHeight="1" x14ac:dyDescent="0.1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Q508" s="63"/>
    </row>
    <row r="509" spans="3:17" ht="24" customHeight="1" x14ac:dyDescent="0.1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Q509" s="63"/>
    </row>
    <row r="510" spans="3:17" ht="24" customHeight="1" x14ac:dyDescent="0.1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Q510" s="63"/>
    </row>
    <row r="511" spans="3:17" ht="24" customHeight="1" x14ac:dyDescent="0.1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Q511" s="63"/>
    </row>
    <row r="512" spans="3:17" ht="24" customHeight="1" x14ac:dyDescent="0.1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Q512" s="63"/>
    </row>
    <row r="513" spans="3:17" ht="24" customHeight="1" x14ac:dyDescent="0.1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Q513" s="63"/>
    </row>
    <row r="514" spans="3:17" ht="24" customHeight="1" x14ac:dyDescent="0.1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Q514" s="63"/>
    </row>
    <row r="515" spans="3:17" ht="24" customHeight="1" x14ac:dyDescent="0.1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Q515" s="63"/>
    </row>
    <row r="516" spans="3:17" ht="24" customHeight="1" x14ac:dyDescent="0.1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Q516" s="63"/>
    </row>
    <row r="517" spans="3:17" ht="24" customHeight="1" x14ac:dyDescent="0.1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Q517" s="63"/>
    </row>
    <row r="518" spans="3:17" ht="24" customHeight="1" x14ac:dyDescent="0.1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Q518" s="63"/>
    </row>
    <row r="519" spans="3:17" ht="24" customHeight="1" x14ac:dyDescent="0.1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Q519" s="63"/>
    </row>
    <row r="520" spans="3:17" ht="24" customHeight="1" x14ac:dyDescent="0.1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Q520" s="63"/>
    </row>
    <row r="521" spans="3:17" ht="24" customHeight="1" x14ac:dyDescent="0.1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Q521" s="63"/>
    </row>
    <row r="522" spans="3:17" ht="24" customHeight="1" x14ac:dyDescent="0.1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Q522" s="63"/>
    </row>
    <row r="523" spans="3:17" ht="24" customHeight="1" x14ac:dyDescent="0.1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Q523" s="63"/>
    </row>
    <row r="524" spans="3:17" ht="24" customHeight="1" x14ac:dyDescent="0.1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Q524" s="63"/>
    </row>
    <row r="525" spans="3:17" ht="24" customHeight="1" x14ac:dyDescent="0.1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Q525" s="63"/>
    </row>
    <row r="526" spans="3:17" ht="24" customHeight="1" x14ac:dyDescent="0.1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Q526" s="63"/>
    </row>
    <row r="527" spans="3:17" ht="24" customHeight="1" x14ac:dyDescent="0.1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Q527" s="63"/>
    </row>
    <row r="528" spans="3:17" ht="24" customHeight="1" x14ac:dyDescent="0.1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Q528" s="63"/>
    </row>
    <row r="529" spans="3:17" ht="24" customHeight="1" x14ac:dyDescent="0.1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Q529" s="63"/>
    </row>
    <row r="530" spans="3:17" ht="24" customHeight="1" x14ac:dyDescent="0.1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Q530" s="63"/>
    </row>
    <row r="531" spans="3:17" ht="24" customHeight="1" x14ac:dyDescent="0.1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Q531" s="63"/>
    </row>
    <row r="532" spans="3:17" ht="24" customHeight="1" x14ac:dyDescent="0.1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Q532" s="63"/>
    </row>
    <row r="533" spans="3:17" ht="24" customHeight="1" x14ac:dyDescent="0.1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Q533" s="63"/>
    </row>
    <row r="534" spans="3:17" ht="24" customHeight="1" x14ac:dyDescent="0.1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Q534" s="63"/>
    </row>
    <row r="535" spans="3:17" ht="24" customHeight="1" x14ac:dyDescent="0.1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Q535" s="63"/>
    </row>
    <row r="536" spans="3:17" ht="24" customHeight="1" x14ac:dyDescent="0.1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Q536" s="63"/>
    </row>
    <row r="537" spans="3:17" ht="24" customHeight="1" x14ac:dyDescent="0.1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Q537" s="63"/>
    </row>
    <row r="538" spans="3:17" ht="24" customHeight="1" x14ac:dyDescent="0.1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Q538" s="63"/>
    </row>
    <row r="539" spans="3:17" ht="24" customHeight="1" x14ac:dyDescent="0.1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Q539" s="63"/>
    </row>
    <row r="540" spans="3:17" ht="24" customHeight="1" x14ac:dyDescent="0.1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Q540" s="63"/>
    </row>
    <row r="541" spans="3:17" ht="24" customHeight="1" x14ac:dyDescent="0.1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Q541" s="63"/>
    </row>
    <row r="542" spans="3:17" ht="24" customHeight="1" x14ac:dyDescent="0.1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Q542" s="63"/>
    </row>
    <row r="543" spans="3:17" ht="24" customHeight="1" x14ac:dyDescent="0.1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Q543" s="63"/>
    </row>
    <row r="544" spans="3:17" ht="24" customHeight="1" x14ac:dyDescent="0.1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Q544" s="63"/>
    </row>
    <row r="545" spans="3:17" ht="24" customHeight="1" x14ac:dyDescent="0.1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Q545" s="63"/>
    </row>
    <row r="546" spans="3:17" ht="24" customHeight="1" x14ac:dyDescent="0.1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Q546" s="63"/>
    </row>
    <row r="547" spans="3:17" ht="24" customHeight="1" x14ac:dyDescent="0.1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Q547" s="63"/>
    </row>
    <row r="548" spans="3:17" ht="24" customHeight="1" x14ac:dyDescent="0.1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Q548" s="63"/>
    </row>
    <row r="549" spans="3:17" ht="24" customHeight="1" x14ac:dyDescent="0.1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Q549" s="63"/>
    </row>
    <row r="550" spans="3:17" ht="24" customHeight="1" x14ac:dyDescent="0.1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Q550" s="63"/>
    </row>
    <row r="551" spans="3:17" ht="24" customHeight="1" x14ac:dyDescent="0.1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Q551" s="63"/>
    </row>
    <row r="552" spans="3:17" ht="24" customHeight="1" x14ac:dyDescent="0.1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Q552" s="63"/>
    </row>
    <row r="553" spans="3:17" ht="24" customHeight="1" x14ac:dyDescent="0.1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Q553" s="63"/>
    </row>
    <row r="554" spans="3:17" ht="24" customHeight="1" x14ac:dyDescent="0.1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Q554" s="63"/>
    </row>
    <row r="555" spans="3:17" ht="24" customHeight="1" x14ac:dyDescent="0.1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Q555" s="63"/>
    </row>
    <row r="556" spans="3:17" ht="24" customHeight="1" x14ac:dyDescent="0.1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Q556" s="63"/>
    </row>
    <row r="557" spans="3:17" ht="24" customHeight="1" x14ac:dyDescent="0.1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Q557" s="63"/>
    </row>
    <row r="558" spans="3:17" ht="24" customHeight="1" x14ac:dyDescent="0.1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Q558" s="63"/>
    </row>
    <row r="559" spans="3:17" ht="24" customHeight="1" x14ac:dyDescent="0.1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Q559" s="63"/>
    </row>
    <row r="560" spans="3:17" ht="24" customHeight="1" x14ac:dyDescent="0.1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Q560" s="63"/>
    </row>
    <row r="561" spans="3:17" ht="24" customHeight="1" x14ac:dyDescent="0.1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Q561" s="63"/>
    </row>
    <row r="562" spans="3:17" ht="24" customHeight="1" x14ac:dyDescent="0.1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Q562" s="63"/>
    </row>
    <row r="563" spans="3:17" ht="24" customHeight="1" x14ac:dyDescent="0.1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Q563" s="63"/>
    </row>
    <row r="564" spans="3:17" ht="24" customHeight="1" x14ac:dyDescent="0.1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Q564" s="63"/>
    </row>
    <row r="565" spans="3:17" ht="24" customHeight="1" x14ac:dyDescent="0.1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Q565" s="63"/>
    </row>
    <row r="566" spans="3:17" ht="24" customHeight="1" x14ac:dyDescent="0.1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Q566" s="63"/>
    </row>
    <row r="567" spans="3:17" ht="24" customHeight="1" x14ac:dyDescent="0.1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Q567" s="63"/>
    </row>
    <row r="568" spans="3:17" ht="24" customHeight="1" x14ac:dyDescent="0.1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Q568" s="63"/>
    </row>
    <row r="569" spans="3:17" ht="24" customHeight="1" x14ac:dyDescent="0.1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Q569" s="63"/>
    </row>
    <row r="570" spans="3:17" ht="24" customHeight="1" x14ac:dyDescent="0.1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Q570" s="63"/>
    </row>
    <row r="571" spans="3:17" ht="24" customHeight="1" x14ac:dyDescent="0.1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Q571" s="63"/>
    </row>
    <row r="572" spans="3:17" ht="24" customHeight="1" x14ac:dyDescent="0.1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Q572" s="63"/>
    </row>
    <row r="573" spans="3:17" ht="24" customHeight="1" x14ac:dyDescent="0.1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Q573" s="63"/>
    </row>
    <row r="574" spans="3:17" ht="24" customHeight="1" x14ac:dyDescent="0.1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Q574" s="63"/>
    </row>
    <row r="575" spans="3:17" ht="24" customHeight="1" x14ac:dyDescent="0.1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Q575" s="63"/>
    </row>
    <row r="576" spans="3:17" ht="24" customHeight="1" x14ac:dyDescent="0.1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Q576" s="63"/>
    </row>
    <row r="577" spans="3:17" ht="24" customHeight="1" x14ac:dyDescent="0.1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Q577" s="63"/>
    </row>
    <row r="578" spans="3:17" ht="24" customHeight="1" x14ac:dyDescent="0.1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Q578" s="63"/>
    </row>
    <row r="579" spans="3:17" ht="24" customHeight="1" x14ac:dyDescent="0.1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Q579" s="63"/>
    </row>
    <row r="580" spans="3:17" ht="24" customHeight="1" x14ac:dyDescent="0.1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Q580" s="63"/>
    </row>
    <row r="581" spans="3:17" ht="24" customHeight="1" x14ac:dyDescent="0.1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Q581" s="63"/>
    </row>
    <row r="582" spans="3:17" ht="24" customHeight="1" x14ac:dyDescent="0.1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Q582" s="63"/>
    </row>
    <row r="583" spans="3:17" ht="24" customHeight="1" x14ac:dyDescent="0.1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Q583" s="63"/>
    </row>
    <row r="584" spans="3:17" ht="24" customHeight="1" x14ac:dyDescent="0.1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Q584" s="63"/>
    </row>
    <row r="585" spans="3:17" ht="24" customHeight="1" x14ac:dyDescent="0.1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Q585" s="63"/>
    </row>
    <row r="586" spans="3:17" ht="24" customHeight="1" x14ac:dyDescent="0.1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Q586" s="63"/>
    </row>
    <row r="587" spans="3:17" ht="24" customHeight="1" x14ac:dyDescent="0.1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Q587" s="63"/>
    </row>
    <row r="588" spans="3:17" ht="24" customHeight="1" x14ac:dyDescent="0.1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Q588" s="63"/>
    </row>
    <row r="589" spans="3:17" ht="24" customHeight="1" x14ac:dyDescent="0.1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Q589" s="63"/>
    </row>
    <row r="590" spans="3:17" ht="24" customHeight="1" x14ac:dyDescent="0.1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Q590" s="63"/>
    </row>
    <row r="591" spans="3:17" ht="24" customHeight="1" x14ac:dyDescent="0.1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Q591" s="63"/>
    </row>
    <row r="592" spans="3:17" ht="24" customHeight="1" x14ac:dyDescent="0.1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Q592" s="63"/>
    </row>
    <row r="593" spans="3:17" ht="24" customHeight="1" x14ac:dyDescent="0.1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Q593" s="63"/>
    </row>
    <row r="594" spans="3:17" ht="24" customHeight="1" x14ac:dyDescent="0.1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Q594" s="63"/>
    </row>
    <row r="595" spans="3:17" ht="24" customHeight="1" x14ac:dyDescent="0.1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Q595" s="63"/>
    </row>
    <row r="596" spans="3:17" ht="24" customHeight="1" x14ac:dyDescent="0.1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Q596" s="63"/>
    </row>
    <row r="597" spans="3:17" ht="24" customHeight="1" x14ac:dyDescent="0.1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Q597" s="63"/>
    </row>
    <row r="598" spans="3:17" ht="24" customHeight="1" x14ac:dyDescent="0.1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Q598" s="63"/>
    </row>
    <row r="599" spans="3:17" ht="24" customHeight="1" x14ac:dyDescent="0.1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Q599" s="63"/>
    </row>
    <row r="600" spans="3:17" ht="24" customHeight="1" x14ac:dyDescent="0.1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Q600" s="63"/>
    </row>
    <row r="601" spans="3:17" ht="24" customHeight="1" x14ac:dyDescent="0.1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Q601" s="63"/>
    </row>
    <row r="602" spans="3:17" ht="24" customHeight="1" x14ac:dyDescent="0.1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Q602" s="63"/>
    </row>
    <row r="603" spans="3:17" ht="24" customHeight="1" x14ac:dyDescent="0.1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Q603" s="63"/>
    </row>
    <row r="604" spans="3:17" ht="24" customHeight="1" x14ac:dyDescent="0.1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Q604" s="63"/>
    </row>
    <row r="605" spans="3:17" ht="24" customHeight="1" x14ac:dyDescent="0.1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Q605" s="63"/>
    </row>
    <row r="606" spans="3:17" ht="24" customHeight="1" x14ac:dyDescent="0.1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Q606" s="63"/>
    </row>
    <row r="607" spans="3:17" ht="24" customHeight="1" x14ac:dyDescent="0.1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Q607" s="63"/>
    </row>
    <row r="608" spans="3:17" ht="24" customHeight="1" x14ac:dyDescent="0.1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Q608" s="63"/>
    </row>
    <row r="609" spans="3:17" ht="24" customHeight="1" x14ac:dyDescent="0.1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Q609" s="63"/>
    </row>
    <row r="610" spans="3:17" ht="24" customHeight="1" x14ac:dyDescent="0.1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Q610" s="63"/>
    </row>
    <row r="611" spans="3:17" ht="24" customHeight="1" x14ac:dyDescent="0.1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Q611" s="63"/>
    </row>
    <row r="612" spans="3:17" ht="24" customHeight="1" x14ac:dyDescent="0.1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Q612" s="63"/>
    </row>
    <row r="613" spans="3:17" ht="24" customHeight="1" x14ac:dyDescent="0.1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Q613" s="63"/>
    </row>
    <row r="614" spans="3:17" ht="24" customHeight="1" x14ac:dyDescent="0.1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Q614" s="63"/>
    </row>
    <row r="615" spans="3:17" ht="24" customHeight="1" x14ac:dyDescent="0.1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Q615" s="63"/>
    </row>
    <row r="616" spans="3:17" ht="24" customHeight="1" x14ac:dyDescent="0.1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Q616" s="63"/>
    </row>
    <row r="617" spans="3:17" ht="24" customHeight="1" x14ac:dyDescent="0.1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Q617" s="63"/>
    </row>
    <row r="618" spans="3:17" ht="24" customHeight="1" x14ac:dyDescent="0.1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Q618" s="63"/>
    </row>
    <row r="619" spans="3:17" ht="24" customHeight="1" x14ac:dyDescent="0.1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Q619" s="63"/>
    </row>
    <row r="620" spans="3:17" ht="24" customHeight="1" x14ac:dyDescent="0.1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Q620" s="63"/>
    </row>
    <row r="621" spans="3:17" ht="24" customHeight="1" x14ac:dyDescent="0.1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Q621" s="63"/>
    </row>
    <row r="622" spans="3:17" ht="24" customHeight="1" x14ac:dyDescent="0.1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Q622" s="63"/>
    </row>
    <row r="623" spans="3:17" ht="24" customHeight="1" x14ac:dyDescent="0.1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Q623" s="63"/>
    </row>
    <row r="624" spans="3:17" ht="24" customHeight="1" x14ac:dyDescent="0.1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Q624" s="63"/>
    </row>
    <row r="625" spans="3:17" ht="24" customHeight="1" x14ac:dyDescent="0.1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Q625" s="63"/>
    </row>
    <row r="626" spans="3:17" ht="24" customHeight="1" x14ac:dyDescent="0.1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Q626" s="63"/>
    </row>
    <row r="627" spans="3:17" ht="24" customHeight="1" x14ac:dyDescent="0.1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Q627" s="63"/>
    </row>
    <row r="628" spans="3:17" ht="24" customHeight="1" x14ac:dyDescent="0.1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Q628" s="63"/>
    </row>
    <row r="629" spans="3:17" ht="24" customHeight="1" x14ac:dyDescent="0.1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Q629" s="63"/>
    </row>
    <row r="630" spans="3:17" ht="24" customHeight="1" x14ac:dyDescent="0.1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Q630" s="63"/>
    </row>
    <row r="631" spans="3:17" ht="24" customHeight="1" x14ac:dyDescent="0.1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Q631" s="63"/>
    </row>
    <row r="632" spans="3:17" ht="24" customHeight="1" x14ac:dyDescent="0.1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Q632" s="63"/>
    </row>
    <row r="633" spans="3:17" ht="24" customHeight="1" x14ac:dyDescent="0.1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Q633" s="63"/>
    </row>
    <row r="634" spans="3:17" ht="24" customHeight="1" x14ac:dyDescent="0.1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Q634" s="63"/>
    </row>
    <row r="635" spans="3:17" ht="24" customHeight="1" x14ac:dyDescent="0.1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Q635" s="63"/>
    </row>
    <row r="636" spans="3:17" ht="24" customHeight="1" x14ac:dyDescent="0.1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Q636" s="63"/>
    </row>
    <row r="637" spans="3:17" ht="24" customHeight="1" x14ac:dyDescent="0.1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Q637" s="63"/>
    </row>
    <row r="638" spans="3:17" ht="24" customHeight="1" x14ac:dyDescent="0.1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Q638" s="63"/>
    </row>
    <row r="639" spans="3:17" ht="24" customHeight="1" x14ac:dyDescent="0.1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Q639" s="63"/>
    </row>
    <row r="640" spans="3:17" ht="24" customHeight="1" x14ac:dyDescent="0.1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Q640" s="63"/>
    </row>
    <row r="641" spans="3:17" ht="24" customHeight="1" x14ac:dyDescent="0.1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Q641" s="63"/>
    </row>
    <row r="642" spans="3:17" ht="24" customHeight="1" x14ac:dyDescent="0.1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Q642" s="63"/>
    </row>
    <row r="643" spans="3:17" ht="24" customHeight="1" x14ac:dyDescent="0.1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Q643" s="63"/>
    </row>
    <row r="644" spans="3:17" ht="24" customHeight="1" x14ac:dyDescent="0.1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Q644" s="63"/>
    </row>
    <row r="645" spans="3:17" ht="24" customHeight="1" x14ac:dyDescent="0.1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Q645" s="63"/>
    </row>
    <row r="646" spans="3:17" ht="24" customHeight="1" x14ac:dyDescent="0.1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Q646" s="63"/>
    </row>
    <row r="647" spans="3:17" ht="24" customHeight="1" x14ac:dyDescent="0.1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Q647" s="63"/>
    </row>
    <row r="648" spans="3:17" ht="24" customHeight="1" x14ac:dyDescent="0.1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Q648" s="63"/>
    </row>
    <row r="649" spans="3:17" ht="24" customHeight="1" x14ac:dyDescent="0.1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Q649" s="63"/>
    </row>
    <row r="650" spans="3:17" ht="24" customHeight="1" x14ac:dyDescent="0.1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Q650" s="63"/>
    </row>
    <row r="651" spans="3:17" ht="24" customHeight="1" x14ac:dyDescent="0.1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Q651" s="63"/>
    </row>
    <row r="652" spans="3:17" ht="24" customHeight="1" x14ac:dyDescent="0.1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Q652" s="63"/>
    </row>
    <row r="653" spans="3:17" ht="24" customHeight="1" x14ac:dyDescent="0.1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Q653" s="63"/>
    </row>
    <row r="654" spans="3:17" ht="24" customHeight="1" x14ac:dyDescent="0.1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Q654" s="63"/>
    </row>
    <row r="655" spans="3:17" ht="24" customHeight="1" x14ac:dyDescent="0.1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Q655" s="63"/>
    </row>
    <row r="656" spans="3:17" ht="24" customHeight="1" x14ac:dyDescent="0.1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Q656" s="63"/>
    </row>
    <row r="657" spans="3:17" ht="24" customHeight="1" x14ac:dyDescent="0.1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Q657" s="63"/>
    </row>
    <row r="658" spans="3:17" ht="24" customHeight="1" x14ac:dyDescent="0.1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Q658" s="63"/>
    </row>
    <row r="659" spans="3:17" ht="24" customHeight="1" x14ac:dyDescent="0.1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Q659" s="63"/>
    </row>
    <row r="660" spans="3:17" ht="24" customHeight="1" x14ac:dyDescent="0.1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Q660" s="63"/>
    </row>
    <row r="661" spans="3:17" ht="24" customHeight="1" x14ac:dyDescent="0.1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Q661" s="63"/>
    </row>
    <row r="662" spans="3:17" ht="24" customHeight="1" x14ac:dyDescent="0.1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Q662" s="63"/>
    </row>
    <row r="663" spans="3:17" ht="24" customHeight="1" x14ac:dyDescent="0.1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Q663" s="63"/>
    </row>
    <row r="664" spans="3:17" ht="24" customHeight="1" x14ac:dyDescent="0.1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Q664" s="63"/>
    </row>
    <row r="665" spans="3:17" ht="24" customHeight="1" x14ac:dyDescent="0.1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Q665" s="63"/>
    </row>
    <row r="666" spans="3:17" ht="24" customHeight="1" x14ac:dyDescent="0.1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Q666" s="63"/>
    </row>
    <row r="667" spans="3:17" ht="24" customHeight="1" x14ac:dyDescent="0.1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Q667" s="63"/>
    </row>
    <row r="668" spans="3:17" ht="24" customHeight="1" x14ac:dyDescent="0.1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Q668" s="63"/>
    </row>
    <row r="669" spans="3:17" ht="24" customHeight="1" x14ac:dyDescent="0.1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Q669" s="63"/>
    </row>
    <row r="670" spans="3:17" ht="24" customHeight="1" x14ac:dyDescent="0.1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Q670" s="63"/>
    </row>
    <row r="671" spans="3:17" ht="24" customHeight="1" x14ac:dyDescent="0.1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Q671" s="63"/>
    </row>
    <row r="672" spans="3:17" ht="24" customHeight="1" x14ac:dyDescent="0.1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Q672" s="63"/>
    </row>
    <row r="673" spans="3:17" ht="24" customHeight="1" x14ac:dyDescent="0.1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Q673" s="63"/>
    </row>
    <row r="674" spans="3:17" ht="24" customHeight="1" x14ac:dyDescent="0.1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Q674" s="63"/>
    </row>
    <row r="675" spans="3:17" ht="24" customHeight="1" x14ac:dyDescent="0.1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Q675" s="63"/>
    </row>
    <row r="676" spans="3:17" ht="24" customHeight="1" x14ac:dyDescent="0.1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Q676" s="63"/>
    </row>
    <row r="677" spans="3:17" ht="24" customHeight="1" x14ac:dyDescent="0.1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Q677" s="63"/>
    </row>
    <row r="678" spans="3:17" ht="24" customHeight="1" x14ac:dyDescent="0.1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Q678" s="63"/>
    </row>
    <row r="679" spans="3:17" ht="24" customHeight="1" x14ac:dyDescent="0.1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Q679" s="63"/>
    </row>
    <row r="680" spans="3:17" ht="24" customHeight="1" x14ac:dyDescent="0.1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Q680" s="63"/>
    </row>
    <row r="681" spans="3:17" ht="24" customHeight="1" x14ac:dyDescent="0.1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Q681" s="63"/>
    </row>
    <row r="682" spans="3:17" ht="24" customHeight="1" x14ac:dyDescent="0.1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Q682" s="63"/>
    </row>
    <row r="683" spans="3:17" ht="24" customHeight="1" x14ac:dyDescent="0.1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Q683" s="63"/>
    </row>
    <row r="684" spans="3:17" ht="24" customHeight="1" x14ac:dyDescent="0.1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Q684" s="63"/>
    </row>
    <row r="685" spans="3:17" ht="24" customHeight="1" x14ac:dyDescent="0.1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Q685" s="63"/>
    </row>
    <row r="686" spans="3:17" ht="24" customHeight="1" x14ac:dyDescent="0.1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Q686" s="63"/>
    </row>
    <row r="687" spans="3:17" ht="24" customHeight="1" x14ac:dyDescent="0.1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Q687" s="63"/>
    </row>
    <row r="688" spans="3:17" ht="24" customHeight="1" x14ac:dyDescent="0.1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Q688" s="63"/>
    </row>
    <row r="689" spans="3:17" ht="24" customHeight="1" x14ac:dyDescent="0.1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Q689" s="63"/>
    </row>
    <row r="690" spans="3:17" ht="24" customHeight="1" x14ac:dyDescent="0.1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Q690" s="63"/>
    </row>
    <row r="691" spans="3:17" ht="24" customHeight="1" x14ac:dyDescent="0.1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Q691" s="63"/>
    </row>
    <row r="692" spans="3:17" ht="24" customHeight="1" x14ac:dyDescent="0.1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Q692" s="63"/>
    </row>
    <row r="693" spans="3:17" ht="24" customHeight="1" x14ac:dyDescent="0.1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Q693" s="63"/>
    </row>
    <row r="694" spans="3:17" ht="24" customHeight="1" x14ac:dyDescent="0.1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Q694" s="63"/>
    </row>
    <row r="695" spans="3:17" ht="24" customHeight="1" x14ac:dyDescent="0.1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Q695" s="63"/>
    </row>
    <row r="696" spans="3:17" ht="24" customHeight="1" x14ac:dyDescent="0.1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Q696" s="63"/>
    </row>
    <row r="697" spans="3:17" ht="24" customHeight="1" x14ac:dyDescent="0.1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Q697" s="63"/>
    </row>
    <row r="698" spans="3:17" ht="24" customHeight="1" x14ac:dyDescent="0.1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Q698" s="63"/>
    </row>
    <row r="699" spans="3:17" ht="24" customHeight="1" x14ac:dyDescent="0.1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Q699" s="63"/>
    </row>
    <row r="700" spans="3:17" ht="24" customHeight="1" x14ac:dyDescent="0.1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Q700" s="63"/>
    </row>
    <row r="701" spans="3:17" ht="24" customHeight="1" x14ac:dyDescent="0.1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Q701" s="63"/>
    </row>
    <row r="702" spans="3:17" ht="24" customHeight="1" x14ac:dyDescent="0.1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Q702" s="63"/>
    </row>
    <row r="703" spans="3:17" ht="24" customHeight="1" x14ac:dyDescent="0.1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Q703" s="63"/>
    </row>
    <row r="704" spans="3:17" ht="24" customHeight="1" x14ac:dyDescent="0.1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Q704" s="63"/>
    </row>
    <row r="705" spans="3:17" ht="24" customHeight="1" x14ac:dyDescent="0.1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Q705" s="63"/>
    </row>
    <row r="706" spans="3:17" ht="24" customHeight="1" x14ac:dyDescent="0.1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Q706" s="63"/>
    </row>
    <row r="707" spans="3:17" ht="24" customHeight="1" x14ac:dyDescent="0.1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Q707" s="63"/>
    </row>
    <row r="708" spans="3:17" ht="24" customHeight="1" x14ac:dyDescent="0.1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Q708" s="63"/>
    </row>
    <row r="709" spans="3:17" ht="24" customHeight="1" x14ac:dyDescent="0.1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Q709" s="63"/>
    </row>
    <row r="710" spans="3:17" ht="24" customHeight="1" x14ac:dyDescent="0.1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Q710" s="63"/>
    </row>
    <row r="711" spans="3:17" ht="24" customHeight="1" x14ac:dyDescent="0.1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Q711" s="63"/>
    </row>
    <row r="712" spans="3:17" ht="24" customHeight="1" x14ac:dyDescent="0.1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Q712" s="63"/>
    </row>
    <row r="713" spans="3:17" ht="24" customHeight="1" x14ac:dyDescent="0.1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Q713" s="63"/>
    </row>
    <row r="714" spans="3:17" ht="24" customHeight="1" x14ac:dyDescent="0.1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Q714" s="63"/>
    </row>
    <row r="715" spans="3:17" ht="24" customHeight="1" x14ac:dyDescent="0.1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Q715" s="63"/>
    </row>
    <row r="716" spans="3:17" ht="24" customHeight="1" x14ac:dyDescent="0.1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Q716" s="63"/>
    </row>
    <row r="717" spans="3:17" ht="24" customHeight="1" x14ac:dyDescent="0.1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Q717" s="63"/>
    </row>
    <row r="718" spans="3:17" ht="24" customHeight="1" x14ac:dyDescent="0.1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Q718" s="63"/>
    </row>
    <row r="719" spans="3:17" ht="24" customHeight="1" x14ac:dyDescent="0.1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Q719" s="63"/>
    </row>
    <row r="720" spans="3:17" ht="24" customHeight="1" x14ac:dyDescent="0.1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Q720" s="63"/>
    </row>
    <row r="721" spans="3:17" ht="24" customHeight="1" x14ac:dyDescent="0.1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Q721" s="63"/>
    </row>
    <row r="722" spans="3:17" ht="24" customHeight="1" x14ac:dyDescent="0.1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Q722" s="63"/>
    </row>
    <row r="723" spans="3:17" ht="24" customHeight="1" x14ac:dyDescent="0.1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Q723" s="63"/>
    </row>
    <row r="724" spans="3:17" ht="24" customHeight="1" x14ac:dyDescent="0.1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Q724" s="63"/>
    </row>
    <row r="725" spans="3:17" ht="24" customHeight="1" x14ac:dyDescent="0.1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Q725" s="63"/>
    </row>
    <row r="726" spans="3:17" ht="24" customHeight="1" x14ac:dyDescent="0.1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Q726" s="63"/>
    </row>
    <row r="727" spans="3:17" ht="24" customHeight="1" x14ac:dyDescent="0.1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Q727" s="63"/>
    </row>
    <row r="728" spans="3:17" ht="24" customHeight="1" x14ac:dyDescent="0.1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Q728" s="63"/>
    </row>
    <row r="729" spans="3:17" ht="24" customHeight="1" x14ac:dyDescent="0.1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Q729" s="63"/>
    </row>
    <row r="730" spans="3:17" ht="24" customHeight="1" x14ac:dyDescent="0.1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Q730" s="63"/>
    </row>
    <row r="731" spans="3:17" ht="24" customHeight="1" x14ac:dyDescent="0.1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Q731" s="63"/>
    </row>
    <row r="732" spans="3:17" ht="24" customHeight="1" x14ac:dyDescent="0.1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Q732" s="63"/>
    </row>
    <row r="733" spans="3:17" ht="24" customHeight="1" x14ac:dyDescent="0.1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Q733" s="63"/>
    </row>
    <row r="734" spans="3:17" ht="24" customHeight="1" x14ac:dyDescent="0.15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Q734" s="63"/>
    </row>
    <row r="735" spans="3:17" ht="24" customHeight="1" x14ac:dyDescent="0.15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Q735" s="63"/>
    </row>
    <row r="736" spans="3:17" ht="24" customHeight="1" x14ac:dyDescent="0.15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Q736" s="63"/>
    </row>
    <row r="737" spans="3:17" ht="24" customHeight="1" x14ac:dyDescent="0.15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Q737" s="63"/>
    </row>
    <row r="738" spans="3:17" ht="24" customHeight="1" x14ac:dyDescent="0.15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Q738" s="63"/>
    </row>
    <row r="739" spans="3:17" ht="24" customHeight="1" x14ac:dyDescent="0.15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Q739" s="63"/>
    </row>
    <row r="740" spans="3:17" ht="24" customHeight="1" x14ac:dyDescent="0.15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Q740" s="63"/>
    </row>
    <row r="741" spans="3:17" ht="24" customHeight="1" x14ac:dyDescent="0.15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Q741" s="63"/>
    </row>
    <row r="742" spans="3:17" ht="24" customHeight="1" x14ac:dyDescent="0.15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Q742" s="63"/>
    </row>
    <row r="743" spans="3:17" ht="24" customHeight="1" x14ac:dyDescent="0.15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Q743" s="63"/>
    </row>
    <row r="744" spans="3:17" ht="24" customHeight="1" x14ac:dyDescent="0.15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Q744" s="63"/>
    </row>
    <row r="745" spans="3:17" ht="24" customHeight="1" x14ac:dyDescent="0.15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Q745" s="63"/>
    </row>
    <row r="746" spans="3:17" ht="24" customHeight="1" x14ac:dyDescent="0.15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Q746" s="63"/>
    </row>
    <row r="747" spans="3:17" ht="24" customHeight="1" x14ac:dyDescent="0.15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Q747" s="63"/>
    </row>
    <row r="748" spans="3:17" ht="24" customHeight="1" x14ac:dyDescent="0.15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Q748" s="63"/>
    </row>
    <row r="749" spans="3:17" ht="24" customHeight="1" x14ac:dyDescent="0.15"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Q749" s="63"/>
    </row>
    <row r="750" spans="3:17" ht="24" customHeight="1" x14ac:dyDescent="0.15"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Q750" s="63"/>
    </row>
    <row r="751" spans="3:17" ht="24" customHeight="1" x14ac:dyDescent="0.15"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Q751" s="63"/>
    </row>
    <row r="752" spans="3:17" ht="24" customHeight="1" x14ac:dyDescent="0.1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Q752" s="63"/>
    </row>
    <row r="753" spans="3:17" ht="24" customHeight="1" x14ac:dyDescent="0.1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Q753" s="63"/>
    </row>
    <row r="754" spans="3:17" ht="24" customHeight="1" x14ac:dyDescent="0.1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Q754" s="63"/>
    </row>
    <row r="755" spans="3:17" ht="24" customHeight="1" x14ac:dyDescent="0.1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Q755" s="63"/>
    </row>
    <row r="756" spans="3:17" ht="24" customHeight="1" x14ac:dyDescent="0.1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Q756" s="63"/>
    </row>
    <row r="757" spans="3:17" ht="24" customHeight="1" x14ac:dyDescent="0.1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Q757" s="63"/>
    </row>
    <row r="758" spans="3:17" ht="24" customHeight="1" x14ac:dyDescent="0.1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Q758" s="63"/>
    </row>
    <row r="759" spans="3:17" ht="24" customHeight="1" x14ac:dyDescent="0.1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Q759" s="63"/>
    </row>
    <row r="760" spans="3:17" ht="24" customHeight="1" x14ac:dyDescent="0.1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Q760" s="63"/>
    </row>
    <row r="761" spans="3:17" ht="24" customHeight="1" x14ac:dyDescent="0.1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Q761" s="63"/>
    </row>
    <row r="762" spans="3:17" ht="24" customHeight="1" x14ac:dyDescent="0.1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Q762" s="63"/>
    </row>
    <row r="763" spans="3:17" ht="24" customHeight="1" x14ac:dyDescent="0.15"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Q763" s="63"/>
    </row>
    <row r="764" spans="3:17" ht="24" customHeight="1" x14ac:dyDescent="0.15"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Q764" s="63"/>
    </row>
    <row r="765" spans="3:17" ht="24" customHeight="1" x14ac:dyDescent="0.15"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Q765" s="63"/>
    </row>
    <row r="766" spans="3:17" ht="24" customHeight="1" x14ac:dyDescent="0.15"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Q766" s="63"/>
    </row>
    <row r="767" spans="3:17" ht="24" customHeight="1" x14ac:dyDescent="0.15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Q767" s="63"/>
    </row>
    <row r="768" spans="3:17" ht="24" customHeight="1" x14ac:dyDescent="0.15"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Q768" s="63"/>
    </row>
    <row r="769" spans="3:17" ht="24" customHeight="1" x14ac:dyDescent="0.15"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Q769" s="63"/>
    </row>
    <row r="770" spans="3:17" ht="24" customHeight="1" x14ac:dyDescent="0.15"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Q770" s="63"/>
    </row>
    <row r="771" spans="3:17" ht="24" customHeight="1" x14ac:dyDescent="0.15"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Q771" s="63"/>
    </row>
    <row r="772" spans="3:17" ht="24" customHeight="1" x14ac:dyDescent="0.15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Q772" s="63"/>
    </row>
    <row r="773" spans="3:17" ht="24" customHeight="1" x14ac:dyDescent="0.15"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Q773" s="63"/>
    </row>
    <row r="774" spans="3:17" ht="24" customHeight="1" x14ac:dyDescent="0.15"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Q774" s="63"/>
    </row>
    <row r="775" spans="3:17" ht="24" customHeight="1" x14ac:dyDescent="0.15"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Q775" s="63"/>
    </row>
    <row r="776" spans="3:17" ht="24" customHeight="1" x14ac:dyDescent="0.15"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Q776" s="63"/>
    </row>
    <row r="777" spans="3:17" ht="24" customHeight="1" x14ac:dyDescent="0.15"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Q777" s="63"/>
    </row>
    <row r="778" spans="3:17" ht="24" customHeight="1" x14ac:dyDescent="0.15"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Q778" s="63"/>
    </row>
    <row r="779" spans="3:17" ht="24" customHeight="1" x14ac:dyDescent="0.15"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Q779" s="63"/>
    </row>
    <row r="780" spans="3:17" ht="24" customHeight="1" x14ac:dyDescent="0.15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Q780" s="63"/>
    </row>
    <row r="781" spans="3:17" ht="24" customHeight="1" x14ac:dyDescent="0.15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Q781" s="63"/>
    </row>
    <row r="782" spans="3:17" ht="24" customHeight="1" x14ac:dyDescent="0.15"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Q782" s="63"/>
    </row>
    <row r="783" spans="3:17" ht="24" customHeight="1" x14ac:dyDescent="0.15"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Q783" s="63"/>
    </row>
    <row r="784" spans="3:17" ht="24" customHeight="1" x14ac:dyDescent="0.15"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Q784" s="63"/>
    </row>
    <row r="785" spans="3:17" ht="24" customHeight="1" x14ac:dyDescent="0.15"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Q785" s="63"/>
    </row>
    <row r="786" spans="3:17" ht="24" customHeight="1" x14ac:dyDescent="0.15"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Q786" s="63"/>
    </row>
    <row r="787" spans="3:17" ht="24" customHeight="1" x14ac:dyDescent="0.15"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Q787" s="63"/>
    </row>
    <row r="788" spans="3:17" ht="24" customHeight="1" x14ac:dyDescent="0.15"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Q788" s="63"/>
    </row>
    <row r="789" spans="3:17" ht="24" customHeight="1" x14ac:dyDescent="0.15"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Q789" s="63"/>
    </row>
    <row r="790" spans="3:17" ht="24" customHeight="1" x14ac:dyDescent="0.15"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Q790" s="63"/>
    </row>
    <row r="791" spans="3:17" ht="24" customHeight="1" x14ac:dyDescent="0.15"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Q791" s="63"/>
    </row>
    <row r="792" spans="3:17" ht="24" customHeight="1" x14ac:dyDescent="0.15"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Q792" s="63"/>
    </row>
    <row r="793" spans="3:17" ht="24" customHeight="1" x14ac:dyDescent="0.15"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Q793" s="63"/>
    </row>
    <row r="794" spans="3:17" ht="24" customHeight="1" x14ac:dyDescent="0.15"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Q794" s="63"/>
    </row>
    <row r="795" spans="3:17" ht="24" customHeight="1" x14ac:dyDescent="0.15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Q795" s="63"/>
    </row>
    <row r="796" spans="3:17" ht="24" customHeight="1" x14ac:dyDescent="0.15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Q796" s="63"/>
    </row>
    <row r="797" spans="3:17" ht="24" customHeight="1" x14ac:dyDescent="0.15"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Q797" s="63"/>
    </row>
    <row r="798" spans="3:17" ht="24" customHeight="1" x14ac:dyDescent="0.15"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Q798" s="63"/>
    </row>
    <row r="799" spans="3:17" ht="24" customHeight="1" x14ac:dyDescent="0.15"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Q799" s="63"/>
    </row>
    <row r="800" spans="3:17" ht="24" customHeight="1" x14ac:dyDescent="0.15"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Q800" s="63"/>
    </row>
    <row r="801" spans="3:17" ht="24" customHeight="1" x14ac:dyDescent="0.15"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Q801" s="63"/>
    </row>
    <row r="802" spans="3:17" ht="24" customHeight="1" x14ac:dyDescent="0.15"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Q802" s="63"/>
    </row>
    <row r="803" spans="3:17" ht="24" customHeight="1" x14ac:dyDescent="0.15"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Q803" s="63"/>
    </row>
    <row r="804" spans="3:17" ht="24" customHeight="1" x14ac:dyDescent="0.15"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Q804" s="63"/>
    </row>
    <row r="805" spans="3:17" ht="24" customHeight="1" x14ac:dyDescent="0.15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Q805" s="63"/>
    </row>
    <row r="806" spans="3:17" ht="24" customHeight="1" x14ac:dyDescent="0.15"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Q806" s="63"/>
    </row>
    <row r="807" spans="3:17" ht="24" customHeight="1" x14ac:dyDescent="0.15"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Q807" s="63"/>
    </row>
    <row r="808" spans="3:17" ht="24" customHeight="1" x14ac:dyDescent="0.15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Q808" s="63"/>
    </row>
    <row r="809" spans="3:17" ht="24" customHeight="1" x14ac:dyDescent="0.15"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Q809" s="63"/>
    </row>
    <row r="810" spans="3:17" ht="24" customHeight="1" x14ac:dyDescent="0.15"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Q810" s="63"/>
    </row>
    <row r="811" spans="3:17" ht="24" customHeight="1" x14ac:dyDescent="0.15"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Q811" s="63"/>
    </row>
    <row r="812" spans="3:17" ht="24" customHeight="1" x14ac:dyDescent="0.15"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Q812" s="63"/>
    </row>
    <row r="813" spans="3:17" ht="24" customHeight="1" x14ac:dyDescent="0.15"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Q813" s="63"/>
    </row>
    <row r="814" spans="3:17" ht="24" customHeight="1" x14ac:dyDescent="0.15"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Q814" s="63"/>
    </row>
    <row r="815" spans="3:17" ht="24" customHeight="1" x14ac:dyDescent="0.15"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Q815" s="63"/>
    </row>
    <row r="816" spans="3:17" ht="24" customHeight="1" x14ac:dyDescent="0.15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Q816" s="63"/>
    </row>
    <row r="817" spans="3:17" ht="24" customHeight="1" x14ac:dyDescent="0.15"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Q817" s="63"/>
    </row>
    <row r="818" spans="3:17" ht="24" customHeight="1" x14ac:dyDescent="0.15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Q818" s="63"/>
    </row>
    <row r="819" spans="3:17" ht="24" customHeight="1" x14ac:dyDescent="0.15"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Q819" s="63"/>
    </row>
    <row r="820" spans="3:17" ht="24" customHeight="1" x14ac:dyDescent="0.15"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Q820" s="63"/>
    </row>
    <row r="821" spans="3:17" ht="24" customHeight="1" x14ac:dyDescent="0.15"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Q821" s="63"/>
    </row>
    <row r="822" spans="3:17" ht="24" customHeight="1" x14ac:dyDescent="0.15"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Q822" s="63"/>
    </row>
    <row r="823" spans="3:17" ht="24" customHeight="1" x14ac:dyDescent="0.15"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Q823" s="63"/>
    </row>
    <row r="824" spans="3:17" ht="24" customHeight="1" x14ac:dyDescent="0.15"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Q824" s="63"/>
    </row>
    <row r="825" spans="3:17" ht="24" customHeight="1" x14ac:dyDescent="0.15"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Q825" s="63"/>
    </row>
    <row r="826" spans="3:17" ht="24" customHeight="1" x14ac:dyDescent="0.15"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Q826" s="63"/>
    </row>
    <row r="827" spans="3:17" ht="24" customHeight="1" x14ac:dyDescent="0.15"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Q827" s="63"/>
    </row>
    <row r="828" spans="3:17" ht="24" customHeight="1" x14ac:dyDescent="0.15"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Q828" s="63"/>
    </row>
    <row r="829" spans="3:17" ht="24" customHeight="1" x14ac:dyDescent="0.15"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Q829" s="63"/>
    </row>
    <row r="830" spans="3:17" ht="24" customHeight="1" x14ac:dyDescent="0.15"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Q830" s="63"/>
    </row>
    <row r="831" spans="3:17" ht="24" customHeight="1" x14ac:dyDescent="0.15"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Q831" s="63"/>
    </row>
    <row r="832" spans="3:17" ht="24" customHeight="1" x14ac:dyDescent="0.15"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Q832" s="63"/>
    </row>
    <row r="833" spans="3:17" ht="24" customHeight="1" x14ac:dyDescent="0.15"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Q833" s="63"/>
    </row>
    <row r="834" spans="3:17" ht="24" customHeight="1" x14ac:dyDescent="0.15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Q834" s="63"/>
    </row>
    <row r="835" spans="3:17" ht="24" customHeight="1" x14ac:dyDescent="0.15"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Q835" s="63"/>
    </row>
    <row r="836" spans="3:17" ht="24" customHeight="1" x14ac:dyDescent="0.15"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Q836" s="63"/>
    </row>
    <row r="837" spans="3:17" ht="24" customHeight="1" x14ac:dyDescent="0.15"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Q837" s="63"/>
    </row>
    <row r="838" spans="3:17" ht="24" customHeight="1" x14ac:dyDescent="0.15"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Q838" s="63"/>
    </row>
    <row r="839" spans="3:17" ht="24" customHeight="1" x14ac:dyDescent="0.15"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Q839" s="63"/>
    </row>
    <row r="840" spans="3:17" ht="24" customHeight="1" x14ac:dyDescent="0.15"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Q840" s="63"/>
    </row>
    <row r="841" spans="3:17" ht="24" customHeight="1" x14ac:dyDescent="0.15"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Q841" s="63"/>
    </row>
    <row r="842" spans="3:17" ht="24" customHeight="1" x14ac:dyDescent="0.15"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Q842" s="63"/>
    </row>
    <row r="843" spans="3:17" ht="24" customHeight="1" x14ac:dyDescent="0.15"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Q843" s="63"/>
    </row>
    <row r="844" spans="3:17" ht="24" customHeight="1" x14ac:dyDescent="0.15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Q844" s="63"/>
    </row>
    <row r="845" spans="3:17" ht="24" customHeight="1" x14ac:dyDescent="0.15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Q845" s="63"/>
    </row>
    <row r="846" spans="3:17" ht="24" customHeight="1" x14ac:dyDescent="0.15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Q846" s="63"/>
    </row>
    <row r="847" spans="3:17" ht="24" customHeight="1" x14ac:dyDescent="0.15"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Q847" s="63"/>
    </row>
    <row r="848" spans="3:17" ht="24" customHeight="1" x14ac:dyDescent="0.15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Q848" s="63"/>
    </row>
    <row r="849" spans="3:17" ht="24" customHeight="1" x14ac:dyDescent="0.15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Q849" s="63"/>
    </row>
    <row r="850" spans="3:17" ht="24" customHeight="1" x14ac:dyDescent="0.15"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Q850" s="63"/>
    </row>
    <row r="851" spans="3:17" ht="24" customHeight="1" x14ac:dyDescent="0.15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Q851" s="63"/>
    </row>
    <row r="852" spans="3:17" ht="24" customHeight="1" x14ac:dyDescent="0.15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Q852" s="63"/>
    </row>
    <row r="853" spans="3:17" ht="24" customHeight="1" x14ac:dyDescent="0.15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Q853" s="63"/>
    </row>
    <row r="854" spans="3:17" ht="24" customHeight="1" x14ac:dyDescent="0.15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Q854" s="63"/>
    </row>
    <row r="855" spans="3:17" ht="24" customHeight="1" x14ac:dyDescent="0.15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Q855" s="63"/>
    </row>
    <row r="856" spans="3:17" ht="24" customHeight="1" x14ac:dyDescent="0.15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Q856" s="63"/>
    </row>
    <row r="857" spans="3:17" ht="24" customHeight="1" x14ac:dyDescent="0.15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Q857" s="63"/>
    </row>
    <row r="858" spans="3:17" ht="24" customHeight="1" x14ac:dyDescent="0.15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Q858" s="63"/>
    </row>
    <row r="859" spans="3:17" ht="24" customHeight="1" x14ac:dyDescent="0.15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Q859" s="63"/>
    </row>
    <row r="860" spans="3:17" ht="24" customHeight="1" x14ac:dyDescent="0.15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Q860" s="63"/>
    </row>
    <row r="861" spans="3:17" ht="24" customHeight="1" x14ac:dyDescent="0.15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Q861" s="63"/>
    </row>
    <row r="862" spans="3:17" ht="24" customHeight="1" x14ac:dyDescent="0.15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Q862" s="63"/>
    </row>
    <row r="863" spans="3:17" ht="24" customHeight="1" x14ac:dyDescent="0.15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Q863" s="63"/>
    </row>
    <row r="864" spans="3:17" ht="24" customHeight="1" x14ac:dyDescent="0.15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Q864" s="63"/>
    </row>
    <row r="865" spans="3:17" ht="24" customHeight="1" x14ac:dyDescent="0.15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Q865" s="63"/>
    </row>
    <row r="866" spans="3:17" ht="24" customHeight="1" x14ac:dyDescent="0.15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Q866" s="63"/>
    </row>
    <row r="867" spans="3:17" ht="24" customHeight="1" x14ac:dyDescent="0.15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Q867" s="63"/>
    </row>
    <row r="868" spans="3:17" ht="24" customHeight="1" x14ac:dyDescent="0.15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Q868" s="63"/>
    </row>
    <row r="869" spans="3:17" ht="24" customHeight="1" x14ac:dyDescent="0.15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Q869" s="63"/>
    </row>
    <row r="870" spans="3:17" ht="24" customHeight="1" x14ac:dyDescent="0.15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Q870" s="63"/>
    </row>
    <row r="871" spans="3:17" ht="24" customHeight="1" x14ac:dyDescent="0.15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Q871" s="63"/>
    </row>
    <row r="872" spans="3:17" ht="24" customHeight="1" x14ac:dyDescent="0.15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Q872" s="63"/>
    </row>
    <row r="873" spans="3:17" ht="24" customHeight="1" x14ac:dyDescent="0.15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Q873" s="63"/>
    </row>
    <row r="874" spans="3:17" ht="24" customHeight="1" x14ac:dyDescent="0.15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Q874" s="63"/>
    </row>
    <row r="875" spans="3:17" ht="24" customHeight="1" x14ac:dyDescent="0.15"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Q875" s="63"/>
    </row>
    <row r="876" spans="3:17" ht="24" customHeight="1" x14ac:dyDescent="0.15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Q876" s="63"/>
    </row>
    <row r="877" spans="3:17" ht="24" customHeight="1" x14ac:dyDescent="0.15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Q877" s="63"/>
    </row>
    <row r="878" spans="3:17" ht="24" customHeight="1" x14ac:dyDescent="0.15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Q878" s="63"/>
    </row>
    <row r="879" spans="3:17" ht="24" customHeight="1" x14ac:dyDescent="0.15"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Q879" s="63"/>
    </row>
    <row r="880" spans="3:17" ht="24" customHeight="1" x14ac:dyDescent="0.15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Q880" s="63"/>
    </row>
    <row r="881" spans="3:17" ht="24" customHeight="1" x14ac:dyDescent="0.15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Q881" s="63"/>
    </row>
    <row r="882" spans="3:17" ht="24" customHeight="1" x14ac:dyDescent="0.15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Q882" s="63"/>
    </row>
    <row r="883" spans="3:17" ht="24" customHeight="1" x14ac:dyDescent="0.15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Q883" s="63"/>
    </row>
    <row r="884" spans="3:17" ht="24" customHeight="1" x14ac:dyDescent="0.15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Q884" s="63"/>
    </row>
    <row r="885" spans="3:17" ht="24" customHeight="1" x14ac:dyDescent="0.15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Q885" s="63"/>
    </row>
    <row r="886" spans="3:17" ht="24" customHeight="1" x14ac:dyDescent="0.15"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Q886" s="63"/>
    </row>
    <row r="887" spans="3:17" ht="24" customHeight="1" x14ac:dyDescent="0.15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Q887" s="63"/>
    </row>
    <row r="888" spans="3:17" ht="24" customHeight="1" x14ac:dyDescent="0.15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Q888" s="63"/>
    </row>
    <row r="889" spans="3:17" ht="24" customHeight="1" x14ac:dyDescent="0.15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Q889" s="63"/>
    </row>
    <row r="890" spans="3:17" ht="24" customHeight="1" x14ac:dyDescent="0.15"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Q890" s="63"/>
    </row>
    <row r="891" spans="3:17" ht="24" customHeight="1" x14ac:dyDescent="0.15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Q891" s="63"/>
    </row>
    <row r="892" spans="3:17" ht="24" customHeight="1" x14ac:dyDescent="0.15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Q892" s="63"/>
    </row>
    <row r="893" spans="3:17" ht="24" customHeight="1" x14ac:dyDescent="0.15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Q893" s="63"/>
    </row>
    <row r="894" spans="3:17" ht="24" customHeight="1" x14ac:dyDescent="0.15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Q894" s="63"/>
    </row>
    <row r="895" spans="3:17" ht="24" customHeight="1" x14ac:dyDescent="0.15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Q895" s="63"/>
    </row>
    <row r="896" spans="3:17" ht="24" customHeight="1" x14ac:dyDescent="0.15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Q896" s="63"/>
    </row>
    <row r="897" spans="3:17" ht="24" customHeight="1" x14ac:dyDescent="0.15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Q897" s="63"/>
    </row>
    <row r="898" spans="3:17" ht="24" customHeight="1" x14ac:dyDescent="0.15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Q898" s="63"/>
    </row>
    <row r="899" spans="3:17" ht="24" customHeight="1" x14ac:dyDescent="0.15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Q899" s="63"/>
    </row>
    <row r="900" spans="3:17" ht="24" customHeight="1" x14ac:dyDescent="0.15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Q900" s="63"/>
    </row>
    <row r="901" spans="3:17" ht="24" customHeight="1" x14ac:dyDescent="0.15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Q901" s="63"/>
    </row>
    <row r="902" spans="3:17" ht="24" customHeight="1" x14ac:dyDescent="0.15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Q902" s="63"/>
    </row>
    <row r="903" spans="3:17" ht="24" customHeight="1" x14ac:dyDescent="0.15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Q903" s="63"/>
    </row>
    <row r="904" spans="3:17" ht="24" customHeight="1" x14ac:dyDescent="0.15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Q904" s="63"/>
    </row>
    <row r="905" spans="3:17" ht="24" customHeight="1" x14ac:dyDescent="0.15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Q905" s="63"/>
    </row>
    <row r="906" spans="3:17" ht="24" customHeight="1" x14ac:dyDescent="0.15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Q906" s="63"/>
    </row>
    <row r="907" spans="3:17" ht="24" customHeight="1" x14ac:dyDescent="0.15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Q907" s="63"/>
    </row>
    <row r="908" spans="3:17" ht="24" customHeight="1" x14ac:dyDescent="0.15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Q908" s="63"/>
    </row>
    <row r="909" spans="3:17" ht="24" customHeight="1" x14ac:dyDescent="0.15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Q909" s="63"/>
    </row>
    <row r="910" spans="3:17" ht="24" customHeight="1" x14ac:dyDescent="0.15"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Q910" s="63"/>
    </row>
    <row r="911" spans="3:17" ht="24" customHeight="1" x14ac:dyDescent="0.15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Q911" s="63"/>
    </row>
    <row r="912" spans="3:17" ht="24" customHeight="1" x14ac:dyDescent="0.15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Q912" s="63"/>
    </row>
    <row r="913" spans="3:17" ht="24" customHeight="1" x14ac:dyDescent="0.15"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Q913" s="63"/>
    </row>
    <row r="914" spans="3:17" ht="24" customHeight="1" x14ac:dyDescent="0.15"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Q914" s="63"/>
    </row>
    <row r="915" spans="3:17" ht="24" customHeight="1" x14ac:dyDescent="0.15"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Q915" s="63"/>
    </row>
    <row r="916" spans="3:17" ht="24" customHeight="1" x14ac:dyDescent="0.15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Q916" s="63"/>
    </row>
    <row r="917" spans="3:17" ht="24" customHeight="1" x14ac:dyDescent="0.15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Q917" s="63"/>
    </row>
    <row r="918" spans="3:17" ht="24" customHeight="1" x14ac:dyDescent="0.15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Q918" s="63"/>
    </row>
    <row r="919" spans="3:17" ht="24" customHeight="1" x14ac:dyDescent="0.15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Q919" s="63"/>
    </row>
    <row r="920" spans="3:17" ht="24" customHeight="1" x14ac:dyDescent="0.15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Q920" s="63"/>
    </row>
    <row r="921" spans="3:17" ht="24" customHeight="1" x14ac:dyDescent="0.15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Q921" s="63"/>
    </row>
    <row r="922" spans="3:17" ht="24" customHeight="1" x14ac:dyDescent="0.15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Q922" s="63"/>
    </row>
    <row r="923" spans="3:17" ht="24" customHeight="1" x14ac:dyDescent="0.15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Q923" s="63"/>
    </row>
    <row r="924" spans="3:17" ht="24" customHeight="1" x14ac:dyDescent="0.15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Q924" s="63"/>
    </row>
    <row r="925" spans="3:17" ht="24" customHeight="1" x14ac:dyDescent="0.15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Q925" s="63"/>
    </row>
    <row r="926" spans="3:17" ht="24" customHeight="1" x14ac:dyDescent="0.15"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Q926" s="63"/>
    </row>
    <row r="927" spans="3:17" ht="24" customHeight="1" x14ac:dyDescent="0.15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Q927" s="63"/>
    </row>
    <row r="928" spans="3:17" ht="24" customHeight="1" x14ac:dyDescent="0.15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Q928" s="63"/>
    </row>
    <row r="929" spans="3:17" ht="24" customHeight="1" x14ac:dyDescent="0.15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Q929" s="63"/>
    </row>
    <row r="930" spans="3:17" ht="24" customHeight="1" x14ac:dyDescent="0.15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Q930" s="63"/>
    </row>
    <row r="931" spans="3:17" ht="24" customHeight="1" x14ac:dyDescent="0.15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Q931" s="63"/>
    </row>
    <row r="932" spans="3:17" ht="24" customHeight="1" x14ac:dyDescent="0.15"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Q932" s="63"/>
    </row>
    <row r="933" spans="3:17" ht="24" customHeight="1" x14ac:dyDescent="0.15"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Q933" s="63"/>
    </row>
    <row r="934" spans="3:17" ht="24" customHeight="1" x14ac:dyDescent="0.15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Q934" s="63"/>
    </row>
    <row r="935" spans="3:17" ht="24" customHeight="1" x14ac:dyDescent="0.15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Q935" s="63"/>
    </row>
    <row r="936" spans="3:17" ht="24" customHeight="1" x14ac:dyDescent="0.15"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Q936" s="63"/>
    </row>
    <row r="937" spans="3:17" ht="24" customHeight="1" x14ac:dyDescent="0.15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Q937" s="63"/>
    </row>
    <row r="938" spans="3:17" ht="24" customHeight="1" x14ac:dyDescent="0.15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Q938" s="63"/>
    </row>
    <row r="939" spans="3:17" ht="24" customHeight="1" x14ac:dyDescent="0.15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Q939" s="63"/>
    </row>
    <row r="940" spans="3:17" ht="24" customHeight="1" x14ac:dyDescent="0.15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Q940" s="63"/>
    </row>
    <row r="941" spans="3:17" ht="24" customHeight="1" x14ac:dyDescent="0.15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Q941" s="63"/>
    </row>
    <row r="942" spans="3:17" ht="24" customHeight="1" x14ac:dyDescent="0.15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Q942" s="63"/>
    </row>
    <row r="943" spans="3:17" ht="24" customHeight="1" x14ac:dyDescent="0.15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Q943" s="63"/>
    </row>
    <row r="944" spans="3:17" ht="24" customHeight="1" x14ac:dyDescent="0.15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Q944" s="63"/>
    </row>
    <row r="945" spans="3:17" ht="24" customHeight="1" x14ac:dyDescent="0.15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Q945" s="63"/>
    </row>
    <row r="946" spans="3:17" ht="24" customHeight="1" x14ac:dyDescent="0.15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Q946" s="63"/>
    </row>
    <row r="947" spans="3:17" ht="24" customHeight="1" x14ac:dyDescent="0.15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Q947" s="63"/>
    </row>
    <row r="948" spans="3:17" ht="24" customHeight="1" x14ac:dyDescent="0.15"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Q948" s="63"/>
    </row>
    <row r="949" spans="3:17" ht="24" customHeight="1" x14ac:dyDescent="0.15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Q949" s="63"/>
    </row>
    <row r="950" spans="3:17" ht="24" customHeight="1" x14ac:dyDescent="0.15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Q950" s="63"/>
    </row>
    <row r="951" spans="3:17" ht="24" customHeight="1" x14ac:dyDescent="0.15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Q951" s="63"/>
    </row>
    <row r="952" spans="3:17" ht="24" customHeight="1" x14ac:dyDescent="0.15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Q952" s="63"/>
    </row>
    <row r="953" spans="3:17" ht="24" customHeight="1" x14ac:dyDescent="0.15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Q953" s="63"/>
    </row>
    <row r="954" spans="3:17" ht="24" customHeight="1" x14ac:dyDescent="0.15"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Q954" s="63"/>
    </row>
    <row r="955" spans="3:17" ht="24" customHeight="1" x14ac:dyDescent="0.15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Q955" s="63"/>
    </row>
    <row r="956" spans="3:17" ht="24" customHeight="1" x14ac:dyDescent="0.15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Q956" s="63"/>
    </row>
    <row r="957" spans="3:17" ht="24" customHeight="1" x14ac:dyDescent="0.15"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Q957" s="63"/>
    </row>
    <row r="958" spans="3:17" ht="24" customHeight="1" x14ac:dyDescent="0.15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Q958" s="63"/>
    </row>
    <row r="959" spans="3:17" ht="24" customHeight="1" x14ac:dyDescent="0.15"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Q959" s="63"/>
    </row>
    <row r="960" spans="3:17" ht="24" customHeight="1" x14ac:dyDescent="0.15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Q960" s="63"/>
    </row>
    <row r="961" spans="3:17" ht="24" customHeight="1" x14ac:dyDescent="0.15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Q961" s="63"/>
    </row>
    <row r="962" spans="3:17" ht="24" customHeight="1" x14ac:dyDescent="0.15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Q962" s="63"/>
    </row>
    <row r="963" spans="3:17" ht="24" customHeight="1" x14ac:dyDescent="0.15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Q963" s="63"/>
    </row>
    <row r="964" spans="3:17" ht="24" customHeight="1" x14ac:dyDescent="0.15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Q964" s="63"/>
    </row>
    <row r="965" spans="3:17" ht="24" customHeight="1" x14ac:dyDescent="0.15"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Q965" s="63"/>
    </row>
    <row r="966" spans="3:17" ht="24" customHeight="1" x14ac:dyDescent="0.15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Q966" s="63"/>
    </row>
    <row r="967" spans="3:17" ht="24" customHeight="1" x14ac:dyDescent="0.15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Q967" s="63"/>
    </row>
    <row r="968" spans="3:17" ht="24" customHeight="1" x14ac:dyDescent="0.15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Q968" s="63"/>
    </row>
    <row r="969" spans="3:17" ht="24" customHeight="1" x14ac:dyDescent="0.15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Q969" s="63"/>
    </row>
    <row r="970" spans="3:17" ht="24" customHeight="1" x14ac:dyDescent="0.15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Q970" s="63"/>
    </row>
    <row r="971" spans="3:17" ht="24" customHeight="1" x14ac:dyDescent="0.15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Q971" s="63"/>
    </row>
    <row r="972" spans="3:17" ht="24" customHeight="1" x14ac:dyDescent="0.15"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Q972" s="63"/>
    </row>
    <row r="973" spans="3:17" ht="24" customHeight="1" x14ac:dyDescent="0.15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Q973" s="63"/>
    </row>
    <row r="974" spans="3:17" ht="24" customHeight="1" x14ac:dyDescent="0.15"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Q974" s="63"/>
    </row>
    <row r="975" spans="3:17" ht="24" customHeight="1" x14ac:dyDescent="0.15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Q975" s="63"/>
    </row>
    <row r="976" spans="3:17" ht="24" customHeight="1" x14ac:dyDescent="0.15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Q976" s="63"/>
    </row>
    <row r="977" spans="3:17" ht="24" customHeight="1" x14ac:dyDescent="0.15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Q977" s="63"/>
    </row>
    <row r="978" spans="3:17" ht="24" customHeight="1" x14ac:dyDescent="0.15"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Q978" s="63"/>
    </row>
    <row r="979" spans="3:17" ht="24" customHeight="1" x14ac:dyDescent="0.15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Q979" s="63"/>
    </row>
    <row r="980" spans="3:17" ht="24" customHeight="1" x14ac:dyDescent="0.15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Q980" s="63"/>
    </row>
    <row r="981" spans="3:17" ht="24" customHeight="1" x14ac:dyDescent="0.15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Q981" s="63"/>
    </row>
    <row r="982" spans="3:17" ht="24" customHeight="1" x14ac:dyDescent="0.15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Q982" s="63"/>
    </row>
    <row r="983" spans="3:17" ht="24" customHeight="1" x14ac:dyDescent="0.15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Q983" s="63"/>
    </row>
    <row r="984" spans="3:17" ht="24" customHeight="1" x14ac:dyDescent="0.15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Q984" s="63"/>
    </row>
    <row r="985" spans="3:17" ht="24" customHeight="1" x14ac:dyDescent="0.15"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Q985" s="63"/>
    </row>
    <row r="986" spans="3:17" ht="24" customHeight="1" x14ac:dyDescent="0.15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Q986" s="63"/>
    </row>
    <row r="987" spans="3:17" ht="24" customHeight="1" x14ac:dyDescent="0.15"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Q987" s="63"/>
    </row>
    <row r="988" spans="3:17" ht="24" customHeight="1" x14ac:dyDescent="0.15"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Q988" s="63"/>
    </row>
    <row r="989" spans="3:17" ht="24" customHeight="1" x14ac:dyDescent="0.15"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Q989" s="63"/>
    </row>
    <row r="990" spans="3:17" ht="24" customHeight="1" x14ac:dyDescent="0.15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Q990" s="63"/>
    </row>
    <row r="991" spans="3:17" ht="24" customHeight="1" x14ac:dyDescent="0.15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Q991" s="63"/>
    </row>
    <row r="992" spans="3:17" ht="24" customHeight="1" x14ac:dyDescent="0.15"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Q992" s="63"/>
    </row>
    <row r="993" spans="3:17" ht="24" customHeight="1" x14ac:dyDescent="0.15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Q993" s="63"/>
    </row>
    <row r="994" spans="3:17" ht="24" customHeight="1" x14ac:dyDescent="0.15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Q994" s="63"/>
    </row>
    <row r="995" spans="3:17" ht="24" customHeight="1" x14ac:dyDescent="0.15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Q995" s="63"/>
    </row>
    <row r="996" spans="3:17" ht="24" customHeight="1" x14ac:dyDescent="0.15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Q996" s="63"/>
    </row>
    <row r="997" spans="3:17" ht="24" customHeight="1" x14ac:dyDescent="0.15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Q997" s="63"/>
    </row>
    <row r="998" spans="3:17" ht="24" customHeight="1" x14ac:dyDescent="0.15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Q998" s="63"/>
    </row>
    <row r="999" spans="3:17" ht="24" customHeight="1" x14ac:dyDescent="0.15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Q999" s="63"/>
    </row>
    <row r="1000" spans="3:17" ht="24" customHeight="1" x14ac:dyDescent="0.15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Q1000" s="63"/>
    </row>
  </sheetData>
  <mergeCells count="4">
    <mergeCell ref="G1:H1"/>
    <mergeCell ref="I1:J1"/>
    <mergeCell ref="D16:H16"/>
    <mergeCell ref="D49:H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tabSelected="1" workbookViewId="0"/>
  </sheetViews>
  <sheetFormatPr baseColWidth="10" defaultColWidth="14.5" defaultRowHeight="15" customHeight="1" x14ac:dyDescent="0.15"/>
  <cols>
    <col min="1" max="1" width="6" customWidth="1"/>
    <col min="2" max="2" width="26" customWidth="1"/>
    <col min="3" max="3" width="11.33203125" customWidth="1"/>
    <col min="4" max="13" width="6" customWidth="1"/>
    <col min="14" max="26" width="8" customWidth="1"/>
  </cols>
  <sheetData>
    <row r="1" spans="1:26" ht="13.5" customHeight="1" x14ac:dyDescent="0.15">
      <c r="A1" s="135" t="s">
        <v>147</v>
      </c>
      <c r="B1" s="5"/>
      <c r="C1" s="136" t="s">
        <v>232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 x14ac:dyDescent="0.15">
      <c r="A2" s="135"/>
      <c r="B2" s="2" t="s">
        <v>148</v>
      </c>
      <c r="C2" s="136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 x14ac:dyDescent="0.15">
      <c r="A3" s="135"/>
      <c r="B3" s="7" t="s">
        <v>149</v>
      </c>
      <c r="C3" s="81">
        <v>25000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 x14ac:dyDescent="0.15">
      <c r="A4" s="135"/>
      <c r="B4" s="7" t="s">
        <v>233</v>
      </c>
      <c r="C4" s="81">
        <v>100000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A5" s="135"/>
      <c r="B5" s="7" t="s">
        <v>187</v>
      </c>
      <c r="C5" s="81">
        <v>50000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 x14ac:dyDescent="0.15">
      <c r="A6" s="135"/>
      <c r="B6" s="3" t="s">
        <v>152</v>
      </c>
      <c r="C6" s="137">
        <f>SUM(C3:C5)</f>
        <v>175000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 x14ac:dyDescent="0.15">
      <c r="A7" s="135"/>
      <c r="B7" s="3"/>
      <c r="C7" s="8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5" customHeight="1" x14ac:dyDescent="0.15">
      <c r="A8" s="135"/>
      <c r="B8" s="2" t="s">
        <v>153</v>
      </c>
      <c r="C8" s="8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 x14ac:dyDescent="0.15">
      <c r="A9" s="135"/>
      <c r="B9" s="7" t="s">
        <v>234</v>
      </c>
      <c r="C9" s="81">
        <v>100000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 x14ac:dyDescent="0.15">
      <c r="A10" s="135"/>
      <c r="B10" s="7" t="s">
        <v>155</v>
      </c>
      <c r="C10" s="81">
        <v>125000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 x14ac:dyDescent="0.15">
      <c r="A11" s="135"/>
      <c r="B11" s="3" t="s">
        <v>157</v>
      </c>
      <c r="C11" s="137">
        <f>SUM(C9:C10)</f>
        <v>225000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15">
      <c r="A12" s="135"/>
      <c r="B12" s="3"/>
      <c r="C12" s="8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15">
      <c r="A13" s="135"/>
      <c r="B13" s="1" t="s">
        <v>158</v>
      </c>
      <c r="C13" s="138">
        <f>C6+C11</f>
        <v>400000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 x14ac:dyDescent="0.15">
      <c r="A14" s="135"/>
      <c r="B14" s="3"/>
      <c r="C14" s="8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 x14ac:dyDescent="0.15">
      <c r="A15" s="135" t="s">
        <v>159</v>
      </c>
      <c r="B15" s="5"/>
      <c r="C15" s="8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customHeight="1" x14ac:dyDescent="0.15">
      <c r="A16" s="135"/>
      <c r="B16" s="2" t="s">
        <v>160</v>
      </c>
      <c r="C16" s="8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15">
      <c r="A17" s="135"/>
      <c r="B17" s="7" t="s">
        <v>235</v>
      </c>
      <c r="C17" s="81">
        <v>50000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15">
      <c r="A18" s="135"/>
      <c r="B18" s="7" t="s">
        <v>162</v>
      </c>
      <c r="C18" s="81"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15">
      <c r="A19" s="135"/>
      <c r="B19" s="3" t="s">
        <v>163</v>
      </c>
      <c r="C19" s="137">
        <f>SUM(C17:C18)</f>
        <v>50000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15">
      <c r="A20" s="135"/>
      <c r="B20" s="3"/>
      <c r="C20" s="8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15">
      <c r="A21" s="135"/>
      <c r="B21" s="2" t="s">
        <v>164</v>
      </c>
      <c r="C21" s="8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 x14ac:dyDescent="0.15">
      <c r="A22" s="135"/>
      <c r="B22" s="7" t="s">
        <v>165</v>
      </c>
      <c r="C22" s="81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 x14ac:dyDescent="0.15">
      <c r="A23" s="135"/>
      <c r="B23" s="3" t="s">
        <v>166</v>
      </c>
      <c r="C23" s="137">
        <f>SUM(C22)</f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 x14ac:dyDescent="0.15">
      <c r="A24" s="135"/>
      <c r="B24" s="3"/>
      <c r="C24" s="8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15">
      <c r="A25" s="135"/>
      <c r="B25" s="1" t="s">
        <v>167</v>
      </c>
      <c r="C25" s="139">
        <f>C19+C23</f>
        <v>50000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 x14ac:dyDescent="0.15">
      <c r="A26" s="135"/>
      <c r="B26" s="8"/>
      <c r="C26" s="8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 x14ac:dyDescent="0.15">
      <c r="A27" s="135" t="s">
        <v>168</v>
      </c>
      <c r="B27" s="5"/>
      <c r="C27" s="8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 x14ac:dyDescent="0.15">
      <c r="A28" s="135"/>
      <c r="B28" s="7" t="s">
        <v>169</v>
      </c>
      <c r="C28" s="81">
        <v>500000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 x14ac:dyDescent="0.15">
      <c r="A29" s="135"/>
      <c r="B29" s="7" t="s">
        <v>170</v>
      </c>
      <c r="C29" s="81">
        <v>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 x14ac:dyDescent="0.15">
      <c r="A30" s="135"/>
      <c r="B30" s="7" t="s">
        <v>171</v>
      </c>
      <c r="C30" s="140">
        <v>-150000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15">
      <c r="A31" s="135"/>
      <c r="B31" s="3" t="s">
        <v>163</v>
      </c>
      <c r="C31" s="139">
        <f>SUM(C28:C30)</f>
        <v>350000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15">
      <c r="A32" s="135"/>
      <c r="B32" s="3"/>
      <c r="C32" s="14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15">
      <c r="A33" s="135"/>
      <c r="B33" s="1" t="s">
        <v>173</v>
      </c>
      <c r="C33" s="138">
        <f>C25+C31</f>
        <v>400000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15">
      <c r="A34" s="135"/>
      <c r="B34" s="8"/>
      <c r="C34" s="13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 x14ac:dyDescent="0.15">
      <c r="A35" s="135"/>
      <c r="B35" s="8"/>
      <c r="C35" s="136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 x14ac:dyDescent="0.15">
      <c r="A36" s="135"/>
      <c r="B36" s="8"/>
      <c r="C36" s="13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 x14ac:dyDescent="0.15">
      <c r="A37" s="135"/>
      <c r="B37" s="8"/>
      <c r="C37" s="13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 x14ac:dyDescent="0.15">
      <c r="A38" s="135"/>
      <c r="B38" s="8"/>
      <c r="C38" s="13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 x14ac:dyDescent="0.15">
      <c r="A39" s="135"/>
      <c r="B39" s="8"/>
      <c r="C39" s="13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 x14ac:dyDescent="0.15">
      <c r="A40" s="135"/>
      <c r="B40" s="8"/>
      <c r="C40" s="13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 x14ac:dyDescent="0.15">
      <c r="A41" s="135"/>
      <c r="B41" s="8"/>
      <c r="C41" s="13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 x14ac:dyDescent="0.15">
      <c r="A42" s="135"/>
      <c r="B42" s="8"/>
      <c r="C42" s="13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 x14ac:dyDescent="0.15">
      <c r="A43" s="135"/>
      <c r="B43" s="8"/>
      <c r="C43" s="13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 x14ac:dyDescent="0.15">
      <c r="A44" s="135"/>
      <c r="B44" s="8"/>
      <c r="C44" s="13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 x14ac:dyDescent="0.15">
      <c r="A45" s="135"/>
      <c r="B45" s="8"/>
      <c r="C45" s="13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 x14ac:dyDescent="0.15">
      <c r="A46" s="135"/>
      <c r="B46" s="8"/>
      <c r="C46" s="13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 x14ac:dyDescent="0.15">
      <c r="A47" s="135"/>
      <c r="B47" s="8"/>
      <c r="C47" s="13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 x14ac:dyDescent="0.15">
      <c r="A48" s="135"/>
      <c r="B48" s="8"/>
      <c r="C48" s="13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 x14ac:dyDescent="0.15">
      <c r="A49" s="135"/>
      <c r="B49" s="8"/>
      <c r="C49" s="13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 x14ac:dyDescent="0.15">
      <c r="A50" s="135"/>
      <c r="B50" s="8"/>
      <c r="C50" s="13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 x14ac:dyDescent="0.15">
      <c r="A51" s="135"/>
      <c r="B51" s="8"/>
      <c r="C51" s="13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 x14ac:dyDescent="0.15">
      <c r="A52" s="135"/>
      <c r="B52" s="8"/>
      <c r="C52" s="13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 x14ac:dyDescent="0.15">
      <c r="A53" s="135"/>
      <c r="B53" s="8"/>
      <c r="C53" s="13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 x14ac:dyDescent="0.15">
      <c r="A54" s="135"/>
      <c r="B54" s="8"/>
      <c r="C54" s="13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 x14ac:dyDescent="0.15">
      <c r="A55" s="135"/>
      <c r="B55" s="8"/>
      <c r="C55" s="13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 x14ac:dyDescent="0.15">
      <c r="A56" s="135"/>
      <c r="B56" s="8"/>
      <c r="C56" s="13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 x14ac:dyDescent="0.15">
      <c r="A57" s="135"/>
      <c r="B57" s="8"/>
      <c r="C57" s="13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 x14ac:dyDescent="0.15">
      <c r="A58" s="135"/>
      <c r="B58" s="8"/>
      <c r="C58" s="13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 x14ac:dyDescent="0.15">
      <c r="A59" s="135"/>
      <c r="B59" s="8"/>
      <c r="C59" s="13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 x14ac:dyDescent="0.15">
      <c r="A60" s="135"/>
      <c r="B60" s="8"/>
      <c r="C60" s="13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 x14ac:dyDescent="0.15">
      <c r="A61" s="135"/>
      <c r="B61" s="8"/>
      <c r="C61" s="13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 x14ac:dyDescent="0.15">
      <c r="A62" s="135"/>
      <c r="B62" s="8"/>
      <c r="C62" s="13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 x14ac:dyDescent="0.15">
      <c r="A63" s="135"/>
      <c r="B63" s="8"/>
      <c r="C63" s="13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 x14ac:dyDescent="0.15">
      <c r="A64" s="135"/>
      <c r="B64" s="8"/>
      <c r="C64" s="13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 x14ac:dyDescent="0.15">
      <c r="A65" s="135"/>
      <c r="B65" s="8"/>
      <c r="C65" s="13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 x14ac:dyDescent="0.15">
      <c r="A66" s="135"/>
      <c r="B66" s="8"/>
      <c r="C66" s="13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 x14ac:dyDescent="0.15">
      <c r="A67" s="135"/>
      <c r="B67" s="8"/>
      <c r="C67" s="13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 x14ac:dyDescent="0.15">
      <c r="A68" s="135"/>
      <c r="B68" s="8"/>
      <c r="C68" s="136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 x14ac:dyDescent="0.15">
      <c r="A69" s="135"/>
      <c r="B69" s="8"/>
      <c r="C69" s="13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 x14ac:dyDescent="0.15">
      <c r="A70" s="135"/>
      <c r="B70" s="8"/>
      <c r="C70" s="13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 x14ac:dyDescent="0.15">
      <c r="A71" s="135"/>
      <c r="B71" s="8"/>
      <c r="C71" s="136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 x14ac:dyDescent="0.15">
      <c r="A72" s="135"/>
      <c r="B72" s="8"/>
      <c r="C72" s="136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 x14ac:dyDescent="0.15">
      <c r="A73" s="135"/>
      <c r="B73" s="8"/>
      <c r="C73" s="136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 x14ac:dyDescent="0.15">
      <c r="A74" s="135"/>
      <c r="B74" s="8"/>
      <c r="C74" s="13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 x14ac:dyDescent="0.15">
      <c r="A75" s="135"/>
      <c r="B75" s="8"/>
      <c r="C75" s="13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 x14ac:dyDescent="0.15">
      <c r="A76" s="135"/>
      <c r="B76" s="8"/>
      <c r="C76" s="13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 x14ac:dyDescent="0.15">
      <c r="A77" s="135"/>
      <c r="B77" s="8"/>
      <c r="C77" s="136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 x14ac:dyDescent="0.15">
      <c r="A78" s="135"/>
      <c r="B78" s="8"/>
      <c r="C78" s="136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 x14ac:dyDescent="0.15">
      <c r="A79" s="135"/>
      <c r="B79" s="8"/>
      <c r="C79" s="136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 x14ac:dyDescent="0.15">
      <c r="A80" s="135"/>
      <c r="B80" s="8"/>
      <c r="C80" s="136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 x14ac:dyDescent="0.15">
      <c r="A81" s="135"/>
      <c r="B81" s="8"/>
      <c r="C81" s="136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 x14ac:dyDescent="0.15">
      <c r="A82" s="135"/>
      <c r="B82" s="8"/>
      <c r="C82" s="136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 x14ac:dyDescent="0.15">
      <c r="A83" s="135"/>
      <c r="B83" s="8"/>
      <c r="C83" s="136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 x14ac:dyDescent="0.15">
      <c r="A84" s="135"/>
      <c r="B84" s="8"/>
      <c r="C84" s="136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 x14ac:dyDescent="0.15">
      <c r="A85" s="135"/>
      <c r="B85" s="8"/>
      <c r="C85" s="136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 x14ac:dyDescent="0.15">
      <c r="A86" s="135"/>
      <c r="B86" s="8"/>
      <c r="C86" s="136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 x14ac:dyDescent="0.15">
      <c r="A87" s="135"/>
      <c r="B87" s="8"/>
      <c r="C87" s="136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 x14ac:dyDescent="0.15">
      <c r="A88" s="135"/>
      <c r="B88" s="8"/>
      <c r="C88" s="136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 x14ac:dyDescent="0.15">
      <c r="A89" s="135"/>
      <c r="B89" s="8"/>
      <c r="C89" s="136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 x14ac:dyDescent="0.15">
      <c r="A90" s="135"/>
      <c r="B90" s="8"/>
      <c r="C90" s="136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 x14ac:dyDescent="0.15">
      <c r="A91" s="135"/>
      <c r="B91" s="8"/>
      <c r="C91" s="136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 x14ac:dyDescent="0.15">
      <c r="A92" s="135"/>
      <c r="B92" s="8"/>
      <c r="C92" s="13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 x14ac:dyDescent="0.15">
      <c r="A93" s="135"/>
      <c r="B93" s="8"/>
      <c r="C93" s="136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 x14ac:dyDescent="0.15">
      <c r="A94" s="135"/>
      <c r="B94" s="8"/>
      <c r="C94" s="136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 x14ac:dyDescent="0.15">
      <c r="A95" s="135"/>
      <c r="B95" s="8"/>
      <c r="C95" s="136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 x14ac:dyDescent="0.15">
      <c r="A96" s="135"/>
      <c r="B96" s="8"/>
      <c r="C96" s="13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 x14ac:dyDescent="0.15">
      <c r="A97" s="135"/>
      <c r="B97" s="8"/>
      <c r="C97" s="136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 x14ac:dyDescent="0.15">
      <c r="A98" s="135"/>
      <c r="B98" s="8"/>
      <c r="C98" s="136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 x14ac:dyDescent="0.15">
      <c r="A99" s="135"/>
      <c r="B99" s="8"/>
      <c r="C99" s="136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 x14ac:dyDescent="0.15">
      <c r="A100" s="135"/>
      <c r="B100" s="8"/>
      <c r="C100" s="13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 x14ac:dyDescent="0.15">
      <c r="A101" s="135"/>
      <c r="B101" s="8"/>
      <c r="C101" s="136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 x14ac:dyDescent="0.15">
      <c r="A102" s="135"/>
      <c r="B102" s="8"/>
      <c r="C102" s="136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 x14ac:dyDescent="0.15">
      <c r="A103" s="135"/>
      <c r="B103" s="8"/>
      <c r="C103" s="136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 x14ac:dyDescent="0.15">
      <c r="A104" s="135"/>
      <c r="B104" s="8"/>
      <c r="C104" s="136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 x14ac:dyDescent="0.15">
      <c r="A105" s="135"/>
      <c r="B105" s="8"/>
      <c r="C105" s="136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 x14ac:dyDescent="0.15">
      <c r="A106" s="135"/>
      <c r="B106" s="8"/>
      <c r="C106" s="13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 x14ac:dyDescent="0.15">
      <c r="A107" s="135"/>
      <c r="B107" s="8"/>
      <c r="C107" s="136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 x14ac:dyDescent="0.15">
      <c r="A108" s="135"/>
      <c r="B108" s="8"/>
      <c r="C108" s="136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 x14ac:dyDescent="0.15">
      <c r="A109" s="135"/>
      <c r="B109" s="8"/>
      <c r="C109" s="136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 x14ac:dyDescent="0.15">
      <c r="A110" s="135"/>
      <c r="B110" s="8"/>
      <c r="C110" s="13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 x14ac:dyDescent="0.15">
      <c r="A111" s="135"/>
      <c r="B111" s="8"/>
      <c r="C111" s="136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 x14ac:dyDescent="0.15">
      <c r="A112" s="135"/>
      <c r="B112" s="8"/>
      <c r="C112" s="136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 x14ac:dyDescent="0.15">
      <c r="A113" s="135"/>
      <c r="B113" s="8"/>
      <c r="C113" s="136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 x14ac:dyDescent="0.15">
      <c r="A114" s="135"/>
      <c r="B114" s="8"/>
      <c r="C114" s="13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 x14ac:dyDescent="0.15">
      <c r="A115" s="135"/>
      <c r="B115" s="8"/>
      <c r="C115" s="13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 x14ac:dyDescent="0.15">
      <c r="A116" s="135"/>
      <c r="B116" s="8"/>
      <c r="C116" s="13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 x14ac:dyDescent="0.15">
      <c r="A117" s="135"/>
      <c r="B117" s="8"/>
      <c r="C117" s="136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 x14ac:dyDescent="0.15">
      <c r="A118" s="135"/>
      <c r="B118" s="8"/>
      <c r="C118" s="136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 x14ac:dyDescent="0.15">
      <c r="A119" s="135"/>
      <c r="B119" s="8"/>
      <c r="C119" s="136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 x14ac:dyDescent="0.15">
      <c r="A120" s="135"/>
      <c r="B120" s="8"/>
      <c r="C120" s="136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 x14ac:dyDescent="0.15">
      <c r="A121" s="135"/>
      <c r="B121" s="8"/>
      <c r="C121" s="13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 x14ac:dyDescent="0.15">
      <c r="A122" s="135"/>
      <c r="B122" s="8"/>
      <c r="C122" s="136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 x14ac:dyDescent="0.15">
      <c r="A123" s="135"/>
      <c r="B123" s="8"/>
      <c r="C123" s="13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 x14ac:dyDescent="0.15">
      <c r="A124" s="135"/>
      <c r="B124" s="8"/>
      <c r="C124" s="13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 x14ac:dyDescent="0.15">
      <c r="A125" s="135"/>
      <c r="B125" s="8"/>
      <c r="C125" s="136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 x14ac:dyDescent="0.15">
      <c r="A126" s="135"/>
      <c r="B126" s="8"/>
      <c r="C126" s="13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 x14ac:dyDescent="0.15">
      <c r="A127" s="135"/>
      <c r="B127" s="8"/>
      <c r="C127" s="13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 x14ac:dyDescent="0.15">
      <c r="A128" s="135"/>
      <c r="B128" s="8"/>
      <c r="C128" s="136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 x14ac:dyDescent="0.15">
      <c r="A129" s="135"/>
      <c r="B129" s="8"/>
      <c r="C129" s="13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 x14ac:dyDescent="0.15">
      <c r="A130" s="135"/>
      <c r="B130" s="8"/>
      <c r="C130" s="13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 x14ac:dyDescent="0.15">
      <c r="A131" s="135"/>
      <c r="B131" s="8"/>
      <c r="C131" s="136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 x14ac:dyDescent="0.15">
      <c r="A132" s="135"/>
      <c r="B132" s="8"/>
      <c r="C132" s="13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 x14ac:dyDescent="0.15">
      <c r="A133" s="135"/>
      <c r="B133" s="8"/>
      <c r="C133" s="136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 x14ac:dyDescent="0.15">
      <c r="A134" s="135"/>
      <c r="B134" s="8"/>
      <c r="C134" s="13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 x14ac:dyDescent="0.15">
      <c r="A135" s="135"/>
      <c r="B135" s="8"/>
      <c r="C135" s="136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 x14ac:dyDescent="0.15">
      <c r="A136" s="135"/>
      <c r="B136" s="8"/>
      <c r="C136" s="13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 x14ac:dyDescent="0.15">
      <c r="A137" s="135"/>
      <c r="B137" s="8"/>
      <c r="C137" s="136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 x14ac:dyDescent="0.15">
      <c r="A138" s="135"/>
      <c r="B138" s="8"/>
      <c r="C138" s="13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 x14ac:dyDescent="0.15">
      <c r="A139" s="135"/>
      <c r="B139" s="8"/>
      <c r="C139" s="136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 x14ac:dyDescent="0.15">
      <c r="A140" s="135"/>
      <c r="B140" s="8"/>
      <c r="C140" s="136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 x14ac:dyDescent="0.15">
      <c r="A141" s="135"/>
      <c r="B141" s="8"/>
      <c r="C141" s="136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 x14ac:dyDescent="0.15">
      <c r="A142" s="135"/>
      <c r="B142" s="8"/>
      <c r="C142" s="136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 x14ac:dyDescent="0.15">
      <c r="A143" s="135"/>
      <c r="B143" s="8"/>
      <c r="C143" s="136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 x14ac:dyDescent="0.15">
      <c r="A144" s="135"/>
      <c r="B144" s="8"/>
      <c r="C144" s="136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 x14ac:dyDescent="0.15">
      <c r="A145" s="135"/>
      <c r="B145" s="8"/>
      <c r="C145" s="136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 x14ac:dyDescent="0.15">
      <c r="A146" s="135"/>
      <c r="B146" s="8"/>
      <c r="C146" s="136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 x14ac:dyDescent="0.15">
      <c r="A147" s="135"/>
      <c r="B147" s="8"/>
      <c r="C147" s="13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 x14ac:dyDescent="0.15">
      <c r="A148" s="135"/>
      <c r="B148" s="8"/>
      <c r="C148" s="13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 x14ac:dyDescent="0.15">
      <c r="A149" s="135"/>
      <c r="B149" s="8"/>
      <c r="C149" s="13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 x14ac:dyDescent="0.15">
      <c r="A150" s="135"/>
      <c r="B150" s="8"/>
      <c r="C150" s="13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 x14ac:dyDescent="0.15">
      <c r="A151" s="135"/>
      <c r="B151" s="8"/>
      <c r="C151" s="136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 x14ac:dyDescent="0.15">
      <c r="A152" s="135"/>
      <c r="B152" s="8"/>
      <c r="C152" s="136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 x14ac:dyDescent="0.15">
      <c r="A153" s="135"/>
      <c r="B153" s="8"/>
      <c r="C153" s="136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 x14ac:dyDescent="0.15">
      <c r="A154" s="135"/>
      <c r="B154" s="8"/>
      <c r="C154" s="136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 x14ac:dyDescent="0.15">
      <c r="A155" s="135"/>
      <c r="B155" s="8"/>
      <c r="C155" s="136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 x14ac:dyDescent="0.15">
      <c r="A156" s="135"/>
      <c r="B156" s="8"/>
      <c r="C156" s="13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 x14ac:dyDescent="0.15">
      <c r="A157" s="135"/>
      <c r="B157" s="8"/>
      <c r="C157" s="136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 x14ac:dyDescent="0.15">
      <c r="A158" s="135"/>
      <c r="B158" s="8"/>
      <c r="C158" s="136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 x14ac:dyDescent="0.15">
      <c r="A159" s="135"/>
      <c r="B159" s="8"/>
      <c r="C159" s="136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 x14ac:dyDescent="0.15">
      <c r="A160" s="135"/>
      <c r="B160" s="8"/>
      <c r="C160" s="136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 x14ac:dyDescent="0.15">
      <c r="A161" s="135"/>
      <c r="B161" s="8"/>
      <c r="C161" s="136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 x14ac:dyDescent="0.15">
      <c r="A162" s="135"/>
      <c r="B162" s="8"/>
      <c r="C162" s="136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 x14ac:dyDescent="0.15">
      <c r="A163" s="135"/>
      <c r="B163" s="8"/>
      <c r="C163" s="136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 x14ac:dyDescent="0.15">
      <c r="A164" s="135"/>
      <c r="B164" s="8"/>
      <c r="C164" s="136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 x14ac:dyDescent="0.15">
      <c r="A165" s="135"/>
      <c r="B165" s="8"/>
      <c r="C165" s="136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 x14ac:dyDescent="0.15">
      <c r="A166" s="135"/>
      <c r="B166" s="8"/>
      <c r="C166" s="136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 x14ac:dyDescent="0.15">
      <c r="A167" s="135"/>
      <c r="B167" s="8"/>
      <c r="C167" s="136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 x14ac:dyDescent="0.15">
      <c r="A168" s="135"/>
      <c r="B168" s="8"/>
      <c r="C168" s="13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 x14ac:dyDescent="0.15">
      <c r="A169" s="135"/>
      <c r="B169" s="8"/>
      <c r="C169" s="13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 x14ac:dyDescent="0.15">
      <c r="A170" s="135"/>
      <c r="B170" s="8"/>
      <c r="C170" s="136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 x14ac:dyDescent="0.15">
      <c r="A171" s="135"/>
      <c r="B171" s="8"/>
      <c r="C171" s="136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 x14ac:dyDescent="0.15">
      <c r="A172" s="135"/>
      <c r="B172" s="8"/>
      <c r="C172" s="136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 x14ac:dyDescent="0.15">
      <c r="A173" s="135"/>
      <c r="B173" s="8"/>
      <c r="C173" s="136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 x14ac:dyDescent="0.15">
      <c r="A174" s="135"/>
      <c r="B174" s="8"/>
      <c r="C174" s="136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 x14ac:dyDescent="0.15">
      <c r="A175" s="135"/>
      <c r="B175" s="8"/>
      <c r="C175" s="136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 x14ac:dyDescent="0.15">
      <c r="A176" s="135"/>
      <c r="B176" s="8"/>
      <c r="C176" s="136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 x14ac:dyDescent="0.15">
      <c r="A177" s="135"/>
      <c r="B177" s="8"/>
      <c r="C177" s="136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 x14ac:dyDescent="0.15">
      <c r="A178" s="135"/>
      <c r="B178" s="8"/>
      <c r="C178" s="136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 x14ac:dyDescent="0.15">
      <c r="A179" s="135"/>
      <c r="B179" s="8"/>
      <c r="C179" s="136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 x14ac:dyDescent="0.15">
      <c r="A180" s="135"/>
      <c r="B180" s="8"/>
      <c r="C180" s="136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 x14ac:dyDescent="0.15">
      <c r="A181" s="135"/>
      <c r="B181" s="8"/>
      <c r="C181" s="136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 x14ac:dyDescent="0.15">
      <c r="A182" s="135"/>
      <c r="B182" s="8"/>
      <c r="C182" s="136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 x14ac:dyDescent="0.15">
      <c r="A183" s="135"/>
      <c r="B183" s="8"/>
      <c r="C183" s="136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 x14ac:dyDescent="0.15">
      <c r="A184" s="135"/>
      <c r="B184" s="8"/>
      <c r="C184" s="136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 x14ac:dyDescent="0.15">
      <c r="A185" s="135"/>
      <c r="B185" s="8"/>
      <c r="C185" s="136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 x14ac:dyDescent="0.15">
      <c r="A186" s="135"/>
      <c r="B186" s="8"/>
      <c r="C186" s="136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 x14ac:dyDescent="0.15">
      <c r="A187" s="135"/>
      <c r="B187" s="8"/>
      <c r="C187" s="136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 x14ac:dyDescent="0.15">
      <c r="A188" s="135"/>
      <c r="B188" s="8"/>
      <c r="C188" s="136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 x14ac:dyDescent="0.15">
      <c r="A189" s="135"/>
      <c r="B189" s="8"/>
      <c r="C189" s="136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 x14ac:dyDescent="0.15">
      <c r="A190" s="135"/>
      <c r="B190" s="8"/>
      <c r="C190" s="136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 x14ac:dyDescent="0.15">
      <c r="A191" s="135"/>
      <c r="B191" s="8"/>
      <c r="C191" s="136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 x14ac:dyDescent="0.15">
      <c r="A192" s="135"/>
      <c r="B192" s="8"/>
      <c r="C192" s="136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 x14ac:dyDescent="0.15">
      <c r="A193" s="135"/>
      <c r="B193" s="8"/>
      <c r="C193" s="136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 x14ac:dyDescent="0.15">
      <c r="A194" s="135"/>
      <c r="B194" s="8"/>
      <c r="C194" s="136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 x14ac:dyDescent="0.15">
      <c r="A195" s="135"/>
      <c r="B195" s="8"/>
      <c r="C195" s="136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 x14ac:dyDescent="0.15">
      <c r="A196" s="135"/>
      <c r="B196" s="8"/>
      <c r="C196" s="136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 x14ac:dyDescent="0.15">
      <c r="A197" s="135"/>
      <c r="B197" s="8"/>
      <c r="C197" s="136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 x14ac:dyDescent="0.15">
      <c r="A198" s="135"/>
      <c r="B198" s="8"/>
      <c r="C198" s="136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 x14ac:dyDescent="0.15">
      <c r="A199" s="135"/>
      <c r="B199" s="8"/>
      <c r="C199" s="136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 x14ac:dyDescent="0.15">
      <c r="A200" s="135"/>
      <c r="B200" s="8"/>
      <c r="C200" s="136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 x14ac:dyDescent="0.15">
      <c r="A201" s="135"/>
      <c r="B201" s="8"/>
      <c r="C201" s="136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 x14ac:dyDescent="0.15">
      <c r="A202" s="135"/>
      <c r="B202" s="8"/>
      <c r="C202" s="136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 x14ac:dyDescent="0.15">
      <c r="A203" s="135"/>
      <c r="B203" s="8"/>
      <c r="C203" s="136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 x14ac:dyDescent="0.15">
      <c r="A204" s="135"/>
      <c r="B204" s="8"/>
      <c r="C204" s="136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 x14ac:dyDescent="0.15">
      <c r="A205" s="135"/>
      <c r="B205" s="8"/>
      <c r="C205" s="136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 x14ac:dyDescent="0.15">
      <c r="A206" s="135"/>
      <c r="B206" s="8"/>
      <c r="C206" s="136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 x14ac:dyDescent="0.15">
      <c r="A207" s="135"/>
      <c r="B207" s="8"/>
      <c r="C207" s="136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 x14ac:dyDescent="0.15">
      <c r="A208" s="135"/>
      <c r="B208" s="8"/>
      <c r="C208" s="136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 x14ac:dyDescent="0.15">
      <c r="A209" s="135"/>
      <c r="B209" s="8"/>
      <c r="C209" s="136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 x14ac:dyDescent="0.15">
      <c r="A210" s="135"/>
      <c r="B210" s="8"/>
      <c r="C210" s="136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 x14ac:dyDescent="0.15">
      <c r="A211" s="135"/>
      <c r="B211" s="8"/>
      <c r="C211" s="136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 x14ac:dyDescent="0.15">
      <c r="A212" s="135"/>
      <c r="B212" s="8"/>
      <c r="C212" s="136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 x14ac:dyDescent="0.15">
      <c r="A213" s="135"/>
      <c r="B213" s="8"/>
      <c r="C213" s="136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 x14ac:dyDescent="0.15">
      <c r="A214" s="135"/>
      <c r="B214" s="8"/>
      <c r="C214" s="136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 x14ac:dyDescent="0.15">
      <c r="A215" s="135"/>
      <c r="B215" s="8"/>
      <c r="C215" s="136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 x14ac:dyDescent="0.15">
      <c r="A216" s="135"/>
      <c r="B216" s="8"/>
      <c r="C216" s="136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 x14ac:dyDescent="0.15">
      <c r="A217" s="135"/>
      <c r="B217" s="8"/>
      <c r="C217" s="136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 x14ac:dyDescent="0.15">
      <c r="A218" s="135"/>
      <c r="B218" s="8"/>
      <c r="C218" s="136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 x14ac:dyDescent="0.15">
      <c r="A219" s="135"/>
      <c r="B219" s="8"/>
      <c r="C219" s="136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 x14ac:dyDescent="0.15">
      <c r="A220" s="135"/>
      <c r="B220" s="8"/>
      <c r="C220" s="136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 x14ac:dyDescent="0.15">
      <c r="A221" s="135"/>
      <c r="B221" s="8"/>
      <c r="C221" s="136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 x14ac:dyDescent="0.15">
      <c r="A222" s="135"/>
      <c r="B222" s="8"/>
      <c r="C222" s="136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 x14ac:dyDescent="0.15">
      <c r="A223" s="135"/>
      <c r="B223" s="8"/>
      <c r="C223" s="136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 x14ac:dyDescent="0.15">
      <c r="A224" s="135"/>
      <c r="B224" s="8"/>
      <c r="C224" s="136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 x14ac:dyDescent="0.15">
      <c r="A225" s="135"/>
      <c r="B225" s="8"/>
      <c r="C225" s="136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 x14ac:dyDescent="0.15">
      <c r="A226" s="135"/>
      <c r="B226" s="8"/>
      <c r="C226" s="136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 x14ac:dyDescent="0.15">
      <c r="A227" s="135"/>
      <c r="B227" s="8"/>
      <c r="C227" s="136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 x14ac:dyDescent="0.15">
      <c r="A228" s="135"/>
      <c r="B228" s="8"/>
      <c r="C228" s="136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 x14ac:dyDescent="0.15">
      <c r="A229" s="135"/>
      <c r="B229" s="8"/>
      <c r="C229" s="136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 x14ac:dyDescent="0.15">
      <c r="A230" s="135"/>
      <c r="B230" s="8"/>
      <c r="C230" s="136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 x14ac:dyDescent="0.15">
      <c r="A231" s="135"/>
      <c r="B231" s="8"/>
      <c r="C231" s="136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 x14ac:dyDescent="0.15">
      <c r="A232" s="135"/>
      <c r="B232" s="8"/>
      <c r="C232" s="136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 x14ac:dyDescent="0.15">
      <c r="A233" s="135"/>
      <c r="B233" s="8"/>
      <c r="C233" s="136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 x14ac:dyDescent="0.15">
      <c r="A234" s="135"/>
      <c r="B234" s="8"/>
      <c r="C234" s="136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 x14ac:dyDescent="0.15">
      <c r="A235" s="135"/>
      <c r="B235" s="8"/>
      <c r="C235" s="136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 x14ac:dyDescent="0.15">
      <c r="A236" s="135"/>
      <c r="B236" s="8"/>
      <c r="C236" s="136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 x14ac:dyDescent="0.15">
      <c r="A237" s="135"/>
      <c r="B237" s="8"/>
      <c r="C237" s="136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 x14ac:dyDescent="0.15">
      <c r="A238" s="135"/>
      <c r="B238" s="8"/>
      <c r="C238" s="136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 x14ac:dyDescent="0.15">
      <c r="A239" s="135"/>
      <c r="B239" s="8"/>
      <c r="C239" s="136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 x14ac:dyDescent="0.15">
      <c r="A240" s="135"/>
      <c r="B240" s="8"/>
      <c r="C240" s="136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 x14ac:dyDescent="0.15">
      <c r="A241" s="135"/>
      <c r="B241" s="8"/>
      <c r="C241" s="136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 x14ac:dyDescent="0.15">
      <c r="A242" s="135"/>
      <c r="B242" s="8"/>
      <c r="C242" s="136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 x14ac:dyDescent="0.15">
      <c r="A243" s="135"/>
      <c r="B243" s="8"/>
      <c r="C243" s="136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 x14ac:dyDescent="0.15">
      <c r="A244" s="135"/>
      <c r="B244" s="8"/>
      <c r="C244" s="136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 x14ac:dyDescent="0.15">
      <c r="A245" s="135"/>
      <c r="B245" s="8"/>
      <c r="C245" s="136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 x14ac:dyDescent="0.15">
      <c r="A246" s="135"/>
      <c r="B246" s="8"/>
      <c r="C246" s="136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 x14ac:dyDescent="0.15">
      <c r="A247" s="135"/>
      <c r="B247" s="8"/>
      <c r="C247" s="136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 x14ac:dyDescent="0.15">
      <c r="A248" s="135"/>
      <c r="B248" s="8"/>
      <c r="C248" s="136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 x14ac:dyDescent="0.15">
      <c r="A249" s="135"/>
      <c r="B249" s="8"/>
      <c r="C249" s="136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 x14ac:dyDescent="0.15">
      <c r="A250" s="135"/>
      <c r="B250" s="8"/>
      <c r="C250" s="136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 x14ac:dyDescent="0.15">
      <c r="A251" s="135"/>
      <c r="B251" s="8"/>
      <c r="C251" s="136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 x14ac:dyDescent="0.15">
      <c r="A252" s="135"/>
      <c r="B252" s="8"/>
      <c r="C252" s="136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 x14ac:dyDescent="0.15">
      <c r="A253" s="135"/>
      <c r="B253" s="8"/>
      <c r="C253" s="136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 x14ac:dyDescent="0.15">
      <c r="A254" s="135"/>
      <c r="B254" s="8"/>
      <c r="C254" s="136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 x14ac:dyDescent="0.15">
      <c r="A255" s="135"/>
      <c r="B255" s="8"/>
      <c r="C255" s="136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 x14ac:dyDescent="0.15">
      <c r="A256" s="135"/>
      <c r="B256" s="8"/>
      <c r="C256" s="136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 x14ac:dyDescent="0.15">
      <c r="A257" s="135"/>
      <c r="B257" s="8"/>
      <c r="C257" s="136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 x14ac:dyDescent="0.15">
      <c r="A258" s="135"/>
      <c r="B258" s="8"/>
      <c r="C258" s="136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 x14ac:dyDescent="0.15">
      <c r="A259" s="135"/>
      <c r="B259" s="8"/>
      <c r="C259" s="136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 x14ac:dyDescent="0.15">
      <c r="A260" s="135"/>
      <c r="B260" s="8"/>
      <c r="C260" s="136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 x14ac:dyDescent="0.15">
      <c r="A261" s="135"/>
      <c r="B261" s="8"/>
      <c r="C261" s="136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 x14ac:dyDescent="0.15">
      <c r="A262" s="135"/>
      <c r="B262" s="8"/>
      <c r="C262" s="136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 x14ac:dyDescent="0.15">
      <c r="A263" s="135"/>
      <c r="B263" s="8"/>
      <c r="C263" s="136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 x14ac:dyDescent="0.15">
      <c r="A264" s="135"/>
      <c r="B264" s="8"/>
      <c r="C264" s="136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 x14ac:dyDescent="0.15">
      <c r="A265" s="135"/>
      <c r="B265" s="8"/>
      <c r="C265" s="136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 x14ac:dyDescent="0.15">
      <c r="A266" s="135"/>
      <c r="B266" s="8"/>
      <c r="C266" s="136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 x14ac:dyDescent="0.15">
      <c r="A267" s="135"/>
      <c r="B267" s="8"/>
      <c r="C267" s="136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 x14ac:dyDescent="0.15">
      <c r="A268" s="135"/>
      <c r="B268" s="8"/>
      <c r="C268" s="136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 x14ac:dyDescent="0.15">
      <c r="A269" s="135"/>
      <c r="B269" s="8"/>
      <c r="C269" s="13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 x14ac:dyDescent="0.15">
      <c r="A270" s="135"/>
      <c r="B270" s="8"/>
      <c r="C270" s="136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 x14ac:dyDescent="0.15">
      <c r="A271" s="135"/>
      <c r="B271" s="8"/>
      <c r="C271" s="13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 x14ac:dyDescent="0.15">
      <c r="A272" s="135"/>
      <c r="B272" s="8"/>
      <c r="C272" s="13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 x14ac:dyDescent="0.15">
      <c r="A273" s="135"/>
      <c r="B273" s="8"/>
      <c r="C273" s="13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 x14ac:dyDescent="0.15">
      <c r="A274" s="135"/>
      <c r="B274" s="8"/>
      <c r="C274" s="13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 x14ac:dyDescent="0.15">
      <c r="A275" s="135"/>
      <c r="B275" s="8"/>
      <c r="C275" s="13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 x14ac:dyDescent="0.15">
      <c r="A276" s="135"/>
      <c r="B276" s="8"/>
      <c r="C276" s="13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 x14ac:dyDescent="0.15">
      <c r="A277" s="135"/>
      <c r="B277" s="8"/>
      <c r="C277" s="13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 x14ac:dyDescent="0.15">
      <c r="A278" s="135"/>
      <c r="B278" s="8"/>
      <c r="C278" s="13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 x14ac:dyDescent="0.15">
      <c r="A279" s="135"/>
      <c r="B279" s="8"/>
      <c r="C279" s="136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 x14ac:dyDescent="0.15">
      <c r="A280" s="135"/>
      <c r="B280" s="8"/>
      <c r="C280" s="136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 x14ac:dyDescent="0.15">
      <c r="A281" s="135"/>
      <c r="B281" s="8"/>
      <c r="C281" s="136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 x14ac:dyDescent="0.15">
      <c r="A282" s="135"/>
      <c r="B282" s="8"/>
      <c r="C282" s="136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 x14ac:dyDescent="0.15">
      <c r="A283" s="135"/>
      <c r="B283" s="8"/>
      <c r="C283" s="136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 x14ac:dyDescent="0.15">
      <c r="A284" s="135"/>
      <c r="B284" s="8"/>
      <c r="C284" s="136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 x14ac:dyDescent="0.15">
      <c r="A285" s="135"/>
      <c r="B285" s="8"/>
      <c r="C285" s="136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 x14ac:dyDescent="0.15">
      <c r="A286" s="135"/>
      <c r="B286" s="8"/>
      <c r="C286" s="136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 x14ac:dyDescent="0.15">
      <c r="A287" s="135"/>
      <c r="B287" s="8"/>
      <c r="C287" s="136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 x14ac:dyDescent="0.15">
      <c r="A288" s="135"/>
      <c r="B288" s="8"/>
      <c r="C288" s="136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 x14ac:dyDescent="0.15">
      <c r="A289" s="135"/>
      <c r="B289" s="8"/>
      <c r="C289" s="136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 x14ac:dyDescent="0.15">
      <c r="A290" s="135"/>
      <c r="B290" s="8"/>
      <c r="C290" s="136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 x14ac:dyDescent="0.15">
      <c r="A291" s="135"/>
      <c r="B291" s="8"/>
      <c r="C291" s="136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 x14ac:dyDescent="0.15">
      <c r="A292" s="135"/>
      <c r="B292" s="8"/>
      <c r="C292" s="136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 x14ac:dyDescent="0.15">
      <c r="A293" s="135"/>
      <c r="B293" s="8"/>
      <c r="C293" s="136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 x14ac:dyDescent="0.15">
      <c r="A294" s="135"/>
      <c r="B294" s="8"/>
      <c r="C294" s="136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 x14ac:dyDescent="0.15">
      <c r="A295" s="135"/>
      <c r="B295" s="8"/>
      <c r="C295" s="136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 x14ac:dyDescent="0.15">
      <c r="A296" s="135"/>
      <c r="B296" s="8"/>
      <c r="C296" s="136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 x14ac:dyDescent="0.15">
      <c r="A297" s="135"/>
      <c r="B297" s="8"/>
      <c r="C297" s="136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 x14ac:dyDescent="0.15">
      <c r="A298" s="135"/>
      <c r="B298" s="8"/>
      <c r="C298" s="136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 x14ac:dyDescent="0.15">
      <c r="A299" s="135"/>
      <c r="B299" s="8"/>
      <c r="C299" s="136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 x14ac:dyDescent="0.15">
      <c r="A300" s="135"/>
      <c r="B300" s="8"/>
      <c r="C300" s="136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 x14ac:dyDescent="0.15">
      <c r="A301" s="135"/>
      <c r="B301" s="8"/>
      <c r="C301" s="136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 x14ac:dyDescent="0.15">
      <c r="A302" s="135"/>
      <c r="B302" s="8"/>
      <c r="C302" s="136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 x14ac:dyDescent="0.15">
      <c r="A303" s="135"/>
      <c r="B303" s="8"/>
      <c r="C303" s="136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 x14ac:dyDescent="0.15">
      <c r="A304" s="135"/>
      <c r="B304" s="8"/>
      <c r="C304" s="136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 x14ac:dyDescent="0.15">
      <c r="A305" s="135"/>
      <c r="B305" s="8"/>
      <c r="C305" s="136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 x14ac:dyDescent="0.15">
      <c r="A306" s="135"/>
      <c r="B306" s="8"/>
      <c r="C306" s="136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 x14ac:dyDescent="0.15">
      <c r="A307" s="135"/>
      <c r="B307" s="8"/>
      <c r="C307" s="136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 x14ac:dyDescent="0.15">
      <c r="A308" s="135"/>
      <c r="B308" s="8"/>
      <c r="C308" s="136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 x14ac:dyDescent="0.15">
      <c r="A309" s="135"/>
      <c r="B309" s="8"/>
      <c r="C309" s="136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 x14ac:dyDescent="0.15">
      <c r="A310" s="135"/>
      <c r="B310" s="8"/>
      <c r="C310" s="136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 x14ac:dyDescent="0.15">
      <c r="A311" s="135"/>
      <c r="B311" s="8"/>
      <c r="C311" s="136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 x14ac:dyDescent="0.15">
      <c r="A312" s="135"/>
      <c r="B312" s="8"/>
      <c r="C312" s="136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 x14ac:dyDescent="0.15">
      <c r="A313" s="135"/>
      <c r="B313" s="8"/>
      <c r="C313" s="136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 x14ac:dyDescent="0.15">
      <c r="A314" s="135"/>
      <c r="B314" s="8"/>
      <c r="C314" s="136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 x14ac:dyDescent="0.15">
      <c r="A315" s="135"/>
      <c r="B315" s="8"/>
      <c r="C315" s="136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 x14ac:dyDescent="0.15">
      <c r="A316" s="135"/>
      <c r="B316" s="8"/>
      <c r="C316" s="136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 x14ac:dyDescent="0.15">
      <c r="A317" s="135"/>
      <c r="B317" s="8"/>
      <c r="C317" s="136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 x14ac:dyDescent="0.15">
      <c r="A318" s="135"/>
      <c r="B318" s="8"/>
      <c r="C318" s="136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 x14ac:dyDescent="0.15">
      <c r="A319" s="135"/>
      <c r="B319" s="8"/>
      <c r="C319" s="136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 x14ac:dyDescent="0.15">
      <c r="A320" s="135"/>
      <c r="B320" s="8"/>
      <c r="C320" s="136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 x14ac:dyDescent="0.15">
      <c r="A321" s="135"/>
      <c r="B321" s="8"/>
      <c r="C321" s="136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 x14ac:dyDescent="0.15">
      <c r="A322" s="135"/>
      <c r="B322" s="8"/>
      <c r="C322" s="136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 x14ac:dyDescent="0.15">
      <c r="A323" s="135"/>
      <c r="B323" s="8"/>
      <c r="C323" s="136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 x14ac:dyDescent="0.15">
      <c r="A324" s="135"/>
      <c r="B324" s="8"/>
      <c r="C324" s="136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 x14ac:dyDescent="0.15">
      <c r="A325" s="135"/>
      <c r="B325" s="8"/>
      <c r="C325" s="136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 x14ac:dyDescent="0.15">
      <c r="A326" s="135"/>
      <c r="B326" s="8"/>
      <c r="C326" s="136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 x14ac:dyDescent="0.15">
      <c r="A327" s="135"/>
      <c r="B327" s="8"/>
      <c r="C327" s="136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 x14ac:dyDescent="0.15">
      <c r="A328" s="135"/>
      <c r="B328" s="8"/>
      <c r="C328" s="136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 x14ac:dyDescent="0.15">
      <c r="A329" s="135"/>
      <c r="B329" s="8"/>
      <c r="C329" s="136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 x14ac:dyDescent="0.15">
      <c r="A330" s="135"/>
      <c r="B330" s="8"/>
      <c r="C330" s="136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 x14ac:dyDescent="0.15">
      <c r="A331" s="135"/>
      <c r="B331" s="8"/>
      <c r="C331" s="136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 x14ac:dyDescent="0.15">
      <c r="A332" s="135"/>
      <c r="B332" s="8"/>
      <c r="C332" s="136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 x14ac:dyDescent="0.15">
      <c r="A333" s="135"/>
      <c r="B333" s="8"/>
      <c r="C333" s="136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 x14ac:dyDescent="0.15">
      <c r="A334" s="135"/>
      <c r="B334" s="8"/>
      <c r="C334" s="136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 x14ac:dyDescent="0.15">
      <c r="A335" s="135"/>
      <c r="B335" s="8"/>
      <c r="C335" s="136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 x14ac:dyDescent="0.15">
      <c r="A336" s="135"/>
      <c r="B336" s="8"/>
      <c r="C336" s="136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 x14ac:dyDescent="0.15">
      <c r="A337" s="135"/>
      <c r="B337" s="8"/>
      <c r="C337" s="136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 x14ac:dyDescent="0.15">
      <c r="A338" s="135"/>
      <c r="B338" s="8"/>
      <c r="C338" s="136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 x14ac:dyDescent="0.15">
      <c r="A339" s="135"/>
      <c r="B339" s="8"/>
      <c r="C339" s="136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 x14ac:dyDescent="0.15">
      <c r="A340" s="135"/>
      <c r="B340" s="8"/>
      <c r="C340" s="136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 x14ac:dyDescent="0.15">
      <c r="A341" s="135"/>
      <c r="B341" s="8"/>
      <c r="C341" s="136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 x14ac:dyDescent="0.15">
      <c r="A342" s="135"/>
      <c r="B342" s="8"/>
      <c r="C342" s="136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 x14ac:dyDescent="0.15">
      <c r="A343" s="135"/>
      <c r="B343" s="8"/>
      <c r="C343" s="136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 x14ac:dyDescent="0.15">
      <c r="A344" s="135"/>
      <c r="B344" s="8"/>
      <c r="C344" s="136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 x14ac:dyDescent="0.15">
      <c r="A345" s="135"/>
      <c r="B345" s="8"/>
      <c r="C345" s="136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 x14ac:dyDescent="0.15">
      <c r="A346" s="135"/>
      <c r="B346" s="8"/>
      <c r="C346" s="136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 x14ac:dyDescent="0.15">
      <c r="A347" s="135"/>
      <c r="B347" s="8"/>
      <c r="C347" s="136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 x14ac:dyDescent="0.15">
      <c r="A348" s="135"/>
      <c r="B348" s="8"/>
      <c r="C348" s="136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 x14ac:dyDescent="0.15">
      <c r="A349" s="135"/>
      <c r="B349" s="8"/>
      <c r="C349" s="136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 x14ac:dyDescent="0.15">
      <c r="A350" s="135"/>
      <c r="B350" s="8"/>
      <c r="C350" s="136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 x14ac:dyDescent="0.15">
      <c r="A351" s="135"/>
      <c r="B351" s="8"/>
      <c r="C351" s="136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 x14ac:dyDescent="0.15">
      <c r="A352" s="135"/>
      <c r="B352" s="8"/>
      <c r="C352" s="136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 x14ac:dyDescent="0.15">
      <c r="A353" s="135"/>
      <c r="B353" s="8"/>
      <c r="C353" s="136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 x14ac:dyDescent="0.15">
      <c r="A354" s="135"/>
      <c r="B354" s="8"/>
      <c r="C354" s="136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 x14ac:dyDescent="0.15">
      <c r="A355" s="135"/>
      <c r="B355" s="8"/>
      <c r="C355" s="136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 x14ac:dyDescent="0.15">
      <c r="A356" s="135"/>
      <c r="B356" s="8"/>
      <c r="C356" s="136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 x14ac:dyDescent="0.15">
      <c r="A357" s="135"/>
      <c r="B357" s="8"/>
      <c r="C357" s="136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 x14ac:dyDescent="0.15">
      <c r="A358" s="135"/>
      <c r="B358" s="8"/>
      <c r="C358" s="136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 x14ac:dyDescent="0.15">
      <c r="A359" s="135"/>
      <c r="B359" s="8"/>
      <c r="C359" s="136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 x14ac:dyDescent="0.15">
      <c r="A360" s="135"/>
      <c r="B360" s="8"/>
      <c r="C360" s="136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 x14ac:dyDescent="0.15">
      <c r="A361" s="135"/>
      <c r="B361" s="8"/>
      <c r="C361" s="136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 x14ac:dyDescent="0.15">
      <c r="A362" s="135"/>
      <c r="B362" s="8"/>
      <c r="C362" s="136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 x14ac:dyDescent="0.15">
      <c r="A363" s="135"/>
      <c r="B363" s="8"/>
      <c r="C363" s="136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 x14ac:dyDescent="0.15">
      <c r="A364" s="135"/>
      <c r="B364" s="8"/>
      <c r="C364" s="136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 x14ac:dyDescent="0.15">
      <c r="A365" s="135"/>
      <c r="B365" s="8"/>
      <c r="C365" s="136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 x14ac:dyDescent="0.15">
      <c r="A366" s="135"/>
      <c r="B366" s="8"/>
      <c r="C366" s="136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 x14ac:dyDescent="0.15">
      <c r="A367" s="135"/>
      <c r="B367" s="8"/>
      <c r="C367" s="136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 x14ac:dyDescent="0.15">
      <c r="A368" s="135"/>
      <c r="B368" s="8"/>
      <c r="C368" s="136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 x14ac:dyDescent="0.15">
      <c r="A369" s="135"/>
      <c r="B369" s="8"/>
      <c r="C369" s="136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 x14ac:dyDescent="0.15">
      <c r="A370" s="135"/>
      <c r="B370" s="8"/>
      <c r="C370" s="136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 x14ac:dyDescent="0.15">
      <c r="A371" s="135"/>
      <c r="B371" s="8"/>
      <c r="C371" s="136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 x14ac:dyDescent="0.15">
      <c r="A372" s="135"/>
      <c r="B372" s="8"/>
      <c r="C372" s="136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 x14ac:dyDescent="0.15">
      <c r="A373" s="135"/>
      <c r="B373" s="8"/>
      <c r="C373" s="136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 x14ac:dyDescent="0.15">
      <c r="A374" s="135"/>
      <c r="B374" s="8"/>
      <c r="C374" s="136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 x14ac:dyDescent="0.15">
      <c r="A375" s="135"/>
      <c r="B375" s="8"/>
      <c r="C375" s="136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 x14ac:dyDescent="0.15">
      <c r="A376" s="135"/>
      <c r="B376" s="8"/>
      <c r="C376" s="136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 x14ac:dyDescent="0.15">
      <c r="A377" s="135"/>
      <c r="B377" s="8"/>
      <c r="C377" s="136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 x14ac:dyDescent="0.15">
      <c r="A378" s="135"/>
      <c r="B378" s="8"/>
      <c r="C378" s="136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 x14ac:dyDescent="0.15">
      <c r="A379" s="135"/>
      <c r="B379" s="8"/>
      <c r="C379" s="136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 x14ac:dyDescent="0.15">
      <c r="A380" s="135"/>
      <c r="B380" s="8"/>
      <c r="C380" s="136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 x14ac:dyDescent="0.15">
      <c r="A381" s="135"/>
      <c r="B381" s="8"/>
      <c r="C381" s="136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 x14ac:dyDescent="0.15">
      <c r="A382" s="135"/>
      <c r="B382" s="8"/>
      <c r="C382" s="136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 x14ac:dyDescent="0.15">
      <c r="A383" s="135"/>
      <c r="B383" s="8"/>
      <c r="C383" s="136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 x14ac:dyDescent="0.15">
      <c r="A384" s="135"/>
      <c r="B384" s="8"/>
      <c r="C384" s="136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 x14ac:dyDescent="0.15">
      <c r="A385" s="135"/>
      <c r="B385" s="8"/>
      <c r="C385" s="136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 x14ac:dyDescent="0.15">
      <c r="A386" s="135"/>
      <c r="B386" s="8"/>
      <c r="C386" s="136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 x14ac:dyDescent="0.15">
      <c r="A387" s="135"/>
      <c r="B387" s="8"/>
      <c r="C387" s="136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 x14ac:dyDescent="0.15">
      <c r="A388" s="135"/>
      <c r="B388" s="8"/>
      <c r="C388" s="136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 x14ac:dyDescent="0.15">
      <c r="A389" s="135"/>
      <c r="B389" s="8"/>
      <c r="C389" s="136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 x14ac:dyDescent="0.15">
      <c r="A390" s="135"/>
      <c r="B390" s="8"/>
      <c r="C390" s="136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 x14ac:dyDescent="0.15">
      <c r="A391" s="135"/>
      <c r="B391" s="8"/>
      <c r="C391" s="136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 x14ac:dyDescent="0.15">
      <c r="A392" s="135"/>
      <c r="B392" s="8"/>
      <c r="C392" s="136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 x14ac:dyDescent="0.15">
      <c r="A393" s="135"/>
      <c r="B393" s="8"/>
      <c r="C393" s="136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 x14ac:dyDescent="0.15">
      <c r="A394" s="135"/>
      <c r="B394" s="8"/>
      <c r="C394" s="136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 x14ac:dyDescent="0.15">
      <c r="A395" s="135"/>
      <c r="B395" s="8"/>
      <c r="C395" s="136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 x14ac:dyDescent="0.15">
      <c r="A396" s="135"/>
      <c r="B396" s="8"/>
      <c r="C396" s="136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 x14ac:dyDescent="0.15">
      <c r="A397" s="135"/>
      <c r="B397" s="8"/>
      <c r="C397" s="136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 x14ac:dyDescent="0.15">
      <c r="A398" s="135"/>
      <c r="B398" s="8"/>
      <c r="C398" s="136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 x14ac:dyDescent="0.15">
      <c r="A399" s="135"/>
      <c r="B399" s="8"/>
      <c r="C399" s="136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 x14ac:dyDescent="0.15">
      <c r="A400" s="135"/>
      <c r="B400" s="8"/>
      <c r="C400" s="136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 x14ac:dyDescent="0.15">
      <c r="A401" s="135"/>
      <c r="B401" s="8"/>
      <c r="C401" s="136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 x14ac:dyDescent="0.15">
      <c r="A402" s="135"/>
      <c r="B402" s="8"/>
      <c r="C402" s="136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 x14ac:dyDescent="0.15">
      <c r="A403" s="135"/>
      <c r="B403" s="8"/>
      <c r="C403" s="136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 x14ac:dyDescent="0.15">
      <c r="A404" s="135"/>
      <c r="B404" s="8"/>
      <c r="C404" s="136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 x14ac:dyDescent="0.15">
      <c r="A405" s="135"/>
      <c r="B405" s="8"/>
      <c r="C405" s="136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 x14ac:dyDescent="0.15">
      <c r="A406" s="135"/>
      <c r="B406" s="8"/>
      <c r="C406" s="136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 x14ac:dyDescent="0.15">
      <c r="A407" s="135"/>
      <c r="B407" s="8"/>
      <c r="C407" s="136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 x14ac:dyDescent="0.15">
      <c r="A408" s="135"/>
      <c r="B408" s="8"/>
      <c r="C408" s="136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 x14ac:dyDescent="0.15">
      <c r="A409" s="135"/>
      <c r="B409" s="8"/>
      <c r="C409" s="136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 x14ac:dyDescent="0.15">
      <c r="A410" s="135"/>
      <c r="B410" s="8"/>
      <c r="C410" s="136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 x14ac:dyDescent="0.15">
      <c r="A411" s="135"/>
      <c r="B411" s="8"/>
      <c r="C411" s="136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 x14ac:dyDescent="0.15">
      <c r="A412" s="135"/>
      <c r="B412" s="8"/>
      <c r="C412" s="136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 x14ac:dyDescent="0.15">
      <c r="A413" s="135"/>
      <c r="B413" s="8"/>
      <c r="C413" s="136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 x14ac:dyDescent="0.15">
      <c r="A414" s="135"/>
      <c r="B414" s="8"/>
      <c r="C414" s="136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 x14ac:dyDescent="0.15">
      <c r="A415" s="135"/>
      <c r="B415" s="8"/>
      <c r="C415" s="136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 x14ac:dyDescent="0.15">
      <c r="A416" s="135"/>
      <c r="B416" s="8"/>
      <c r="C416" s="136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 x14ac:dyDescent="0.15">
      <c r="A417" s="135"/>
      <c r="B417" s="8"/>
      <c r="C417" s="136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 x14ac:dyDescent="0.15">
      <c r="A418" s="135"/>
      <c r="B418" s="8"/>
      <c r="C418" s="136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 x14ac:dyDescent="0.15">
      <c r="A419" s="135"/>
      <c r="B419" s="8"/>
      <c r="C419" s="136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 x14ac:dyDescent="0.15">
      <c r="A420" s="135"/>
      <c r="B420" s="8"/>
      <c r="C420" s="136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 x14ac:dyDescent="0.15">
      <c r="A421" s="135"/>
      <c r="B421" s="8"/>
      <c r="C421" s="136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 x14ac:dyDescent="0.15">
      <c r="A422" s="135"/>
      <c r="B422" s="8"/>
      <c r="C422" s="136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 x14ac:dyDescent="0.15">
      <c r="A423" s="135"/>
      <c r="B423" s="8"/>
      <c r="C423" s="136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 x14ac:dyDescent="0.15">
      <c r="A424" s="135"/>
      <c r="B424" s="8"/>
      <c r="C424" s="136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 x14ac:dyDescent="0.15">
      <c r="A425" s="135"/>
      <c r="B425" s="8"/>
      <c r="C425" s="136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 x14ac:dyDescent="0.15">
      <c r="A426" s="135"/>
      <c r="B426" s="8"/>
      <c r="C426" s="136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 x14ac:dyDescent="0.15">
      <c r="A427" s="135"/>
      <c r="B427" s="8"/>
      <c r="C427" s="136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 x14ac:dyDescent="0.15">
      <c r="A428" s="135"/>
      <c r="B428" s="8"/>
      <c r="C428" s="136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 x14ac:dyDescent="0.15">
      <c r="A429" s="135"/>
      <c r="B429" s="8"/>
      <c r="C429" s="136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 x14ac:dyDescent="0.15">
      <c r="A430" s="135"/>
      <c r="B430" s="8"/>
      <c r="C430" s="136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 x14ac:dyDescent="0.15">
      <c r="A431" s="135"/>
      <c r="B431" s="8"/>
      <c r="C431" s="136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 x14ac:dyDescent="0.15">
      <c r="A432" s="135"/>
      <c r="B432" s="8"/>
      <c r="C432" s="136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 x14ac:dyDescent="0.15">
      <c r="A433" s="135"/>
      <c r="B433" s="8"/>
      <c r="C433" s="136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 x14ac:dyDescent="0.15">
      <c r="A434" s="135"/>
      <c r="B434" s="8"/>
      <c r="C434" s="136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 x14ac:dyDescent="0.15">
      <c r="A435" s="135"/>
      <c r="B435" s="8"/>
      <c r="C435" s="136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 x14ac:dyDescent="0.15">
      <c r="A436" s="135"/>
      <c r="B436" s="8"/>
      <c r="C436" s="136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 x14ac:dyDescent="0.15">
      <c r="A437" s="135"/>
      <c r="B437" s="8"/>
      <c r="C437" s="136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 x14ac:dyDescent="0.15">
      <c r="A438" s="135"/>
      <c r="B438" s="8"/>
      <c r="C438" s="136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 x14ac:dyDescent="0.15">
      <c r="A439" s="135"/>
      <c r="B439" s="8"/>
      <c r="C439" s="136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 x14ac:dyDescent="0.15">
      <c r="A440" s="135"/>
      <c r="B440" s="8"/>
      <c r="C440" s="136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 x14ac:dyDescent="0.15">
      <c r="A441" s="135"/>
      <c r="B441" s="8"/>
      <c r="C441" s="136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 x14ac:dyDescent="0.15">
      <c r="A442" s="135"/>
      <c r="B442" s="8"/>
      <c r="C442" s="136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 x14ac:dyDescent="0.15">
      <c r="A443" s="135"/>
      <c r="B443" s="8"/>
      <c r="C443" s="136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 x14ac:dyDescent="0.15">
      <c r="A444" s="135"/>
      <c r="B444" s="8"/>
      <c r="C444" s="136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 x14ac:dyDescent="0.15">
      <c r="A445" s="135"/>
      <c r="B445" s="8"/>
      <c r="C445" s="136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 x14ac:dyDescent="0.15">
      <c r="A446" s="135"/>
      <c r="B446" s="8"/>
      <c r="C446" s="136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 x14ac:dyDescent="0.15">
      <c r="A447" s="135"/>
      <c r="B447" s="8"/>
      <c r="C447" s="136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 x14ac:dyDescent="0.15">
      <c r="A448" s="135"/>
      <c r="B448" s="8"/>
      <c r="C448" s="136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 x14ac:dyDescent="0.15">
      <c r="A449" s="135"/>
      <c r="B449" s="8"/>
      <c r="C449" s="136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 x14ac:dyDescent="0.15">
      <c r="A450" s="135"/>
      <c r="B450" s="8"/>
      <c r="C450" s="136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 x14ac:dyDescent="0.15">
      <c r="A451" s="135"/>
      <c r="B451" s="8"/>
      <c r="C451" s="136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 x14ac:dyDescent="0.15">
      <c r="A452" s="135"/>
      <c r="B452" s="8"/>
      <c r="C452" s="136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 x14ac:dyDescent="0.15">
      <c r="A453" s="135"/>
      <c r="B453" s="8"/>
      <c r="C453" s="136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 x14ac:dyDescent="0.15">
      <c r="A454" s="135"/>
      <c r="B454" s="8"/>
      <c r="C454" s="136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 x14ac:dyDescent="0.15">
      <c r="A455" s="135"/>
      <c r="B455" s="8"/>
      <c r="C455" s="136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 x14ac:dyDescent="0.15">
      <c r="A456" s="135"/>
      <c r="B456" s="8"/>
      <c r="C456" s="136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 x14ac:dyDescent="0.15">
      <c r="A457" s="135"/>
      <c r="B457" s="8"/>
      <c r="C457" s="136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 x14ac:dyDescent="0.15">
      <c r="A458" s="135"/>
      <c r="B458" s="8"/>
      <c r="C458" s="136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 x14ac:dyDescent="0.15">
      <c r="A459" s="135"/>
      <c r="B459" s="8"/>
      <c r="C459" s="136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 x14ac:dyDescent="0.15">
      <c r="A460" s="135"/>
      <c r="B460" s="8"/>
      <c r="C460" s="136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 x14ac:dyDescent="0.15">
      <c r="A461" s="135"/>
      <c r="B461" s="8"/>
      <c r="C461" s="136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 x14ac:dyDescent="0.15">
      <c r="A462" s="135"/>
      <c r="B462" s="8"/>
      <c r="C462" s="136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 x14ac:dyDescent="0.15">
      <c r="A463" s="135"/>
      <c r="B463" s="8"/>
      <c r="C463" s="136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 x14ac:dyDescent="0.15">
      <c r="A464" s="135"/>
      <c r="B464" s="8"/>
      <c r="C464" s="136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 x14ac:dyDescent="0.15">
      <c r="A465" s="135"/>
      <c r="B465" s="8"/>
      <c r="C465" s="136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 x14ac:dyDescent="0.15">
      <c r="A466" s="135"/>
      <c r="B466" s="8"/>
      <c r="C466" s="136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 x14ac:dyDescent="0.15">
      <c r="A467" s="135"/>
      <c r="B467" s="8"/>
      <c r="C467" s="136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 x14ac:dyDescent="0.15">
      <c r="A468" s="135"/>
      <c r="B468" s="8"/>
      <c r="C468" s="136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 x14ac:dyDescent="0.15">
      <c r="A469" s="135"/>
      <c r="B469" s="8"/>
      <c r="C469" s="136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 x14ac:dyDescent="0.15">
      <c r="A470" s="135"/>
      <c r="B470" s="8"/>
      <c r="C470" s="136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 x14ac:dyDescent="0.15">
      <c r="A471" s="135"/>
      <c r="B471" s="8"/>
      <c r="C471" s="136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 x14ac:dyDescent="0.15">
      <c r="A472" s="135"/>
      <c r="B472" s="8"/>
      <c r="C472" s="136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 x14ac:dyDescent="0.15">
      <c r="A473" s="135"/>
      <c r="B473" s="8"/>
      <c r="C473" s="136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 x14ac:dyDescent="0.15">
      <c r="A474" s="135"/>
      <c r="B474" s="8"/>
      <c r="C474" s="136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 x14ac:dyDescent="0.15">
      <c r="A475" s="135"/>
      <c r="B475" s="8"/>
      <c r="C475" s="136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 x14ac:dyDescent="0.15">
      <c r="A476" s="135"/>
      <c r="B476" s="8"/>
      <c r="C476" s="136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 x14ac:dyDescent="0.15">
      <c r="A477" s="135"/>
      <c r="B477" s="8"/>
      <c r="C477" s="136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 x14ac:dyDescent="0.15">
      <c r="A478" s="135"/>
      <c r="B478" s="8"/>
      <c r="C478" s="136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 x14ac:dyDescent="0.15">
      <c r="A479" s="135"/>
      <c r="B479" s="8"/>
      <c r="C479" s="136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 x14ac:dyDescent="0.15">
      <c r="A480" s="135"/>
      <c r="B480" s="8"/>
      <c r="C480" s="136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 x14ac:dyDescent="0.15">
      <c r="A481" s="135"/>
      <c r="B481" s="8"/>
      <c r="C481" s="136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 x14ac:dyDescent="0.15">
      <c r="A482" s="135"/>
      <c r="B482" s="8"/>
      <c r="C482" s="136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 x14ac:dyDescent="0.15">
      <c r="A483" s="135"/>
      <c r="B483" s="8"/>
      <c r="C483" s="136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 x14ac:dyDescent="0.15">
      <c r="A484" s="135"/>
      <c r="B484" s="8"/>
      <c r="C484" s="136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 x14ac:dyDescent="0.15">
      <c r="A485" s="135"/>
      <c r="B485" s="8"/>
      <c r="C485" s="136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 x14ac:dyDescent="0.15">
      <c r="A486" s="135"/>
      <c r="B486" s="8"/>
      <c r="C486" s="136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 x14ac:dyDescent="0.15">
      <c r="A487" s="135"/>
      <c r="B487" s="8"/>
      <c r="C487" s="136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 x14ac:dyDescent="0.15">
      <c r="A488" s="135"/>
      <c r="B488" s="8"/>
      <c r="C488" s="136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 x14ac:dyDescent="0.15">
      <c r="A489" s="135"/>
      <c r="B489" s="8"/>
      <c r="C489" s="136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 x14ac:dyDescent="0.15">
      <c r="A490" s="135"/>
      <c r="B490" s="8"/>
      <c r="C490" s="136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 x14ac:dyDescent="0.15">
      <c r="A491" s="135"/>
      <c r="B491" s="8"/>
      <c r="C491" s="136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 x14ac:dyDescent="0.15">
      <c r="A492" s="135"/>
      <c r="B492" s="8"/>
      <c r="C492" s="136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 x14ac:dyDescent="0.15">
      <c r="A493" s="135"/>
      <c r="B493" s="8"/>
      <c r="C493" s="136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 x14ac:dyDescent="0.15">
      <c r="A494" s="135"/>
      <c r="B494" s="8"/>
      <c r="C494" s="136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 x14ac:dyDescent="0.15">
      <c r="A495" s="135"/>
      <c r="B495" s="8"/>
      <c r="C495" s="136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 x14ac:dyDescent="0.15">
      <c r="A496" s="135"/>
      <c r="B496" s="8"/>
      <c r="C496" s="136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 x14ac:dyDescent="0.15">
      <c r="A497" s="135"/>
      <c r="B497" s="8"/>
      <c r="C497" s="136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 x14ac:dyDescent="0.15">
      <c r="A498" s="135"/>
      <c r="B498" s="8"/>
      <c r="C498" s="136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 x14ac:dyDescent="0.15">
      <c r="A499" s="135"/>
      <c r="B499" s="8"/>
      <c r="C499" s="136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 x14ac:dyDescent="0.15">
      <c r="A500" s="135"/>
      <c r="B500" s="8"/>
      <c r="C500" s="136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 x14ac:dyDescent="0.15">
      <c r="A501" s="135"/>
      <c r="B501" s="8"/>
      <c r="C501" s="136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 x14ac:dyDescent="0.15">
      <c r="A502" s="135"/>
      <c r="B502" s="8"/>
      <c r="C502" s="136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 x14ac:dyDescent="0.15">
      <c r="A503" s="135"/>
      <c r="B503" s="8"/>
      <c r="C503" s="136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 x14ac:dyDescent="0.15">
      <c r="A504" s="135"/>
      <c r="B504" s="8"/>
      <c r="C504" s="136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 x14ac:dyDescent="0.15">
      <c r="A505" s="135"/>
      <c r="B505" s="8"/>
      <c r="C505" s="136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 x14ac:dyDescent="0.15">
      <c r="A506" s="135"/>
      <c r="B506" s="8"/>
      <c r="C506" s="136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 x14ac:dyDescent="0.15">
      <c r="A507" s="135"/>
      <c r="B507" s="8"/>
      <c r="C507" s="136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 x14ac:dyDescent="0.15">
      <c r="A508" s="135"/>
      <c r="B508" s="8"/>
      <c r="C508" s="136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 x14ac:dyDescent="0.15">
      <c r="A509" s="135"/>
      <c r="B509" s="8"/>
      <c r="C509" s="136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 x14ac:dyDescent="0.15">
      <c r="A510" s="135"/>
      <c r="B510" s="8"/>
      <c r="C510" s="136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 x14ac:dyDescent="0.15">
      <c r="A511" s="135"/>
      <c r="B511" s="8"/>
      <c r="C511" s="136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 x14ac:dyDescent="0.15">
      <c r="A512" s="135"/>
      <c r="B512" s="8"/>
      <c r="C512" s="136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 x14ac:dyDescent="0.15">
      <c r="A513" s="135"/>
      <c r="B513" s="8"/>
      <c r="C513" s="136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 x14ac:dyDescent="0.15">
      <c r="A514" s="135"/>
      <c r="B514" s="8"/>
      <c r="C514" s="136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 x14ac:dyDescent="0.15">
      <c r="A515" s="135"/>
      <c r="B515" s="8"/>
      <c r="C515" s="136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 x14ac:dyDescent="0.15">
      <c r="A516" s="135"/>
      <c r="B516" s="8"/>
      <c r="C516" s="136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 x14ac:dyDescent="0.15">
      <c r="A517" s="135"/>
      <c r="B517" s="8"/>
      <c r="C517" s="136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 x14ac:dyDescent="0.15">
      <c r="A518" s="135"/>
      <c r="B518" s="8"/>
      <c r="C518" s="136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 x14ac:dyDescent="0.15">
      <c r="A519" s="135"/>
      <c r="B519" s="8"/>
      <c r="C519" s="136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 x14ac:dyDescent="0.15">
      <c r="A520" s="135"/>
      <c r="B520" s="8"/>
      <c r="C520" s="136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 x14ac:dyDescent="0.15">
      <c r="A521" s="135"/>
      <c r="B521" s="8"/>
      <c r="C521" s="136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 x14ac:dyDescent="0.15">
      <c r="A522" s="135"/>
      <c r="B522" s="8"/>
      <c r="C522" s="136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 x14ac:dyDescent="0.15">
      <c r="A523" s="135"/>
      <c r="B523" s="8"/>
      <c r="C523" s="136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 x14ac:dyDescent="0.15">
      <c r="A524" s="135"/>
      <c r="B524" s="8"/>
      <c r="C524" s="136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 x14ac:dyDescent="0.15">
      <c r="A525" s="135"/>
      <c r="B525" s="8"/>
      <c r="C525" s="136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 x14ac:dyDescent="0.15">
      <c r="A526" s="135"/>
      <c r="B526" s="8"/>
      <c r="C526" s="136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 x14ac:dyDescent="0.15">
      <c r="A527" s="135"/>
      <c r="B527" s="8"/>
      <c r="C527" s="136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 x14ac:dyDescent="0.15">
      <c r="A528" s="135"/>
      <c r="B528" s="8"/>
      <c r="C528" s="136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 x14ac:dyDescent="0.15">
      <c r="A529" s="135"/>
      <c r="B529" s="8"/>
      <c r="C529" s="136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 x14ac:dyDescent="0.15">
      <c r="A530" s="135"/>
      <c r="B530" s="8"/>
      <c r="C530" s="136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 x14ac:dyDescent="0.15">
      <c r="A531" s="135"/>
      <c r="B531" s="8"/>
      <c r="C531" s="136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 x14ac:dyDescent="0.15">
      <c r="A532" s="135"/>
      <c r="B532" s="8"/>
      <c r="C532" s="136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 x14ac:dyDescent="0.15">
      <c r="A533" s="135"/>
      <c r="B533" s="8"/>
      <c r="C533" s="136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 x14ac:dyDescent="0.15">
      <c r="A534" s="135"/>
      <c r="B534" s="8"/>
      <c r="C534" s="136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 x14ac:dyDescent="0.15">
      <c r="A535" s="135"/>
      <c r="B535" s="8"/>
      <c r="C535" s="136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 x14ac:dyDescent="0.15">
      <c r="A536" s="135"/>
      <c r="B536" s="8"/>
      <c r="C536" s="136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 x14ac:dyDescent="0.15">
      <c r="A537" s="135"/>
      <c r="B537" s="8"/>
      <c r="C537" s="136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 x14ac:dyDescent="0.15">
      <c r="A538" s="135"/>
      <c r="B538" s="8"/>
      <c r="C538" s="136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 x14ac:dyDescent="0.15">
      <c r="A539" s="135"/>
      <c r="B539" s="8"/>
      <c r="C539" s="136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 x14ac:dyDescent="0.15">
      <c r="A540" s="135"/>
      <c r="B540" s="8"/>
      <c r="C540" s="136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 x14ac:dyDescent="0.15">
      <c r="A541" s="135"/>
      <c r="B541" s="8"/>
      <c r="C541" s="136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 x14ac:dyDescent="0.15">
      <c r="A542" s="135"/>
      <c r="B542" s="8"/>
      <c r="C542" s="136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 x14ac:dyDescent="0.15">
      <c r="A543" s="135"/>
      <c r="B543" s="8"/>
      <c r="C543" s="136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 x14ac:dyDescent="0.15">
      <c r="A544" s="135"/>
      <c r="B544" s="8"/>
      <c r="C544" s="136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 x14ac:dyDescent="0.15">
      <c r="A545" s="135"/>
      <c r="B545" s="8"/>
      <c r="C545" s="136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 x14ac:dyDescent="0.15">
      <c r="A546" s="135"/>
      <c r="B546" s="8"/>
      <c r="C546" s="136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 x14ac:dyDescent="0.15">
      <c r="A547" s="135"/>
      <c r="B547" s="8"/>
      <c r="C547" s="136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 x14ac:dyDescent="0.15">
      <c r="A548" s="135"/>
      <c r="B548" s="8"/>
      <c r="C548" s="136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 x14ac:dyDescent="0.15">
      <c r="A549" s="135"/>
      <c r="B549" s="8"/>
      <c r="C549" s="136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 x14ac:dyDescent="0.15">
      <c r="A550" s="135"/>
      <c r="B550" s="8"/>
      <c r="C550" s="136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 x14ac:dyDescent="0.15">
      <c r="A551" s="135"/>
      <c r="B551" s="8"/>
      <c r="C551" s="136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 x14ac:dyDescent="0.15">
      <c r="A552" s="135"/>
      <c r="B552" s="8"/>
      <c r="C552" s="136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 x14ac:dyDescent="0.15">
      <c r="A553" s="135"/>
      <c r="B553" s="8"/>
      <c r="C553" s="136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 x14ac:dyDescent="0.15">
      <c r="A554" s="135"/>
      <c r="B554" s="8"/>
      <c r="C554" s="136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 x14ac:dyDescent="0.15">
      <c r="A555" s="135"/>
      <c r="B555" s="8"/>
      <c r="C555" s="136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 x14ac:dyDescent="0.15">
      <c r="A556" s="135"/>
      <c r="B556" s="8"/>
      <c r="C556" s="136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 x14ac:dyDescent="0.15">
      <c r="A557" s="135"/>
      <c r="B557" s="8"/>
      <c r="C557" s="136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 x14ac:dyDescent="0.15">
      <c r="A558" s="135"/>
      <c r="B558" s="8"/>
      <c r="C558" s="136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 x14ac:dyDescent="0.15">
      <c r="A559" s="135"/>
      <c r="B559" s="8"/>
      <c r="C559" s="136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 x14ac:dyDescent="0.15">
      <c r="A560" s="135"/>
      <c r="B560" s="8"/>
      <c r="C560" s="136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 x14ac:dyDescent="0.15">
      <c r="A561" s="135"/>
      <c r="B561" s="8"/>
      <c r="C561" s="136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 x14ac:dyDescent="0.15">
      <c r="A562" s="135"/>
      <c r="B562" s="8"/>
      <c r="C562" s="136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 x14ac:dyDescent="0.15">
      <c r="A563" s="135"/>
      <c r="B563" s="8"/>
      <c r="C563" s="136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 x14ac:dyDescent="0.15">
      <c r="A564" s="135"/>
      <c r="B564" s="8"/>
      <c r="C564" s="136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 x14ac:dyDescent="0.15">
      <c r="A565" s="135"/>
      <c r="B565" s="8"/>
      <c r="C565" s="136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 x14ac:dyDescent="0.15">
      <c r="A566" s="135"/>
      <c r="B566" s="8"/>
      <c r="C566" s="136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 x14ac:dyDescent="0.15">
      <c r="A567" s="135"/>
      <c r="B567" s="8"/>
      <c r="C567" s="136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 x14ac:dyDescent="0.15">
      <c r="A568" s="135"/>
      <c r="B568" s="8"/>
      <c r="C568" s="136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 x14ac:dyDescent="0.15">
      <c r="A569" s="135"/>
      <c r="B569" s="8"/>
      <c r="C569" s="136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 x14ac:dyDescent="0.15">
      <c r="A570" s="135"/>
      <c r="B570" s="8"/>
      <c r="C570" s="136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 x14ac:dyDescent="0.15">
      <c r="A571" s="135"/>
      <c r="B571" s="8"/>
      <c r="C571" s="136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 x14ac:dyDescent="0.15">
      <c r="A572" s="135"/>
      <c r="B572" s="8"/>
      <c r="C572" s="136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 x14ac:dyDescent="0.15">
      <c r="A573" s="135"/>
      <c r="B573" s="8"/>
      <c r="C573" s="136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 x14ac:dyDescent="0.15">
      <c r="A574" s="135"/>
      <c r="B574" s="8"/>
      <c r="C574" s="136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 x14ac:dyDescent="0.15">
      <c r="A575" s="135"/>
      <c r="B575" s="8"/>
      <c r="C575" s="136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 x14ac:dyDescent="0.15">
      <c r="A576" s="135"/>
      <c r="B576" s="8"/>
      <c r="C576" s="136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 x14ac:dyDescent="0.15">
      <c r="A577" s="135"/>
      <c r="B577" s="8"/>
      <c r="C577" s="136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 x14ac:dyDescent="0.15">
      <c r="A578" s="135"/>
      <c r="B578" s="8"/>
      <c r="C578" s="136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 x14ac:dyDescent="0.15">
      <c r="A579" s="135"/>
      <c r="B579" s="8"/>
      <c r="C579" s="136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 x14ac:dyDescent="0.15">
      <c r="A580" s="135"/>
      <c r="B580" s="8"/>
      <c r="C580" s="136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 x14ac:dyDescent="0.15">
      <c r="A581" s="135"/>
      <c r="B581" s="8"/>
      <c r="C581" s="136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 x14ac:dyDescent="0.15">
      <c r="A582" s="135"/>
      <c r="B582" s="8"/>
      <c r="C582" s="136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 x14ac:dyDescent="0.15">
      <c r="A583" s="135"/>
      <c r="B583" s="8"/>
      <c r="C583" s="136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 x14ac:dyDescent="0.15">
      <c r="A584" s="135"/>
      <c r="B584" s="8"/>
      <c r="C584" s="136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 x14ac:dyDescent="0.15">
      <c r="A585" s="135"/>
      <c r="B585" s="8"/>
      <c r="C585" s="136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 x14ac:dyDescent="0.15">
      <c r="A586" s="135"/>
      <c r="B586" s="8"/>
      <c r="C586" s="136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 x14ac:dyDescent="0.15">
      <c r="A587" s="135"/>
      <c r="B587" s="8"/>
      <c r="C587" s="136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 x14ac:dyDescent="0.15">
      <c r="A588" s="135"/>
      <c r="B588" s="8"/>
      <c r="C588" s="136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 x14ac:dyDescent="0.15">
      <c r="A589" s="135"/>
      <c r="B589" s="8"/>
      <c r="C589" s="136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 x14ac:dyDescent="0.15">
      <c r="A590" s="135"/>
      <c r="B590" s="8"/>
      <c r="C590" s="136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 x14ac:dyDescent="0.15">
      <c r="A591" s="135"/>
      <c r="B591" s="8"/>
      <c r="C591" s="136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 x14ac:dyDescent="0.15">
      <c r="A592" s="135"/>
      <c r="B592" s="8"/>
      <c r="C592" s="136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 x14ac:dyDescent="0.15">
      <c r="A593" s="135"/>
      <c r="B593" s="8"/>
      <c r="C593" s="136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 x14ac:dyDescent="0.15">
      <c r="A594" s="135"/>
      <c r="B594" s="8"/>
      <c r="C594" s="136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 x14ac:dyDescent="0.15">
      <c r="A595" s="135"/>
      <c r="B595" s="8"/>
      <c r="C595" s="136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 x14ac:dyDescent="0.15">
      <c r="A596" s="135"/>
      <c r="B596" s="8"/>
      <c r="C596" s="136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 x14ac:dyDescent="0.15">
      <c r="A597" s="135"/>
      <c r="B597" s="8"/>
      <c r="C597" s="136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 x14ac:dyDescent="0.15">
      <c r="A598" s="135"/>
      <c r="B598" s="8"/>
      <c r="C598" s="136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 x14ac:dyDescent="0.15">
      <c r="A599" s="135"/>
      <c r="B599" s="8"/>
      <c r="C599" s="136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 x14ac:dyDescent="0.15">
      <c r="A600" s="135"/>
      <c r="B600" s="8"/>
      <c r="C600" s="136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 x14ac:dyDescent="0.15">
      <c r="A601" s="135"/>
      <c r="B601" s="8"/>
      <c r="C601" s="136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 x14ac:dyDescent="0.15">
      <c r="A602" s="135"/>
      <c r="B602" s="8"/>
      <c r="C602" s="136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 x14ac:dyDescent="0.15">
      <c r="A603" s="135"/>
      <c r="B603" s="8"/>
      <c r="C603" s="136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 x14ac:dyDescent="0.15">
      <c r="A604" s="135"/>
      <c r="B604" s="8"/>
      <c r="C604" s="136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 x14ac:dyDescent="0.15">
      <c r="A605" s="135"/>
      <c r="B605" s="8"/>
      <c r="C605" s="136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 x14ac:dyDescent="0.15">
      <c r="A606" s="135"/>
      <c r="B606" s="8"/>
      <c r="C606" s="136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 x14ac:dyDescent="0.15">
      <c r="A607" s="135"/>
      <c r="B607" s="8"/>
      <c r="C607" s="136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 x14ac:dyDescent="0.15">
      <c r="A608" s="135"/>
      <c r="B608" s="8"/>
      <c r="C608" s="136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 x14ac:dyDescent="0.15">
      <c r="A609" s="135"/>
      <c r="B609" s="8"/>
      <c r="C609" s="136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 x14ac:dyDescent="0.15">
      <c r="A610" s="135"/>
      <c r="B610" s="8"/>
      <c r="C610" s="136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 x14ac:dyDescent="0.15">
      <c r="A611" s="135"/>
      <c r="B611" s="8"/>
      <c r="C611" s="136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 x14ac:dyDescent="0.15">
      <c r="A612" s="135"/>
      <c r="B612" s="8"/>
      <c r="C612" s="136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 x14ac:dyDescent="0.15">
      <c r="A613" s="135"/>
      <c r="B613" s="8"/>
      <c r="C613" s="136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 x14ac:dyDescent="0.15">
      <c r="A614" s="135"/>
      <c r="B614" s="8"/>
      <c r="C614" s="136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 x14ac:dyDescent="0.15">
      <c r="A615" s="135"/>
      <c r="B615" s="8"/>
      <c r="C615" s="136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 x14ac:dyDescent="0.15">
      <c r="A616" s="135"/>
      <c r="B616" s="8"/>
      <c r="C616" s="136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 x14ac:dyDescent="0.15">
      <c r="A617" s="135"/>
      <c r="B617" s="8"/>
      <c r="C617" s="13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 x14ac:dyDescent="0.15">
      <c r="A618" s="135"/>
      <c r="B618" s="8"/>
      <c r="C618" s="136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 x14ac:dyDescent="0.15">
      <c r="A619" s="135"/>
      <c r="B619" s="8"/>
      <c r="C619" s="136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 x14ac:dyDescent="0.15">
      <c r="A620" s="135"/>
      <c r="B620" s="8"/>
      <c r="C620" s="136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 x14ac:dyDescent="0.15">
      <c r="A621" s="135"/>
      <c r="B621" s="8"/>
      <c r="C621" s="136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 x14ac:dyDescent="0.15">
      <c r="A622" s="135"/>
      <c r="B622" s="8"/>
      <c r="C622" s="136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 x14ac:dyDescent="0.15">
      <c r="A623" s="135"/>
      <c r="B623" s="8"/>
      <c r="C623" s="136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 x14ac:dyDescent="0.15">
      <c r="A624" s="135"/>
      <c r="B624" s="8"/>
      <c r="C624" s="136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 x14ac:dyDescent="0.15">
      <c r="A625" s="135"/>
      <c r="B625" s="8"/>
      <c r="C625" s="136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 x14ac:dyDescent="0.15">
      <c r="A626" s="135"/>
      <c r="B626" s="8"/>
      <c r="C626" s="136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 x14ac:dyDescent="0.15">
      <c r="A627" s="135"/>
      <c r="B627" s="8"/>
      <c r="C627" s="136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 x14ac:dyDescent="0.15">
      <c r="A628" s="135"/>
      <c r="B628" s="8"/>
      <c r="C628" s="136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 x14ac:dyDescent="0.15">
      <c r="A629" s="135"/>
      <c r="B629" s="8"/>
      <c r="C629" s="136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 x14ac:dyDescent="0.15">
      <c r="A630" s="135"/>
      <c r="B630" s="8"/>
      <c r="C630" s="136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 x14ac:dyDescent="0.15">
      <c r="A631" s="135"/>
      <c r="B631" s="8"/>
      <c r="C631" s="136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 x14ac:dyDescent="0.15">
      <c r="A632" s="135"/>
      <c r="B632" s="8"/>
      <c r="C632" s="136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 x14ac:dyDescent="0.15">
      <c r="A633" s="135"/>
      <c r="B633" s="8"/>
      <c r="C633" s="136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 x14ac:dyDescent="0.15">
      <c r="A634" s="135"/>
      <c r="B634" s="8"/>
      <c r="C634" s="136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 x14ac:dyDescent="0.15">
      <c r="A635" s="135"/>
      <c r="B635" s="8"/>
      <c r="C635" s="136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 x14ac:dyDescent="0.15">
      <c r="A636" s="135"/>
      <c r="B636" s="8"/>
      <c r="C636" s="136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 x14ac:dyDescent="0.15">
      <c r="A637" s="135"/>
      <c r="B637" s="8"/>
      <c r="C637" s="136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 x14ac:dyDescent="0.15">
      <c r="A638" s="135"/>
      <c r="B638" s="8"/>
      <c r="C638" s="136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 x14ac:dyDescent="0.15">
      <c r="A639" s="135"/>
      <c r="B639" s="8"/>
      <c r="C639" s="136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 x14ac:dyDescent="0.15">
      <c r="A640" s="135"/>
      <c r="B640" s="8"/>
      <c r="C640" s="136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 x14ac:dyDescent="0.15">
      <c r="A641" s="135"/>
      <c r="B641" s="8"/>
      <c r="C641" s="136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 x14ac:dyDescent="0.15">
      <c r="A642" s="135"/>
      <c r="B642" s="8"/>
      <c r="C642" s="136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 x14ac:dyDescent="0.15">
      <c r="A643" s="135"/>
      <c r="B643" s="8"/>
      <c r="C643" s="136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 x14ac:dyDescent="0.15">
      <c r="A644" s="135"/>
      <c r="B644" s="8"/>
      <c r="C644" s="136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 x14ac:dyDescent="0.15">
      <c r="A645" s="135"/>
      <c r="B645" s="8"/>
      <c r="C645" s="136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 x14ac:dyDescent="0.15">
      <c r="A646" s="135"/>
      <c r="B646" s="8"/>
      <c r="C646" s="136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 x14ac:dyDescent="0.15">
      <c r="A647" s="135"/>
      <c r="B647" s="8"/>
      <c r="C647" s="136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 x14ac:dyDescent="0.15">
      <c r="A648" s="135"/>
      <c r="B648" s="8"/>
      <c r="C648" s="136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 x14ac:dyDescent="0.15">
      <c r="A649" s="135"/>
      <c r="B649" s="8"/>
      <c r="C649" s="136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 x14ac:dyDescent="0.15">
      <c r="A650" s="135"/>
      <c r="B650" s="8"/>
      <c r="C650" s="136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 x14ac:dyDescent="0.15">
      <c r="A651" s="135"/>
      <c r="B651" s="8"/>
      <c r="C651" s="136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 x14ac:dyDescent="0.15">
      <c r="A652" s="135"/>
      <c r="B652" s="8"/>
      <c r="C652" s="136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 x14ac:dyDescent="0.15">
      <c r="A653" s="135"/>
      <c r="B653" s="8"/>
      <c r="C653" s="136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 x14ac:dyDescent="0.15">
      <c r="A654" s="135"/>
      <c r="B654" s="8"/>
      <c r="C654" s="136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 x14ac:dyDescent="0.15">
      <c r="A655" s="135"/>
      <c r="B655" s="8"/>
      <c r="C655" s="136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 x14ac:dyDescent="0.15">
      <c r="A656" s="135"/>
      <c r="B656" s="8"/>
      <c r="C656" s="136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 x14ac:dyDescent="0.15">
      <c r="A657" s="135"/>
      <c r="B657" s="8"/>
      <c r="C657" s="136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 x14ac:dyDescent="0.15">
      <c r="A658" s="135"/>
      <c r="B658" s="8"/>
      <c r="C658" s="136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 x14ac:dyDescent="0.15">
      <c r="A659" s="135"/>
      <c r="B659" s="8"/>
      <c r="C659" s="136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 x14ac:dyDescent="0.15">
      <c r="A660" s="135"/>
      <c r="B660" s="8"/>
      <c r="C660" s="136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 x14ac:dyDescent="0.15">
      <c r="A661" s="135"/>
      <c r="B661" s="8"/>
      <c r="C661" s="136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 x14ac:dyDescent="0.15">
      <c r="A662" s="135"/>
      <c r="B662" s="8"/>
      <c r="C662" s="136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 x14ac:dyDescent="0.15">
      <c r="A663" s="135"/>
      <c r="B663" s="8"/>
      <c r="C663" s="136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 x14ac:dyDescent="0.15">
      <c r="A664" s="135"/>
      <c r="B664" s="8"/>
      <c r="C664" s="136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 x14ac:dyDescent="0.15">
      <c r="A665" s="135"/>
      <c r="B665" s="8"/>
      <c r="C665" s="136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 x14ac:dyDescent="0.15">
      <c r="A666" s="135"/>
      <c r="B666" s="8"/>
      <c r="C666" s="136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 x14ac:dyDescent="0.15">
      <c r="A667" s="135"/>
      <c r="B667" s="8"/>
      <c r="C667" s="136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 x14ac:dyDescent="0.15">
      <c r="A668" s="135"/>
      <c r="B668" s="8"/>
      <c r="C668" s="136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 x14ac:dyDescent="0.15">
      <c r="A669" s="135"/>
      <c r="B669" s="8"/>
      <c r="C669" s="136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 x14ac:dyDescent="0.15">
      <c r="A670" s="135"/>
      <c r="B670" s="8"/>
      <c r="C670" s="136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 x14ac:dyDescent="0.15">
      <c r="A671" s="135"/>
      <c r="B671" s="8"/>
      <c r="C671" s="136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 x14ac:dyDescent="0.15">
      <c r="A672" s="135"/>
      <c r="B672" s="8"/>
      <c r="C672" s="136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 x14ac:dyDescent="0.15">
      <c r="A673" s="135"/>
      <c r="B673" s="8"/>
      <c r="C673" s="136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 x14ac:dyDescent="0.15">
      <c r="A674" s="135"/>
      <c r="B674" s="8"/>
      <c r="C674" s="136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 x14ac:dyDescent="0.15">
      <c r="A675" s="135"/>
      <c r="B675" s="8"/>
      <c r="C675" s="136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 x14ac:dyDescent="0.15">
      <c r="A676" s="135"/>
      <c r="B676" s="8"/>
      <c r="C676" s="136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 x14ac:dyDescent="0.15">
      <c r="A677" s="135"/>
      <c r="B677" s="8"/>
      <c r="C677" s="136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 x14ac:dyDescent="0.15">
      <c r="A678" s="135"/>
      <c r="B678" s="8"/>
      <c r="C678" s="136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 x14ac:dyDescent="0.15">
      <c r="A679" s="135"/>
      <c r="B679" s="8"/>
      <c r="C679" s="136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 x14ac:dyDescent="0.15">
      <c r="A680" s="135"/>
      <c r="B680" s="8"/>
      <c r="C680" s="136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 x14ac:dyDescent="0.15">
      <c r="A681" s="135"/>
      <c r="B681" s="8"/>
      <c r="C681" s="136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 x14ac:dyDescent="0.15">
      <c r="A682" s="135"/>
      <c r="B682" s="8"/>
      <c r="C682" s="136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 x14ac:dyDescent="0.15">
      <c r="A683" s="135"/>
      <c r="B683" s="8"/>
      <c r="C683" s="136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 x14ac:dyDescent="0.15">
      <c r="A684" s="135"/>
      <c r="B684" s="8"/>
      <c r="C684" s="136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 x14ac:dyDescent="0.15">
      <c r="A685" s="135"/>
      <c r="B685" s="8"/>
      <c r="C685" s="136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 x14ac:dyDescent="0.15">
      <c r="A686" s="135"/>
      <c r="B686" s="8"/>
      <c r="C686" s="136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 x14ac:dyDescent="0.15">
      <c r="A687" s="135"/>
      <c r="B687" s="8"/>
      <c r="C687" s="136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 x14ac:dyDescent="0.15">
      <c r="A688" s="135"/>
      <c r="B688" s="8"/>
      <c r="C688" s="136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 x14ac:dyDescent="0.15">
      <c r="A689" s="135"/>
      <c r="B689" s="8"/>
      <c r="C689" s="136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 x14ac:dyDescent="0.15">
      <c r="A690" s="135"/>
      <c r="B690" s="8"/>
      <c r="C690" s="136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 x14ac:dyDescent="0.15">
      <c r="A691" s="135"/>
      <c r="B691" s="8"/>
      <c r="C691" s="136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 x14ac:dyDescent="0.15">
      <c r="A692" s="135"/>
      <c r="B692" s="8"/>
      <c r="C692" s="136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 x14ac:dyDescent="0.15">
      <c r="A693" s="135"/>
      <c r="B693" s="8"/>
      <c r="C693" s="136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 x14ac:dyDescent="0.15">
      <c r="A694" s="135"/>
      <c r="B694" s="8"/>
      <c r="C694" s="136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 x14ac:dyDescent="0.15">
      <c r="A695" s="135"/>
      <c r="B695" s="8"/>
      <c r="C695" s="136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 x14ac:dyDescent="0.15">
      <c r="A696" s="135"/>
      <c r="B696" s="8"/>
      <c r="C696" s="136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 x14ac:dyDescent="0.15">
      <c r="A697" s="135"/>
      <c r="B697" s="8"/>
      <c r="C697" s="136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 x14ac:dyDescent="0.15">
      <c r="A698" s="135"/>
      <c r="B698" s="8"/>
      <c r="C698" s="136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 x14ac:dyDescent="0.15">
      <c r="A699" s="135"/>
      <c r="B699" s="8"/>
      <c r="C699" s="136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 x14ac:dyDescent="0.15">
      <c r="A700" s="135"/>
      <c r="B700" s="8"/>
      <c r="C700" s="136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 x14ac:dyDescent="0.15">
      <c r="A701" s="135"/>
      <c r="B701" s="8"/>
      <c r="C701" s="136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 x14ac:dyDescent="0.15">
      <c r="A702" s="135"/>
      <c r="B702" s="8"/>
      <c r="C702" s="136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 x14ac:dyDescent="0.15">
      <c r="A703" s="135"/>
      <c r="B703" s="8"/>
      <c r="C703" s="136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 x14ac:dyDescent="0.15">
      <c r="A704" s="135"/>
      <c r="B704" s="8"/>
      <c r="C704" s="136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 x14ac:dyDescent="0.15">
      <c r="A705" s="135"/>
      <c r="B705" s="8"/>
      <c r="C705" s="136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 x14ac:dyDescent="0.15">
      <c r="A706" s="135"/>
      <c r="B706" s="8"/>
      <c r="C706" s="136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 x14ac:dyDescent="0.15">
      <c r="A707" s="135"/>
      <c r="B707" s="8"/>
      <c r="C707" s="136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 x14ac:dyDescent="0.15">
      <c r="A708" s="135"/>
      <c r="B708" s="8"/>
      <c r="C708" s="136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 x14ac:dyDescent="0.15">
      <c r="A709" s="135"/>
      <c r="B709" s="8"/>
      <c r="C709" s="136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 x14ac:dyDescent="0.15">
      <c r="A710" s="135"/>
      <c r="B710" s="8"/>
      <c r="C710" s="136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 x14ac:dyDescent="0.15">
      <c r="A711" s="135"/>
      <c r="B711" s="8"/>
      <c r="C711" s="136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 x14ac:dyDescent="0.15">
      <c r="A712" s="135"/>
      <c r="B712" s="8"/>
      <c r="C712" s="136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 x14ac:dyDescent="0.15">
      <c r="A713" s="135"/>
      <c r="B713" s="8"/>
      <c r="C713" s="136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 x14ac:dyDescent="0.15">
      <c r="A714" s="135"/>
      <c r="B714" s="8"/>
      <c r="C714" s="136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 x14ac:dyDescent="0.15">
      <c r="A715" s="135"/>
      <c r="B715" s="8"/>
      <c r="C715" s="136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 x14ac:dyDescent="0.15">
      <c r="A716" s="135"/>
      <c r="B716" s="8"/>
      <c r="C716" s="136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 x14ac:dyDescent="0.15">
      <c r="A717" s="135"/>
      <c r="B717" s="8"/>
      <c r="C717" s="136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 x14ac:dyDescent="0.15">
      <c r="A718" s="135"/>
      <c r="B718" s="8"/>
      <c r="C718" s="136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 x14ac:dyDescent="0.15">
      <c r="A719" s="135"/>
      <c r="B719" s="8"/>
      <c r="C719" s="136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 x14ac:dyDescent="0.15">
      <c r="A720" s="135"/>
      <c r="B720" s="8"/>
      <c r="C720" s="136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 x14ac:dyDescent="0.15">
      <c r="A721" s="135"/>
      <c r="B721" s="8"/>
      <c r="C721" s="136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 x14ac:dyDescent="0.15">
      <c r="A722" s="135"/>
      <c r="B722" s="8"/>
      <c r="C722" s="136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 x14ac:dyDescent="0.15">
      <c r="A723" s="135"/>
      <c r="B723" s="8"/>
      <c r="C723" s="136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 x14ac:dyDescent="0.15">
      <c r="A724" s="135"/>
      <c r="B724" s="8"/>
      <c r="C724" s="136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 x14ac:dyDescent="0.15">
      <c r="A725" s="135"/>
      <c r="B725" s="8"/>
      <c r="C725" s="136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 x14ac:dyDescent="0.15">
      <c r="A726" s="135"/>
      <c r="B726" s="8"/>
      <c r="C726" s="136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 x14ac:dyDescent="0.15">
      <c r="A727" s="135"/>
      <c r="B727" s="8"/>
      <c r="C727" s="136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 x14ac:dyDescent="0.15">
      <c r="A728" s="135"/>
      <c r="B728" s="8"/>
      <c r="C728" s="136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 x14ac:dyDescent="0.15">
      <c r="A729" s="135"/>
      <c r="B729" s="8"/>
      <c r="C729" s="136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 x14ac:dyDescent="0.15">
      <c r="A730" s="135"/>
      <c r="B730" s="8"/>
      <c r="C730" s="136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 x14ac:dyDescent="0.15">
      <c r="A731" s="135"/>
      <c r="B731" s="8"/>
      <c r="C731" s="136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 x14ac:dyDescent="0.15">
      <c r="A732" s="135"/>
      <c r="B732" s="8"/>
      <c r="C732" s="136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 x14ac:dyDescent="0.15">
      <c r="A733" s="135"/>
      <c r="B733" s="8"/>
      <c r="C733" s="136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 x14ac:dyDescent="0.15">
      <c r="A734" s="135"/>
      <c r="B734" s="8"/>
      <c r="C734" s="136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 x14ac:dyDescent="0.15">
      <c r="A735" s="135"/>
      <c r="B735" s="8"/>
      <c r="C735" s="136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 x14ac:dyDescent="0.15">
      <c r="A736" s="135"/>
      <c r="B736" s="8"/>
      <c r="C736" s="136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 x14ac:dyDescent="0.15">
      <c r="A737" s="135"/>
      <c r="B737" s="8"/>
      <c r="C737" s="136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 x14ac:dyDescent="0.15">
      <c r="A738" s="135"/>
      <c r="B738" s="8"/>
      <c r="C738" s="136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 x14ac:dyDescent="0.15">
      <c r="A739" s="135"/>
      <c r="B739" s="8"/>
      <c r="C739" s="136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 x14ac:dyDescent="0.15">
      <c r="A740" s="135"/>
      <c r="B740" s="8"/>
      <c r="C740" s="136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 x14ac:dyDescent="0.15">
      <c r="A741" s="135"/>
      <c r="B741" s="8"/>
      <c r="C741" s="136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 x14ac:dyDescent="0.15">
      <c r="A742" s="135"/>
      <c r="B742" s="8"/>
      <c r="C742" s="136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 x14ac:dyDescent="0.15">
      <c r="A743" s="135"/>
      <c r="B743" s="8"/>
      <c r="C743" s="136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 x14ac:dyDescent="0.15">
      <c r="A744" s="135"/>
      <c r="B744" s="8"/>
      <c r="C744" s="136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 x14ac:dyDescent="0.15">
      <c r="A745" s="135"/>
      <c r="B745" s="8"/>
      <c r="C745" s="136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 x14ac:dyDescent="0.15">
      <c r="A746" s="135"/>
      <c r="B746" s="8"/>
      <c r="C746" s="136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 x14ac:dyDescent="0.15">
      <c r="A747" s="135"/>
      <c r="B747" s="8"/>
      <c r="C747" s="136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 x14ac:dyDescent="0.15">
      <c r="A748" s="135"/>
      <c r="B748" s="8"/>
      <c r="C748" s="136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 x14ac:dyDescent="0.15">
      <c r="A749" s="135"/>
      <c r="B749" s="8"/>
      <c r="C749" s="136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 x14ac:dyDescent="0.15">
      <c r="A750" s="135"/>
      <c r="B750" s="8"/>
      <c r="C750" s="136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 x14ac:dyDescent="0.15">
      <c r="A751" s="135"/>
      <c r="B751" s="8"/>
      <c r="C751" s="136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 x14ac:dyDescent="0.15">
      <c r="A752" s="135"/>
      <c r="B752" s="8"/>
      <c r="C752" s="136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 x14ac:dyDescent="0.15">
      <c r="A753" s="135"/>
      <c r="B753" s="8"/>
      <c r="C753" s="136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 x14ac:dyDescent="0.15">
      <c r="A754" s="135"/>
      <c r="B754" s="8"/>
      <c r="C754" s="136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 x14ac:dyDescent="0.15">
      <c r="A755" s="135"/>
      <c r="B755" s="8"/>
      <c r="C755" s="136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 x14ac:dyDescent="0.15">
      <c r="A756" s="135"/>
      <c r="B756" s="8"/>
      <c r="C756" s="136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 x14ac:dyDescent="0.15">
      <c r="A757" s="135"/>
      <c r="B757" s="8"/>
      <c r="C757" s="136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 x14ac:dyDescent="0.15">
      <c r="A758" s="135"/>
      <c r="B758" s="8"/>
      <c r="C758" s="136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 x14ac:dyDescent="0.15">
      <c r="A759" s="135"/>
      <c r="B759" s="8"/>
      <c r="C759" s="136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 x14ac:dyDescent="0.15">
      <c r="A760" s="135"/>
      <c r="B760" s="8"/>
      <c r="C760" s="136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 x14ac:dyDescent="0.15">
      <c r="A761" s="135"/>
      <c r="B761" s="8"/>
      <c r="C761" s="136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 x14ac:dyDescent="0.15">
      <c r="A762" s="135"/>
      <c r="B762" s="8"/>
      <c r="C762" s="136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 x14ac:dyDescent="0.15">
      <c r="A763" s="135"/>
      <c r="B763" s="8"/>
      <c r="C763" s="136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 x14ac:dyDescent="0.15">
      <c r="A764" s="135"/>
      <c r="B764" s="8"/>
      <c r="C764" s="136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 x14ac:dyDescent="0.15">
      <c r="A765" s="135"/>
      <c r="B765" s="8"/>
      <c r="C765" s="136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 x14ac:dyDescent="0.15">
      <c r="A766" s="135"/>
      <c r="B766" s="8"/>
      <c r="C766" s="136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 x14ac:dyDescent="0.15">
      <c r="A767" s="135"/>
      <c r="B767" s="8"/>
      <c r="C767" s="136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 x14ac:dyDescent="0.15">
      <c r="A768" s="135"/>
      <c r="B768" s="8"/>
      <c r="C768" s="136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 x14ac:dyDescent="0.15">
      <c r="A769" s="135"/>
      <c r="B769" s="8"/>
      <c r="C769" s="136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 x14ac:dyDescent="0.15">
      <c r="A770" s="135"/>
      <c r="B770" s="8"/>
      <c r="C770" s="136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 x14ac:dyDescent="0.15">
      <c r="A771" s="135"/>
      <c r="B771" s="8"/>
      <c r="C771" s="136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 x14ac:dyDescent="0.15">
      <c r="A772" s="135"/>
      <c r="B772" s="8"/>
      <c r="C772" s="136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 x14ac:dyDescent="0.15">
      <c r="A773" s="135"/>
      <c r="B773" s="8"/>
      <c r="C773" s="136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 x14ac:dyDescent="0.15">
      <c r="A774" s="135"/>
      <c r="B774" s="8"/>
      <c r="C774" s="136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 x14ac:dyDescent="0.15">
      <c r="A775" s="135"/>
      <c r="B775" s="8"/>
      <c r="C775" s="136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 x14ac:dyDescent="0.15">
      <c r="A776" s="135"/>
      <c r="B776" s="8"/>
      <c r="C776" s="136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 x14ac:dyDescent="0.15">
      <c r="A777" s="135"/>
      <c r="B777" s="8"/>
      <c r="C777" s="136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 x14ac:dyDescent="0.15">
      <c r="A778" s="135"/>
      <c r="B778" s="8"/>
      <c r="C778" s="136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 x14ac:dyDescent="0.15">
      <c r="A779" s="135"/>
      <c r="B779" s="8"/>
      <c r="C779" s="136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 x14ac:dyDescent="0.15">
      <c r="A780" s="135"/>
      <c r="B780" s="8"/>
      <c r="C780" s="136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 x14ac:dyDescent="0.15">
      <c r="A781" s="135"/>
      <c r="B781" s="8"/>
      <c r="C781" s="136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 x14ac:dyDescent="0.15">
      <c r="A782" s="135"/>
      <c r="B782" s="8"/>
      <c r="C782" s="136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 x14ac:dyDescent="0.15">
      <c r="A783" s="135"/>
      <c r="B783" s="8"/>
      <c r="C783" s="136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 x14ac:dyDescent="0.15">
      <c r="A784" s="135"/>
      <c r="B784" s="8"/>
      <c r="C784" s="136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 x14ac:dyDescent="0.15">
      <c r="A785" s="135"/>
      <c r="B785" s="8"/>
      <c r="C785" s="136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 x14ac:dyDescent="0.15">
      <c r="A786" s="135"/>
      <c r="B786" s="8"/>
      <c r="C786" s="136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 x14ac:dyDescent="0.15">
      <c r="A787" s="135"/>
      <c r="B787" s="8"/>
      <c r="C787" s="136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 x14ac:dyDescent="0.15">
      <c r="A788" s="135"/>
      <c r="B788" s="8"/>
      <c r="C788" s="136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 x14ac:dyDescent="0.15">
      <c r="A789" s="135"/>
      <c r="B789" s="8"/>
      <c r="C789" s="136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 x14ac:dyDescent="0.15">
      <c r="A790" s="135"/>
      <c r="B790" s="8"/>
      <c r="C790" s="136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 x14ac:dyDescent="0.15">
      <c r="A791" s="135"/>
      <c r="B791" s="8"/>
      <c r="C791" s="136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 x14ac:dyDescent="0.15">
      <c r="A792" s="135"/>
      <c r="B792" s="8"/>
      <c r="C792" s="136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 x14ac:dyDescent="0.15">
      <c r="A793" s="135"/>
      <c r="B793" s="8"/>
      <c r="C793" s="136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 x14ac:dyDescent="0.15">
      <c r="A794" s="135"/>
      <c r="B794" s="8"/>
      <c r="C794" s="136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 x14ac:dyDescent="0.15">
      <c r="A795" s="135"/>
      <c r="B795" s="8"/>
      <c r="C795" s="136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 x14ac:dyDescent="0.15">
      <c r="A796" s="135"/>
      <c r="B796" s="8"/>
      <c r="C796" s="136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 x14ac:dyDescent="0.15">
      <c r="A797" s="135"/>
      <c r="B797" s="8"/>
      <c r="C797" s="136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 x14ac:dyDescent="0.15">
      <c r="A798" s="135"/>
      <c r="B798" s="8"/>
      <c r="C798" s="136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 x14ac:dyDescent="0.15">
      <c r="A799" s="135"/>
      <c r="B799" s="8"/>
      <c r="C799" s="136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 x14ac:dyDescent="0.15">
      <c r="A800" s="135"/>
      <c r="B800" s="8"/>
      <c r="C800" s="136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 x14ac:dyDescent="0.15">
      <c r="A801" s="135"/>
      <c r="B801" s="8"/>
      <c r="C801" s="136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 x14ac:dyDescent="0.15">
      <c r="A802" s="135"/>
      <c r="B802" s="8"/>
      <c r="C802" s="136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 x14ac:dyDescent="0.15">
      <c r="A803" s="135"/>
      <c r="B803" s="8"/>
      <c r="C803" s="136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 x14ac:dyDescent="0.15">
      <c r="A804" s="135"/>
      <c r="B804" s="8"/>
      <c r="C804" s="136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 x14ac:dyDescent="0.15">
      <c r="A805" s="135"/>
      <c r="B805" s="8"/>
      <c r="C805" s="136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 x14ac:dyDescent="0.15">
      <c r="A806" s="135"/>
      <c r="B806" s="8"/>
      <c r="C806" s="136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 x14ac:dyDescent="0.15">
      <c r="A807" s="135"/>
      <c r="B807" s="8"/>
      <c r="C807" s="136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 x14ac:dyDescent="0.15">
      <c r="A808" s="135"/>
      <c r="B808" s="8"/>
      <c r="C808" s="136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 x14ac:dyDescent="0.15">
      <c r="A809" s="135"/>
      <c r="B809" s="8"/>
      <c r="C809" s="136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 x14ac:dyDescent="0.15">
      <c r="A810" s="135"/>
      <c r="B810" s="8"/>
      <c r="C810" s="136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 x14ac:dyDescent="0.15">
      <c r="A811" s="135"/>
      <c r="B811" s="8"/>
      <c r="C811" s="136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 x14ac:dyDescent="0.15">
      <c r="A812" s="135"/>
      <c r="B812" s="8"/>
      <c r="C812" s="136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 x14ac:dyDescent="0.15">
      <c r="A813" s="135"/>
      <c r="B813" s="8"/>
      <c r="C813" s="136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 x14ac:dyDescent="0.15">
      <c r="A814" s="135"/>
      <c r="B814" s="8"/>
      <c r="C814" s="136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 x14ac:dyDescent="0.15">
      <c r="A815" s="135"/>
      <c r="B815" s="8"/>
      <c r="C815" s="136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 x14ac:dyDescent="0.15">
      <c r="A816" s="135"/>
      <c r="B816" s="8"/>
      <c r="C816" s="136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 x14ac:dyDescent="0.15">
      <c r="A817" s="135"/>
      <c r="B817" s="8"/>
      <c r="C817" s="136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 x14ac:dyDescent="0.15">
      <c r="A818" s="135"/>
      <c r="B818" s="8"/>
      <c r="C818" s="136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 x14ac:dyDescent="0.15">
      <c r="A819" s="135"/>
      <c r="B819" s="8"/>
      <c r="C819" s="136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 x14ac:dyDescent="0.15">
      <c r="A820" s="135"/>
      <c r="B820" s="8"/>
      <c r="C820" s="136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 x14ac:dyDescent="0.15">
      <c r="A821" s="135"/>
      <c r="B821" s="8"/>
      <c r="C821" s="136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 x14ac:dyDescent="0.15">
      <c r="A822" s="135"/>
      <c r="B822" s="8"/>
      <c r="C822" s="136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 x14ac:dyDescent="0.15">
      <c r="A823" s="135"/>
      <c r="B823" s="8"/>
      <c r="C823" s="136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 x14ac:dyDescent="0.15">
      <c r="A824" s="135"/>
      <c r="B824" s="8"/>
      <c r="C824" s="136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 x14ac:dyDescent="0.15">
      <c r="A825" s="135"/>
      <c r="B825" s="8"/>
      <c r="C825" s="136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 x14ac:dyDescent="0.15">
      <c r="A826" s="135"/>
      <c r="B826" s="8"/>
      <c r="C826" s="136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 x14ac:dyDescent="0.15">
      <c r="A827" s="135"/>
      <c r="B827" s="8"/>
      <c r="C827" s="136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 x14ac:dyDescent="0.15">
      <c r="A828" s="135"/>
      <c r="B828" s="8"/>
      <c r="C828" s="136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 x14ac:dyDescent="0.15">
      <c r="A829" s="135"/>
      <c r="B829" s="8"/>
      <c r="C829" s="136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 x14ac:dyDescent="0.15">
      <c r="A830" s="135"/>
      <c r="B830" s="8"/>
      <c r="C830" s="136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 x14ac:dyDescent="0.15">
      <c r="A831" s="135"/>
      <c r="B831" s="8"/>
      <c r="C831" s="136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 x14ac:dyDescent="0.15">
      <c r="A832" s="135"/>
      <c r="B832" s="8"/>
      <c r="C832" s="136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 x14ac:dyDescent="0.15">
      <c r="A833" s="135"/>
      <c r="B833" s="8"/>
      <c r="C833" s="136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 x14ac:dyDescent="0.15">
      <c r="A834" s="135"/>
      <c r="B834" s="8"/>
      <c r="C834" s="136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 x14ac:dyDescent="0.15">
      <c r="A835" s="135"/>
      <c r="B835" s="8"/>
      <c r="C835" s="136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 x14ac:dyDescent="0.15">
      <c r="A836" s="135"/>
      <c r="B836" s="8"/>
      <c r="C836" s="136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 x14ac:dyDescent="0.15">
      <c r="A837" s="135"/>
      <c r="B837" s="8"/>
      <c r="C837" s="136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 x14ac:dyDescent="0.15">
      <c r="A838" s="135"/>
      <c r="B838" s="8"/>
      <c r="C838" s="136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 x14ac:dyDescent="0.15">
      <c r="A839" s="135"/>
      <c r="B839" s="8"/>
      <c r="C839" s="136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 x14ac:dyDescent="0.15">
      <c r="A840" s="135"/>
      <c r="B840" s="8"/>
      <c r="C840" s="136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 x14ac:dyDescent="0.15">
      <c r="A841" s="135"/>
      <c r="B841" s="8"/>
      <c r="C841" s="136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 x14ac:dyDescent="0.15">
      <c r="A842" s="135"/>
      <c r="B842" s="8"/>
      <c r="C842" s="136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 x14ac:dyDescent="0.15">
      <c r="A843" s="135"/>
      <c r="B843" s="8"/>
      <c r="C843" s="136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 x14ac:dyDescent="0.15">
      <c r="A844" s="135"/>
      <c r="B844" s="8"/>
      <c r="C844" s="136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 x14ac:dyDescent="0.15">
      <c r="A845" s="135"/>
      <c r="B845" s="8"/>
      <c r="C845" s="136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 x14ac:dyDescent="0.15">
      <c r="A846" s="135"/>
      <c r="B846" s="8"/>
      <c r="C846" s="136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 x14ac:dyDescent="0.15">
      <c r="A847" s="135"/>
      <c r="B847" s="8"/>
      <c r="C847" s="136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 x14ac:dyDescent="0.15">
      <c r="A848" s="135"/>
      <c r="B848" s="8"/>
      <c r="C848" s="136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 x14ac:dyDescent="0.15">
      <c r="A849" s="135"/>
      <c r="B849" s="8"/>
      <c r="C849" s="136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 x14ac:dyDescent="0.15">
      <c r="A850" s="135"/>
      <c r="B850" s="8"/>
      <c r="C850" s="136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 x14ac:dyDescent="0.15">
      <c r="A851" s="135"/>
      <c r="B851" s="8"/>
      <c r="C851" s="136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 x14ac:dyDescent="0.15">
      <c r="A852" s="135"/>
      <c r="B852" s="8"/>
      <c r="C852" s="136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 x14ac:dyDescent="0.15">
      <c r="A853" s="135"/>
      <c r="B853" s="8"/>
      <c r="C853" s="136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 x14ac:dyDescent="0.15">
      <c r="A854" s="135"/>
      <c r="B854" s="8"/>
      <c r="C854" s="136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 x14ac:dyDescent="0.15">
      <c r="A855" s="135"/>
      <c r="B855" s="8"/>
      <c r="C855" s="136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 x14ac:dyDescent="0.15">
      <c r="A856" s="135"/>
      <c r="B856" s="8"/>
      <c r="C856" s="136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 x14ac:dyDescent="0.15">
      <c r="A857" s="135"/>
      <c r="B857" s="8"/>
      <c r="C857" s="136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 x14ac:dyDescent="0.15">
      <c r="A858" s="135"/>
      <c r="B858" s="8"/>
      <c r="C858" s="136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 x14ac:dyDescent="0.15">
      <c r="A859" s="135"/>
      <c r="B859" s="8"/>
      <c r="C859" s="136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 x14ac:dyDescent="0.15">
      <c r="A860" s="135"/>
      <c r="B860" s="8"/>
      <c r="C860" s="136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 x14ac:dyDescent="0.15">
      <c r="A861" s="135"/>
      <c r="B861" s="8"/>
      <c r="C861" s="136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 x14ac:dyDescent="0.15">
      <c r="A862" s="135"/>
      <c r="B862" s="8"/>
      <c r="C862" s="136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 x14ac:dyDescent="0.15">
      <c r="A863" s="135"/>
      <c r="B863" s="8"/>
      <c r="C863" s="136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 x14ac:dyDescent="0.15">
      <c r="A864" s="135"/>
      <c r="B864" s="8"/>
      <c r="C864" s="136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 x14ac:dyDescent="0.15">
      <c r="A865" s="135"/>
      <c r="B865" s="8"/>
      <c r="C865" s="136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 x14ac:dyDescent="0.15">
      <c r="A866" s="135"/>
      <c r="B866" s="8"/>
      <c r="C866" s="136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 x14ac:dyDescent="0.15">
      <c r="A867" s="135"/>
      <c r="B867" s="8"/>
      <c r="C867" s="136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 x14ac:dyDescent="0.15">
      <c r="A868" s="135"/>
      <c r="B868" s="8"/>
      <c r="C868" s="136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 x14ac:dyDescent="0.15">
      <c r="A869" s="135"/>
      <c r="B869" s="8"/>
      <c r="C869" s="136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 x14ac:dyDescent="0.15">
      <c r="A870" s="135"/>
      <c r="B870" s="8"/>
      <c r="C870" s="136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 x14ac:dyDescent="0.15">
      <c r="A871" s="135"/>
      <c r="B871" s="8"/>
      <c r="C871" s="136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 x14ac:dyDescent="0.15">
      <c r="A872" s="135"/>
      <c r="B872" s="8"/>
      <c r="C872" s="136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 x14ac:dyDescent="0.15">
      <c r="A873" s="135"/>
      <c r="B873" s="8"/>
      <c r="C873" s="136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 x14ac:dyDescent="0.15">
      <c r="A874" s="135"/>
      <c r="B874" s="8"/>
      <c r="C874" s="136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 x14ac:dyDescent="0.15">
      <c r="A875" s="135"/>
      <c r="B875" s="8"/>
      <c r="C875" s="136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 x14ac:dyDescent="0.15">
      <c r="A876" s="135"/>
      <c r="B876" s="8"/>
      <c r="C876" s="136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 x14ac:dyDescent="0.15">
      <c r="A877" s="135"/>
      <c r="B877" s="8"/>
      <c r="C877" s="136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 x14ac:dyDescent="0.15">
      <c r="A878" s="135"/>
      <c r="B878" s="8"/>
      <c r="C878" s="136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 x14ac:dyDescent="0.15">
      <c r="A879" s="135"/>
      <c r="B879" s="8"/>
      <c r="C879" s="136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 x14ac:dyDescent="0.15">
      <c r="A880" s="135"/>
      <c r="B880" s="8"/>
      <c r="C880" s="136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 x14ac:dyDescent="0.15">
      <c r="A881" s="135"/>
      <c r="B881" s="8"/>
      <c r="C881" s="136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 x14ac:dyDescent="0.15">
      <c r="A882" s="135"/>
      <c r="B882" s="8"/>
      <c r="C882" s="136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 x14ac:dyDescent="0.15">
      <c r="A883" s="135"/>
      <c r="B883" s="8"/>
      <c r="C883" s="136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 x14ac:dyDescent="0.15">
      <c r="A884" s="135"/>
      <c r="B884" s="8"/>
      <c r="C884" s="136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 x14ac:dyDescent="0.15">
      <c r="A885" s="135"/>
      <c r="B885" s="8"/>
      <c r="C885" s="136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 x14ac:dyDescent="0.15">
      <c r="A886" s="135"/>
      <c r="B886" s="8"/>
      <c r="C886" s="136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 x14ac:dyDescent="0.15">
      <c r="A887" s="135"/>
      <c r="B887" s="8"/>
      <c r="C887" s="136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 x14ac:dyDescent="0.15">
      <c r="A888" s="135"/>
      <c r="B888" s="8"/>
      <c r="C888" s="136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 x14ac:dyDescent="0.15">
      <c r="A889" s="135"/>
      <c r="B889" s="8"/>
      <c r="C889" s="136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 x14ac:dyDescent="0.15">
      <c r="A890" s="135"/>
      <c r="B890" s="8"/>
      <c r="C890" s="136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 x14ac:dyDescent="0.15">
      <c r="A891" s="135"/>
      <c r="B891" s="8"/>
      <c r="C891" s="136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 x14ac:dyDescent="0.15">
      <c r="A892" s="135"/>
      <c r="B892" s="8"/>
      <c r="C892" s="136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 x14ac:dyDescent="0.15">
      <c r="A893" s="135"/>
      <c r="B893" s="8"/>
      <c r="C893" s="136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 x14ac:dyDescent="0.15">
      <c r="A894" s="135"/>
      <c r="B894" s="8"/>
      <c r="C894" s="136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 x14ac:dyDescent="0.15">
      <c r="A895" s="135"/>
      <c r="B895" s="8"/>
      <c r="C895" s="136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 x14ac:dyDescent="0.15">
      <c r="A896" s="135"/>
      <c r="B896" s="8"/>
      <c r="C896" s="136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 x14ac:dyDescent="0.15">
      <c r="A897" s="135"/>
      <c r="B897" s="8"/>
      <c r="C897" s="136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 x14ac:dyDescent="0.15">
      <c r="A898" s="135"/>
      <c r="B898" s="8"/>
      <c r="C898" s="136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 x14ac:dyDescent="0.15">
      <c r="A899" s="135"/>
      <c r="B899" s="8"/>
      <c r="C899" s="136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 x14ac:dyDescent="0.15">
      <c r="A900" s="135"/>
      <c r="B900" s="8"/>
      <c r="C900" s="136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 x14ac:dyDescent="0.15">
      <c r="A901" s="135"/>
      <c r="B901" s="8"/>
      <c r="C901" s="136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 x14ac:dyDescent="0.15">
      <c r="A902" s="135"/>
      <c r="B902" s="8"/>
      <c r="C902" s="136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 x14ac:dyDescent="0.15">
      <c r="A903" s="135"/>
      <c r="B903" s="8"/>
      <c r="C903" s="136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 x14ac:dyDescent="0.15">
      <c r="A904" s="135"/>
      <c r="B904" s="8"/>
      <c r="C904" s="136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 x14ac:dyDescent="0.15">
      <c r="A905" s="135"/>
      <c r="B905" s="8"/>
      <c r="C905" s="136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 x14ac:dyDescent="0.15">
      <c r="A906" s="135"/>
      <c r="B906" s="8"/>
      <c r="C906" s="136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 x14ac:dyDescent="0.15">
      <c r="A907" s="135"/>
      <c r="B907" s="8"/>
      <c r="C907" s="136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 x14ac:dyDescent="0.15">
      <c r="A908" s="135"/>
      <c r="B908" s="8"/>
      <c r="C908" s="136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 x14ac:dyDescent="0.15">
      <c r="A909" s="135"/>
      <c r="B909" s="8"/>
      <c r="C909" s="136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 x14ac:dyDescent="0.15">
      <c r="A910" s="135"/>
      <c r="B910" s="8"/>
      <c r="C910" s="136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 x14ac:dyDescent="0.15">
      <c r="A911" s="135"/>
      <c r="B911" s="8"/>
      <c r="C911" s="136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 x14ac:dyDescent="0.15">
      <c r="A912" s="135"/>
      <c r="B912" s="8"/>
      <c r="C912" s="136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 x14ac:dyDescent="0.15">
      <c r="A913" s="135"/>
      <c r="B913" s="8"/>
      <c r="C913" s="136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 x14ac:dyDescent="0.15">
      <c r="A914" s="135"/>
      <c r="B914" s="8"/>
      <c r="C914" s="136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 x14ac:dyDescent="0.15">
      <c r="A915" s="135"/>
      <c r="B915" s="8"/>
      <c r="C915" s="136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 x14ac:dyDescent="0.15">
      <c r="A916" s="135"/>
      <c r="B916" s="8"/>
      <c r="C916" s="136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 x14ac:dyDescent="0.15">
      <c r="A917" s="135"/>
      <c r="B917" s="8"/>
      <c r="C917" s="136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 x14ac:dyDescent="0.15">
      <c r="A918" s="135"/>
      <c r="B918" s="8"/>
      <c r="C918" s="136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 x14ac:dyDescent="0.15">
      <c r="A919" s="135"/>
      <c r="B919" s="8"/>
      <c r="C919" s="136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 x14ac:dyDescent="0.15">
      <c r="A920" s="135"/>
      <c r="B920" s="8"/>
      <c r="C920" s="136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 x14ac:dyDescent="0.15">
      <c r="A921" s="135"/>
      <c r="B921" s="8"/>
      <c r="C921" s="136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 x14ac:dyDescent="0.15">
      <c r="A922" s="135"/>
      <c r="B922" s="8"/>
      <c r="C922" s="136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 x14ac:dyDescent="0.15">
      <c r="A923" s="135"/>
      <c r="B923" s="8"/>
      <c r="C923" s="136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 x14ac:dyDescent="0.15">
      <c r="A924" s="135"/>
      <c r="B924" s="8"/>
      <c r="C924" s="136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 x14ac:dyDescent="0.15">
      <c r="A925" s="135"/>
      <c r="B925" s="8"/>
      <c r="C925" s="136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 x14ac:dyDescent="0.15">
      <c r="A926" s="135"/>
      <c r="B926" s="8"/>
      <c r="C926" s="136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 x14ac:dyDescent="0.15">
      <c r="A927" s="135"/>
      <c r="B927" s="8"/>
      <c r="C927" s="136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 x14ac:dyDescent="0.15">
      <c r="A928" s="135"/>
      <c r="B928" s="8"/>
      <c r="C928" s="136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 x14ac:dyDescent="0.15">
      <c r="A929" s="135"/>
      <c r="B929" s="8"/>
      <c r="C929" s="136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 x14ac:dyDescent="0.15">
      <c r="A930" s="135"/>
      <c r="B930" s="8"/>
      <c r="C930" s="136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 x14ac:dyDescent="0.15">
      <c r="A931" s="135"/>
      <c r="B931" s="8"/>
      <c r="C931" s="136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 x14ac:dyDescent="0.15">
      <c r="A932" s="135"/>
      <c r="B932" s="8"/>
      <c r="C932" s="136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 x14ac:dyDescent="0.15">
      <c r="A933" s="135"/>
      <c r="B933" s="8"/>
      <c r="C933" s="136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 x14ac:dyDescent="0.15">
      <c r="A934" s="135"/>
      <c r="B934" s="8"/>
      <c r="C934" s="136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 x14ac:dyDescent="0.15">
      <c r="A935" s="135"/>
      <c r="B935" s="8"/>
      <c r="C935" s="136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 x14ac:dyDescent="0.15">
      <c r="A936" s="135"/>
      <c r="B936" s="8"/>
      <c r="C936" s="136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 x14ac:dyDescent="0.15">
      <c r="A937" s="135"/>
      <c r="B937" s="8"/>
      <c r="C937" s="136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 x14ac:dyDescent="0.15">
      <c r="A938" s="135"/>
      <c r="B938" s="8"/>
      <c r="C938" s="136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 x14ac:dyDescent="0.15">
      <c r="A939" s="135"/>
      <c r="B939" s="8"/>
      <c r="C939" s="136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 x14ac:dyDescent="0.15">
      <c r="A940" s="135"/>
      <c r="B940" s="8"/>
      <c r="C940" s="136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 x14ac:dyDescent="0.15">
      <c r="A941" s="135"/>
      <c r="B941" s="8"/>
      <c r="C941" s="136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 x14ac:dyDescent="0.15">
      <c r="A942" s="135"/>
      <c r="B942" s="8"/>
      <c r="C942" s="136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 x14ac:dyDescent="0.15">
      <c r="A943" s="135"/>
      <c r="B943" s="8"/>
      <c r="C943" s="136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 x14ac:dyDescent="0.15">
      <c r="A944" s="135"/>
      <c r="B944" s="8"/>
      <c r="C944" s="136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 x14ac:dyDescent="0.15">
      <c r="A945" s="135"/>
      <c r="B945" s="8"/>
      <c r="C945" s="136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 x14ac:dyDescent="0.15">
      <c r="A946" s="135"/>
      <c r="B946" s="8"/>
      <c r="C946" s="136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 x14ac:dyDescent="0.15">
      <c r="A947" s="135"/>
      <c r="B947" s="8"/>
      <c r="C947" s="136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 x14ac:dyDescent="0.15">
      <c r="A948" s="135"/>
      <c r="B948" s="8"/>
      <c r="C948" s="136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 x14ac:dyDescent="0.15">
      <c r="A949" s="135"/>
      <c r="B949" s="8"/>
      <c r="C949" s="136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 x14ac:dyDescent="0.15">
      <c r="A950" s="135"/>
      <c r="B950" s="8"/>
      <c r="C950" s="136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 x14ac:dyDescent="0.15">
      <c r="A951" s="135"/>
      <c r="B951" s="8"/>
      <c r="C951" s="136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 x14ac:dyDescent="0.15">
      <c r="A952" s="135"/>
      <c r="B952" s="8"/>
      <c r="C952" s="136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 x14ac:dyDescent="0.15">
      <c r="A953" s="135"/>
      <c r="B953" s="8"/>
      <c r="C953" s="136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 x14ac:dyDescent="0.15">
      <c r="A954" s="135"/>
      <c r="B954" s="8"/>
      <c r="C954" s="136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 x14ac:dyDescent="0.15">
      <c r="A955" s="135"/>
      <c r="B955" s="8"/>
      <c r="C955" s="136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 x14ac:dyDescent="0.15">
      <c r="A956" s="135"/>
      <c r="B956" s="8"/>
      <c r="C956" s="136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 x14ac:dyDescent="0.15">
      <c r="A957" s="135"/>
      <c r="B957" s="8"/>
      <c r="C957" s="136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 x14ac:dyDescent="0.15">
      <c r="A958" s="135"/>
      <c r="B958" s="8"/>
      <c r="C958" s="136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 x14ac:dyDescent="0.15">
      <c r="A959" s="135"/>
      <c r="B959" s="8"/>
      <c r="C959" s="136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 x14ac:dyDescent="0.15">
      <c r="A960" s="135"/>
      <c r="B960" s="8"/>
      <c r="C960" s="136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 x14ac:dyDescent="0.15">
      <c r="A961" s="135"/>
      <c r="B961" s="8"/>
      <c r="C961" s="136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 x14ac:dyDescent="0.15">
      <c r="A962" s="135"/>
      <c r="B962" s="8"/>
      <c r="C962" s="136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 x14ac:dyDescent="0.15">
      <c r="A963" s="135"/>
      <c r="B963" s="8"/>
      <c r="C963" s="136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 x14ac:dyDescent="0.15">
      <c r="A964" s="135"/>
      <c r="B964" s="8"/>
      <c r="C964" s="136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 x14ac:dyDescent="0.15">
      <c r="A965" s="135"/>
      <c r="B965" s="8"/>
      <c r="C965" s="136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 x14ac:dyDescent="0.15">
      <c r="A966" s="135"/>
      <c r="B966" s="8"/>
      <c r="C966" s="136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 x14ac:dyDescent="0.15">
      <c r="A967" s="135"/>
      <c r="B967" s="8"/>
      <c r="C967" s="136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 x14ac:dyDescent="0.15">
      <c r="A968" s="135"/>
      <c r="B968" s="8"/>
      <c r="C968" s="136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 x14ac:dyDescent="0.15">
      <c r="A969" s="135"/>
      <c r="B969" s="8"/>
      <c r="C969" s="136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 x14ac:dyDescent="0.15">
      <c r="A970" s="135"/>
      <c r="B970" s="8"/>
      <c r="C970" s="136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 x14ac:dyDescent="0.15">
      <c r="A971" s="135"/>
      <c r="B971" s="8"/>
      <c r="C971" s="136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 x14ac:dyDescent="0.15">
      <c r="A972" s="135"/>
      <c r="B972" s="8"/>
      <c r="C972" s="136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 x14ac:dyDescent="0.15">
      <c r="A973" s="135"/>
      <c r="B973" s="8"/>
      <c r="C973" s="136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 x14ac:dyDescent="0.15">
      <c r="A974" s="135"/>
      <c r="B974" s="8"/>
      <c r="C974" s="136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 x14ac:dyDescent="0.15">
      <c r="A975" s="135"/>
      <c r="B975" s="8"/>
      <c r="C975" s="136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 x14ac:dyDescent="0.15">
      <c r="A976" s="135"/>
      <c r="B976" s="8"/>
      <c r="C976" s="136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 x14ac:dyDescent="0.15">
      <c r="A977" s="135"/>
      <c r="B977" s="8"/>
      <c r="C977" s="136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 x14ac:dyDescent="0.15">
      <c r="A978" s="135"/>
      <c r="B978" s="8"/>
      <c r="C978" s="136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 x14ac:dyDescent="0.15">
      <c r="A979" s="135"/>
      <c r="B979" s="8"/>
      <c r="C979" s="136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 x14ac:dyDescent="0.15">
      <c r="A980" s="135"/>
      <c r="B980" s="8"/>
      <c r="C980" s="136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 x14ac:dyDescent="0.15">
      <c r="A981" s="135"/>
      <c r="B981" s="8"/>
      <c r="C981" s="136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 x14ac:dyDescent="0.15">
      <c r="A982" s="135"/>
      <c r="B982" s="8"/>
      <c r="C982" s="136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 x14ac:dyDescent="0.15">
      <c r="A983" s="135"/>
      <c r="B983" s="8"/>
      <c r="C983" s="136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 x14ac:dyDescent="0.15">
      <c r="A984" s="135"/>
      <c r="B984" s="8"/>
      <c r="C984" s="136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 x14ac:dyDescent="0.15">
      <c r="A985" s="135"/>
      <c r="B985" s="8"/>
      <c r="C985" s="136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 x14ac:dyDescent="0.15">
      <c r="A986" s="135"/>
      <c r="B986" s="8"/>
      <c r="C986" s="136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 x14ac:dyDescent="0.15">
      <c r="A987" s="135"/>
      <c r="B987" s="8"/>
      <c r="C987" s="136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 x14ac:dyDescent="0.15">
      <c r="A988" s="135"/>
      <c r="B988" s="8"/>
      <c r="C988" s="136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 x14ac:dyDescent="0.15">
      <c r="A989" s="135"/>
      <c r="B989" s="8"/>
      <c r="C989" s="136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 x14ac:dyDescent="0.15">
      <c r="A990" s="135"/>
      <c r="B990" s="8"/>
      <c r="C990" s="136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 x14ac:dyDescent="0.15">
      <c r="A991" s="135"/>
      <c r="B991" s="8"/>
      <c r="C991" s="136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 x14ac:dyDescent="0.15">
      <c r="A992" s="135"/>
      <c r="B992" s="8"/>
      <c r="C992" s="136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 x14ac:dyDescent="0.15">
      <c r="A993" s="135"/>
      <c r="B993" s="8"/>
      <c r="C993" s="136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 x14ac:dyDescent="0.15">
      <c r="A994" s="135"/>
      <c r="B994" s="8"/>
      <c r="C994" s="136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 x14ac:dyDescent="0.15">
      <c r="A995" s="135"/>
      <c r="B995" s="8"/>
      <c r="C995" s="136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 x14ac:dyDescent="0.15">
      <c r="A996" s="135"/>
      <c r="B996" s="8"/>
      <c r="C996" s="136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 x14ac:dyDescent="0.15">
      <c r="A997" s="135"/>
      <c r="B997" s="8"/>
      <c r="C997" s="136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 x14ac:dyDescent="0.15">
      <c r="A998" s="135"/>
      <c r="B998" s="8"/>
      <c r="C998" s="136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 x14ac:dyDescent="0.15">
      <c r="A999" s="135"/>
      <c r="B999" s="8"/>
      <c r="C999" s="136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 x14ac:dyDescent="0.15">
      <c r="A1000" s="135"/>
      <c r="B1000" s="8"/>
      <c r="C1000" s="136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 Page</vt:lpstr>
      <vt:lpstr>Sales Plan</vt:lpstr>
      <vt:lpstr>COGS</vt:lpstr>
      <vt:lpstr>Expenses</vt:lpstr>
      <vt:lpstr>Staffing Plan</vt:lpstr>
      <vt:lpstr>P &amp; L by Year</vt:lpstr>
      <vt:lpstr>P &amp; L by Qtr</vt:lpstr>
      <vt:lpstr>Balance Sheet</vt:lpstr>
      <vt:lpstr> Capex and Cash Flow</vt:lpstr>
      <vt:lpstr>Cash Flow Example</vt:lpstr>
      <vt:lpstr>Sample Balance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2018-03-20T23:44:15Z</dcterms:modified>
</cp:coreProperties>
</file>