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PAR\Semester 5\Metoda Numerik C\UTS Group 5\"/>
    </mc:Choice>
  </mc:AlternateContent>
  <xr:revisionPtr revIDLastSave="0" documentId="13_ncr:1_{63A9DB41-86B9-4BDD-AAF0-D03EF736F536}" xr6:coauthVersionLast="47" xr6:coauthVersionMax="47" xr10:uidLastSave="{00000000-0000-0000-0000-000000000000}"/>
  <bookViews>
    <workbookView xWindow="-120" yWindow="-120" windowWidth="19800" windowHeight="11760" activeTab="2" xr2:uid="{00000000-000D-0000-FFFF-FFFF00000000}"/>
  </bookViews>
  <sheets>
    <sheet name="table" sheetId="2" r:id="rId1"/>
    <sheet name="Tabel Data" sheetId="3" r:id="rId2"/>
    <sheet name="Regresi Linear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2" i="4" l="1"/>
  <c r="E83" i="4" s="1"/>
  <c r="C83" i="4"/>
  <c r="C80" i="4"/>
  <c r="G79" i="4"/>
  <c r="F79" i="4"/>
  <c r="E79" i="4"/>
  <c r="G78" i="4"/>
  <c r="F78" i="4"/>
  <c r="E78" i="4"/>
  <c r="G77" i="4"/>
  <c r="F77" i="4"/>
  <c r="E77" i="4"/>
  <c r="G76" i="4"/>
  <c r="F76" i="4"/>
  <c r="E76" i="4"/>
  <c r="G75" i="4"/>
  <c r="F75" i="4"/>
  <c r="E75" i="4"/>
  <c r="G74" i="4"/>
  <c r="F74" i="4"/>
  <c r="E74" i="4"/>
  <c r="G73" i="4"/>
  <c r="F73" i="4"/>
  <c r="E73" i="4"/>
  <c r="G72" i="4"/>
  <c r="F72" i="4"/>
  <c r="E72" i="4"/>
  <c r="G71" i="4"/>
  <c r="F71" i="4"/>
  <c r="E71" i="4"/>
  <c r="G70" i="4"/>
  <c r="F70" i="4"/>
  <c r="E70" i="4"/>
  <c r="G69" i="4"/>
  <c r="F69" i="4"/>
  <c r="E69" i="4"/>
  <c r="G68" i="4"/>
  <c r="F68" i="4"/>
  <c r="E68" i="4"/>
  <c r="G67" i="4"/>
  <c r="F67" i="4"/>
  <c r="E67" i="4"/>
  <c r="F66" i="4"/>
  <c r="D66" i="4"/>
  <c r="C66" i="4"/>
  <c r="E66" i="4" s="1"/>
  <c r="G65" i="4"/>
  <c r="F65" i="4"/>
  <c r="E65" i="4"/>
  <c r="G64" i="4"/>
  <c r="F64" i="4"/>
  <c r="E64" i="4"/>
  <c r="G63" i="4"/>
  <c r="F63" i="4"/>
  <c r="E63" i="4"/>
  <c r="G62" i="4"/>
  <c r="F62" i="4"/>
  <c r="E62" i="4"/>
  <c r="G61" i="4"/>
  <c r="F61" i="4"/>
  <c r="E61" i="4"/>
  <c r="G60" i="4"/>
  <c r="F60" i="4"/>
  <c r="E60" i="4"/>
  <c r="G59" i="4"/>
  <c r="F59" i="4"/>
  <c r="E59" i="4"/>
  <c r="G58" i="4"/>
  <c r="F58" i="4"/>
  <c r="E58" i="4"/>
  <c r="G57" i="4"/>
  <c r="F57" i="4"/>
  <c r="E57" i="4"/>
  <c r="G56" i="4"/>
  <c r="F56" i="4"/>
  <c r="E56" i="4"/>
  <c r="G55" i="4"/>
  <c r="F55" i="4"/>
  <c r="E55" i="4"/>
  <c r="G54" i="4"/>
  <c r="F54" i="4"/>
  <c r="E54" i="4"/>
  <c r="E53" i="4"/>
  <c r="D53" i="4"/>
  <c r="F53" i="4" s="1"/>
  <c r="C53" i="4"/>
  <c r="G53" i="4" s="1"/>
  <c r="G52" i="4"/>
  <c r="F52" i="4"/>
  <c r="E52" i="4"/>
  <c r="G51" i="4"/>
  <c r="F51" i="4"/>
  <c r="E51" i="4"/>
  <c r="G50" i="4"/>
  <c r="F50" i="4"/>
  <c r="E50" i="4"/>
  <c r="G49" i="4"/>
  <c r="F49" i="4"/>
  <c r="E49" i="4"/>
  <c r="G48" i="4"/>
  <c r="F48" i="4"/>
  <c r="E48" i="4"/>
  <c r="G47" i="4"/>
  <c r="F47" i="4"/>
  <c r="E47" i="4"/>
  <c r="G46" i="4"/>
  <c r="F46" i="4"/>
  <c r="E46" i="4"/>
  <c r="G45" i="4"/>
  <c r="F45" i="4"/>
  <c r="E45" i="4"/>
  <c r="G44" i="4"/>
  <c r="F44" i="4"/>
  <c r="E44" i="4"/>
  <c r="G43" i="4"/>
  <c r="F43" i="4"/>
  <c r="E43" i="4"/>
  <c r="G42" i="4"/>
  <c r="F42" i="4"/>
  <c r="E42" i="4"/>
  <c r="G41" i="4"/>
  <c r="F41" i="4"/>
  <c r="E41" i="4"/>
  <c r="F40" i="4"/>
  <c r="D40" i="4"/>
  <c r="C40" i="4"/>
  <c r="E40" i="4" s="1"/>
  <c r="G39" i="4"/>
  <c r="F39" i="4"/>
  <c r="E39" i="4"/>
  <c r="G38" i="4"/>
  <c r="F38" i="4"/>
  <c r="E38" i="4"/>
  <c r="G37" i="4"/>
  <c r="F37" i="4"/>
  <c r="E37" i="4"/>
  <c r="G36" i="4"/>
  <c r="F36" i="4"/>
  <c r="E36" i="4"/>
  <c r="G35" i="4"/>
  <c r="F35" i="4"/>
  <c r="E35" i="4"/>
  <c r="G34" i="4"/>
  <c r="F34" i="4"/>
  <c r="E34" i="4"/>
  <c r="G33" i="4"/>
  <c r="F33" i="4"/>
  <c r="E33" i="4"/>
  <c r="G32" i="4"/>
  <c r="F32" i="4"/>
  <c r="E32" i="4"/>
  <c r="G31" i="4"/>
  <c r="F31" i="4"/>
  <c r="E31" i="4"/>
  <c r="G30" i="4"/>
  <c r="F30" i="4"/>
  <c r="E30" i="4"/>
  <c r="G29" i="4"/>
  <c r="F29" i="4"/>
  <c r="E29" i="4"/>
  <c r="G28" i="4"/>
  <c r="F28" i="4"/>
  <c r="E28" i="4"/>
  <c r="E27" i="4"/>
  <c r="D27" i="4"/>
  <c r="F27" i="4" s="1"/>
  <c r="C27" i="4"/>
  <c r="G27" i="4" s="1"/>
  <c r="G26" i="4"/>
  <c r="F26" i="4"/>
  <c r="E26" i="4"/>
  <c r="G25" i="4"/>
  <c r="F25" i="4"/>
  <c r="E25" i="4"/>
  <c r="G24" i="4"/>
  <c r="F24" i="4"/>
  <c r="E24" i="4"/>
  <c r="G23" i="4"/>
  <c r="F23" i="4"/>
  <c r="E23" i="4"/>
  <c r="G22" i="4"/>
  <c r="F22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F14" i="4"/>
  <c r="D14" i="4"/>
  <c r="C14" i="4"/>
  <c r="E14" i="4" s="1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G2" i="4"/>
  <c r="C84" i="4" s="1"/>
  <c r="F2" i="4"/>
  <c r="C85" i="4" s="1"/>
  <c r="E2" i="4"/>
  <c r="C86" i="4" s="1"/>
  <c r="D14" i="3"/>
  <c r="C14" i="3"/>
  <c r="D27" i="3"/>
  <c r="C27" i="3"/>
  <c r="D40" i="3"/>
  <c r="C40" i="3"/>
  <c r="D53" i="3"/>
  <c r="C53" i="3"/>
  <c r="D66" i="3"/>
  <c r="C66" i="3"/>
  <c r="G40" i="4" l="1"/>
  <c r="G14" i="4"/>
  <c r="G66" i="4"/>
  <c r="E82" i="4"/>
  <c r="C88" i="4" s="1"/>
  <c r="C89" i="4" s="1"/>
  <c r="D80" i="4"/>
  <c r="H65" i="4" l="1"/>
  <c r="H64" i="4"/>
  <c r="H63" i="4"/>
  <c r="H62" i="4"/>
  <c r="H61" i="4"/>
  <c r="H60" i="4"/>
  <c r="H59" i="4"/>
  <c r="H58" i="4"/>
  <c r="H57" i="4"/>
  <c r="H56" i="4"/>
  <c r="H55" i="4"/>
  <c r="H54" i="4"/>
  <c r="H53" i="4"/>
  <c r="H39" i="4"/>
  <c r="H37" i="4"/>
  <c r="H36" i="4"/>
  <c r="H34" i="4"/>
  <c r="H32" i="4"/>
  <c r="H30" i="4"/>
  <c r="H28" i="4"/>
  <c r="H11" i="4"/>
  <c r="H6" i="4"/>
  <c r="H2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0" i="4"/>
  <c r="H7" i="4"/>
  <c r="H3" i="4"/>
  <c r="H38" i="4"/>
  <c r="H35" i="4"/>
  <c r="H33" i="4"/>
  <c r="H31" i="4"/>
  <c r="H29" i="4"/>
  <c r="H27" i="4"/>
  <c r="H12" i="4"/>
  <c r="H8" i="4"/>
  <c r="H5" i="4"/>
  <c r="H13" i="4"/>
  <c r="H9" i="4"/>
  <c r="H4" i="4"/>
</calcChain>
</file>

<file path=xl/sharedStrings.xml><?xml version="1.0" encoding="utf-8"?>
<sst xmlns="http://schemas.openxmlformats.org/spreadsheetml/2006/main" count="416" uniqueCount="94">
  <si>
    <t>Curah Hujan</t>
  </si>
  <si>
    <t>Curah Hujan (mm)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</si>
  <si>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</si>
  <si>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</si>
  <si>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</si>
  <si>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</si>
  <si>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</si>
  <si>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</si>
  <si>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</si>
  <si>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</si>
  <si>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</si>
  <si>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</si>
  <si>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</si>
  <si>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</si>
  <si>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Tahunan</t>
  </si>
  <si>
    <t>231.60</t>
  </si>
  <si>
    <t>269.10</t>
  </si>
  <si>
    <t>222.70</t>
  </si>
  <si>
    <t>298.90</t>
  </si>
  <si>
    <t>245.70</t>
  </si>
  <si>
    <t>26.50</t>
  </si>
  <si>
    <t>13.40</t>
  </si>
  <si>
    <t>0.20</t>
  </si>
  <si>
    <t>84.20</t>
  </si>
  <si>
    <t>270.70</t>
  </si>
  <si>
    <t>313.50</t>
  </si>
  <si>
    <t>2031.50</t>
  </si>
  <si>
    <t>239.30</t>
  </si>
  <si>
    <t>297.60</t>
  </si>
  <si>
    <t>123.90</t>
  </si>
  <si>
    <t>33.40</t>
  </si>
  <si>
    <t>0.30</t>
  </si>
  <si>
    <t>38.90</t>
  </si>
  <si>
    <t>40.80</t>
  </si>
  <si>
    <t>124.80</t>
  </si>
  <si>
    <t>483.20</t>
  </si>
  <si>
    <t>323.50</t>
  </si>
  <si>
    <t>2188.70</t>
  </si>
  <si>
    <t>65.30</t>
  </si>
  <si>
    <t>199.30</t>
  </si>
  <si>
    <t>389.30</t>
  </si>
  <si>
    <t>220.20</t>
  </si>
  <si>
    <t>222.30</t>
  </si>
  <si>
    <t>106.40</t>
  </si>
  <si>
    <t>39.10</t>
  </si>
  <si>
    <t>48.40</t>
  </si>
  <si>
    <t>90.80</t>
  </si>
  <si>
    <t>345.30</t>
  </si>
  <si>
    <t>442.20</t>
  </si>
  <si>
    <t>129.90</t>
  </si>
  <si>
    <t>2298.50</t>
  </si>
  <si>
    <t>189.10</t>
  </si>
  <si>
    <t>318.60</t>
  </si>
  <si>
    <t>285.20</t>
  </si>
  <si>
    <t>322.40</t>
  </si>
  <si>
    <t>58.80</t>
  </si>
  <si>
    <t>6.90</t>
  </si>
  <si>
    <t>43.20</t>
  </si>
  <si>
    <t>37.90</t>
  </si>
  <si>
    <t>311.50</t>
  </si>
  <si>
    <t>2216.90</t>
  </si>
  <si>
    <t>88.90</t>
  </si>
  <si>
    <t>418.70</t>
  </si>
  <si>
    <t>217.60</t>
  </si>
  <si>
    <t>176.70</t>
  </si>
  <si>
    <t>195.50</t>
  </si>
  <si>
    <t>180.60</t>
  </si>
  <si>
    <t>119.80</t>
  </si>
  <si>
    <t>0.60</t>
  </si>
  <si>
    <t>296.50</t>
  </si>
  <si>
    <t>316.40</t>
  </si>
  <si>
    <t>,</t>
  </si>
  <si>
    <t>Hari Hujan</t>
  </si>
  <si>
    <t>Hari Hujan (Hari)</t>
  </si>
  <si>
    <t>138.50</t>
  </si>
  <si>
    <t>NA</t>
  </si>
  <si>
    <t>Periode</t>
  </si>
  <si>
    <t>Curah Hujan (mm) (Y)</t>
  </si>
  <si>
    <t>Jumlah Hari Hujan (Hari) (X)</t>
  </si>
  <si>
    <t>Sigma Xi</t>
  </si>
  <si>
    <t>Sigma Yi</t>
  </si>
  <si>
    <t>X^2</t>
  </si>
  <si>
    <t>Y^2</t>
  </si>
  <si>
    <t>X*Y</t>
  </si>
  <si>
    <t>Sigma Xi*Yi</t>
  </si>
  <si>
    <t>Sigma Xi^2</t>
  </si>
  <si>
    <t>(Sigma Xi)^2</t>
  </si>
  <si>
    <t>(Sigma Xi) (Sigma Yi)</t>
  </si>
  <si>
    <t>Sigma Yi^2</t>
  </si>
  <si>
    <t>n</t>
  </si>
  <si>
    <t>a1</t>
  </si>
  <si>
    <t>Rata2</t>
  </si>
  <si>
    <t>a0</t>
  </si>
  <si>
    <t>Prediksi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</si>
</sst>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1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/>
    </xf>
    <xf numFmtId="0" fontId="0" fillId="34" borderId="0" xfId="0" applyFill="1"/>
    <xf numFmtId="0" fontId="0" fillId="35" borderId="0" xfId="0" applyFill="1"/>
    <xf numFmtId="0" fontId="18" fillId="3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523875</xdr:colOff>
      <xdr:row>57</xdr:row>
      <xdr:rowOff>123825</xdr:rowOff>
    </xdr:from>
    <xdr:to>
      <xdr:col>18</xdr:col>
      <xdr:colOff>324588</xdr:colOff>
      <xdr:row>85</xdr:row>
      <xdr:rowOff>143622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5992E2-359A-443E-B038-8D37CCBD7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86725" y="10982325"/>
          <a:ext cx="5287113" cy="53537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Z10"/>
  <sheetViews>
    <sheetView workbookViewId="0">
      <selection activeCell="K10" sqref="K10:M10"/>
    </sheetView>
  </sheetViews>
  <sheetFormatPr defaultRowHeight="15" x14ac:dyDescent="0.25"/>
  <cols>
    <col min="1" max="1" width="11.7109375" bestFit="1" customWidth="1"/>
    <col min="2" max="2" width="7.28515625" bestFit="1" customWidth="1"/>
    <col min="3" max="3" width="8.42578125" bestFit="1" customWidth="1"/>
    <col min="4" max="6" width="6.5703125" bestFit="1" customWidth="1"/>
    <col min="7" max="8" width="5.5703125" bestFit="1" customWidth="1"/>
    <col min="9" max="9" width="8" bestFit="1" customWidth="1"/>
    <col min="10" max="10" width="10.85546875" bestFit="1" customWidth="1"/>
    <col min="11" max="11" width="8.28515625" bestFit="1" customWidth="1"/>
    <col min="12" max="12" width="10.42578125" bestFit="1" customWidth="1"/>
    <col min="13" max="13" width="10.140625" bestFit="1" customWidth="1"/>
    <col min="14" max="14" width="8.5703125" bestFit="1" customWidth="1"/>
    <col min="15" max="15" width="7.28515625" bestFit="1" customWidth="1"/>
    <col min="16" max="16" width="8.42578125" bestFit="1" customWidth="1"/>
    <col min="17" max="17" width="6.42578125" bestFit="1" customWidth="1"/>
    <col min="18" max="19" width="6.5703125" bestFit="1" customWidth="1"/>
    <col min="20" max="20" width="5.5703125" bestFit="1" customWidth="1"/>
    <col min="21" max="21" width="4.5703125" bestFit="1" customWidth="1"/>
    <col min="22" max="22" width="8" bestFit="1" customWidth="1"/>
    <col min="23" max="23" width="10.85546875" bestFit="1" customWidth="1"/>
    <col min="24" max="24" width="8.28515625" bestFit="1" customWidth="1"/>
    <col min="25" max="25" width="10.42578125" bestFit="1" customWidth="1"/>
    <col min="26" max="26" width="10.140625" bestFit="1" customWidth="1"/>
    <col min="27" max="27" width="8.5703125" bestFit="1" customWidth="1"/>
    <col min="28" max="28" width="7.28515625" bestFit="1" customWidth="1"/>
    <col min="29" max="29" width="8.42578125" bestFit="1" customWidth="1"/>
    <col min="30" max="33" width="6.5703125" bestFit="1" customWidth="1"/>
    <col min="34" max="34" width="5.5703125" bestFit="1" customWidth="1"/>
    <col min="35" max="35" width="8" bestFit="1" customWidth="1"/>
    <col min="36" max="36" width="10.85546875" bestFit="1" customWidth="1"/>
    <col min="37" max="37" width="8.28515625" bestFit="1" customWidth="1"/>
    <col min="38" max="38" width="10.42578125" bestFit="1" customWidth="1"/>
    <col min="39" max="39" width="10.140625" bestFit="1" customWidth="1"/>
    <col min="40" max="40" width="8.5703125" bestFit="1" customWidth="1"/>
    <col min="41" max="41" width="7.28515625" bestFit="1" customWidth="1"/>
    <col min="42" max="42" width="8.42578125" bestFit="1" customWidth="1"/>
    <col min="43" max="45" width="6.5703125" bestFit="1" customWidth="1"/>
    <col min="46" max="46" width="5.5703125" bestFit="1" customWidth="1"/>
    <col min="47" max="47" width="4.5703125" bestFit="1" customWidth="1"/>
    <col min="48" max="48" width="8" bestFit="1" customWidth="1"/>
    <col min="49" max="49" width="10.85546875" bestFit="1" customWidth="1"/>
    <col min="50" max="50" width="8.28515625" bestFit="1" customWidth="1"/>
    <col min="51" max="51" width="10.42578125" bestFit="1" customWidth="1"/>
    <col min="52" max="52" width="10.140625" bestFit="1" customWidth="1"/>
    <col min="53" max="53" width="8.5703125" bestFit="1" customWidth="1"/>
    <col min="54" max="54" width="7.28515625" bestFit="1" customWidth="1"/>
    <col min="55" max="55" width="8.42578125" bestFit="1" customWidth="1"/>
    <col min="56" max="58" width="6.5703125" bestFit="1" customWidth="1"/>
    <col min="59" max="59" width="5.5703125" bestFit="1" customWidth="1"/>
    <col min="60" max="60" width="4.5703125" bestFit="1" customWidth="1"/>
    <col min="61" max="61" width="8" bestFit="1" customWidth="1"/>
    <col min="62" max="62" width="10.85546875" bestFit="1" customWidth="1"/>
    <col min="63" max="63" width="8.28515625" bestFit="1" customWidth="1"/>
    <col min="64" max="64" width="10.42578125" bestFit="1" customWidth="1"/>
    <col min="65" max="65" width="10.140625" bestFit="1" customWidth="1"/>
    <col min="66" max="66" width="8.5703125" bestFit="1" customWidth="1"/>
    <col min="67" max="67" width="7.28515625" bestFit="1" customWidth="1"/>
    <col min="68" max="68" width="8.42578125" bestFit="1" customWidth="1"/>
    <col min="69" max="73" width="6.5703125" bestFit="1" customWidth="1"/>
    <col min="74" max="74" width="8" bestFit="1" customWidth="1"/>
    <col min="75" max="75" width="10.85546875" bestFit="1" customWidth="1"/>
    <col min="76" max="76" width="8.28515625" bestFit="1" customWidth="1"/>
    <col min="77" max="77" width="10.42578125" bestFit="1" customWidth="1"/>
    <col min="78" max="78" width="10.140625" bestFit="1" customWidth="1"/>
  </cols>
  <sheetData>
    <row r="2" spans="1:78" ht="9" customHeight="1" x14ac:dyDescent="0.25">
      <c r="A2" s="7" t="s">
        <v>0</v>
      </c>
      <c r="B2" s="7" t="s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</row>
    <row r="3" spans="1:78" ht="9" customHeight="1" x14ac:dyDescent="0.25">
      <c r="A3" s="7"/>
      <c r="B3" s="7">
        <v>2019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>
        <v>2018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>
        <v>2017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>
        <v>2016</v>
      </c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>
        <v>2015</v>
      </c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>
        <v>2014</v>
      </c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</row>
    <row r="4" spans="1:78" ht="9" customHeight="1" x14ac:dyDescent="0.25">
      <c r="A4" s="7"/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2</v>
      </c>
      <c r="P4" s="1" t="s">
        <v>3</v>
      </c>
      <c r="Q4" s="1" t="s">
        <v>4</v>
      </c>
      <c r="R4" s="1" t="s">
        <v>5</v>
      </c>
      <c r="S4" s="1" t="s">
        <v>6</v>
      </c>
      <c r="T4" s="1" t="s">
        <v>7</v>
      </c>
      <c r="U4" s="1" t="s">
        <v>8</v>
      </c>
      <c r="V4" s="1" t="s">
        <v>9</v>
      </c>
      <c r="W4" s="1" t="s">
        <v>10</v>
      </c>
      <c r="X4" s="1" t="s">
        <v>11</v>
      </c>
      <c r="Y4" s="1" t="s">
        <v>12</v>
      </c>
      <c r="Z4" s="1" t="s">
        <v>13</v>
      </c>
      <c r="AA4" s="1" t="s">
        <v>14</v>
      </c>
      <c r="AB4" s="1" t="s">
        <v>2</v>
      </c>
      <c r="AC4" s="1" t="s">
        <v>3</v>
      </c>
      <c r="AD4" s="1" t="s">
        <v>4</v>
      </c>
      <c r="AE4" s="1" t="s">
        <v>5</v>
      </c>
      <c r="AF4" s="1" t="s">
        <v>6</v>
      </c>
      <c r="AG4" s="1" t="s">
        <v>7</v>
      </c>
      <c r="AH4" s="1" t="s">
        <v>8</v>
      </c>
      <c r="AI4" s="1" t="s">
        <v>9</v>
      </c>
      <c r="AJ4" s="1" t="s">
        <v>10</v>
      </c>
      <c r="AK4" s="1" t="s">
        <v>11</v>
      </c>
      <c r="AL4" s="1" t="s">
        <v>12</v>
      </c>
      <c r="AM4" s="1" t="s">
        <v>13</v>
      </c>
      <c r="AN4" s="1" t="s">
        <v>14</v>
      </c>
      <c r="AO4" s="1" t="s">
        <v>2</v>
      </c>
      <c r="AP4" s="1" t="s">
        <v>3</v>
      </c>
      <c r="AQ4" s="1" t="s">
        <v>4</v>
      </c>
      <c r="AR4" s="1" t="s">
        <v>5</v>
      </c>
      <c r="AS4" s="1" t="s">
        <v>6</v>
      </c>
      <c r="AT4" s="1" t="s">
        <v>7</v>
      </c>
      <c r="AU4" s="1" t="s">
        <v>8</v>
      </c>
      <c r="AV4" s="1" t="s">
        <v>9</v>
      </c>
      <c r="AW4" s="1" t="s">
        <v>10</v>
      </c>
      <c r="AX4" s="1" t="s">
        <v>11</v>
      </c>
      <c r="AY4" s="1" t="s">
        <v>12</v>
      </c>
      <c r="AZ4" s="1" t="s">
        <v>13</v>
      </c>
      <c r="BA4" s="1" t="s">
        <v>14</v>
      </c>
      <c r="BB4" s="1" t="s">
        <v>2</v>
      </c>
      <c r="BC4" s="1" t="s">
        <v>3</v>
      </c>
      <c r="BD4" s="1" t="s">
        <v>4</v>
      </c>
      <c r="BE4" s="1" t="s">
        <v>5</v>
      </c>
      <c r="BF4" s="1" t="s">
        <v>6</v>
      </c>
      <c r="BG4" s="1" t="s">
        <v>7</v>
      </c>
      <c r="BH4" s="1" t="s">
        <v>8</v>
      </c>
      <c r="BI4" s="1" t="s">
        <v>9</v>
      </c>
      <c r="BJ4" s="1" t="s">
        <v>10</v>
      </c>
      <c r="BK4" s="1" t="s">
        <v>11</v>
      </c>
      <c r="BL4" s="1" t="s">
        <v>12</v>
      </c>
      <c r="BM4" s="1" t="s">
        <v>13</v>
      </c>
      <c r="BN4" s="1" t="s">
        <v>14</v>
      </c>
      <c r="BO4" s="1" t="s">
        <v>2</v>
      </c>
      <c r="BP4" s="1" t="s">
        <v>3</v>
      </c>
      <c r="BQ4" s="1" t="s">
        <v>4</v>
      </c>
      <c r="BR4" s="1" t="s">
        <v>5</v>
      </c>
      <c r="BS4" s="1" t="s">
        <v>6</v>
      </c>
      <c r="BT4" s="1" t="s">
        <v>7</v>
      </c>
      <c r="BU4" s="1" t="s">
        <v>8</v>
      </c>
      <c r="BV4" s="1" t="s">
        <v>9</v>
      </c>
      <c r="BW4" s="1" t="s">
        <v>10</v>
      </c>
      <c r="BX4" s="1" t="s">
        <v>11</v>
      </c>
      <c r="BY4" s="1" t="s">
        <v>12</v>
      </c>
      <c r="BZ4" s="1" t="s">
        <v>13</v>
      </c>
    </row>
    <row r="5" spans="1:78" ht="18" customHeight="1" x14ac:dyDescent="0.25">
      <c r="A5" s="2" t="s">
        <v>0</v>
      </c>
      <c r="B5" s="3" t="s">
        <v>15</v>
      </c>
      <c r="C5" s="3" t="s">
        <v>16</v>
      </c>
      <c r="D5" s="3" t="s">
        <v>17</v>
      </c>
      <c r="E5" s="3" t="s">
        <v>18</v>
      </c>
      <c r="F5" s="3" t="s">
        <v>19</v>
      </c>
      <c r="G5" s="3" t="s">
        <v>20</v>
      </c>
      <c r="H5" s="3" t="s">
        <v>21</v>
      </c>
      <c r="I5" s="3" t="s">
        <v>22</v>
      </c>
      <c r="J5" s="3">
        <v>55</v>
      </c>
      <c r="K5" s="3" t="s">
        <v>23</v>
      </c>
      <c r="L5" s="3" t="s">
        <v>24</v>
      </c>
      <c r="M5" s="3" t="s">
        <v>25</v>
      </c>
      <c r="N5" s="3" t="s">
        <v>26</v>
      </c>
      <c r="O5" s="3">
        <v>191</v>
      </c>
      <c r="P5" s="3" t="s">
        <v>27</v>
      </c>
      <c r="Q5" s="3">
        <v>292</v>
      </c>
      <c r="R5" s="3" t="s">
        <v>28</v>
      </c>
      <c r="S5" s="3" t="s">
        <v>29</v>
      </c>
      <c r="T5" s="3" t="s">
        <v>30</v>
      </c>
      <c r="U5" s="3" t="s">
        <v>31</v>
      </c>
      <c r="V5" s="3" t="s">
        <v>32</v>
      </c>
      <c r="W5" s="3" t="s">
        <v>33</v>
      </c>
      <c r="X5" s="3" t="s">
        <v>34</v>
      </c>
      <c r="Y5" s="3" t="s">
        <v>35</v>
      </c>
      <c r="Z5" s="3" t="s">
        <v>36</v>
      </c>
      <c r="AA5" s="3" t="s">
        <v>37</v>
      </c>
      <c r="AB5" s="3" t="s">
        <v>38</v>
      </c>
      <c r="AC5" s="3" t="s">
        <v>39</v>
      </c>
      <c r="AD5" s="3" t="s">
        <v>40</v>
      </c>
      <c r="AE5" s="3" t="s">
        <v>41</v>
      </c>
      <c r="AF5" s="3" t="s">
        <v>42</v>
      </c>
      <c r="AG5" s="3" t="s">
        <v>43</v>
      </c>
      <c r="AH5" s="3" t="s">
        <v>44</v>
      </c>
      <c r="AI5" s="3" t="s">
        <v>45</v>
      </c>
      <c r="AJ5" s="3" t="s">
        <v>46</v>
      </c>
      <c r="AK5" s="3" t="s">
        <v>47</v>
      </c>
      <c r="AL5" s="3" t="s">
        <v>48</v>
      </c>
      <c r="AM5" s="3" t="s">
        <v>49</v>
      </c>
      <c r="AN5" s="3" t="s">
        <v>50</v>
      </c>
      <c r="AO5" s="3">
        <v>188</v>
      </c>
      <c r="AP5" s="3" t="s">
        <v>51</v>
      </c>
      <c r="AQ5" s="3" t="s">
        <v>52</v>
      </c>
      <c r="AR5" s="3" t="s">
        <v>53</v>
      </c>
      <c r="AS5" s="3" t="s">
        <v>54</v>
      </c>
      <c r="AT5" s="3" t="s">
        <v>55</v>
      </c>
      <c r="AU5" s="3" t="s">
        <v>31</v>
      </c>
      <c r="AV5" s="3" t="s">
        <v>56</v>
      </c>
      <c r="AW5" s="3" t="s">
        <v>57</v>
      </c>
      <c r="AX5" s="3" t="s">
        <v>58</v>
      </c>
      <c r="AY5" s="3">
        <v>455</v>
      </c>
      <c r="AZ5" s="3" t="s">
        <v>59</v>
      </c>
      <c r="BA5" s="3" t="s">
        <v>60</v>
      </c>
      <c r="BB5" s="3">
        <v>188</v>
      </c>
      <c r="BC5" s="3" t="s">
        <v>51</v>
      </c>
      <c r="BD5" s="3" t="s">
        <v>52</v>
      </c>
      <c r="BE5" s="3" t="s">
        <v>53</v>
      </c>
      <c r="BF5" s="3" t="s">
        <v>54</v>
      </c>
      <c r="BG5" s="3" t="s">
        <v>55</v>
      </c>
      <c r="BH5" s="3" t="s">
        <v>31</v>
      </c>
      <c r="BI5" s="3" t="s">
        <v>56</v>
      </c>
      <c r="BJ5" s="3" t="s">
        <v>57</v>
      </c>
      <c r="BK5" s="3" t="s">
        <v>58</v>
      </c>
      <c r="BL5" s="3">
        <v>455</v>
      </c>
      <c r="BM5" s="3" t="s">
        <v>59</v>
      </c>
      <c r="BN5" s="3" t="s">
        <v>60</v>
      </c>
      <c r="BO5" s="3">
        <v>309</v>
      </c>
      <c r="BP5" s="3" t="s">
        <v>61</v>
      </c>
      <c r="BQ5" s="3" t="s">
        <v>62</v>
      </c>
      <c r="BR5" s="3" t="s">
        <v>63</v>
      </c>
      <c r="BS5" s="3" t="s">
        <v>64</v>
      </c>
      <c r="BT5" s="3" t="s">
        <v>65</v>
      </c>
      <c r="BU5" s="3" t="s">
        <v>66</v>
      </c>
      <c r="BV5" s="3" t="s">
        <v>67</v>
      </c>
      <c r="BW5" s="3" t="s">
        <v>68</v>
      </c>
      <c r="BX5" s="3">
        <v>65</v>
      </c>
      <c r="BY5" s="3" t="s">
        <v>69</v>
      </c>
      <c r="BZ5" s="3" t="s">
        <v>70</v>
      </c>
    </row>
    <row r="6" spans="1:78" x14ac:dyDescent="0.25">
      <c r="A6" t="s">
        <v>71</v>
      </c>
    </row>
    <row r="7" spans="1:78" ht="9" customHeight="1" x14ac:dyDescent="0.25">
      <c r="A7" s="7" t="s">
        <v>72</v>
      </c>
      <c r="B7" s="7" t="s">
        <v>73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</row>
    <row r="8" spans="1:78" ht="9" customHeight="1" x14ac:dyDescent="0.25">
      <c r="A8" s="7"/>
      <c r="B8" s="7">
        <v>2019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>
        <v>2018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>
        <v>2017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>
        <v>2016</v>
      </c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>
        <v>2015</v>
      </c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>
        <v>2014</v>
      </c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</row>
    <row r="9" spans="1:78" ht="9" customHeight="1" x14ac:dyDescent="0.25">
      <c r="A9" s="7"/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  <c r="H9" s="1" t="s">
        <v>8</v>
      </c>
      <c r="I9" s="1" t="s">
        <v>9</v>
      </c>
      <c r="J9" s="1" t="s">
        <v>10</v>
      </c>
      <c r="K9" s="1" t="s">
        <v>11</v>
      </c>
      <c r="L9" s="1" t="s">
        <v>12</v>
      </c>
      <c r="M9" s="1" t="s">
        <v>13</v>
      </c>
      <c r="N9" s="1" t="s">
        <v>14</v>
      </c>
      <c r="O9" s="1" t="s">
        <v>2</v>
      </c>
      <c r="P9" s="1" t="s">
        <v>3</v>
      </c>
      <c r="Q9" s="1" t="s">
        <v>4</v>
      </c>
      <c r="R9" s="1" t="s">
        <v>5</v>
      </c>
      <c r="S9" s="1" t="s">
        <v>6</v>
      </c>
      <c r="T9" s="1" t="s">
        <v>7</v>
      </c>
      <c r="U9" s="1" t="s">
        <v>8</v>
      </c>
      <c r="V9" s="1" t="s">
        <v>9</v>
      </c>
      <c r="W9" s="1" t="s">
        <v>10</v>
      </c>
      <c r="X9" s="1" t="s">
        <v>11</v>
      </c>
      <c r="Y9" s="1" t="s">
        <v>12</v>
      </c>
      <c r="Z9" s="1" t="s">
        <v>13</v>
      </c>
      <c r="AA9" s="1" t="s">
        <v>14</v>
      </c>
      <c r="AB9" s="1" t="s">
        <v>2</v>
      </c>
      <c r="AC9" s="1" t="s">
        <v>3</v>
      </c>
      <c r="AD9" s="1" t="s">
        <v>4</v>
      </c>
      <c r="AE9" s="1" t="s">
        <v>5</v>
      </c>
      <c r="AF9" s="1" t="s">
        <v>6</v>
      </c>
      <c r="AG9" s="1" t="s">
        <v>7</v>
      </c>
      <c r="AH9" s="1" t="s">
        <v>8</v>
      </c>
      <c r="AI9" s="1" t="s">
        <v>9</v>
      </c>
      <c r="AJ9" s="1" t="s">
        <v>10</v>
      </c>
      <c r="AK9" s="1" t="s">
        <v>11</v>
      </c>
      <c r="AL9" s="1" t="s">
        <v>12</v>
      </c>
      <c r="AM9" s="1" t="s">
        <v>13</v>
      </c>
      <c r="AN9" s="1" t="s">
        <v>14</v>
      </c>
      <c r="AO9" s="1" t="s">
        <v>2</v>
      </c>
      <c r="AP9" s="1" t="s">
        <v>3</v>
      </c>
      <c r="AQ9" s="1" t="s">
        <v>4</v>
      </c>
      <c r="AR9" s="1" t="s">
        <v>5</v>
      </c>
      <c r="AS9" s="1" t="s">
        <v>6</v>
      </c>
      <c r="AT9" s="1" t="s">
        <v>7</v>
      </c>
      <c r="AU9" s="1" t="s">
        <v>8</v>
      </c>
      <c r="AV9" s="1" t="s">
        <v>9</v>
      </c>
      <c r="AW9" s="1" t="s">
        <v>10</v>
      </c>
      <c r="AX9" s="1" t="s">
        <v>11</v>
      </c>
      <c r="AY9" s="1" t="s">
        <v>12</v>
      </c>
      <c r="AZ9" s="1" t="s">
        <v>13</v>
      </c>
      <c r="BA9" s="1" t="s">
        <v>14</v>
      </c>
      <c r="BB9" s="1" t="s">
        <v>2</v>
      </c>
      <c r="BC9" s="1" t="s">
        <v>3</v>
      </c>
      <c r="BD9" s="1" t="s">
        <v>4</v>
      </c>
      <c r="BE9" s="1" t="s">
        <v>5</v>
      </c>
      <c r="BF9" s="1" t="s">
        <v>6</v>
      </c>
      <c r="BG9" s="1" t="s">
        <v>7</v>
      </c>
      <c r="BH9" s="1" t="s">
        <v>8</v>
      </c>
      <c r="BI9" s="1" t="s">
        <v>9</v>
      </c>
      <c r="BJ9" s="1" t="s">
        <v>10</v>
      </c>
      <c r="BK9" s="1" t="s">
        <v>11</v>
      </c>
      <c r="BL9" s="1" t="s">
        <v>12</v>
      </c>
      <c r="BM9" s="1" t="s">
        <v>13</v>
      </c>
      <c r="BN9" s="1" t="s">
        <v>14</v>
      </c>
      <c r="BO9" s="1" t="s">
        <v>2</v>
      </c>
      <c r="BP9" s="1" t="s">
        <v>3</v>
      </c>
      <c r="BQ9" s="1" t="s">
        <v>4</v>
      </c>
      <c r="BR9" s="1" t="s">
        <v>5</v>
      </c>
      <c r="BS9" s="1" t="s">
        <v>6</v>
      </c>
      <c r="BT9" s="1" t="s">
        <v>7</v>
      </c>
      <c r="BU9" s="1" t="s">
        <v>8</v>
      </c>
      <c r="BV9" s="1" t="s">
        <v>9</v>
      </c>
      <c r="BW9" s="1" t="s">
        <v>10</v>
      </c>
      <c r="BX9" s="1" t="s">
        <v>11</v>
      </c>
      <c r="BY9" s="1" t="s">
        <v>12</v>
      </c>
      <c r="BZ9" s="1" t="s">
        <v>13</v>
      </c>
    </row>
    <row r="10" spans="1:78" ht="18" customHeight="1" x14ac:dyDescent="0.25">
      <c r="A10" s="2" t="s">
        <v>72</v>
      </c>
      <c r="B10" s="3">
        <v>24</v>
      </c>
      <c r="C10" s="3">
        <v>24</v>
      </c>
      <c r="D10" s="3">
        <v>25</v>
      </c>
      <c r="E10" s="3">
        <v>25</v>
      </c>
      <c r="F10" s="3">
        <v>23</v>
      </c>
      <c r="G10" s="3">
        <v>4</v>
      </c>
      <c r="H10" s="3">
        <v>4</v>
      </c>
      <c r="I10" s="3">
        <v>4</v>
      </c>
      <c r="J10" s="3">
        <v>3</v>
      </c>
      <c r="K10" s="3" t="s">
        <v>75</v>
      </c>
      <c r="L10" s="3" t="s">
        <v>75</v>
      </c>
      <c r="M10" s="3" t="s">
        <v>75</v>
      </c>
      <c r="N10" s="3" t="s">
        <v>74</v>
      </c>
      <c r="O10" s="3">
        <v>28</v>
      </c>
      <c r="P10" s="3">
        <v>23</v>
      </c>
      <c r="Q10" s="3">
        <v>25</v>
      </c>
      <c r="R10" s="3">
        <v>23</v>
      </c>
      <c r="S10" s="3">
        <v>15</v>
      </c>
      <c r="T10" s="3">
        <v>15</v>
      </c>
      <c r="U10" s="3">
        <v>3</v>
      </c>
      <c r="V10" s="3">
        <v>7</v>
      </c>
      <c r="W10" s="3">
        <v>8</v>
      </c>
      <c r="X10" s="3">
        <v>18</v>
      </c>
      <c r="Y10" s="3">
        <v>23</v>
      </c>
      <c r="Z10" s="3">
        <v>22</v>
      </c>
      <c r="AA10" s="3">
        <v>210</v>
      </c>
      <c r="AB10" s="3">
        <v>23</v>
      </c>
      <c r="AC10" s="3">
        <v>24</v>
      </c>
      <c r="AD10" s="3">
        <v>27</v>
      </c>
      <c r="AE10" s="3">
        <v>27</v>
      </c>
      <c r="AF10" s="3">
        <v>18</v>
      </c>
      <c r="AG10" s="3">
        <v>17</v>
      </c>
      <c r="AH10" s="3">
        <v>14</v>
      </c>
      <c r="AI10" s="3">
        <v>6</v>
      </c>
      <c r="AJ10" s="3">
        <v>12</v>
      </c>
      <c r="AK10" s="3">
        <v>24</v>
      </c>
      <c r="AL10" s="3">
        <v>25</v>
      </c>
      <c r="AM10" s="3">
        <v>20</v>
      </c>
      <c r="AN10" s="3">
        <v>237</v>
      </c>
      <c r="AO10" s="3">
        <v>23</v>
      </c>
      <c r="AP10" s="3">
        <v>23</v>
      </c>
      <c r="AQ10" s="3">
        <v>30</v>
      </c>
      <c r="AR10" s="3">
        <v>29</v>
      </c>
      <c r="AS10" s="3">
        <v>27</v>
      </c>
      <c r="AT10" s="3">
        <v>21</v>
      </c>
      <c r="AU10" s="3">
        <v>23</v>
      </c>
      <c r="AV10" s="3">
        <v>17</v>
      </c>
      <c r="AW10" s="3">
        <v>25</v>
      </c>
      <c r="AX10" s="3">
        <v>29</v>
      </c>
      <c r="AY10" s="3">
        <v>30</v>
      </c>
      <c r="AZ10" s="3">
        <v>23</v>
      </c>
      <c r="BA10" s="3">
        <v>300</v>
      </c>
      <c r="BB10" s="3">
        <v>22</v>
      </c>
      <c r="BC10" s="3">
        <v>20</v>
      </c>
      <c r="BD10" s="3">
        <v>28</v>
      </c>
      <c r="BE10" s="3">
        <v>25</v>
      </c>
      <c r="BF10" s="3">
        <v>23</v>
      </c>
      <c r="BG10" s="3">
        <v>26</v>
      </c>
      <c r="BH10" s="3">
        <v>5</v>
      </c>
      <c r="BI10" s="3">
        <v>4</v>
      </c>
      <c r="BJ10" s="3">
        <v>4</v>
      </c>
      <c r="BK10" s="3">
        <v>5</v>
      </c>
      <c r="BL10" s="3">
        <v>24</v>
      </c>
      <c r="BM10" s="3">
        <v>23</v>
      </c>
      <c r="BN10" s="3">
        <v>209</v>
      </c>
      <c r="BO10" s="3">
        <v>27</v>
      </c>
      <c r="BP10" s="3">
        <v>17</v>
      </c>
      <c r="BQ10" s="3">
        <v>25</v>
      </c>
      <c r="BR10" s="3">
        <v>22</v>
      </c>
      <c r="BS10" s="3">
        <v>23</v>
      </c>
      <c r="BT10" s="3">
        <v>20</v>
      </c>
      <c r="BU10" s="3">
        <v>15</v>
      </c>
      <c r="BV10" s="3">
        <v>12</v>
      </c>
      <c r="BW10" s="3">
        <v>3</v>
      </c>
      <c r="BX10" s="3">
        <v>11</v>
      </c>
      <c r="BY10" s="3">
        <v>26</v>
      </c>
      <c r="BZ10" s="3">
        <v>25</v>
      </c>
    </row>
  </sheetData>
  <mergeCells count="16">
    <mergeCell ref="A7:A9"/>
    <mergeCell ref="B7:BZ7"/>
    <mergeCell ref="B8:N8"/>
    <mergeCell ref="O8:AA8"/>
    <mergeCell ref="AB8:AN8"/>
    <mergeCell ref="AO8:BA8"/>
    <mergeCell ref="BB8:BN8"/>
    <mergeCell ref="BO8:BZ8"/>
    <mergeCell ref="A2:A4"/>
    <mergeCell ref="B2:BZ2"/>
    <mergeCell ref="B3:N3"/>
    <mergeCell ref="O3:AA3"/>
    <mergeCell ref="AB3:AN3"/>
    <mergeCell ref="AO3:BA3"/>
    <mergeCell ref="BB3:BN3"/>
    <mergeCell ref="BO3:BZ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BD54-5BD9-44B0-ABC3-F33D57CE7121}">
  <dimension ref="A1:D79"/>
  <sheetViews>
    <sheetView workbookViewId="0">
      <selection activeCell="D1" sqref="D1:D1048576"/>
    </sheetView>
  </sheetViews>
  <sheetFormatPr defaultRowHeight="15" x14ac:dyDescent="0.25"/>
  <cols>
    <col min="2" max="2" width="10.85546875" customWidth="1"/>
    <col min="3" max="3" width="20.5703125" customWidth="1"/>
    <col min="4" max="4" width="25.85546875" customWidth="1"/>
  </cols>
  <sheetData>
    <row r="1" spans="1:4" x14ac:dyDescent="0.25">
      <c r="A1" s="9" t="s">
        <v>76</v>
      </c>
      <c r="B1" s="9"/>
      <c r="C1" s="5" t="s">
        <v>77</v>
      </c>
      <c r="D1" s="5" t="s">
        <v>78</v>
      </c>
    </row>
    <row r="2" spans="1:4" x14ac:dyDescent="0.25">
      <c r="A2" s="8">
        <v>2014</v>
      </c>
      <c r="B2" t="s">
        <v>2</v>
      </c>
      <c r="C2">
        <v>309</v>
      </c>
      <c r="D2">
        <v>27</v>
      </c>
    </row>
    <row r="3" spans="1:4" x14ac:dyDescent="0.25">
      <c r="A3" s="8"/>
      <c r="B3" t="s">
        <v>3</v>
      </c>
      <c r="C3">
        <v>88.9</v>
      </c>
      <c r="D3">
        <v>17</v>
      </c>
    </row>
    <row r="4" spans="1:4" x14ac:dyDescent="0.25">
      <c r="A4" s="8"/>
      <c r="B4" t="s">
        <v>4</v>
      </c>
      <c r="C4">
        <v>418.7</v>
      </c>
      <c r="D4">
        <v>25</v>
      </c>
    </row>
    <row r="5" spans="1:4" x14ac:dyDescent="0.25">
      <c r="A5" s="8"/>
      <c r="B5" t="s">
        <v>5</v>
      </c>
      <c r="C5">
        <v>217.6</v>
      </c>
      <c r="D5">
        <v>22</v>
      </c>
    </row>
    <row r="6" spans="1:4" x14ac:dyDescent="0.25">
      <c r="A6" s="8"/>
      <c r="B6" t="s">
        <v>6</v>
      </c>
      <c r="C6">
        <v>176.7</v>
      </c>
      <c r="D6">
        <v>23</v>
      </c>
    </row>
    <row r="7" spans="1:4" x14ac:dyDescent="0.25">
      <c r="A7" s="8"/>
      <c r="B7" t="s">
        <v>7</v>
      </c>
      <c r="C7">
        <v>195.5</v>
      </c>
      <c r="D7">
        <v>20</v>
      </c>
    </row>
    <row r="8" spans="1:4" x14ac:dyDescent="0.25">
      <c r="A8" s="8"/>
      <c r="B8" t="s">
        <v>8</v>
      </c>
      <c r="C8">
        <v>180.6</v>
      </c>
      <c r="D8">
        <v>15</v>
      </c>
    </row>
    <row r="9" spans="1:4" x14ac:dyDescent="0.25">
      <c r="A9" s="8"/>
      <c r="B9" t="s">
        <v>9</v>
      </c>
      <c r="C9">
        <v>119.8</v>
      </c>
      <c r="D9">
        <v>12</v>
      </c>
    </row>
    <row r="10" spans="1:4" x14ac:dyDescent="0.25">
      <c r="A10" s="8"/>
      <c r="B10" t="s">
        <v>10</v>
      </c>
      <c r="C10">
        <v>0.6</v>
      </c>
      <c r="D10">
        <v>3</v>
      </c>
    </row>
    <row r="11" spans="1:4" x14ac:dyDescent="0.25">
      <c r="A11" s="8"/>
      <c r="B11" t="s">
        <v>11</v>
      </c>
      <c r="C11">
        <v>65</v>
      </c>
      <c r="D11">
        <v>11</v>
      </c>
    </row>
    <row r="12" spans="1:4" x14ac:dyDescent="0.25">
      <c r="A12" s="8"/>
      <c r="B12" t="s">
        <v>12</v>
      </c>
      <c r="C12">
        <v>296.5</v>
      </c>
      <c r="D12">
        <v>26</v>
      </c>
    </row>
    <row r="13" spans="1:4" x14ac:dyDescent="0.25">
      <c r="A13" s="8"/>
      <c r="B13" t="s">
        <v>13</v>
      </c>
      <c r="C13">
        <v>316.39999999999998</v>
      </c>
      <c r="D13">
        <v>25</v>
      </c>
    </row>
    <row r="14" spans="1:4" x14ac:dyDescent="0.25">
      <c r="A14" s="8"/>
      <c r="B14" t="s">
        <v>14</v>
      </c>
      <c r="C14">
        <f>SUM(C2:C13)</f>
        <v>2385.2999999999997</v>
      </c>
      <c r="D14">
        <f>SUM(D2:D13)</f>
        <v>226</v>
      </c>
    </row>
    <row r="15" spans="1:4" x14ac:dyDescent="0.25">
      <c r="A15" s="8">
        <v>2015</v>
      </c>
      <c r="B15" t="s">
        <v>2</v>
      </c>
      <c r="C15">
        <v>188</v>
      </c>
      <c r="D15">
        <v>22</v>
      </c>
    </row>
    <row r="16" spans="1:4" x14ac:dyDescent="0.25">
      <c r="A16" s="8"/>
      <c r="B16" t="s">
        <v>3</v>
      </c>
      <c r="C16">
        <v>189.1</v>
      </c>
      <c r="D16">
        <v>20</v>
      </c>
    </row>
    <row r="17" spans="1:4" x14ac:dyDescent="0.25">
      <c r="A17" s="8"/>
      <c r="B17" t="s">
        <v>4</v>
      </c>
      <c r="C17">
        <v>318.60000000000002</v>
      </c>
      <c r="D17">
        <v>28</v>
      </c>
    </row>
    <row r="18" spans="1:4" x14ac:dyDescent="0.25">
      <c r="A18" s="8"/>
      <c r="B18" t="s">
        <v>5</v>
      </c>
      <c r="C18">
        <v>285.2</v>
      </c>
      <c r="D18">
        <v>25</v>
      </c>
    </row>
    <row r="19" spans="1:4" x14ac:dyDescent="0.25">
      <c r="A19" s="8"/>
      <c r="B19" t="s">
        <v>6</v>
      </c>
      <c r="C19">
        <v>322.39999999999998</v>
      </c>
      <c r="D19">
        <v>23</v>
      </c>
    </row>
    <row r="20" spans="1:4" x14ac:dyDescent="0.25">
      <c r="A20" s="8"/>
      <c r="B20" t="s">
        <v>7</v>
      </c>
      <c r="C20">
        <v>58.8</v>
      </c>
      <c r="D20">
        <v>26</v>
      </c>
    </row>
    <row r="21" spans="1:4" x14ac:dyDescent="0.25">
      <c r="A21" s="8"/>
      <c r="B21" t="s">
        <v>8</v>
      </c>
      <c r="C21">
        <v>0.3</v>
      </c>
      <c r="D21">
        <v>5</v>
      </c>
    </row>
    <row r="22" spans="1:4" x14ac:dyDescent="0.25">
      <c r="A22" s="8"/>
      <c r="B22" t="s">
        <v>9</v>
      </c>
      <c r="C22">
        <v>6.9</v>
      </c>
      <c r="D22">
        <v>4</v>
      </c>
    </row>
    <row r="23" spans="1:4" x14ac:dyDescent="0.25">
      <c r="A23" s="8"/>
      <c r="B23" t="s">
        <v>10</v>
      </c>
      <c r="C23">
        <v>43.2</v>
      </c>
      <c r="D23">
        <v>4</v>
      </c>
    </row>
    <row r="24" spans="1:4" x14ac:dyDescent="0.25">
      <c r="A24" s="8"/>
      <c r="B24" t="s">
        <v>11</v>
      </c>
      <c r="C24">
        <v>37.9</v>
      </c>
      <c r="D24">
        <v>5</v>
      </c>
    </row>
    <row r="25" spans="1:4" x14ac:dyDescent="0.25">
      <c r="A25" s="8"/>
      <c r="B25" t="s">
        <v>12</v>
      </c>
      <c r="C25">
        <v>455</v>
      </c>
      <c r="D25">
        <v>24</v>
      </c>
    </row>
    <row r="26" spans="1:4" x14ac:dyDescent="0.25">
      <c r="A26" s="8"/>
      <c r="B26" t="s">
        <v>13</v>
      </c>
      <c r="C26">
        <v>311.5</v>
      </c>
      <c r="D26">
        <v>23</v>
      </c>
    </row>
    <row r="27" spans="1:4" x14ac:dyDescent="0.25">
      <c r="A27" s="8"/>
      <c r="B27" t="s">
        <v>14</v>
      </c>
      <c r="C27">
        <f>SUM(C15:C26)</f>
        <v>2216.9000000000005</v>
      </c>
      <c r="D27">
        <f>SUM(D15:D26)</f>
        <v>209</v>
      </c>
    </row>
    <row r="28" spans="1:4" x14ac:dyDescent="0.25">
      <c r="A28" s="8">
        <v>2016</v>
      </c>
      <c r="B28" t="s">
        <v>2</v>
      </c>
      <c r="C28">
        <v>188</v>
      </c>
      <c r="D28">
        <v>23</v>
      </c>
    </row>
    <row r="29" spans="1:4" x14ac:dyDescent="0.25">
      <c r="A29" s="8"/>
      <c r="B29" t="s">
        <v>3</v>
      </c>
      <c r="C29">
        <v>189.1</v>
      </c>
      <c r="D29">
        <v>23</v>
      </c>
    </row>
    <row r="30" spans="1:4" x14ac:dyDescent="0.25">
      <c r="A30" s="8"/>
      <c r="B30" t="s">
        <v>4</v>
      </c>
      <c r="C30">
        <v>318.60000000000002</v>
      </c>
      <c r="D30">
        <v>30</v>
      </c>
    </row>
    <row r="31" spans="1:4" x14ac:dyDescent="0.25">
      <c r="A31" s="8"/>
      <c r="B31" t="s">
        <v>5</v>
      </c>
      <c r="C31">
        <v>285.2</v>
      </c>
      <c r="D31">
        <v>29</v>
      </c>
    </row>
    <row r="32" spans="1:4" x14ac:dyDescent="0.25">
      <c r="A32" s="8"/>
      <c r="B32" t="s">
        <v>6</v>
      </c>
      <c r="C32">
        <v>322.39999999999998</v>
      </c>
      <c r="D32">
        <v>27</v>
      </c>
    </row>
    <row r="33" spans="1:4" x14ac:dyDescent="0.25">
      <c r="A33" s="8"/>
      <c r="B33" t="s">
        <v>7</v>
      </c>
      <c r="C33">
        <v>58.8</v>
      </c>
      <c r="D33">
        <v>21</v>
      </c>
    </row>
    <row r="34" spans="1:4" x14ac:dyDescent="0.25">
      <c r="A34" s="8"/>
      <c r="B34" t="s">
        <v>8</v>
      </c>
      <c r="C34">
        <v>0.3</v>
      </c>
      <c r="D34">
        <v>23</v>
      </c>
    </row>
    <row r="35" spans="1:4" x14ac:dyDescent="0.25">
      <c r="A35" s="8"/>
      <c r="B35" t="s">
        <v>9</v>
      </c>
      <c r="C35">
        <v>6.9</v>
      </c>
      <c r="D35">
        <v>17</v>
      </c>
    </row>
    <row r="36" spans="1:4" x14ac:dyDescent="0.25">
      <c r="A36" s="8"/>
      <c r="B36" t="s">
        <v>10</v>
      </c>
      <c r="C36">
        <v>43.2</v>
      </c>
      <c r="D36">
        <v>25</v>
      </c>
    </row>
    <row r="37" spans="1:4" x14ac:dyDescent="0.25">
      <c r="A37" s="8"/>
      <c r="B37" t="s">
        <v>11</v>
      </c>
      <c r="C37">
        <v>37.9</v>
      </c>
      <c r="D37">
        <v>29</v>
      </c>
    </row>
    <row r="38" spans="1:4" x14ac:dyDescent="0.25">
      <c r="A38" s="8"/>
      <c r="B38" t="s">
        <v>12</v>
      </c>
      <c r="C38">
        <v>455</v>
      </c>
      <c r="D38">
        <v>30</v>
      </c>
    </row>
    <row r="39" spans="1:4" x14ac:dyDescent="0.25">
      <c r="A39" s="8"/>
      <c r="B39" t="s">
        <v>13</v>
      </c>
      <c r="C39">
        <v>311.5</v>
      </c>
      <c r="D39">
        <v>23</v>
      </c>
    </row>
    <row r="40" spans="1:4" x14ac:dyDescent="0.25">
      <c r="A40" s="8"/>
      <c r="B40" t="s">
        <v>14</v>
      </c>
      <c r="C40">
        <f>SUM(C28:C39)</f>
        <v>2216.9000000000005</v>
      </c>
      <c r="D40">
        <f>SUM(D28:D39)</f>
        <v>300</v>
      </c>
    </row>
    <row r="41" spans="1:4" x14ac:dyDescent="0.25">
      <c r="A41" s="8">
        <v>2017</v>
      </c>
      <c r="B41" t="s">
        <v>2</v>
      </c>
      <c r="C41">
        <v>65.3</v>
      </c>
      <c r="D41">
        <v>23</v>
      </c>
    </row>
    <row r="42" spans="1:4" x14ac:dyDescent="0.25">
      <c r="A42" s="8"/>
      <c r="B42" t="s">
        <v>3</v>
      </c>
      <c r="C42">
        <v>199.3</v>
      </c>
      <c r="D42">
        <v>24</v>
      </c>
    </row>
    <row r="43" spans="1:4" x14ac:dyDescent="0.25">
      <c r="A43" s="8"/>
      <c r="B43" t="s">
        <v>4</v>
      </c>
      <c r="C43">
        <v>389.3</v>
      </c>
      <c r="D43">
        <v>27</v>
      </c>
    </row>
    <row r="44" spans="1:4" x14ac:dyDescent="0.25">
      <c r="A44" s="8"/>
      <c r="B44" t="s">
        <v>5</v>
      </c>
      <c r="C44">
        <v>220.2</v>
      </c>
      <c r="D44">
        <v>27</v>
      </c>
    </row>
    <row r="45" spans="1:4" x14ac:dyDescent="0.25">
      <c r="A45" s="8"/>
      <c r="B45" t="s">
        <v>6</v>
      </c>
      <c r="C45">
        <v>222.3</v>
      </c>
      <c r="D45">
        <v>18</v>
      </c>
    </row>
    <row r="46" spans="1:4" x14ac:dyDescent="0.25">
      <c r="A46" s="8"/>
      <c r="B46" t="s">
        <v>7</v>
      </c>
      <c r="C46">
        <v>106.4</v>
      </c>
      <c r="D46">
        <v>17</v>
      </c>
    </row>
    <row r="47" spans="1:4" x14ac:dyDescent="0.25">
      <c r="A47" s="8"/>
      <c r="B47" t="s">
        <v>8</v>
      </c>
      <c r="C47">
        <v>39.1</v>
      </c>
      <c r="D47">
        <v>14</v>
      </c>
    </row>
    <row r="48" spans="1:4" x14ac:dyDescent="0.25">
      <c r="A48" s="8"/>
      <c r="B48" t="s">
        <v>9</v>
      </c>
      <c r="C48">
        <v>48.4</v>
      </c>
      <c r="D48">
        <v>6</v>
      </c>
    </row>
    <row r="49" spans="1:4" x14ac:dyDescent="0.25">
      <c r="A49" s="8"/>
      <c r="B49" t="s">
        <v>10</v>
      </c>
      <c r="C49">
        <v>90.8</v>
      </c>
      <c r="D49">
        <v>12</v>
      </c>
    </row>
    <row r="50" spans="1:4" x14ac:dyDescent="0.25">
      <c r="A50" s="8"/>
      <c r="B50" t="s">
        <v>11</v>
      </c>
      <c r="C50">
        <v>345.3</v>
      </c>
      <c r="D50">
        <v>24</v>
      </c>
    </row>
    <row r="51" spans="1:4" x14ac:dyDescent="0.25">
      <c r="A51" s="8"/>
      <c r="B51" t="s">
        <v>12</v>
      </c>
      <c r="C51">
        <v>442.2</v>
      </c>
      <c r="D51">
        <v>25</v>
      </c>
    </row>
    <row r="52" spans="1:4" x14ac:dyDescent="0.25">
      <c r="A52" s="8"/>
      <c r="B52" t="s">
        <v>13</v>
      </c>
      <c r="C52">
        <v>129.9</v>
      </c>
      <c r="D52">
        <v>20</v>
      </c>
    </row>
    <row r="53" spans="1:4" x14ac:dyDescent="0.25">
      <c r="A53" s="8"/>
      <c r="B53" t="s">
        <v>14</v>
      </c>
      <c r="C53">
        <f>SUM(C41:C52)</f>
        <v>2298.5</v>
      </c>
      <c r="D53">
        <f>SUM(D41:D52)</f>
        <v>237</v>
      </c>
    </row>
    <row r="54" spans="1:4" x14ac:dyDescent="0.25">
      <c r="A54" s="8">
        <v>2018</v>
      </c>
      <c r="B54" t="s">
        <v>2</v>
      </c>
      <c r="C54">
        <v>191</v>
      </c>
      <c r="D54">
        <v>28</v>
      </c>
    </row>
    <row r="55" spans="1:4" x14ac:dyDescent="0.25">
      <c r="A55" s="8"/>
      <c r="B55" t="s">
        <v>3</v>
      </c>
      <c r="C55">
        <v>239.3</v>
      </c>
      <c r="D55">
        <v>23</v>
      </c>
    </row>
    <row r="56" spans="1:4" x14ac:dyDescent="0.25">
      <c r="A56" s="8"/>
      <c r="B56" t="s">
        <v>4</v>
      </c>
      <c r="C56">
        <v>292</v>
      </c>
      <c r="D56">
        <v>25</v>
      </c>
    </row>
    <row r="57" spans="1:4" x14ac:dyDescent="0.25">
      <c r="A57" s="8"/>
      <c r="B57" t="s">
        <v>5</v>
      </c>
      <c r="C57">
        <v>297.60000000000002</v>
      </c>
      <c r="D57">
        <v>23</v>
      </c>
    </row>
    <row r="58" spans="1:4" x14ac:dyDescent="0.25">
      <c r="A58" s="8"/>
      <c r="B58" t="s">
        <v>6</v>
      </c>
      <c r="C58">
        <v>123.9</v>
      </c>
      <c r="D58">
        <v>15</v>
      </c>
    </row>
    <row r="59" spans="1:4" x14ac:dyDescent="0.25">
      <c r="A59" s="8"/>
      <c r="B59" t="s">
        <v>7</v>
      </c>
      <c r="C59">
        <v>33.4</v>
      </c>
      <c r="D59">
        <v>15</v>
      </c>
    </row>
    <row r="60" spans="1:4" x14ac:dyDescent="0.25">
      <c r="A60" s="8"/>
      <c r="B60" t="s">
        <v>8</v>
      </c>
      <c r="C60">
        <v>0.3</v>
      </c>
      <c r="D60">
        <v>3</v>
      </c>
    </row>
    <row r="61" spans="1:4" x14ac:dyDescent="0.25">
      <c r="A61" s="8"/>
      <c r="B61" t="s">
        <v>9</v>
      </c>
      <c r="C61">
        <v>38.9</v>
      </c>
      <c r="D61">
        <v>7</v>
      </c>
    </row>
    <row r="62" spans="1:4" x14ac:dyDescent="0.25">
      <c r="A62" s="8"/>
      <c r="B62" t="s">
        <v>10</v>
      </c>
      <c r="C62">
        <v>40.799999999999997</v>
      </c>
      <c r="D62">
        <v>8</v>
      </c>
    </row>
    <row r="63" spans="1:4" x14ac:dyDescent="0.25">
      <c r="A63" s="8"/>
      <c r="B63" t="s">
        <v>11</v>
      </c>
      <c r="C63">
        <v>124.8</v>
      </c>
      <c r="D63">
        <v>18</v>
      </c>
    </row>
    <row r="64" spans="1:4" x14ac:dyDescent="0.25">
      <c r="A64" s="8"/>
      <c r="B64" t="s">
        <v>12</v>
      </c>
      <c r="C64">
        <v>483.2</v>
      </c>
      <c r="D64">
        <v>23</v>
      </c>
    </row>
    <row r="65" spans="1:4" x14ac:dyDescent="0.25">
      <c r="A65" s="8"/>
      <c r="B65" t="s">
        <v>13</v>
      </c>
      <c r="C65">
        <v>323.5</v>
      </c>
      <c r="D65">
        <v>22</v>
      </c>
    </row>
    <row r="66" spans="1:4" x14ac:dyDescent="0.25">
      <c r="A66" s="8"/>
      <c r="B66" t="s">
        <v>14</v>
      </c>
      <c r="C66">
        <f>SUM(C54:C65)</f>
        <v>2188.6999999999998</v>
      </c>
      <c r="D66">
        <f>SUM(D54:D65)</f>
        <v>210</v>
      </c>
    </row>
    <row r="67" spans="1:4" x14ac:dyDescent="0.25">
      <c r="A67" s="8">
        <v>2019</v>
      </c>
      <c r="B67" t="s">
        <v>2</v>
      </c>
      <c r="C67">
        <v>231.6</v>
      </c>
      <c r="D67">
        <v>24</v>
      </c>
    </row>
    <row r="68" spans="1:4" x14ac:dyDescent="0.25">
      <c r="A68" s="8"/>
      <c r="B68" t="s">
        <v>3</v>
      </c>
      <c r="C68">
        <v>269.10000000000002</v>
      </c>
      <c r="D68">
        <v>24</v>
      </c>
    </row>
    <row r="69" spans="1:4" x14ac:dyDescent="0.25">
      <c r="A69" s="8"/>
      <c r="B69" t="s">
        <v>4</v>
      </c>
      <c r="C69">
        <v>222.7</v>
      </c>
      <c r="D69">
        <v>25</v>
      </c>
    </row>
    <row r="70" spans="1:4" x14ac:dyDescent="0.25">
      <c r="A70" s="8"/>
      <c r="B70" t="s">
        <v>5</v>
      </c>
      <c r="C70">
        <v>298.89999999999998</v>
      </c>
      <c r="D70">
        <v>25</v>
      </c>
    </row>
    <row r="71" spans="1:4" x14ac:dyDescent="0.25">
      <c r="A71" s="8"/>
      <c r="B71" t="s">
        <v>6</v>
      </c>
      <c r="C71">
        <v>245.7</v>
      </c>
      <c r="D71">
        <v>23</v>
      </c>
    </row>
    <row r="72" spans="1:4" x14ac:dyDescent="0.25">
      <c r="A72" s="8"/>
      <c r="B72" t="s">
        <v>7</v>
      </c>
      <c r="C72">
        <v>26.5</v>
      </c>
      <c r="D72">
        <v>4</v>
      </c>
    </row>
    <row r="73" spans="1:4" x14ac:dyDescent="0.25">
      <c r="A73" s="8"/>
      <c r="B73" t="s">
        <v>8</v>
      </c>
      <c r="C73">
        <v>13.4</v>
      </c>
      <c r="D73">
        <v>4</v>
      </c>
    </row>
    <row r="74" spans="1:4" x14ac:dyDescent="0.25">
      <c r="A74" s="8"/>
      <c r="B74" t="s">
        <v>9</v>
      </c>
      <c r="C74">
        <v>0.2</v>
      </c>
      <c r="D74">
        <v>4</v>
      </c>
    </row>
    <row r="75" spans="1:4" x14ac:dyDescent="0.25">
      <c r="A75" s="8"/>
      <c r="B75" t="s">
        <v>10</v>
      </c>
      <c r="C75">
        <v>55</v>
      </c>
      <c r="D75">
        <v>3</v>
      </c>
    </row>
    <row r="76" spans="1:4" x14ac:dyDescent="0.25">
      <c r="A76" s="8"/>
      <c r="B76" s="10" t="s">
        <v>11</v>
      </c>
      <c r="C76" s="10">
        <v>84.2</v>
      </c>
      <c r="D76" s="10" t="s">
        <v>75</v>
      </c>
    </row>
    <row r="77" spans="1:4" x14ac:dyDescent="0.25">
      <c r="A77" s="8"/>
      <c r="B77" s="10" t="s">
        <v>12</v>
      </c>
      <c r="C77" s="10">
        <v>270.7</v>
      </c>
      <c r="D77" s="10" t="s">
        <v>75</v>
      </c>
    </row>
    <row r="78" spans="1:4" x14ac:dyDescent="0.25">
      <c r="A78" s="8"/>
      <c r="B78" s="10" t="s">
        <v>13</v>
      </c>
      <c r="C78" s="10">
        <v>313.5</v>
      </c>
      <c r="D78" s="10" t="s">
        <v>75</v>
      </c>
    </row>
    <row r="79" spans="1:4" x14ac:dyDescent="0.25">
      <c r="A79" s="8"/>
      <c r="B79" t="s">
        <v>14</v>
      </c>
      <c r="C79">
        <v>2031.5</v>
      </c>
      <c r="D79">
        <v>138.5</v>
      </c>
    </row>
  </sheetData>
  <mergeCells count="7">
    <mergeCell ref="A2:A14"/>
    <mergeCell ref="A1:B1"/>
    <mergeCell ref="A67:A79"/>
    <mergeCell ref="A54:A66"/>
    <mergeCell ref="A41:A53"/>
    <mergeCell ref="A28:A40"/>
    <mergeCell ref="A15:A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9F3F6-8BD0-404C-BD4B-3F062B6BA52A}">
  <dimension ref="A1:H89"/>
  <sheetViews>
    <sheetView tabSelected="1" topLeftCell="A58" workbookViewId="0">
      <selection activeCell="D76" sqref="D76"/>
    </sheetView>
  </sheetViews>
  <sheetFormatPr defaultRowHeight="15" x14ac:dyDescent="0.25"/>
  <cols>
    <col min="2" max="2" width="10.85546875" customWidth="1"/>
    <col min="3" max="3" width="20.5703125" customWidth="1"/>
    <col min="4" max="4" width="25.85546875" customWidth="1"/>
    <col min="8" max="8" width="10.42578125" customWidth="1"/>
  </cols>
  <sheetData>
    <row r="1" spans="1:8" x14ac:dyDescent="0.25">
      <c r="A1" s="9" t="s">
        <v>76</v>
      </c>
      <c r="B1" s="9"/>
      <c r="C1" s="5" t="s">
        <v>77</v>
      </c>
      <c r="D1" s="5" t="s">
        <v>78</v>
      </c>
      <c r="E1" t="s">
        <v>82</v>
      </c>
      <c r="F1" t="s">
        <v>81</v>
      </c>
      <c r="G1" t="s">
        <v>83</v>
      </c>
      <c r="H1" t="s">
        <v>93</v>
      </c>
    </row>
    <row r="2" spans="1:8" x14ac:dyDescent="0.25">
      <c r="A2" s="8">
        <v>2014</v>
      </c>
      <c r="B2" t="s">
        <v>2</v>
      </c>
      <c r="C2">
        <v>309</v>
      </c>
      <c r="D2">
        <v>27</v>
      </c>
      <c r="E2">
        <f>C2*C2</f>
        <v>95481</v>
      </c>
      <c r="F2">
        <f>D2*D2</f>
        <v>729</v>
      </c>
      <c r="G2">
        <f>$C2*$D2</f>
        <v>8343</v>
      </c>
      <c r="H2">
        <f>$C$89+($C$88*$D2)</f>
        <v>277.74611857647255</v>
      </c>
    </row>
    <row r="3" spans="1:8" x14ac:dyDescent="0.25">
      <c r="A3" s="8"/>
      <c r="B3" t="s">
        <v>3</v>
      </c>
      <c r="C3">
        <v>88.9</v>
      </c>
      <c r="D3">
        <v>17</v>
      </c>
      <c r="E3">
        <f t="shared" ref="E3:F66" si="0">C3*C3</f>
        <v>7903.2100000000009</v>
      </c>
      <c r="F3">
        <f t="shared" si="0"/>
        <v>289</v>
      </c>
      <c r="G3">
        <f t="shared" ref="G3:G66" si="1">$C3*$D3</f>
        <v>1511.3000000000002</v>
      </c>
      <c r="H3">
        <f t="shared" ref="H3:H66" si="2">$C$89+($C$88*$D3)</f>
        <v>158.57029872736047</v>
      </c>
    </row>
    <row r="4" spans="1:8" x14ac:dyDescent="0.25">
      <c r="A4" s="8"/>
      <c r="B4" t="s">
        <v>4</v>
      </c>
      <c r="C4">
        <v>418.7</v>
      </c>
      <c r="D4">
        <v>25</v>
      </c>
      <c r="E4">
        <f t="shared" si="0"/>
        <v>175309.69</v>
      </c>
      <c r="F4">
        <f t="shared" si="0"/>
        <v>625</v>
      </c>
      <c r="G4">
        <f t="shared" si="1"/>
        <v>10467.5</v>
      </c>
      <c r="H4">
        <f t="shared" si="2"/>
        <v>253.91095460665014</v>
      </c>
    </row>
    <row r="5" spans="1:8" x14ac:dyDescent="0.25">
      <c r="A5" s="8"/>
      <c r="B5" t="s">
        <v>5</v>
      </c>
      <c r="C5">
        <v>217.6</v>
      </c>
      <c r="D5">
        <v>22</v>
      </c>
      <c r="E5">
        <f t="shared" si="0"/>
        <v>47349.759999999995</v>
      </c>
      <c r="F5">
        <f t="shared" si="0"/>
        <v>484</v>
      </c>
      <c r="G5">
        <f t="shared" si="1"/>
        <v>4787.2</v>
      </c>
      <c r="H5">
        <f t="shared" si="2"/>
        <v>218.15820865191648</v>
      </c>
    </row>
    <row r="6" spans="1:8" x14ac:dyDescent="0.25">
      <c r="A6" s="8"/>
      <c r="B6" t="s">
        <v>6</v>
      </c>
      <c r="C6">
        <v>176.7</v>
      </c>
      <c r="D6">
        <v>23</v>
      </c>
      <c r="E6">
        <f t="shared" si="0"/>
        <v>31222.889999999996</v>
      </c>
      <c r="F6">
        <f t="shared" si="0"/>
        <v>529</v>
      </c>
      <c r="G6">
        <f t="shared" si="1"/>
        <v>4064.1</v>
      </c>
      <c r="H6">
        <f t="shared" si="2"/>
        <v>230.07579063682772</v>
      </c>
    </row>
    <row r="7" spans="1:8" x14ac:dyDescent="0.25">
      <c r="A7" s="8"/>
      <c r="B7" t="s">
        <v>7</v>
      </c>
      <c r="C7">
        <v>195.5</v>
      </c>
      <c r="D7">
        <v>20</v>
      </c>
      <c r="E7">
        <f t="shared" si="0"/>
        <v>38220.25</v>
      </c>
      <c r="F7">
        <f t="shared" si="0"/>
        <v>400</v>
      </c>
      <c r="G7">
        <f t="shared" si="1"/>
        <v>3910</v>
      </c>
      <c r="H7">
        <f t="shared" si="2"/>
        <v>194.32304468209409</v>
      </c>
    </row>
    <row r="8" spans="1:8" x14ac:dyDescent="0.25">
      <c r="A8" s="8"/>
      <c r="B8" t="s">
        <v>8</v>
      </c>
      <c r="C8">
        <v>180.6</v>
      </c>
      <c r="D8">
        <v>15</v>
      </c>
      <c r="E8">
        <f t="shared" si="0"/>
        <v>32616.359999999997</v>
      </c>
      <c r="F8">
        <f t="shared" si="0"/>
        <v>225</v>
      </c>
      <c r="G8">
        <f t="shared" si="1"/>
        <v>2709</v>
      </c>
      <c r="H8">
        <f t="shared" si="2"/>
        <v>134.73513475753805</v>
      </c>
    </row>
    <row r="9" spans="1:8" x14ac:dyDescent="0.25">
      <c r="A9" s="8"/>
      <c r="B9" t="s">
        <v>9</v>
      </c>
      <c r="C9">
        <v>119.8</v>
      </c>
      <c r="D9">
        <v>12</v>
      </c>
      <c r="E9">
        <f t="shared" si="0"/>
        <v>14352.039999999999</v>
      </c>
      <c r="F9">
        <f t="shared" si="0"/>
        <v>144</v>
      </c>
      <c r="G9">
        <f t="shared" si="1"/>
        <v>1437.6</v>
      </c>
      <c r="H9">
        <f t="shared" si="2"/>
        <v>98.982388802804422</v>
      </c>
    </row>
    <row r="10" spans="1:8" x14ac:dyDescent="0.25">
      <c r="A10" s="8"/>
      <c r="B10" t="s">
        <v>10</v>
      </c>
      <c r="C10">
        <v>0.6</v>
      </c>
      <c r="D10">
        <v>3</v>
      </c>
      <c r="E10">
        <f t="shared" si="0"/>
        <v>0.36</v>
      </c>
      <c r="F10">
        <f t="shared" si="0"/>
        <v>9</v>
      </c>
      <c r="G10">
        <f t="shared" si="1"/>
        <v>1.7999999999999998</v>
      </c>
      <c r="H10">
        <f t="shared" si="2"/>
        <v>-8.2758490613964355</v>
      </c>
    </row>
    <row r="11" spans="1:8" x14ac:dyDescent="0.25">
      <c r="A11" s="8"/>
      <c r="B11" t="s">
        <v>11</v>
      </c>
      <c r="C11">
        <v>65</v>
      </c>
      <c r="D11">
        <v>11</v>
      </c>
      <c r="E11">
        <f t="shared" si="0"/>
        <v>4225</v>
      </c>
      <c r="F11">
        <f t="shared" si="0"/>
        <v>121</v>
      </c>
      <c r="G11">
        <f t="shared" si="1"/>
        <v>715</v>
      </c>
      <c r="H11">
        <f t="shared" si="2"/>
        <v>87.064806817893214</v>
      </c>
    </row>
    <row r="12" spans="1:8" x14ac:dyDescent="0.25">
      <c r="A12" s="8"/>
      <c r="B12" t="s">
        <v>12</v>
      </c>
      <c r="C12">
        <v>296.5</v>
      </c>
      <c r="D12">
        <v>26</v>
      </c>
      <c r="E12">
        <f t="shared" si="0"/>
        <v>87912.25</v>
      </c>
      <c r="F12">
        <f t="shared" si="0"/>
        <v>676</v>
      </c>
      <c r="G12">
        <f t="shared" si="1"/>
        <v>7709</v>
      </c>
      <c r="H12">
        <f t="shared" si="2"/>
        <v>265.82853659156132</v>
      </c>
    </row>
    <row r="13" spans="1:8" x14ac:dyDescent="0.25">
      <c r="A13" s="8"/>
      <c r="B13" t="s">
        <v>13</v>
      </c>
      <c r="C13">
        <v>316.39999999999998</v>
      </c>
      <c r="D13">
        <v>25</v>
      </c>
      <c r="E13">
        <f t="shared" si="0"/>
        <v>100108.95999999999</v>
      </c>
      <c r="F13">
        <f t="shared" si="0"/>
        <v>625</v>
      </c>
      <c r="G13">
        <f t="shared" si="1"/>
        <v>7909.9999999999991</v>
      </c>
      <c r="H13">
        <f t="shared" si="2"/>
        <v>253.91095460665014</v>
      </c>
    </row>
    <row r="14" spans="1:8" x14ac:dyDescent="0.25">
      <c r="A14" s="8"/>
      <c r="B14" t="s">
        <v>14</v>
      </c>
      <c r="C14">
        <f>SUM(C2:C13)</f>
        <v>2385.2999999999997</v>
      </c>
      <c r="D14">
        <f>SUM(D2:D13)</f>
        <v>226</v>
      </c>
      <c r="E14">
        <f t="shared" si="0"/>
        <v>5689656.0899999989</v>
      </c>
      <c r="F14">
        <f t="shared" si="0"/>
        <v>51076</v>
      </c>
      <c r="G14">
        <f t="shared" si="1"/>
        <v>539077.79999999993</v>
      </c>
      <c r="H14">
        <f t="shared" si="2"/>
        <v>2649.3449335738028</v>
      </c>
    </row>
    <row r="15" spans="1:8" x14ac:dyDescent="0.25">
      <c r="A15" s="8">
        <v>2015</v>
      </c>
      <c r="B15" t="s">
        <v>2</v>
      </c>
      <c r="C15">
        <v>188</v>
      </c>
      <c r="D15">
        <v>22</v>
      </c>
      <c r="E15">
        <f t="shared" si="0"/>
        <v>35344</v>
      </c>
      <c r="F15">
        <f t="shared" si="0"/>
        <v>484</v>
      </c>
      <c r="G15">
        <f t="shared" si="1"/>
        <v>4136</v>
      </c>
      <c r="H15">
        <f t="shared" si="2"/>
        <v>218.15820865191648</v>
      </c>
    </row>
    <row r="16" spans="1:8" x14ac:dyDescent="0.25">
      <c r="A16" s="8"/>
      <c r="B16" t="s">
        <v>3</v>
      </c>
      <c r="C16">
        <v>189.1</v>
      </c>
      <c r="D16">
        <v>20</v>
      </c>
      <c r="E16">
        <f t="shared" si="0"/>
        <v>35758.81</v>
      </c>
      <c r="F16">
        <f t="shared" si="0"/>
        <v>400</v>
      </c>
      <c r="G16">
        <f t="shared" si="1"/>
        <v>3782</v>
      </c>
      <c r="H16">
        <f t="shared" si="2"/>
        <v>194.32304468209409</v>
      </c>
    </row>
    <row r="17" spans="1:8" x14ac:dyDescent="0.25">
      <c r="A17" s="8"/>
      <c r="B17" t="s">
        <v>4</v>
      </c>
      <c r="C17">
        <v>318.60000000000002</v>
      </c>
      <c r="D17">
        <v>28</v>
      </c>
      <c r="E17">
        <f t="shared" si="0"/>
        <v>101505.96000000002</v>
      </c>
      <c r="F17">
        <f t="shared" si="0"/>
        <v>784</v>
      </c>
      <c r="G17">
        <f t="shared" si="1"/>
        <v>8920.8000000000011</v>
      </c>
      <c r="H17">
        <f t="shared" si="2"/>
        <v>289.66370056138373</v>
      </c>
    </row>
    <row r="18" spans="1:8" x14ac:dyDescent="0.25">
      <c r="A18" s="8"/>
      <c r="B18" t="s">
        <v>5</v>
      </c>
      <c r="C18">
        <v>285.2</v>
      </c>
      <c r="D18">
        <v>25</v>
      </c>
      <c r="E18">
        <f t="shared" si="0"/>
        <v>81339.039999999994</v>
      </c>
      <c r="F18">
        <f t="shared" si="0"/>
        <v>625</v>
      </c>
      <c r="G18">
        <f t="shared" si="1"/>
        <v>7130</v>
      </c>
      <c r="H18">
        <f t="shared" si="2"/>
        <v>253.91095460665014</v>
      </c>
    </row>
    <row r="19" spans="1:8" x14ac:dyDescent="0.25">
      <c r="A19" s="8"/>
      <c r="B19" t="s">
        <v>6</v>
      </c>
      <c r="C19">
        <v>322.39999999999998</v>
      </c>
      <c r="D19">
        <v>23</v>
      </c>
      <c r="E19">
        <f t="shared" si="0"/>
        <v>103941.75999999998</v>
      </c>
      <c r="F19">
        <f t="shared" si="0"/>
        <v>529</v>
      </c>
      <c r="G19">
        <f t="shared" si="1"/>
        <v>7415.2</v>
      </c>
      <c r="H19">
        <f t="shared" si="2"/>
        <v>230.07579063682772</v>
      </c>
    </row>
    <row r="20" spans="1:8" x14ac:dyDescent="0.25">
      <c r="A20" s="8"/>
      <c r="B20" t="s">
        <v>7</v>
      </c>
      <c r="C20">
        <v>58.8</v>
      </c>
      <c r="D20">
        <v>26</v>
      </c>
      <c r="E20">
        <f t="shared" si="0"/>
        <v>3457.4399999999996</v>
      </c>
      <c r="F20">
        <f t="shared" si="0"/>
        <v>676</v>
      </c>
      <c r="G20">
        <f t="shared" si="1"/>
        <v>1528.8</v>
      </c>
      <c r="H20">
        <f t="shared" si="2"/>
        <v>265.82853659156132</v>
      </c>
    </row>
    <row r="21" spans="1:8" x14ac:dyDescent="0.25">
      <c r="A21" s="8"/>
      <c r="B21" t="s">
        <v>8</v>
      </c>
      <c r="C21">
        <v>0.3</v>
      </c>
      <c r="D21">
        <v>5</v>
      </c>
      <c r="E21">
        <f t="shared" si="0"/>
        <v>0.09</v>
      </c>
      <c r="F21">
        <f t="shared" si="0"/>
        <v>25</v>
      </c>
      <c r="G21">
        <f t="shared" si="1"/>
        <v>1.5</v>
      </c>
      <c r="H21">
        <f t="shared" si="2"/>
        <v>15.559314908425982</v>
      </c>
    </row>
    <row r="22" spans="1:8" x14ac:dyDescent="0.25">
      <c r="A22" s="8"/>
      <c r="B22" t="s">
        <v>9</v>
      </c>
      <c r="C22">
        <v>6.9</v>
      </c>
      <c r="D22">
        <v>4</v>
      </c>
      <c r="E22">
        <f t="shared" si="0"/>
        <v>47.610000000000007</v>
      </c>
      <c r="F22">
        <f t="shared" si="0"/>
        <v>16</v>
      </c>
      <c r="G22">
        <f t="shared" si="1"/>
        <v>27.6</v>
      </c>
      <c r="H22">
        <f t="shared" si="2"/>
        <v>3.6417329235147733</v>
      </c>
    </row>
    <row r="23" spans="1:8" x14ac:dyDescent="0.25">
      <c r="A23" s="8"/>
      <c r="B23" t="s">
        <v>10</v>
      </c>
      <c r="C23">
        <v>43.2</v>
      </c>
      <c r="D23">
        <v>4</v>
      </c>
      <c r="E23">
        <f t="shared" si="0"/>
        <v>1866.2400000000002</v>
      </c>
      <c r="F23">
        <f t="shared" si="0"/>
        <v>16</v>
      </c>
      <c r="G23">
        <f t="shared" si="1"/>
        <v>172.8</v>
      </c>
      <c r="H23">
        <f t="shared" si="2"/>
        <v>3.6417329235147733</v>
      </c>
    </row>
    <row r="24" spans="1:8" x14ac:dyDescent="0.25">
      <c r="A24" s="8"/>
      <c r="B24" t="s">
        <v>11</v>
      </c>
      <c r="C24">
        <v>37.9</v>
      </c>
      <c r="D24">
        <v>5</v>
      </c>
      <c r="E24">
        <f t="shared" si="0"/>
        <v>1436.4099999999999</v>
      </c>
      <c r="F24">
        <f t="shared" si="0"/>
        <v>25</v>
      </c>
      <c r="G24">
        <f t="shared" si="1"/>
        <v>189.5</v>
      </c>
      <c r="H24">
        <f t="shared" si="2"/>
        <v>15.559314908425982</v>
      </c>
    </row>
    <row r="25" spans="1:8" x14ac:dyDescent="0.25">
      <c r="A25" s="8"/>
      <c r="B25" t="s">
        <v>12</v>
      </c>
      <c r="C25">
        <v>455</v>
      </c>
      <c r="D25">
        <v>24</v>
      </c>
      <c r="E25">
        <f t="shared" si="0"/>
        <v>207025</v>
      </c>
      <c r="F25">
        <f t="shared" si="0"/>
        <v>576</v>
      </c>
      <c r="G25">
        <f t="shared" si="1"/>
        <v>10920</v>
      </c>
      <c r="H25">
        <f t="shared" si="2"/>
        <v>241.9933726217389</v>
      </c>
    </row>
    <row r="26" spans="1:8" x14ac:dyDescent="0.25">
      <c r="A26" s="8"/>
      <c r="B26" t="s">
        <v>13</v>
      </c>
      <c r="C26">
        <v>311.5</v>
      </c>
      <c r="D26">
        <v>23</v>
      </c>
      <c r="E26">
        <f t="shared" si="0"/>
        <v>97032.25</v>
      </c>
      <c r="F26">
        <f t="shared" si="0"/>
        <v>529</v>
      </c>
      <c r="G26">
        <f t="shared" si="1"/>
        <v>7164.5</v>
      </c>
      <c r="H26">
        <f t="shared" si="2"/>
        <v>230.07579063682772</v>
      </c>
    </row>
    <row r="27" spans="1:8" x14ac:dyDescent="0.25">
      <c r="A27" s="8"/>
      <c r="B27" t="s">
        <v>14</v>
      </c>
      <c r="C27">
        <f>SUM(C15:C26)</f>
        <v>2216.9000000000005</v>
      </c>
      <c r="D27">
        <f>SUM(D15:D26)</f>
        <v>209</v>
      </c>
      <c r="E27">
        <f t="shared" si="0"/>
        <v>4914645.6100000022</v>
      </c>
      <c r="F27">
        <f t="shared" si="0"/>
        <v>43681</v>
      </c>
      <c r="G27">
        <f t="shared" si="1"/>
        <v>463332.10000000009</v>
      </c>
      <c r="H27">
        <f t="shared" si="2"/>
        <v>2446.7460398303119</v>
      </c>
    </row>
    <row r="28" spans="1:8" x14ac:dyDescent="0.25">
      <c r="A28" s="8">
        <v>2016</v>
      </c>
      <c r="B28" t="s">
        <v>2</v>
      </c>
      <c r="C28">
        <v>188</v>
      </c>
      <c r="D28">
        <v>23</v>
      </c>
      <c r="E28">
        <f t="shared" si="0"/>
        <v>35344</v>
      </c>
      <c r="F28">
        <f t="shared" si="0"/>
        <v>529</v>
      </c>
      <c r="G28">
        <f t="shared" si="1"/>
        <v>4324</v>
      </c>
      <c r="H28">
        <f t="shared" si="2"/>
        <v>230.07579063682772</v>
      </c>
    </row>
    <row r="29" spans="1:8" x14ac:dyDescent="0.25">
      <c r="A29" s="8"/>
      <c r="B29" t="s">
        <v>3</v>
      </c>
      <c r="C29">
        <v>189.1</v>
      </c>
      <c r="D29">
        <v>23</v>
      </c>
      <c r="E29">
        <f t="shared" si="0"/>
        <v>35758.81</v>
      </c>
      <c r="F29">
        <f t="shared" si="0"/>
        <v>529</v>
      </c>
      <c r="G29">
        <f t="shared" si="1"/>
        <v>4349.3</v>
      </c>
      <c r="H29">
        <f t="shared" si="2"/>
        <v>230.07579063682772</v>
      </c>
    </row>
    <row r="30" spans="1:8" x14ac:dyDescent="0.25">
      <c r="A30" s="8"/>
      <c r="B30" t="s">
        <v>4</v>
      </c>
      <c r="C30">
        <v>318.60000000000002</v>
      </c>
      <c r="D30">
        <v>30</v>
      </c>
      <c r="E30">
        <f t="shared" si="0"/>
        <v>101505.96000000002</v>
      </c>
      <c r="F30">
        <f t="shared" si="0"/>
        <v>900</v>
      </c>
      <c r="G30">
        <f t="shared" si="1"/>
        <v>9558</v>
      </c>
      <c r="H30">
        <f t="shared" si="2"/>
        <v>313.49886453120615</v>
      </c>
    </row>
    <row r="31" spans="1:8" x14ac:dyDescent="0.25">
      <c r="A31" s="8"/>
      <c r="B31" t="s">
        <v>5</v>
      </c>
      <c r="C31">
        <v>285.2</v>
      </c>
      <c r="D31">
        <v>29</v>
      </c>
      <c r="E31">
        <f t="shared" si="0"/>
        <v>81339.039999999994</v>
      </c>
      <c r="F31">
        <f t="shared" si="0"/>
        <v>841</v>
      </c>
      <c r="G31">
        <f t="shared" si="1"/>
        <v>8270.7999999999993</v>
      </c>
      <c r="H31">
        <f t="shared" si="2"/>
        <v>301.58128254629497</v>
      </c>
    </row>
    <row r="32" spans="1:8" x14ac:dyDescent="0.25">
      <c r="A32" s="8"/>
      <c r="B32" t="s">
        <v>6</v>
      </c>
      <c r="C32">
        <v>322.39999999999998</v>
      </c>
      <c r="D32">
        <v>27</v>
      </c>
      <c r="E32">
        <f t="shared" si="0"/>
        <v>103941.75999999998</v>
      </c>
      <c r="F32">
        <f t="shared" si="0"/>
        <v>729</v>
      </c>
      <c r="G32">
        <f t="shared" si="1"/>
        <v>8704.7999999999993</v>
      </c>
      <c r="H32">
        <f t="shared" si="2"/>
        <v>277.74611857647255</v>
      </c>
    </row>
    <row r="33" spans="1:8" x14ac:dyDescent="0.25">
      <c r="A33" s="8"/>
      <c r="B33" t="s">
        <v>7</v>
      </c>
      <c r="C33">
        <v>58.8</v>
      </c>
      <c r="D33">
        <v>21</v>
      </c>
      <c r="E33">
        <f t="shared" si="0"/>
        <v>3457.4399999999996</v>
      </c>
      <c r="F33">
        <f t="shared" si="0"/>
        <v>441</v>
      </c>
      <c r="G33">
        <f t="shared" si="1"/>
        <v>1234.8</v>
      </c>
      <c r="H33">
        <f t="shared" si="2"/>
        <v>206.2406266670053</v>
      </c>
    </row>
    <row r="34" spans="1:8" x14ac:dyDescent="0.25">
      <c r="A34" s="8"/>
      <c r="B34" t="s">
        <v>8</v>
      </c>
      <c r="C34">
        <v>0.3</v>
      </c>
      <c r="D34">
        <v>23</v>
      </c>
      <c r="E34">
        <f t="shared" si="0"/>
        <v>0.09</v>
      </c>
      <c r="F34">
        <f t="shared" si="0"/>
        <v>529</v>
      </c>
      <c r="G34">
        <f t="shared" si="1"/>
        <v>6.8999999999999995</v>
      </c>
      <c r="H34">
        <f t="shared" si="2"/>
        <v>230.07579063682772</v>
      </c>
    </row>
    <row r="35" spans="1:8" x14ac:dyDescent="0.25">
      <c r="A35" s="8"/>
      <c r="B35" t="s">
        <v>9</v>
      </c>
      <c r="C35">
        <v>6.9</v>
      </c>
      <c r="D35">
        <v>17</v>
      </c>
      <c r="E35">
        <f t="shared" si="0"/>
        <v>47.610000000000007</v>
      </c>
      <c r="F35">
        <f t="shared" si="0"/>
        <v>289</v>
      </c>
      <c r="G35">
        <f t="shared" si="1"/>
        <v>117.30000000000001</v>
      </c>
      <c r="H35">
        <f t="shared" si="2"/>
        <v>158.57029872736047</v>
      </c>
    </row>
    <row r="36" spans="1:8" x14ac:dyDescent="0.25">
      <c r="A36" s="8"/>
      <c r="B36" t="s">
        <v>10</v>
      </c>
      <c r="C36">
        <v>43.2</v>
      </c>
      <c r="D36">
        <v>25</v>
      </c>
      <c r="E36">
        <f t="shared" si="0"/>
        <v>1866.2400000000002</v>
      </c>
      <c r="F36">
        <f t="shared" si="0"/>
        <v>625</v>
      </c>
      <c r="G36">
        <f t="shared" si="1"/>
        <v>1080</v>
      </c>
      <c r="H36">
        <f t="shared" si="2"/>
        <v>253.91095460665014</v>
      </c>
    </row>
    <row r="37" spans="1:8" x14ac:dyDescent="0.25">
      <c r="A37" s="8"/>
      <c r="B37" t="s">
        <v>11</v>
      </c>
      <c r="C37">
        <v>37.9</v>
      </c>
      <c r="D37">
        <v>29</v>
      </c>
      <c r="E37">
        <f t="shared" si="0"/>
        <v>1436.4099999999999</v>
      </c>
      <c r="F37">
        <f t="shared" si="0"/>
        <v>841</v>
      </c>
      <c r="G37">
        <f t="shared" si="1"/>
        <v>1099.0999999999999</v>
      </c>
      <c r="H37">
        <f t="shared" si="2"/>
        <v>301.58128254629497</v>
      </c>
    </row>
    <row r="38" spans="1:8" x14ac:dyDescent="0.25">
      <c r="A38" s="8"/>
      <c r="B38" t="s">
        <v>12</v>
      </c>
      <c r="C38">
        <v>455</v>
      </c>
      <c r="D38">
        <v>30</v>
      </c>
      <c r="E38">
        <f t="shared" si="0"/>
        <v>207025</v>
      </c>
      <c r="F38">
        <f t="shared" si="0"/>
        <v>900</v>
      </c>
      <c r="G38">
        <f t="shared" si="1"/>
        <v>13650</v>
      </c>
      <c r="H38">
        <f t="shared" si="2"/>
        <v>313.49886453120615</v>
      </c>
    </row>
    <row r="39" spans="1:8" x14ac:dyDescent="0.25">
      <c r="A39" s="8"/>
      <c r="B39" t="s">
        <v>13</v>
      </c>
      <c r="C39">
        <v>311.5</v>
      </c>
      <c r="D39">
        <v>23</v>
      </c>
      <c r="E39">
        <f t="shared" si="0"/>
        <v>97032.25</v>
      </c>
      <c r="F39">
        <f t="shared" si="0"/>
        <v>529</v>
      </c>
      <c r="G39">
        <f t="shared" si="1"/>
        <v>7164.5</v>
      </c>
      <c r="H39">
        <f t="shared" si="2"/>
        <v>230.07579063682772</v>
      </c>
    </row>
    <row r="40" spans="1:8" x14ac:dyDescent="0.25">
      <c r="A40" s="8"/>
      <c r="B40" t="s">
        <v>14</v>
      </c>
      <c r="C40">
        <f>SUM(C28:C39)</f>
        <v>2216.9000000000005</v>
      </c>
      <c r="D40">
        <f>SUM(D28:D39)</f>
        <v>300</v>
      </c>
      <c r="E40">
        <f t="shared" si="0"/>
        <v>4914645.6100000022</v>
      </c>
      <c r="F40">
        <f t="shared" si="0"/>
        <v>90000</v>
      </c>
      <c r="G40">
        <f t="shared" si="1"/>
        <v>665070.00000000012</v>
      </c>
      <c r="H40">
        <f t="shared" si="2"/>
        <v>3531.2460004572322</v>
      </c>
    </row>
    <row r="41" spans="1:8" x14ac:dyDescent="0.25">
      <c r="A41" s="8">
        <v>2017</v>
      </c>
      <c r="B41" t="s">
        <v>2</v>
      </c>
      <c r="C41">
        <v>65.3</v>
      </c>
      <c r="D41">
        <v>23</v>
      </c>
      <c r="E41">
        <f t="shared" si="0"/>
        <v>4264.0899999999992</v>
      </c>
      <c r="F41">
        <f t="shared" si="0"/>
        <v>529</v>
      </c>
      <c r="G41">
        <f t="shared" si="1"/>
        <v>1501.8999999999999</v>
      </c>
      <c r="H41">
        <f t="shared" si="2"/>
        <v>230.07579063682772</v>
      </c>
    </row>
    <row r="42" spans="1:8" x14ac:dyDescent="0.25">
      <c r="A42" s="8"/>
      <c r="B42" t="s">
        <v>3</v>
      </c>
      <c r="C42">
        <v>199.3</v>
      </c>
      <c r="D42">
        <v>24</v>
      </c>
      <c r="E42">
        <f t="shared" si="0"/>
        <v>39720.490000000005</v>
      </c>
      <c r="F42">
        <f t="shared" si="0"/>
        <v>576</v>
      </c>
      <c r="G42">
        <f t="shared" si="1"/>
        <v>4783.2000000000007</v>
      </c>
      <c r="H42">
        <f t="shared" si="2"/>
        <v>241.9933726217389</v>
      </c>
    </row>
    <row r="43" spans="1:8" x14ac:dyDescent="0.25">
      <c r="A43" s="8"/>
      <c r="B43" t="s">
        <v>4</v>
      </c>
      <c r="C43">
        <v>389.3</v>
      </c>
      <c r="D43">
        <v>27</v>
      </c>
      <c r="E43">
        <f t="shared" si="0"/>
        <v>151554.49000000002</v>
      </c>
      <c r="F43">
        <f t="shared" si="0"/>
        <v>729</v>
      </c>
      <c r="G43">
        <f t="shared" si="1"/>
        <v>10511.1</v>
      </c>
      <c r="H43">
        <f t="shared" si="2"/>
        <v>277.74611857647255</v>
      </c>
    </row>
    <row r="44" spans="1:8" x14ac:dyDescent="0.25">
      <c r="A44" s="8"/>
      <c r="B44" t="s">
        <v>5</v>
      </c>
      <c r="C44">
        <v>220.2</v>
      </c>
      <c r="D44">
        <v>27</v>
      </c>
      <c r="E44">
        <f t="shared" si="0"/>
        <v>48488.039999999994</v>
      </c>
      <c r="F44">
        <f t="shared" si="0"/>
        <v>729</v>
      </c>
      <c r="G44">
        <f t="shared" si="1"/>
        <v>5945.4</v>
      </c>
      <c r="H44">
        <f t="shared" si="2"/>
        <v>277.74611857647255</v>
      </c>
    </row>
    <row r="45" spans="1:8" x14ac:dyDescent="0.25">
      <c r="A45" s="8"/>
      <c r="B45" t="s">
        <v>6</v>
      </c>
      <c r="C45">
        <v>222.3</v>
      </c>
      <c r="D45">
        <v>18</v>
      </c>
      <c r="E45">
        <f t="shared" si="0"/>
        <v>49417.290000000008</v>
      </c>
      <c r="F45">
        <f t="shared" si="0"/>
        <v>324</v>
      </c>
      <c r="G45">
        <f t="shared" si="1"/>
        <v>4001.4</v>
      </c>
      <c r="H45">
        <f t="shared" si="2"/>
        <v>170.48788071227168</v>
      </c>
    </row>
    <row r="46" spans="1:8" x14ac:dyDescent="0.25">
      <c r="A46" s="8"/>
      <c r="B46" t="s">
        <v>7</v>
      </c>
      <c r="C46">
        <v>106.4</v>
      </c>
      <c r="D46">
        <v>17</v>
      </c>
      <c r="E46">
        <f t="shared" si="0"/>
        <v>11320.960000000001</v>
      </c>
      <c r="F46">
        <f t="shared" si="0"/>
        <v>289</v>
      </c>
      <c r="G46">
        <f t="shared" si="1"/>
        <v>1808.8000000000002</v>
      </c>
      <c r="H46">
        <f t="shared" si="2"/>
        <v>158.57029872736047</v>
      </c>
    </row>
    <row r="47" spans="1:8" x14ac:dyDescent="0.25">
      <c r="A47" s="8"/>
      <c r="B47" t="s">
        <v>8</v>
      </c>
      <c r="C47">
        <v>39.1</v>
      </c>
      <c r="D47">
        <v>14</v>
      </c>
      <c r="E47">
        <f t="shared" si="0"/>
        <v>1528.8100000000002</v>
      </c>
      <c r="F47">
        <f t="shared" si="0"/>
        <v>196</v>
      </c>
      <c r="G47">
        <f t="shared" si="1"/>
        <v>547.4</v>
      </c>
      <c r="H47">
        <f t="shared" si="2"/>
        <v>122.81755277262684</v>
      </c>
    </row>
    <row r="48" spans="1:8" x14ac:dyDescent="0.25">
      <c r="A48" s="8"/>
      <c r="B48" t="s">
        <v>9</v>
      </c>
      <c r="C48">
        <v>48.4</v>
      </c>
      <c r="D48">
        <v>6</v>
      </c>
      <c r="E48">
        <f t="shared" si="0"/>
        <v>2342.56</v>
      </c>
      <c r="F48">
        <f t="shared" si="0"/>
        <v>36</v>
      </c>
      <c r="G48">
        <f t="shared" si="1"/>
        <v>290.39999999999998</v>
      </c>
      <c r="H48">
        <f t="shared" si="2"/>
        <v>27.476896893337184</v>
      </c>
    </row>
    <row r="49" spans="1:8" x14ac:dyDescent="0.25">
      <c r="A49" s="8"/>
      <c r="B49" t="s">
        <v>10</v>
      </c>
      <c r="C49">
        <v>90.8</v>
      </c>
      <c r="D49">
        <v>12</v>
      </c>
      <c r="E49">
        <f t="shared" si="0"/>
        <v>8244.64</v>
      </c>
      <c r="F49">
        <f t="shared" si="0"/>
        <v>144</v>
      </c>
      <c r="G49">
        <f t="shared" si="1"/>
        <v>1089.5999999999999</v>
      </c>
      <c r="H49">
        <f t="shared" si="2"/>
        <v>98.982388802804422</v>
      </c>
    </row>
    <row r="50" spans="1:8" x14ac:dyDescent="0.25">
      <c r="A50" s="8"/>
      <c r="B50" t="s">
        <v>11</v>
      </c>
      <c r="C50">
        <v>345.3</v>
      </c>
      <c r="D50">
        <v>24</v>
      </c>
      <c r="E50">
        <f t="shared" si="0"/>
        <v>119232.09000000001</v>
      </c>
      <c r="F50">
        <f t="shared" si="0"/>
        <v>576</v>
      </c>
      <c r="G50">
        <f t="shared" si="1"/>
        <v>8287.2000000000007</v>
      </c>
      <c r="H50">
        <f t="shared" si="2"/>
        <v>241.9933726217389</v>
      </c>
    </row>
    <row r="51" spans="1:8" x14ac:dyDescent="0.25">
      <c r="A51" s="8"/>
      <c r="B51" t="s">
        <v>12</v>
      </c>
      <c r="C51">
        <v>442.2</v>
      </c>
      <c r="D51">
        <v>25</v>
      </c>
      <c r="E51">
        <f t="shared" si="0"/>
        <v>195540.84</v>
      </c>
      <c r="F51">
        <f t="shared" si="0"/>
        <v>625</v>
      </c>
      <c r="G51">
        <f t="shared" si="1"/>
        <v>11055</v>
      </c>
      <c r="H51">
        <f t="shared" si="2"/>
        <v>253.91095460665014</v>
      </c>
    </row>
    <row r="52" spans="1:8" x14ac:dyDescent="0.25">
      <c r="A52" s="8"/>
      <c r="B52" t="s">
        <v>13</v>
      </c>
      <c r="C52">
        <v>129.9</v>
      </c>
      <c r="D52">
        <v>20</v>
      </c>
      <c r="E52">
        <f t="shared" si="0"/>
        <v>16874.010000000002</v>
      </c>
      <c r="F52">
        <f t="shared" si="0"/>
        <v>400</v>
      </c>
      <c r="G52">
        <f t="shared" si="1"/>
        <v>2598</v>
      </c>
      <c r="H52">
        <f t="shared" si="2"/>
        <v>194.32304468209409</v>
      </c>
    </row>
    <row r="53" spans="1:8" x14ac:dyDescent="0.25">
      <c r="A53" s="8"/>
      <c r="B53" t="s">
        <v>14</v>
      </c>
      <c r="C53">
        <f>SUM(C41:C52)</f>
        <v>2298.5</v>
      </c>
      <c r="D53">
        <f>SUM(D41:D52)</f>
        <v>237</v>
      </c>
      <c r="E53">
        <f t="shared" si="0"/>
        <v>5283102.25</v>
      </c>
      <c r="F53">
        <f t="shared" si="0"/>
        <v>56169</v>
      </c>
      <c r="G53">
        <f t="shared" si="1"/>
        <v>544744.5</v>
      </c>
      <c r="H53">
        <f t="shared" si="2"/>
        <v>2780.4383354078259</v>
      </c>
    </row>
    <row r="54" spans="1:8" x14ac:dyDescent="0.25">
      <c r="A54" s="8">
        <v>2018</v>
      </c>
      <c r="B54" t="s">
        <v>2</v>
      </c>
      <c r="C54">
        <v>191</v>
      </c>
      <c r="D54">
        <v>28</v>
      </c>
      <c r="E54">
        <f t="shared" si="0"/>
        <v>36481</v>
      </c>
      <c r="F54">
        <f t="shared" si="0"/>
        <v>784</v>
      </c>
      <c r="G54">
        <f t="shared" si="1"/>
        <v>5348</v>
      </c>
      <c r="H54">
        <f t="shared" si="2"/>
        <v>289.66370056138373</v>
      </c>
    </row>
    <row r="55" spans="1:8" x14ac:dyDescent="0.25">
      <c r="A55" s="8"/>
      <c r="B55" t="s">
        <v>3</v>
      </c>
      <c r="C55">
        <v>239.3</v>
      </c>
      <c r="D55">
        <v>23</v>
      </c>
      <c r="E55">
        <f t="shared" si="0"/>
        <v>57264.490000000005</v>
      </c>
      <c r="F55">
        <f t="shared" si="0"/>
        <v>529</v>
      </c>
      <c r="G55">
        <f t="shared" si="1"/>
        <v>5503.9000000000005</v>
      </c>
      <c r="H55">
        <f t="shared" si="2"/>
        <v>230.07579063682772</v>
      </c>
    </row>
    <row r="56" spans="1:8" x14ac:dyDescent="0.25">
      <c r="A56" s="8"/>
      <c r="B56" t="s">
        <v>4</v>
      </c>
      <c r="C56">
        <v>292</v>
      </c>
      <c r="D56">
        <v>25</v>
      </c>
      <c r="E56">
        <f t="shared" si="0"/>
        <v>85264</v>
      </c>
      <c r="F56">
        <f t="shared" si="0"/>
        <v>625</v>
      </c>
      <c r="G56">
        <f t="shared" si="1"/>
        <v>7300</v>
      </c>
      <c r="H56">
        <f t="shared" si="2"/>
        <v>253.91095460665014</v>
      </c>
    </row>
    <row r="57" spans="1:8" x14ac:dyDescent="0.25">
      <c r="A57" s="8"/>
      <c r="B57" t="s">
        <v>5</v>
      </c>
      <c r="C57">
        <v>297.60000000000002</v>
      </c>
      <c r="D57">
        <v>23</v>
      </c>
      <c r="E57">
        <f t="shared" si="0"/>
        <v>88565.760000000009</v>
      </c>
      <c r="F57">
        <f t="shared" si="0"/>
        <v>529</v>
      </c>
      <c r="G57">
        <f t="shared" si="1"/>
        <v>6844.8</v>
      </c>
      <c r="H57">
        <f t="shared" si="2"/>
        <v>230.07579063682772</v>
      </c>
    </row>
    <row r="58" spans="1:8" x14ac:dyDescent="0.25">
      <c r="A58" s="8"/>
      <c r="B58" t="s">
        <v>6</v>
      </c>
      <c r="C58">
        <v>123.9</v>
      </c>
      <c r="D58">
        <v>15</v>
      </c>
      <c r="E58">
        <f t="shared" si="0"/>
        <v>15351.210000000001</v>
      </c>
      <c r="F58">
        <f t="shared" si="0"/>
        <v>225</v>
      </c>
      <c r="G58">
        <f t="shared" si="1"/>
        <v>1858.5</v>
      </c>
      <c r="H58">
        <f t="shared" si="2"/>
        <v>134.73513475753805</v>
      </c>
    </row>
    <row r="59" spans="1:8" x14ac:dyDescent="0.25">
      <c r="A59" s="8"/>
      <c r="B59" t="s">
        <v>7</v>
      </c>
      <c r="C59">
        <v>33.4</v>
      </c>
      <c r="D59">
        <v>15</v>
      </c>
      <c r="E59">
        <f t="shared" si="0"/>
        <v>1115.56</v>
      </c>
      <c r="F59">
        <f t="shared" si="0"/>
        <v>225</v>
      </c>
      <c r="G59">
        <f t="shared" si="1"/>
        <v>501</v>
      </c>
      <c r="H59">
        <f t="shared" si="2"/>
        <v>134.73513475753805</v>
      </c>
    </row>
    <row r="60" spans="1:8" x14ac:dyDescent="0.25">
      <c r="A60" s="8"/>
      <c r="B60" t="s">
        <v>8</v>
      </c>
      <c r="C60">
        <v>0.3</v>
      </c>
      <c r="D60">
        <v>3</v>
      </c>
      <c r="E60">
        <f t="shared" si="0"/>
        <v>0.09</v>
      </c>
      <c r="F60">
        <f t="shared" si="0"/>
        <v>9</v>
      </c>
      <c r="G60">
        <f t="shared" si="1"/>
        <v>0.89999999999999991</v>
      </c>
      <c r="H60">
        <f t="shared" si="2"/>
        <v>-8.2758490613964355</v>
      </c>
    </row>
    <row r="61" spans="1:8" x14ac:dyDescent="0.25">
      <c r="A61" s="8"/>
      <c r="B61" t="s">
        <v>9</v>
      </c>
      <c r="C61">
        <v>38.9</v>
      </c>
      <c r="D61">
        <v>7</v>
      </c>
      <c r="E61">
        <f t="shared" si="0"/>
        <v>1513.2099999999998</v>
      </c>
      <c r="F61">
        <f t="shared" si="0"/>
        <v>49</v>
      </c>
      <c r="G61">
        <f t="shared" si="1"/>
        <v>272.3</v>
      </c>
      <c r="H61">
        <f t="shared" si="2"/>
        <v>39.394478878248393</v>
      </c>
    </row>
    <row r="62" spans="1:8" x14ac:dyDescent="0.25">
      <c r="A62" s="8"/>
      <c r="B62" t="s">
        <v>10</v>
      </c>
      <c r="C62">
        <v>40.799999999999997</v>
      </c>
      <c r="D62">
        <v>8</v>
      </c>
      <c r="E62">
        <f t="shared" si="0"/>
        <v>1664.6399999999999</v>
      </c>
      <c r="F62">
        <f t="shared" si="0"/>
        <v>64</v>
      </c>
      <c r="G62">
        <f t="shared" si="1"/>
        <v>326.39999999999998</v>
      </c>
      <c r="H62">
        <f t="shared" si="2"/>
        <v>51.312060863159601</v>
      </c>
    </row>
    <row r="63" spans="1:8" x14ac:dyDescent="0.25">
      <c r="A63" s="8"/>
      <c r="B63" t="s">
        <v>11</v>
      </c>
      <c r="C63">
        <v>124.8</v>
      </c>
      <c r="D63">
        <v>18</v>
      </c>
      <c r="E63">
        <f t="shared" si="0"/>
        <v>15575.039999999999</v>
      </c>
      <c r="F63">
        <f t="shared" si="0"/>
        <v>324</v>
      </c>
      <c r="G63">
        <f t="shared" si="1"/>
        <v>2246.4</v>
      </c>
      <c r="H63">
        <f t="shared" si="2"/>
        <v>170.48788071227168</v>
      </c>
    </row>
    <row r="64" spans="1:8" x14ac:dyDescent="0.25">
      <c r="A64" s="8"/>
      <c r="B64" t="s">
        <v>12</v>
      </c>
      <c r="C64">
        <v>483.2</v>
      </c>
      <c r="D64">
        <v>23</v>
      </c>
      <c r="E64">
        <f t="shared" si="0"/>
        <v>233482.23999999999</v>
      </c>
      <c r="F64">
        <f t="shared" si="0"/>
        <v>529</v>
      </c>
      <c r="G64">
        <f t="shared" si="1"/>
        <v>11113.6</v>
      </c>
      <c r="H64">
        <f t="shared" si="2"/>
        <v>230.07579063682772</v>
      </c>
    </row>
    <row r="65" spans="1:8" x14ac:dyDescent="0.25">
      <c r="A65" s="8"/>
      <c r="B65" t="s">
        <v>13</v>
      </c>
      <c r="C65">
        <v>323.5</v>
      </c>
      <c r="D65">
        <v>22</v>
      </c>
      <c r="E65">
        <f t="shared" si="0"/>
        <v>104652.25</v>
      </c>
      <c r="F65">
        <f t="shared" si="0"/>
        <v>484</v>
      </c>
      <c r="G65">
        <f t="shared" si="1"/>
        <v>7117</v>
      </c>
      <c r="H65">
        <f t="shared" si="2"/>
        <v>218.15820865191648</v>
      </c>
    </row>
    <row r="66" spans="1:8" x14ac:dyDescent="0.25">
      <c r="A66" s="8"/>
      <c r="B66" t="s">
        <v>14</v>
      </c>
      <c r="C66">
        <f>SUM(C54:C65)</f>
        <v>2188.6999999999998</v>
      </c>
      <c r="D66">
        <f>SUM(D54:D65)</f>
        <v>210</v>
      </c>
      <c r="E66">
        <f t="shared" si="0"/>
        <v>4790407.6899999995</v>
      </c>
      <c r="F66">
        <f t="shared" si="0"/>
        <v>44100</v>
      </c>
      <c r="G66">
        <f t="shared" si="1"/>
        <v>459626.99999999994</v>
      </c>
      <c r="H66">
        <f t="shared" si="2"/>
        <v>2458.6636218152235</v>
      </c>
    </row>
    <row r="67" spans="1:8" x14ac:dyDescent="0.25">
      <c r="A67" s="8">
        <v>2019</v>
      </c>
      <c r="B67" t="s">
        <v>2</v>
      </c>
      <c r="C67">
        <v>231.6</v>
      </c>
      <c r="D67">
        <v>24</v>
      </c>
      <c r="E67">
        <f t="shared" ref="E67:F79" si="3">C67*C67</f>
        <v>53638.559999999998</v>
      </c>
      <c r="F67">
        <f t="shared" si="3"/>
        <v>576</v>
      </c>
      <c r="G67">
        <f t="shared" ref="G67:G79" si="4">$C67*$D67</f>
        <v>5558.4</v>
      </c>
      <c r="H67">
        <f t="shared" ref="H67:H75" si="5">$C$89+($C$88*$D67)</f>
        <v>241.9933726217389</v>
      </c>
    </row>
    <row r="68" spans="1:8" x14ac:dyDescent="0.25">
      <c r="A68" s="8"/>
      <c r="B68" t="s">
        <v>3</v>
      </c>
      <c r="C68">
        <v>269.10000000000002</v>
      </c>
      <c r="D68">
        <v>24</v>
      </c>
      <c r="E68">
        <f t="shared" si="3"/>
        <v>72414.810000000012</v>
      </c>
      <c r="F68">
        <f t="shared" si="3"/>
        <v>576</v>
      </c>
      <c r="G68">
        <f t="shared" si="4"/>
        <v>6458.4000000000005</v>
      </c>
      <c r="H68">
        <f t="shared" si="5"/>
        <v>241.9933726217389</v>
      </c>
    </row>
    <row r="69" spans="1:8" x14ac:dyDescent="0.25">
      <c r="A69" s="8"/>
      <c r="B69" t="s">
        <v>4</v>
      </c>
      <c r="C69">
        <v>222.7</v>
      </c>
      <c r="D69">
        <v>25</v>
      </c>
      <c r="E69">
        <f t="shared" si="3"/>
        <v>49595.289999999994</v>
      </c>
      <c r="F69">
        <f t="shared" si="3"/>
        <v>625</v>
      </c>
      <c r="G69">
        <f t="shared" si="4"/>
        <v>5567.5</v>
      </c>
      <c r="H69">
        <f t="shared" si="5"/>
        <v>253.91095460665014</v>
      </c>
    </row>
    <row r="70" spans="1:8" x14ac:dyDescent="0.25">
      <c r="A70" s="8"/>
      <c r="B70" t="s">
        <v>5</v>
      </c>
      <c r="C70">
        <v>298.89999999999998</v>
      </c>
      <c r="D70">
        <v>25</v>
      </c>
      <c r="E70">
        <f t="shared" si="3"/>
        <v>89341.209999999992</v>
      </c>
      <c r="F70">
        <f t="shared" si="3"/>
        <v>625</v>
      </c>
      <c r="G70">
        <f t="shared" si="4"/>
        <v>7472.4999999999991</v>
      </c>
      <c r="H70">
        <f t="shared" si="5"/>
        <v>253.91095460665014</v>
      </c>
    </row>
    <row r="71" spans="1:8" x14ac:dyDescent="0.25">
      <c r="A71" s="8"/>
      <c r="B71" t="s">
        <v>6</v>
      </c>
      <c r="C71">
        <v>245.7</v>
      </c>
      <c r="D71">
        <v>23</v>
      </c>
      <c r="E71">
        <f t="shared" si="3"/>
        <v>60368.49</v>
      </c>
      <c r="F71">
        <f t="shared" si="3"/>
        <v>529</v>
      </c>
      <c r="G71">
        <f t="shared" si="4"/>
        <v>5651.0999999999995</v>
      </c>
      <c r="H71">
        <f t="shared" si="5"/>
        <v>230.07579063682772</v>
      </c>
    </row>
    <row r="72" spans="1:8" x14ac:dyDescent="0.25">
      <c r="A72" s="8"/>
      <c r="B72" t="s">
        <v>7</v>
      </c>
      <c r="C72">
        <v>26.5</v>
      </c>
      <c r="D72">
        <v>4</v>
      </c>
      <c r="E72">
        <f t="shared" si="3"/>
        <v>702.25</v>
      </c>
      <c r="F72">
        <f t="shared" si="3"/>
        <v>16</v>
      </c>
      <c r="G72">
        <f t="shared" si="4"/>
        <v>106</v>
      </c>
      <c r="H72">
        <f t="shared" si="5"/>
        <v>3.6417329235147733</v>
      </c>
    </row>
    <row r="73" spans="1:8" x14ac:dyDescent="0.25">
      <c r="A73" s="8"/>
      <c r="B73" t="s">
        <v>8</v>
      </c>
      <c r="C73">
        <v>13.4</v>
      </c>
      <c r="D73">
        <v>4</v>
      </c>
      <c r="E73">
        <f t="shared" si="3"/>
        <v>179.56</v>
      </c>
      <c r="F73">
        <f t="shared" si="3"/>
        <v>16</v>
      </c>
      <c r="G73">
        <f t="shared" si="4"/>
        <v>53.6</v>
      </c>
      <c r="H73">
        <f t="shared" si="5"/>
        <v>3.6417329235147733</v>
      </c>
    </row>
    <row r="74" spans="1:8" x14ac:dyDescent="0.25">
      <c r="A74" s="8"/>
      <c r="B74" t="s">
        <v>9</v>
      </c>
      <c r="C74">
        <v>0.2</v>
      </c>
      <c r="D74">
        <v>4</v>
      </c>
      <c r="E74">
        <f t="shared" si="3"/>
        <v>4.0000000000000008E-2</v>
      </c>
      <c r="F74">
        <f t="shared" si="3"/>
        <v>16</v>
      </c>
      <c r="G74">
        <f t="shared" si="4"/>
        <v>0.8</v>
      </c>
      <c r="H74">
        <f t="shared" si="5"/>
        <v>3.6417329235147733</v>
      </c>
    </row>
    <row r="75" spans="1:8" x14ac:dyDescent="0.25">
      <c r="A75" s="8"/>
      <c r="B75" t="s">
        <v>10</v>
      </c>
      <c r="C75">
        <v>55</v>
      </c>
      <c r="D75">
        <v>3</v>
      </c>
      <c r="E75">
        <f t="shared" si="3"/>
        <v>3025</v>
      </c>
      <c r="F75">
        <f t="shared" si="3"/>
        <v>9</v>
      </c>
      <c r="G75">
        <f t="shared" si="4"/>
        <v>165</v>
      </c>
      <c r="H75">
        <f t="shared" si="5"/>
        <v>-8.2758490613964355</v>
      </c>
    </row>
    <row r="76" spans="1:8" x14ac:dyDescent="0.25">
      <c r="A76" s="8"/>
      <c r="B76" s="6" t="s">
        <v>11</v>
      </c>
      <c r="C76" s="6">
        <v>84.2</v>
      </c>
      <c r="D76" s="6" t="s">
        <v>75</v>
      </c>
      <c r="E76" s="6">
        <f t="shared" si="3"/>
        <v>7089.64</v>
      </c>
      <c r="F76" s="6" t="e">
        <f t="shared" si="3"/>
        <v>#VALUE!</v>
      </c>
      <c r="G76" s="6" t="e">
        <f t="shared" si="4"/>
        <v>#VALUE!</v>
      </c>
      <c r="H76">
        <f>(C76-$C$89)/$C$88</f>
        <v>10.759615094612284</v>
      </c>
    </row>
    <row r="77" spans="1:8" x14ac:dyDescent="0.25">
      <c r="A77" s="8"/>
      <c r="B77" s="6" t="s">
        <v>12</v>
      </c>
      <c r="C77" s="6">
        <v>270.7</v>
      </c>
      <c r="D77" s="6" t="s">
        <v>75</v>
      </c>
      <c r="E77" s="6">
        <f t="shared" si="3"/>
        <v>73278.489999999991</v>
      </c>
      <c r="F77" s="6" t="e">
        <f t="shared" si="3"/>
        <v>#VALUE!</v>
      </c>
      <c r="G77" s="6" t="e">
        <f t="shared" si="4"/>
        <v>#VALUE!</v>
      </c>
      <c r="H77">
        <f t="shared" ref="H77:H78" si="6">(C77-$C$89)/$C$88</f>
        <v>26.408762735142616</v>
      </c>
    </row>
    <row r="78" spans="1:8" x14ac:dyDescent="0.25">
      <c r="A78" s="8"/>
      <c r="B78" s="6" t="s">
        <v>13</v>
      </c>
      <c r="C78" s="6">
        <v>313.5</v>
      </c>
      <c r="D78" s="6" t="s">
        <v>75</v>
      </c>
      <c r="E78" s="6">
        <f t="shared" si="3"/>
        <v>98282.25</v>
      </c>
      <c r="F78" s="6" t="e">
        <f t="shared" si="3"/>
        <v>#VALUE!</v>
      </c>
      <c r="G78" s="6" t="e">
        <f t="shared" si="4"/>
        <v>#VALUE!</v>
      </c>
      <c r="H78">
        <f t="shared" si="6"/>
        <v>30.000095276776385</v>
      </c>
    </row>
    <row r="79" spans="1:8" x14ac:dyDescent="0.25">
      <c r="A79" s="8"/>
      <c r="B79" t="s">
        <v>14</v>
      </c>
      <c r="C79">
        <v>2031.5</v>
      </c>
      <c r="D79">
        <v>138.5</v>
      </c>
      <c r="E79">
        <f t="shared" si="3"/>
        <v>4126992.25</v>
      </c>
      <c r="F79">
        <f t="shared" si="3"/>
        <v>19182.25</v>
      </c>
      <c r="G79">
        <f t="shared" si="4"/>
        <v>281362.75</v>
      </c>
    </row>
    <row r="80" spans="1:8" x14ac:dyDescent="0.25">
      <c r="A80" s="4"/>
      <c r="B80" t="s">
        <v>91</v>
      </c>
      <c r="C80">
        <f>C83/E84</f>
        <v>183.61449275362315</v>
      </c>
      <c r="D80">
        <f>C82/E84</f>
        <v>19.10144927536232</v>
      </c>
    </row>
    <row r="82" spans="2:5" x14ac:dyDescent="0.25">
      <c r="B82" t="s">
        <v>79</v>
      </c>
      <c r="C82">
        <f>SUM(D2:D13,D15:D26,D28:D39,D41:D52,D54:D65,D67:D75)</f>
        <v>1318</v>
      </c>
      <c r="D82" t="s">
        <v>86</v>
      </c>
      <c r="E82">
        <f>C82*C82</f>
        <v>1737124</v>
      </c>
    </row>
    <row r="83" spans="2:5" x14ac:dyDescent="0.25">
      <c r="B83" t="s">
        <v>80</v>
      </c>
      <c r="C83">
        <f>SUM(C2:C13,C15:C26,C28:C39,C41:C52,C54:C65,C67:C75)</f>
        <v>12669.399999999998</v>
      </c>
      <c r="D83" t="s">
        <v>87</v>
      </c>
      <c r="E83">
        <f>C82*C83</f>
        <v>16698269.199999997</v>
      </c>
    </row>
    <row r="84" spans="2:5" x14ac:dyDescent="0.25">
      <c r="B84" t="s">
        <v>84</v>
      </c>
      <c r="C84">
        <f>SUM(G2:G13,G15:G26,G28:G39,G41:G52,G54:G65,G67:G75)</f>
        <v>296399.1999999999</v>
      </c>
      <c r="D84" t="s">
        <v>89</v>
      </c>
      <c r="E84">
        <v>69</v>
      </c>
    </row>
    <row r="85" spans="2:5" x14ac:dyDescent="0.25">
      <c r="B85" t="s">
        <v>85</v>
      </c>
      <c r="C85">
        <f>SUM(F2:F13,F15:F26,F28:F39,F41:F52,F54:F65,F67:F75)</f>
        <v>29740</v>
      </c>
    </row>
    <row r="86" spans="2:5" x14ac:dyDescent="0.25">
      <c r="B86" t="s">
        <v>88</v>
      </c>
      <c r="C86">
        <f>SUM(E2:E13,E15:E26,E28:E39,E41:E52,E54:E65,E67:E75)</f>
        <v>3590934.0000000005</v>
      </c>
    </row>
    <row r="88" spans="2:5" x14ac:dyDescent="0.25">
      <c r="B88" t="s">
        <v>90</v>
      </c>
      <c r="C88">
        <f>((E84*C84)-(E83))/((E84*C85)-(E82))</f>
        <v>11.917581984911207</v>
      </c>
    </row>
    <row r="89" spans="2:5" x14ac:dyDescent="0.25">
      <c r="B89" t="s">
        <v>92</v>
      </c>
      <c r="C89">
        <f>C80-(C88*D80)</f>
        <v>-44.028595016130055</v>
      </c>
    </row>
  </sheetData>
  <mergeCells count="7">
    <mergeCell ref="A67:A79"/>
    <mergeCell ref="A1:B1"/>
    <mergeCell ref="A2:A14"/>
    <mergeCell ref="A15:A27"/>
    <mergeCell ref="A28:A40"/>
    <mergeCell ref="A41:A53"/>
    <mergeCell ref="A54:A6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Tabel Data</vt:lpstr>
      <vt:lpstr>Regresi Linear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Alamanda Tiara</cp:lastModifiedBy>
  <dcterms:created xsi:type="dcterms:W3CDTF">2020-10-25T07:09:11Z</dcterms:created>
  <dcterms:modified xsi:type="dcterms:W3CDTF">2021-10-31T09:08:00Z</dcterms:modified>
</cp:coreProperties>
</file>