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yecciones/Proyecciones-S-OP/Internacional/Inputs/"/>
    </mc:Choice>
  </mc:AlternateContent>
  <xr:revisionPtr revIDLastSave="0" documentId="13_ncr:1_{79E93839-8E2D-894A-8F2B-4BF698373072}" xr6:coauthVersionLast="47" xr6:coauthVersionMax="47" xr10:uidLastSave="{00000000-0000-0000-0000-000000000000}"/>
  <bookViews>
    <workbookView xWindow="0" yWindow="500" windowWidth="35840" windowHeight="20360" activeTab="3" xr2:uid="{D059D8C6-2807-D449-9D92-9DC1313178D6}"/>
  </bookViews>
  <sheets>
    <sheet name="Lead time" sheetId="5" r:id="rId1"/>
    <sheet name="Cierre venta" sheetId="6" r:id="rId2"/>
    <sheet name="Lead time 2" sheetId="1" r:id="rId3"/>
    <sheet name="Venta" sheetId="3" r:id="rId4"/>
    <sheet name="Asignación productivo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5" l="1"/>
  <c r="H14" i="5" s="1"/>
  <c r="C15" i="5"/>
  <c r="H15" i="5"/>
  <c r="C16" i="5"/>
  <c r="H16" i="5"/>
  <c r="C17" i="5"/>
  <c r="H17" i="5"/>
  <c r="C18" i="5"/>
  <c r="H18" i="5" s="1"/>
  <c r="F19" i="5"/>
  <c r="G19" i="5"/>
  <c r="H19" i="5" s="1"/>
  <c r="F20" i="5"/>
  <c r="G20" i="5"/>
  <c r="H20" i="5"/>
  <c r="F21" i="5"/>
  <c r="G21" i="5"/>
  <c r="H21" i="5"/>
  <c r="F22" i="5"/>
  <c r="H22" i="5" s="1"/>
  <c r="G22" i="5"/>
  <c r="G23" i="5"/>
  <c r="F23" i="5"/>
  <c r="H23" i="5" s="1"/>
  <c r="H12" i="1"/>
  <c r="M20" i="1"/>
  <c r="M19" i="1"/>
  <c r="L20" i="1"/>
  <c r="L19" i="1"/>
  <c r="K20" i="1"/>
  <c r="K19" i="1"/>
  <c r="D21" i="1"/>
  <c r="D22" i="1"/>
  <c r="D23" i="1"/>
  <c r="D20" i="1"/>
  <c r="D19" i="1"/>
  <c r="E21" i="1"/>
  <c r="E22" i="1"/>
  <c r="E23" i="1"/>
  <c r="E20" i="1"/>
  <c r="E19" i="1"/>
  <c r="F21" i="1"/>
  <c r="F22" i="1"/>
  <c r="F23" i="1"/>
  <c r="F20" i="1"/>
  <c r="F19" i="1"/>
  <c r="G21" i="1"/>
  <c r="G22" i="1"/>
  <c r="G23" i="1"/>
  <c r="G20" i="1"/>
  <c r="G19" i="1"/>
  <c r="H21" i="1"/>
  <c r="H22" i="1"/>
  <c r="H23" i="1"/>
  <c r="H20" i="1"/>
  <c r="H19" i="1"/>
  <c r="H14" i="1"/>
  <c r="H15" i="1"/>
  <c r="H16" i="1"/>
  <c r="H13" i="1"/>
  <c r="D14" i="1"/>
  <c r="D15" i="1"/>
  <c r="D16" i="1"/>
  <c r="D13" i="1"/>
  <c r="D12" i="1"/>
  <c r="E15" i="1"/>
  <c r="E16" i="1"/>
  <c r="E14" i="1"/>
  <c r="E13" i="1"/>
  <c r="E12" i="1"/>
  <c r="F14" i="1"/>
  <c r="F15" i="1"/>
  <c r="F16" i="1"/>
  <c r="F13" i="1"/>
  <c r="F12" i="1"/>
  <c r="G14" i="1"/>
  <c r="G15" i="1"/>
  <c r="G16" i="1"/>
  <c r="G13" i="1"/>
  <c r="G12" i="1"/>
  <c r="H11" i="5"/>
  <c r="H10" i="5"/>
  <c r="H9" i="5"/>
  <c r="H8" i="5"/>
  <c r="H7" i="5"/>
  <c r="H6" i="5"/>
  <c r="H5" i="5"/>
  <c r="H4" i="5"/>
  <c r="H3" i="5"/>
  <c r="H2" i="5"/>
  <c r="I6" i="1"/>
  <c r="I5" i="1"/>
  <c r="I4" i="1"/>
  <c r="I3" i="1"/>
  <c r="I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<sst xmlns="http://schemas.openxmlformats.org/spreadsheetml/2006/main" count="130" uniqueCount="48">
  <si>
    <t>Oficina</t>
  </si>
  <si>
    <t>Venta Directa</t>
  </si>
  <si>
    <t>Agro Mexico</t>
  </si>
  <si>
    <t>Agrosuper Brasil</t>
  </si>
  <si>
    <t>Exportacion Directa</t>
  </si>
  <si>
    <t>Agro Sudamerica</t>
  </si>
  <si>
    <t>Agrosuper Asia</t>
  </si>
  <si>
    <t>Venta Local</t>
  </si>
  <si>
    <t>Andes Asia</t>
  </si>
  <si>
    <t>Agro Europa</t>
  </si>
  <si>
    <t>Agro America</t>
  </si>
  <si>
    <t>Agrosuper Shanghai</t>
  </si>
  <si>
    <t>Africa</t>
  </si>
  <si>
    <t>Tipo de venta</t>
  </si>
  <si>
    <t>Planta</t>
  </si>
  <si>
    <t>Puerto Chile</t>
  </si>
  <si>
    <t>Agua</t>
  </si>
  <si>
    <t>Puerto Destino</t>
  </si>
  <si>
    <t>Total</t>
  </si>
  <si>
    <t xml:space="preserve">Mes seleccionado </t>
  </si>
  <si>
    <t>* Hasta el 15 del mes</t>
  </si>
  <si>
    <t>* Hasta el 12 se va a facturar durante el mes</t>
  </si>
  <si>
    <t>* Hasta el 20</t>
  </si>
  <si>
    <t>60% se va a vender para n+1</t>
  </si>
  <si>
    <t>Mexico</t>
  </si>
  <si>
    <t>40% se va vender para n+2</t>
  </si>
  <si>
    <t>California</t>
  </si>
  <si>
    <t>Miami</t>
  </si>
  <si>
    <t>n+1</t>
  </si>
  <si>
    <t>Considerando días hábiles</t>
  </si>
  <si>
    <t>Sin días hábiles</t>
  </si>
  <si>
    <t>Máx días</t>
  </si>
  <si>
    <t>Mín días</t>
  </si>
  <si>
    <t>Solo domingos</t>
  </si>
  <si>
    <t>Mes n</t>
  </si>
  <si>
    <t>Mes n + 1</t>
  </si>
  <si>
    <t>Mes n + 2</t>
  </si>
  <si>
    <t>n+2</t>
  </si>
  <si>
    <t>n+3</t>
  </si>
  <si>
    <t>Almacen</t>
  </si>
  <si>
    <t>Puerto Oficina</t>
  </si>
  <si>
    <t>Porcentaje de producción</t>
  </si>
  <si>
    <t>Porcentaje de asignación mes n+2</t>
  </si>
  <si>
    <t>OPTIMISTA</t>
  </si>
  <si>
    <t>PESIMISTA</t>
  </si>
  <si>
    <t>Semana proyección</t>
  </si>
  <si>
    <t xml:space="preserve">Año seleccionado 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</si>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</sst>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* #,##0_);_(* \(#,##0\);_(* &quot;-&quot;_);_(@_)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165" fontId="1" fillId="0" borderId="0" applyFon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7" fillId="7" borderId="0" applyNumberFormat="0" applyBorder="0" applyAlignment="0" applyProtection="0"/>
    <xf numFmtId="9" fontId="7" fillId="0" borderId="0" applyFont="0" applyFill="0" applyBorder="0" applyAlignment="0" applyProtection="0"/>
  </cellStyleXfs>
  <cellXfs count="60">
    <xf numFmtId="0" fontId="0" fillId="0" borderId="0" xfId="0"/>
    <xf numFmtId="0" fontId="2" fillId="2" borderId="1" xfId="1" applyBorder="1"/>
    <xf numFmtId="0" fontId="3" fillId="2" borderId="8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9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1" fillId="0" borderId="2" xfId="0" applyFont="1" applyBorder="1"/>
    <xf numFmtId="0" fontId="4" fillId="3" borderId="16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/>
    <xf numFmtId="164" fontId="6" fillId="4" borderId="0" xfId="0" applyNumberFormat="1" applyFont="1" applyFill="1"/>
    <xf numFmtId="164" fontId="6" fillId="4" borderId="5" xfId="0" applyNumberFormat="1" applyFont="1" applyFill="1" applyBorder="1"/>
    <xf numFmtId="164" fontId="5" fillId="4" borderId="18" xfId="2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4" fillId="4" borderId="16" xfId="0" applyFont="1" applyFill="1" applyBorder="1" applyAlignment="1">
      <alignment horizontal="center"/>
    </xf>
    <xf numFmtId="0" fontId="1" fillId="0" borderId="6" xfId="0" applyFont="1" applyBorder="1"/>
    <xf numFmtId="0" fontId="4" fillId="4" borderId="17" xfId="0" applyFont="1" applyFill="1" applyBorder="1" applyAlignment="1">
      <alignment horizontal="center"/>
    </xf>
    <xf numFmtId="164" fontId="5" fillId="4" borderId="13" xfId="0" applyNumberFormat="1" applyFont="1" applyFill="1" applyBorder="1" applyAlignment="1">
      <alignment horizontal="center" vertical="center"/>
    </xf>
    <xf numFmtId="164" fontId="6" fillId="4" borderId="19" xfId="0" applyNumberFormat="1" applyFont="1" applyFill="1" applyBorder="1"/>
    <xf numFmtId="164" fontId="6" fillId="4" borderId="20" xfId="0" applyNumberFormat="1" applyFont="1" applyFill="1" applyBorder="1"/>
    <xf numFmtId="164" fontId="6" fillId="4" borderId="21" xfId="0" applyNumberFormat="1" applyFont="1" applyFill="1" applyBorder="1"/>
    <xf numFmtId="164" fontId="5" fillId="4" borderId="22" xfId="2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1" xfId="2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2" xfId="2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14" xfId="2" applyNumberFormat="1" applyFont="1" applyFill="1" applyBorder="1" applyAlignment="1">
      <alignment horizontal="center" vertical="center"/>
    </xf>
    <xf numFmtId="0" fontId="1" fillId="0" borderId="0" xfId="0" applyFont="1"/>
    <xf numFmtId="0" fontId="4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8" fillId="5" borderId="0" xfId="3" applyNumberFormat="1"/>
    <xf numFmtId="164" fontId="7" fillId="7" borderId="0" xfId="5" applyNumberFormat="1"/>
    <xf numFmtId="164" fontId="9" fillId="6" borderId="0" xfId="4" applyNumberFormat="1"/>
    <xf numFmtId="0" fontId="10" fillId="0" borderId="0" xfId="0" applyFont="1"/>
    <xf numFmtId="0" fontId="0" fillId="0" borderId="0" xfId="0" applyAlignment="1">
      <alignment horizontal="center" vertical="center"/>
    </xf>
    <xf numFmtId="0" fontId="12" fillId="2" borderId="8" xfId="1" applyFont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center" vertical="center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9" fontId="4" fillId="0" borderId="16" xfId="6" applyFont="1" applyBorder="1" applyAlignment="1">
      <alignment horizontal="center"/>
    </xf>
    <xf numFmtId="9" fontId="4" fillId="0" borderId="17" xfId="6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10" fillId="0" borderId="24" xfId="0" applyFont="1" applyBorder="1" applyAlignment="1">
      <alignment horizontal="center" vertical="center"/>
    </xf>
  </cellXfs>
  <cellStyles count="7">
    <cellStyle name="20% - Énfasis4" xfId="5" builtinId="42"/>
    <cellStyle name="Bueno" xfId="3" builtinId="26"/>
    <cellStyle name="Incorrecto" xfId="4" builtinId="27"/>
    <cellStyle name="Millares [0] 3" xfId="2" xr:uid="{B8A90921-2E36-4D30-8A52-9EB0BD1901AA}"/>
    <cellStyle name="Neutral" xfId="1" builtinId="28"/>
    <cellStyle name="Normal" xfId="0" builtinId="0"/>
    <cellStyle name="Porcentaj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A654-57D7-6644-B2CE-03B9B53FD56F}">
  <dimension ref="A1:J23"/>
  <sheetViews>
    <sheetView zoomScale="150" zoomScaleNormal="130" workbookViewId="0">
      <selection activeCell="B9" sqref="B9"/>
    </sheetView>
  </sheetViews>
  <sheetFormatPr baseColWidth="10" defaultRowHeight="16" x14ac:dyDescent="0.2"/>
  <cols>
    <col min="1" max="1" width="14.6640625" customWidth="1"/>
    <col min="2" max="2" width="19.1640625" customWidth="1"/>
    <col min="3" max="3" width="17.33203125" customWidth="1"/>
    <col min="4" max="4" width="15.83203125" customWidth="1"/>
    <col min="5" max="5" width="12.6640625" customWidth="1"/>
    <col min="6" max="7" width="13.33203125" customWidth="1"/>
  </cols>
  <sheetData>
    <row r="1" spans="1:8" x14ac:dyDescent="0.2">
      <c r="A1" s="45" t="s">
        <v>43</v>
      </c>
      <c r="B1" s="3" t="s">
        <v>0</v>
      </c>
      <c r="C1" s="4" t="s">
        <v>14</v>
      </c>
      <c r="D1" s="4" t="s">
        <v>15</v>
      </c>
      <c r="E1" s="4" t="s">
        <v>16</v>
      </c>
      <c r="F1" s="4" t="s">
        <v>40</v>
      </c>
      <c r="G1" s="4" t="s">
        <v>39</v>
      </c>
      <c r="H1" s="4" t="s">
        <v>18</v>
      </c>
    </row>
    <row r="2" spans="1:8" x14ac:dyDescent="0.2">
      <c r="A2" s="47" t="s">
        <v>1</v>
      </c>
      <c r="B2" s="9" t="s">
        <v>12</v>
      </c>
      <c r="C2" s="10">
        <v>3.0000000000000004</v>
      </c>
      <c r="D2" s="10">
        <v>7</v>
      </c>
      <c r="E2" s="11"/>
      <c r="F2" s="12"/>
      <c r="G2" s="13"/>
      <c r="H2" s="14">
        <f t="shared" ref="H2:H6" si="0">SUM(C2:D2)</f>
        <v>10</v>
      </c>
    </row>
    <row r="3" spans="1:8" x14ac:dyDescent="0.2">
      <c r="A3" s="48"/>
      <c r="B3" s="16" t="s">
        <v>5</v>
      </c>
      <c r="C3" s="10">
        <v>3.0034758973294529</v>
      </c>
      <c r="D3" s="28">
        <v>7</v>
      </c>
      <c r="E3" s="11"/>
      <c r="F3" s="12"/>
      <c r="G3" s="13"/>
      <c r="H3" s="14">
        <f t="shared" si="0"/>
        <v>10.003475897329453</v>
      </c>
    </row>
    <row r="4" spans="1:8" x14ac:dyDescent="0.2">
      <c r="A4" s="48"/>
      <c r="B4" s="16" t="s">
        <v>6</v>
      </c>
      <c r="C4" s="10">
        <v>4.657346307107681</v>
      </c>
      <c r="D4" s="28">
        <v>7</v>
      </c>
      <c r="E4" s="11"/>
      <c r="F4" s="12"/>
      <c r="G4" s="13"/>
      <c r="H4" s="14">
        <f t="shared" si="0"/>
        <v>11.65734630710768</v>
      </c>
    </row>
    <row r="5" spans="1:8" x14ac:dyDescent="0.2">
      <c r="A5" s="48"/>
      <c r="B5" s="16" t="s">
        <v>3</v>
      </c>
      <c r="C5" s="10">
        <v>4.2658490213417863</v>
      </c>
      <c r="D5" s="28">
        <v>7</v>
      </c>
      <c r="E5" s="11"/>
      <c r="F5" s="12"/>
      <c r="G5" s="13"/>
      <c r="H5" s="14">
        <f t="shared" si="0"/>
        <v>11.265849021341786</v>
      </c>
    </row>
    <row r="6" spans="1:8" ht="17" thickBot="1" x14ac:dyDescent="0.25">
      <c r="A6" s="49"/>
      <c r="B6" s="18" t="s">
        <v>4</v>
      </c>
      <c r="C6" s="19">
        <v>5.0000000000000027</v>
      </c>
      <c r="D6" s="28">
        <v>7</v>
      </c>
      <c r="E6" s="20"/>
      <c r="F6" s="21"/>
      <c r="G6" s="22"/>
      <c r="H6" s="23">
        <f t="shared" si="0"/>
        <v>12.000000000000004</v>
      </c>
    </row>
    <row r="7" spans="1:8" x14ac:dyDescent="0.2">
      <c r="A7" s="47" t="s">
        <v>7</v>
      </c>
      <c r="B7" s="24" t="s">
        <v>10</v>
      </c>
      <c r="C7" s="25">
        <v>1.7096242985822629</v>
      </c>
      <c r="D7" s="25">
        <v>7</v>
      </c>
      <c r="E7" s="25">
        <v>34.12185483870968</v>
      </c>
      <c r="F7" s="25">
        <v>7.5</v>
      </c>
      <c r="G7" s="25">
        <v>9.5</v>
      </c>
      <c r="H7" s="26">
        <f>SUM(C7:G7)</f>
        <v>59.831479137291943</v>
      </c>
    </row>
    <row r="8" spans="1:8" x14ac:dyDescent="0.2">
      <c r="A8" s="48"/>
      <c r="B8" s="27" t="s">
        <v>9</v>
      </c>
      <c r="C8" s="28">
        <v>7.1716200124743272</v>
      </c>
      <c r="D8" s="28">
        <v>7</v>
      </c>
      <c r="E8" s="28">
        <v>42.5</v>
      </c>
      <c r="F8" s="28">
        <v>5.1420118343195265</v>
      </c>
      <c r="G8" s="28">
        <v>7.5</v>
      </c>
      <c r="H8" s="29">
        <f>SUM(C8:G8)</f>
        <v>69.313631846793854</v>
      </c>
    </row>
    <row r="9" spans="1:8" x14ac:dyDescent="0.2">
      <c r="A9" s="48"/>
      <c r="B9" s="27" t="s">
        <v>2</v>
      </c>
      <c r="C9" s="28">
        <v>2.1855088411235015</v>
      </c>
      <c r="D9" s="28">
        <v>7</v>
      </c>
      <c r="E9" s="28">
        <v>15.041530944625407</v>
      </c>
      <c r="F9" s="28">
        <v>5.4496124031007751</v>
      </c>
      <c r="G9" s="28">
        <v>10</v>
      </c>
      <c r="H9" s="29">
        <f>SUM(C9:G9)</f>
        <v>39.676652188849687</v>
      </c>
    </row>
    <row r="10" spans="1:8" x14ac:dyDescent="0.2">
      <c r="A10" s="48"/>
      <c r="B10" s="27" t="s">
        <v>11</v>
      </c>
      <c r="C10" s="28">
        <v>4.7953843510197851</v>
      </c>
      <c r="D10" s="28">
        <v>7</v>
      </c>
      <c r="E10" s="28">
        <v>44.199230302961368</v>
      </c>
      <c r="F10" s="28">
        <v>5.5741092456127026</v>
      </c>
      <c r="G10" s="28">
        <v>5.5</v>
      </c>
      <c r="H10" s="29">
        <f>SUM(C10:G10)</f>
        <v>67.068723899593863</v>
      </c>
    </row>
    <row r="11" spans="1:8" ht="17" thickBot="1" x14ac:dyDescent="0.25">
      <c r="A11" s="49"/>
      <c r="B11" s="30" t="s">
        <v>8</v>
      </c>
      <c r="C11" s="31">
        <v>5.0102395291990982</v>
      </c>
      <c r="D11" s="31">
        <v>7</v>
      </c>
      <c r="E11" s="31">
        <v>35.255201787459853</v>
      </c>
      <c r="F11" s="31">
        <v>4.830303030303031</v>
      </c>
      <c r="G11" s="31">
        <v>15</v>
      </c>
      <c r="H11" s="32">
        <f>SUM(C11:G11)</f>
        <v>67.095744346961979</v>
      </c>
    </row>
    <row r="12" spans="1:8" x14ac:dyDescent="0.2">
      <c r="A12" s="33"/>
      <c r="B12" s="33"/>
      <c r="C12" s="33"/>
      <c r="D12" s="33"/>
      <c r="E12" s="33"/>
      <c r="F12" s="33"/>
      <c r="G12" s="33"/>
      <c r="H12" s="33"/>
    </row>
    <row r="13" spans="1:8" ht="17" thickBot="1" x14ac:dyDescent="0.25">
      <c r="A13" s="45" t="s">
        <v>44</v>
      </c>
      <c r="B13" s="3" t="s">
        <v>0</v>
      </c>
      <c r="C13" s="4" t="s">
        <v>14</v>
      </c>
      <c r="D13" s="4" t="s">
        <v>15</v>
      </c>
      <c r="E13" s="4" t="s">
        <v>16</v>
      </c>
      <c r="F13" s="4" t="s">
        <v>40</v>
      </c>
      <c r="G13" s="4" t="s">
        <v>39</v>
      </c>
      <c r="H13" s="4" t="s">
        <v>18</v>
      </c>
    </row>
    <row r="14" spans="1:8" ht="17" thickBot="1" x14ac:dyDescent="0.25">
      <c r="A14" s="8" t="s">
        <v>1</v>
      </c>
      <c r="B14" s="9" t="s">
        <v>12</v>
      </c>
      <c r="C14" s="10">
        <f t="shared" ref="C14:C16" si="1">C2+$J$19</f>
        <v>5</v>
      </c>
      <c r="D14" s="25">
        <v>10</v>
      </c>
      <c r="E14" s="11"/>
      <c r="F14" s="12"/>
      <c r="G14" s="13"/>
      <c r="H14" s="14">
        <f t="shared" ref="H14:H18" si="2">SUM(C14:D14)</f>
        <v>15</v>
      </c>
    </row>
    <row r="15" spans="1:8" ht="17" thickBot="1" x14ac:dyDescent="0.25">
      <c r="A15" s="15"/>
      <c r="B15" s="16" t="s">
        <v>5</v>
      </c>
      <c r="C15" s="10">
        <f t="shared" si="1"/>
        <v>5.0034758973294533</v>
      </c>
      <c r="D15" s="25">
        <v>10</v>
      </c>
      <c r="E15" s="11"/>
      <c r="F15" s="12"/>
      <c r="G15" s="13"/>
      <c r="H15" s="14">
        <f t="shared" si="2"/>
        <v>15.003475897329453</v>
      </c>
    </row>
    <row r="16" spans="1:8" ht="17" thickBot="1" x14ac:dyDescent="0.25">
      <c r="A16" s="15"/>
      <c r="B16" s="16" t="s">
        <v>6</v>
      </c>
      <c r="C16" s="10">
        <f t="shared" si="1"/>
        <v>6.657346307107681</v>
      </c>
      <c r="D16" s="25">
        <v>10</v>
      </c>
      <c r="E16" s="11"/>
      <c r="F16" s="12"/>
      <c r="G16" s="13"/>
      <c r="H16" s="14">
        <f t="shared" si="2"/>
        <v>16.65734630710768</v>
      </c>
    </row>
    <row r="17" spans="1:10" ht="17" thickBot="1" x14ac:dyDescent="0.25">
      <c r="A17" s="15"/>
      <c r="B17" s="16" t="s">
        <v>3</v>
      </c>
      <c r="C17" s="10">
        <f>C5+$J$19</f>
        <v>6.2658490213417863</v>
      </c>
      <c r="D17" s="25">
        <v>10</v>
      </c>
      <c r="E17" s="11"/>
      <c r="F17" s="12"/>
      <c r="G17" s="13"/>
      <c r="H17" s="14">
        <f t="shared" si="2"/>
        <v>16.265849021341786</v>
      </c>
    </row>
    <row r="18" spans="1:10" ht="17" thickBot="1" x14ac:dyDescent="0.25">
      <c r="A18" s="17"/>
      <c r="B18" s="18" t="s">
        <v>4</v>
      </c>
      <c r="C18" s="10">
        <f>C6+$J$19</f>
        <v>7.0000000000000027</v>
      </c>
      <c r="D18" s="25">
        <v>10</v>
      </c>
      <c r="E18" s="20"/>
      <c r="F18" s="21"/>
      <c r="G18" s="22"/>
      <c r="H18" s="23">
        <f t="shared" si="2"/>
        <v>17.000000000000004</v>
      </c>
    </row>
    <row r="19" spans="1:10" x14ac:dyDescent="0.2">
      <c r="A19" s="47" t="s">
        <v>7</v>
      </c>
      <c r="B19" s="24" t="s">
        <v>10</v>
      </c>
      <c r="C19" s="25">
        <v>1.7096242985822629</v>
      </c>
      <c r="D19" s="25">
        <v>7</v>
      </c>
      <c r="E19" s="25">
        <v>34.12185483870968</v>
      </c>
      <c r="F19" s="25">
        <f t="shared" ref="F19:G23" si="3">F7+$J$19</f>
        <v>9.5</v>
      </c>
      <c r="G19" s="25">
        <f t="shared" si="3"/>
        <v>11.5</v>
      </c>
      <c r="H19" s="26">
        <f>SUM(C19:G19)</f>
        <v>63.831479137291943</v>
      </c>
      <c r="J19" s="46">
        <v>2</v>
      </c>
    </row>
    <row r="20" spans="1:10" x14ac:dyDescent="0.2">
      <c r="A20" s="15"/>
      <c r="B20" s="27" t="s">
        <v>9</v>
      </c>
      <c r="C20" s="28">
        <v>7.1716200124743272</v>
      </c>
      <c r="D20" s="28">
        <v>7</v>
      </c>
      <c r="E20" s="28">
        <v>42.5</v>
      </c>
      <c r="F20" s="28">
        <f t="shared" si="3"/>
        <v>7.1420118343195265</v>
      </c>
      <c r="G20" s="28">
        <f t="shared" si="3"/>
        <v>9.5</v>
      </c>
      <c r="H20" s="29">
        <f>SUM(C20:G20)</f>
        <v>73.313631846793854</v>
      </c>
    </row>
    <row r="21" spans="1:10" x14ac:dyDescent="0.2">
      <c r="A21" s="15"/>
      <c r="B21" s="27" t="s">
        <v>2</v>
      </c>
      <c r="C21" s="28">
        <v>2.1855088411235015</v>
      </c>
      <c r="D21" s="28">
        <v>7</v>
      </c>
      <c r="E21" s="28">
        <v>15.041530944625407</v>
      </c>
      <c r="F21" s="28">
        <f t="shared" si="3"/>
        <v>7.4496124031007751</v>
      </c>
      <c r="G21" s="28">
        <f t="shared" si="3"/>
        <v>12</v>
      </c>
      <c r="H21" s="29">
        <f>SUM(C21:G21)</f>
        <v>43.676652188849687</v>
      </c>
    </row>
    <row r="22" spans="1:10" x14ac:dyDescent="0.2">
      <c r="A22" s="15"/>
      <c r="B22" s="27" t="s">
        <v>11</v>
      </c>
      <c r="C22" s="28">
        <v>4.7953843510197851</v>
      </c>
      <c r="D22" s="28">
        <v>7</v>
      </c>
      <c r="E22" s="28">
        <v>44.199230302961368</v>
      </c>
      <c r="F22" s="28">
        <f t="shared" si="3"/>
        <v>7.5741092456127026</v>
      </c>
      <c r="G22" s="28">
        <f t="shared" si="3"/>
        <v>7.5</v>
      </c>
      <c r="H22" s="29">
        <f>SUM(C22:G22)</f>
        <v>71.068723899593863</v>
      </c>
    </row>
    <row r="23" spans="1:10" ht="17" thickBot="1" x14ac:dyDescent="0.25">
      <c r="A23" s="15"/>
      <c r="B23" s="30" t="s">
        <v>8</v>
      </c>
      <c r="C23" s="31">
        <v>5.0102395291990982</v>
      </c>
      <c r="D23" s="31">
        <v>7</v>
      </c>
      <c r="E23" s="31">
        <v>35.255201787459853</v>
      </c>
      <c r="F23" s="31">
        <f t="shared" si="3"/>
        <v>6.830303030303031</v>
      </c>
      <c r="G23" s="31">
        <f t="shared" si="3"/>
        <v>17</v>
      </c>
      <c r="H23" s="32">
        <f>SUM(C23:G23)</f>
        <v>71.095744346961979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5B6F-994F-7F4A-BED3-8439B833EF15}">
  <dimension ref="A1:C11"/>
  <sheetViews>
    <sheetView zoomScale="169" zoomScaleNormal="110" workbookViewId="0">
      <selection sqref="A1:B11"/>
    </sheetView>
  </sheetViews>
  <sheetFormatPr baseColWidth="10" defaultRowHeight="16" x14ac:dyDescent="0.2"/>
  <cols>
    <col min="1" max="1" width="13.83203125" customWidth="1"/>
    <col min="2" max="2" width="23.6640625" customWidth="1"/>
  </cols>
  <sheetData>
    <row r="1" spans="1:3" ht="17" thickBot="1" x14ac:dyDescent="0.25">
      <c r="A1" s="2" t="s">
        <v>13</v>
      </c>
      <c r="B1" s="3" t="s">
        <v>0</v>
      </c>
      <c r="C1" s="7" t="s">
        <v>39</v>
      </c>
    </row>
    <row r="2" spans="1:3" x14ac:dyDescent="0.2">
      <c r="A2" s="8" t="s">
        <v>1</v>
      </c>
      <c r="B2" s="9" t="s">
        <v>12</v>
      </c>
      <c r="C2" s="25">
        <v>2</v>
      </c>
    </row>
    <row r="3" spans="1:3" x14ac:dyDescent="0.2">
      <c r="A3" s="15"/>
      <c r="B3" s="16" t="s">
        <v>5</v>
      </c>
      <c r="C3" s="28">
        <v>2</v>
      </c>
    </row>
    <row r="4" spans="1:3" x14ac:dyDescent="0.2">
      <c r="A4" s="15"/>
      <c r="B4" s="16" t="s">
        <v>6</v>
      </c>
      <c r="C4" s="28">
        <v>2</v>
      </c>
    </row>
    <row r="5" spans="1:3" x14ac:dyDescent="0.2">
      <c r="A5" s="15"/>
      <c r="B5" s="16" t="s">
        <v>3</v>
      </c>
      <c r="C5" s="28">
        <v>2</v>
      </c>
    </row>
    <row r="6" spans="1:3" ht="17" thickBot="1" x14ac:dyDescent="0.25">
      <c r="A6" s="17"/>
      <c r="B6" s="18" t="s">
        <v>4</v>
      </c>
      <c r="C6" s="31">
        <v>2</v>
      </c>
    </row>
    <row r="7" spans="1:3" x14ac:dyDescent="0.2">
      <c r="A7" s="8" t="s">
        <v>7</v>
      </c>
      <c r="B7" s="24" t="s">
        <v>10</v>
      </c>
      <c r="C7" s="25">
        <v>2</v>
      </c>
    </row>
    <row r="8" spans="1:3" x14ac:dyDescent="0.2">
      <c r="A8" s="15"/>
      <c r="B8" s="27" t="s">
        <v>9</v>
      </c>
      <c r="C8" s="28">
        <v>2</v>
      </c>
    </row>
    <row r="9" spans="1:3" x14ac:dyDescent="0.2">
      <c r="A9" s="15"/>
      <c r="B9" s="27" t="s">
        <v>2</v>
      </c>
      <c r="C9" s="28">
        <v>2</v>
      </c>
    </row>
    <row r="10" spans="1:3" x14ac:dyDescent="0.2">
      <c r="A10" s="15"/>
      <c r="B10" s="27" t="s">
        <v>11</v>
      </c>
      <c r="C10" s="28">
        <v>2</v>
      </c>
    </row>
    <row r="11" spans="1:3" ht="17" thickBot="1" x14ac:dyDescent="0.25">
      <c r="A11" s="15"/>
      <c r="B11" s="30" t="s">
        <v>8</v>
      </c>
      <c r="C11" s="3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E0AC-A22C-D142-BF90-0F0256C89132}">
  <dimension ref="A1:M30"/>
  <sheetViews>
    <sheetView zoomScale="150" zoomScaleNormal="130" workbookViewId="0">
      <selection activeCell="D7" sqref="D7:F11"/>
    </sheetView>
  </sheetViews>
  <sheetFormatPr baseColWidth="10" defaultRowHeight="16" x14ac:dyDescent="0.2"/>
  <cols>
    <col min="1" max="1" width="14.6640625" customWidth="1"/>
    <col min="2" max="3" width="19.1640625" customWidth="1"/>
    <col min="4" max="4" width="17.33203125" customWidth="1"/>
    <col min="5" max="5" width="15.83203125" customWidth="1"/>
    <col min="6" max="6" width="12.6640625" customWidth="1"/>
    <col min="7" max="8" width="13.33203125" customWidth="1"/>
  </cols>
  <sheetData>
    <row r="1" spans="1:10" x14ac:dyDescent="0.2">
      <c r="A1" s="2" t="s">
        <v>13</v>
      </c>
      <c r="B1" s="3" t="s">
        <v>0</v>
      </c>
      <c r="C1" s="4"/>
      <c r="D1" s="4" t="s">
        <v>14</v>
      </c>
      <c r="E1" s="4" t="s">
        <v>15</v>
      </c>
      <c r="F1" s="5" t="s">
        <v>16</v>
      </c>
      <c r="G1" s="6" t="s">
        <v>17</v>
      </c>
      <c r="H1" s="7" t="s">
        <v>39</v>
      </c>
      <c r="I1" s="7" t="s">
        <v>18</v>
      </c>
    </row>
    <row r="2" spans="1:10" x14ac:dyDescent="0.2">
      <c r="A2" s="8" t="s">
        <v>1</v>
      </c>
      <c r="B2" s="9" t="s">
        <v>12</v>
      </c>
      <c r="C2" s="34"/>
      <c r="D2" s="10">
        <v>3.0000000000000004</v>
      </c>
      <c r="E2" s="10">
        <v>7</v>
      </c>
      <c r="F2" s="11"/>
      <c r="G2" s="12"/>
      <c r="H2" s="13"/>
      <c r="I2" s="14">
        <f t="shared" ref="I2:I6" si="0">SUM(D2:E2)</f>
        <v>10</v>
      </c>
    </row>
    <row r="3" spans="1:10" x14ac:dyDescent="0.2">
      <c r="A3" s="15"/>
      <c r="B3" s="16" t="s">
        <v>5</v>
      </c>
      <c r="C3" s="35"/>
      <c r="D3" s="10">
        <v>3.0034758973294529</v>
      </c>
      <c r="E3" s="28">
        <v>7</v>
      </c>
      <c r="F3" s="11"/>
      <c r="G3" s="12"/>
      <c r="H3" s="13"/>
      <c r="I3" s="14">
        <f t="shared" si="0"/>
        <v>10.003475897329453</v>
      </c>
    </row>
    <row r="4" spans="1:10" x14ac:dyDescent="0.2">
      <c r="A4" s="15"/>
      <c r="B4" s="16" t="s">
        <v>6</v>
      </c>
      <c r="C4" s="35"/>
      <c r="D4" s="10">
        <v>4.657346307107681</v>
      </c>
      <c r="E4" s="28">
        <v>7</v>
      </c>
      <c r="F4" s="11"/>
      <c r="G4" s="12"/>
      <c r="H4" s="13"/>
      <c r="I4" s="14">
        <f t="shared" si="0"/>
        <v>11.65734630710768</v>
      </c>
    </row>
    <row r="5" spans="1:10" x14ac:dyDescent="0.2">
      <c r="A5" s="15"/>
      <c r="B5" s="16" t="s">
        <v>3</v>
      </c>
      <c r="C5" s="35"/>
      <c r="D5" s="10">
        <v>4.2658490213417863</v>
      </c>
      <c r="E5" s="28"/>
      <c r="F5" s="11"/>
      <c r="G5" s="12"/>
      <c r="H5" s="13"/>
      <c r="I5" s="14">
        <f t="shared" si="0"/>
        <v>4.2658490213417863</v>
      </c>
    </row>
    <row r="6" spans="1:10" ht="17" thickBot="1" x14ac:dyDescent="0.25">
      <c r="A6" s="17"/>
      <c r="B6" s="18" t="s">
        <v>4</v>
      </c>
      <c r="C6" s="36"/>
      <c r="D6" s="19">
        <v>5.0000000000000027</v>
      </c>
      <c r="E6" s="31"/>
      <c r="F6" s="20"/>
      <c r="G6" s="21"/>
      <c r="H6" s="22"/>
      <c r="I6" s="23">
        <f t="shared" si="0"/>
        <v>5.0000000000000027</v>
      </c>
    </row>
    <row r="7" spans="1:10" x14ac:dyDescent="0.2">
      <c r="A7" s="8" t="s">
        <v>7</v>
      </c>
      <c r="B7" s="24" t="s">
        <v>10</v>
      </c>
      <c r="C7" s="37" t="s">
        <v>26</v>
      </c>
      <c r="D7" s="25">
        <v>1.7096242985822629</v>
      </c>
      <c r="E7" s="25">
        <v>7</v>
      </c>
      <c r="F7" s="25">
        <v>34.12185483870968</v>
      </c>
      <c r="G7" s="25">
        <v>7.5</v>
      </c>
      <c r="H7" s="25">
        <v>9.5</v>
      </c>
      <c r="I7" s="14">
        <f>SUM(D7:H7)</f>
        <v>59.831479137291943</v>
      </c>
      <c r="J7" t="s">
        <v>21</v>
      </c>
    </row>
    <row r="8" spans="1:10" x14ac:dyDescent="0.2">
      <c r="A8" s="15"/>
      <c r="B8" s="27" t="s">
        <v>9</v>
      </c>
      <c r="C8" s="38" t="s">
        <v>27</v>
      </c>
      <c r="D8" s="28">
        <v>7.1716200124743272</v>
      </c>
      <c r="E8" s="28">
        <v>7</v>
      </c>
      <c r="F8" s="28">
        <v>42.5</v>
      </c>
      <c r="G8" s="28">
        <v>5.1420118343195265</v>
      </c>
      <c r="H8" s="28">
        <v>7.5</v>
      </c>
      <c r="I8" s="14">
        <f>SUM(D8:H8)</f>
        <v>69.313631846793854</v>
      </c>
      <c r="J8" t="s">
        <v>22</v>
      </c>
    </row>
    <row r="9" spans="1:10" x14ac:dyDescent="0.2">
      <c r="A9" s="15"/>
      <c r="B9" s="27" t="s">
        <v>2</v>
      </c>
      <c r="C9" s="38"/>
      <c r="D9" s="28">
        <v>2.1855088411235015</v>
      </c>
      <c r="E9" s="28">
        <v>7</v>
      </c>
      <c r="F9" s="28">
        <v>15.041530944625407</v>
      </c>
      <c r="G9" s="28">
        <v>5.4496124031007751</v>
      </c>
      <c r="H9" s="28">
        <v>10</v>
      </c>
      <c r="I9" s="14">
        <f>SUM(D9:H9)</f>
        <v>39.676652188849687</v>
      </c>
      <c r="J9" t="s">
        <v>20</v>
      </c>
    </row>
    <row r="10" spans="1:10" x14ac:dyDescent="0.2">
      <c r="A10" s="15"/>
      <c r="B10" s="27" t="s">
        <v>11</v>
      </c>
      <c r="C10" s="38"/>
      <c r="D10" s="28">
        <v>4.7953843510197851</v>
      </c>
      <c r="E10" s="28">
        <v>7</v>
      </c>
      <c r="F10" s="28">
        <v>44.199230302961368</v>
      </c>
      <c r="G10" s="28">
        <v>5.5741092456127026</v>
      </c>
      <c r="H10" s="28">
        <v>5.5</v>
      </c>
      <c r="I10" s="14">
        <f>SUM(D10:H10)</f>
        <v>67.068723899593863</v>
      </c>
    </row>
    <row r="11" spans="1:10" ht="17" thickBot="1" x14ac:dyDescent="0.25">
      <c r="A11" s="15"/>
      <c r="B11" s="30" t="s">
        <v>8</v>
      </c>
      <c r="C11" s="39"/>
      <c r="D11" s="31">
        <v>5.0102395291990982</v>
      </c>
      <c r="E11" s="31">
        <v>7</v>
      </c>
      <c r="F11" s="31">
        <v>35.255201787459853</v>
      </c>
      <c r="G11" s="31">
        <v>4.830303030303031</v>
      </c>
      <c r="H11" s="31">
        <v>15</v>
      </c>
      <c r="I11" s="23">
        <f>SUM(D11:H11)</f>
        <v>67.095744346961979</v>
      </c>
    </row>
    <row r="12" spans="1:10" x14ac:dyDescent="0.2">
      <c r="A12" s="33"/>
      <c r="B12" s="53" t="s">
        <v>29</v>
      </c>
      <c r="C12" s="24" t="s">
        <v>10</v>
      </c>
      <c r="D12" s="41">
        <f>SUM(D7:H7)</f>
        <v>59.831479137291943</v>
      </c>
      <c r="E12" s="41">
        <f>SUM(E7:H7)</f>
        <v>58.12185483870968</v>
      </c>
      <c r="F12" s="41">
        <f>SUM(F7:H7)</f>
        <v>51.12185483870968</v>
      </c>
      <c r="G12" s="40">
        <f>G7+H7</f>
        <v>17</v>
      </c>
      <c r="H12" s="40">
        <f>H7</f>
        <v>9.5</v>
      </c>
      <c r="I12" s="33"/>
    </row>
    <row r="13" spans="1:10" x14ac:dyDescent="0.2">
      <c r="B13" s="54"/>
      <c r="C13" s="27" t="s">
        <v>9</v>
      </c>
      <c r="D13" s="42">
        <f>SUM(D8:H8)</f>
        <v>69.313631846793854</v>
      </c>
      <c r="E13" s="42">
        <f>SUM(E8:H8)</f>
        <v>62.142011834319526</v>
      </c>
      <c r="F13" s="41">
        <f>SUM(F8:H8)</f>
        <v>55.142011834319526</v>
      </c>
      <c r="G13" s="40">
        <f>G8+H8</f>
        <v>12.642011834319526</v>
      </c>
      <c r="H13" s="40">
        <f>H8</f>
        <v>7.5</v>
      </c>
      <c r="J13" s="40" t="s">
        <v>34</v>
      </c>
    </row>
    <row r="14" spans="1:10" ht="16" customHeight="1" x14ac:dyDescent="0.2">
      <c r="B14" s="54"/>
      <c r="C14" s="27" t="s">
        <v>2</v>
      </c>
      <c r="D14" s="41">
        <f t="shared" ref="D14:D16" si="1">SUM(D9:H9)</f>
        <v>39.676652188849687</v>
      </c>
      <c r="E14" s="41">
        <f>SUM(E9:H9)</f>
        <v>37.49114334772618</v>
      </c>
      <c r="F14" s="40">
        <f t="shared" ref="F14:F16" si="2">SUM(F9:H9)</f>
        <v>30.491143347726183</v>
      </c>
      <c r="G14" s="40">
        <f t="shared" ref="G14:G16" si="3">G9+H9</f>
        <v>15.449612403100776</v>
      </c>
      <c r="H14" s="40">
        <f t="shared" ref="H14:H16" si="4">H9</f>
        <v>10</v>
      </c>
      <c r="J14" s="41" t="s">
        <v>35</v>
      </c>
    </row>
    <row r="15" spans="1:10" x14ac:dyDescent="0.2">
      <c r="B15" s="54"/>
      <c r="C15" s="27" t="s">
        <v>11</v>
      </c>
      <c r="D15" s="42">
        <f t="shared" si="1"/>
        <v>67.068723899593863</v>
      </c>
      <c r="E15" s="42">
        <f>SUM(E10:H10)</f>
        <v>62.273339548574072</v>
      </c>
      <c r="F15" s="41">
        <f t="shared" si="2"/>
        <v>55.273339548574072</v>
      </c>
      <c r="G15" s="40">
        <f t="shared" si="3"/>
        <v>11.074109245612703</v>
      </c>
      <c r="H15" s="40">
        <f t="shared" si="4"/>
        <v>5.5</v>
      </c>
      <c r="J15" s="42" t="s">
        <v>36</v>
      </c>
    </row>
    <row r="16" spans="1:10" ht="17" thickBot="1" x14ac:dyDescent="0.25">
      <c r="B16" s="54"/>
      <c r="C16" s="30" t="s">
        <v>8</v>
      </c>
      <c r="D16" s="42">
        <f t="shared" si="1"/>
        <v>67.095744346961979</v>
      </c>
      <c r="E16" s="42">
        <f>SUM(E11:H11)</f>
        <v>62.085504817762882</v>
      </c>
      <c r="F16" s="41">
        <f t="shared" si="2"/>
        <v>55.085504817762882</v>
      </c>
      <c r="G16" s="40">
        <f t="shared" si="3"/>
        <v>19.830303030303032</v>
      </c>
      <c r="H16" s="40">
        <f t="shared" si="4"/>
        <v>15</v>
      </c>
    </row>
    <row r="17" spans="2:13" x14ac:dyDescent="0.2">
      <c r="G17" t="s">
        <v>28</v>
      </c>
      <c r="H17" t="s">
        <v>28</v>
      </c>
      <c r="K17" s="58" t="s">
        <v>33</v>
      </c>
      <c r="L17" s="58"/>
      <c r="M17" s="58"/>
    </row>
    <row r="18" spans="2:13" ht="17" thickBot="1" x14ac:dyDescent="0.25">
      <c r="K18" s="43" t="s">
        <v>28</v>
      </c>
      <c r="L18" s="43" t="s">
        <v>37</v>
      </c>
      <c r="M18" s="43" t="s">
        <v>38</v>
      </c>
    </row>
    <row r="19" spans="2:13" x14ac:dyDescent="0.2">
      <c r="B19" s="59" t="s">
        <v>30</v>
      </c>
      <c r="C19" s="24" t="s">
        <v>10</v>
      </c>
      <c r="D19" s="42">
        <f>SUM(D7:H7)</f>
        <v>59.831479137291943</v>
      </c>
      <c r="E19" s="42">
        <f>SUM(E7:H7)</f>
        <v>58.12185483870968</v>
      </c>
      <c r="F19" s="41">
        <f>SUM(F7:H7)</f>
        <v>51.12185483870968</v>
      </c>
      <c r="G19" s="40">
        <f>SUM(G7:H7)</f>
        <v>17</v>
      </c>
      <c r="H19" s="40">
        <f>H7</f>
        <v>9.5</v>
      </c>
      <c r="J19" t="s">
        <v>31</v>
      </c>
      <c r="K19">
        <f>31 - 4</f>
        <v>27</v>
      </c>
      <c r="L19">
        <f>K19*2</f>
        <v>54</v>
      </c>
      <c r="M19">
        <f>K19*3</f>
        <v>81</v>
      </c>
    </row>
    <row r="20" spans="2:13" x14ac:dyDescent="0.2">
      <c r="B20" s="59"/>
      <c r="C20" s="27" t="s">
        <v>9</v>
      </c>
      <c r="D20" s="42">
        <f>SUM(D8:H8)</f>
        <v>69.313631846793854</v>
      </c>
      <c r="E20" s="42">
        <f>SUM(E8:H8)</f>
        <v>62.142011834319526</v>
      </c>
      <c r="F20" s="42">
        <f>SUM(F8:H8)</f>
        <v>55.142011834319526</v>
      </c>
      <c r="G20" s="40">
        <f>SUM(G8:H8)</f>
        <v>12.642011834319526</v>
      </c>
      <c r="H20" s="40">
        <f>H8</f>
        <v>7.5</v>
      </c>
      <c r="J20" t="s">
        <v>32</v>
      </c>
      <c r="K20">
        <f>28-4</f>
        <v>24</v>
      </c>
      <c r="L20">
        <f>K20*2</f>
        <v>48</v>
      </c>
      <c r="M20">
        <f>K20*3</f>
        <v>72</v>
      </c>
    </row>
    <row r="21" spans="2:13" x14ac:dyDescent="0.2">
      <c r="B21" s="59"/>
      <c r="C21" s="27" t="s">
        <v>2</v>
      </c>
      <c r="D21" s="41">
        <f t="shared" ref="D21:D23" si="5">SUM(D9:H9)</f>
        <v>39.676652188849687</v>
      </c>
      <c r="E21" s="41">
        <f t="shared" ref="E21:E23" si="6">SUM(E9:H9)</f>
        <v>37.49114334772618</v>
      </c>
      <c r="F21" s="41">
        <f t="shared" ref="F21:F23" si="7">SUM(F9:H9)</f>
        <v>30.491143347726183</v>
      </c>
      <c r="G21" s="40">
        <f t="shared" ref="G21:G23" si="8">SUM(G9:H9)</f>
        <v>15.449612403100776</v>
      </c>
      <c r="H21" s="40">
        <f t="shared" ref="H21:H23" si="9">H9</f>
        <v>10</v>
      </c>
    </row>
    <row r="22" spans="2:13" x14ac:dyDescent="0.2">
      <c r="B22" s="59"/>
      <c r="C22" s="27" t="s">
        <v>11</v>
      </c>
      <c r="D22" s="42">
        <f t="shared" si="5"/>
        <v>67.068723899593863</v>
      </c>
      <c r="E22" s="42">
        <f t="shared" si="6"/>
        <v>62.273339548574072</v>
      </c>
      <c r="F22" s="42">
        <f t="shared" si="7"/>
        <v>55.273339548574072</v>
      </c>
      <c r="G22" s="40">
        <f t="shared" si="8"/>
        <v>11.074109245612703</v>
      </c>
      <c r="H22" s="40">
        <f t="shared" si="9"/>
        <v>5.5</v>
      </c>
    </row>
    <row r="23" spans="2:13" ht="17" thickBot="1" x14ac:dyDescent="0.25">
      <c r="B23" s="59"/>
      <c r="C23" s="30" t="s">
        <v>8</v>
      </c>
      <c r="D23" s="42">
        <f t="shared" si="5"/>
        <v>67.095744346961979</v>
      </c>
      <c r="E23" s="42">
        <f t="shared" si="6"/>
        <v>62.085504817762882</v>
      </c>
      <c r="F23" s="42">
        <f t="shared" si="7"/>
        <v>55.085504817762882</v>
      </c>
      <c r="G23" s="40">
        <f t="shared" si="8"/>
        <v>19.830303030303032</v>
      </c>
      <c r="H23" s="40">
        <f t="shared" si="9"/>
        <v>15</v>
      </c>
    </row>
    <row r="25" spans="2:13" ht="17" thickBot="1" x14ac:dyDescent="0.25"/>
    <row r="26" spans="2:13" x14ac:dyDescent="0.2">
      <c r="B26" s="55" t="s">
        <v>42</v>
      </c>
      <c r="C26" s="24" t="s">
        <v>10</v>
      </c>
    </row>
    <row r="27" spans="2:13" x14ac:dyDescent="0.2">
      <c r="B27" s="55"/>
      <c r="C27" s="27" t="s">
        <v>9</v>
      </c>
    </row>
    <row r="28" spans="2:13" x14ac:dyDescent="0.2">
      <c r="B28" s="55"/>
      <c r="C28" s="27" t="s">
        <v>24</v>
      </c>
      <c r="D28" s="56" t="s">
        <v>23</v>
      </c>
      <c r="E28" s="56"/>
      <c r="F28" s="56"/>
      <c r="G28" s="57" t="s">
        <v>25</v>
      </c>
      <c r="H28" s="57"/>
      <c r="I28" s="57"/>
    </row>
    <row r="29" spans="2:13" x14ac:dyDescent="0.2">
      <c r="B29" s="55"/>
      <c r="C29" s="27" t="s">
        <v>11</v>
      </c>
    </row>
    <row r="30" spans="2:13" ht="17" thickBot="1" x14ac:dyDescent="0.25">
      <c r="B30" s="55"/>
      <c r="C30" s="30" t="s">
        <v>8</v>
      </c>
    </row>
  </sheetData>
  <mergeCells count="6">
    <mergeCell ref="B12:B16"/>
    <mergeCell ref="B26:B30"/>
    <mergeCell ref="D28:F28"/>
    <mergeCell ref="G28:I28"/>
    <mergeCell ref="K17:M17"/>
    <mergeCell ref="B19:B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51A9-327B-1444-822B-9D6B797FC747}">
  <dimension ref="A1:B3"/>
  <sheetViews>
    <sheetView tabSelected="1" zoomScale="140" zoomScaleNormal="140" workbookViewId="0">
      <selection activeCell="B2" sqref="B2"/>
    </sheetView>
  </sheetViews>
  <sheetFormatPr baseColWidth="10" defaultRowHeight="16" x14ac:dyDescent="0.2"/>
  <cols>
    <col min="1" max="1" width="27.33203125" customWidth="1"/>
  </cols>
  <sheetData>
    <row r="1" spans="1:2" x14ac:dyDescent="0.2">
      <c r="A1" s="1" t="s">
        <v>46</v>
      </c>
      <c r="B1" s="44">
        <v>2023</v>
      </c>
    </row>
    <row r="2" spans="1:2" x14ac:dyDescent="0.2">
      <c r="A2" s="1" t="s">
        <v>19</v>
      </c>
      <c r="B2" s="44" t="s">
        <v>47</v>
      </c>
    </row>
    <row r="3" spans="1:2" x14ac:dyDescent="0.2">
      <c r="A3" s="1" t="s">
        <v>45</v>
      </c>
      <c r="B3" s="52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8382-DA91-DA4E-9040-DF0B4A9020DB}">
  <dimension ref="A1:C11"/>
  <sheetViews>
    <sheetView zoomScale="181" workbookViewId="0">
      <selection activeCell="C7" sqref="C7"/>
    </sheetView>
  </sheetViews>
  <sheetFormatPr baseColWidth="10" defaultRowHeight="16" x14ac:dyDescent="0.2"/>
  <cols>
    <col min="1" max="1" width="15.1640625" customWidth="1"/>
    <col min="2" max="3" width="22" customWidth="1"/>
  </cols>
  <sheetData>
    <row r="1" spans="1:3" x14ac:dyDescent="0.2">
      <c r="A1" s="2" t="s">
        <v>13</v>
      </c>
      <c r="B1" s="3" t="s">
        <v>0</v>
      </c>
      <c r="C1" s="3" t="s">
        <v>41</v>
      </c>
    </row>
    <row r="2" spans="1:3" x14ac:dyDescent="0.2">
      <c r="A2" s="8" t="s">
        <v>1</v>
      </c>
      <c r="B2" s="9" t="s">
        <v>12</v>
      </c>
      <c r="C2" s="50">
        <v>0.55000000000000004</v>
      </c>
    </row>
    <row r="3" spans="1:3" x14ac:dyDescent="0.2">
      <c r="A3" s="15"/>
      <c r="B3" s="16" t="s">
        <v>5</v>
      </c>
      <c r="C3" s="50">
        <v>0.6</v>
      </c>
    </row>
    <row r="4" spans="1:3" x14ac:dyDescent="0.2">
      <c r="A4" s="15"/>
      <c r="B4" s="16" t="s">
        <v>6</v>
      </c>
      <c r="C4" s="50">
        <v>0.7</v>
      </c>
    </row>
    <row r="5" spans="1:3" x14ac:dyDescent="0.2">
      <c r="A5" s="15"/>
      <c r="B5" s="16" t="s">
        <v>3</v>
      </c>
      <c r="C5" s="50">
        <v>0.8</v>
      </c>
    </row>
    <row r="6" spans="1:3" ht="17" thickBot="1" x14ac:dyDescent="0.25">
      <c r="A6" s="17"/>
      <c r="B6" s="18" t="s">
        <v>4</v>
      </c>
      <c r="C6" s="50">
        <v>1</v>
      </c>
    </row>
    <row r="7" spans="1:3" x14ac:dyDescent="0.2">
      <c r="A7" s="8" t="s">
        <v>7</v>
      </c>
      <c r="B7" s="24" t="s">
        <v>10</v>
      </c>
      <c r="C7" s="50">
        <v>0.6</v>
      </c>
    </row>
    <row r="8" spans="1:3" x14ac:dyDescent="0.2">
      <c r="A8" s="15"/>
      <c r="B8" s="27" t="s">
        <v>9</v>
      </c>
      <c r="C8" s="50">
        <v>0.7</v>
      </c>
    </row>
    <row r="9" spans="1:3" x14ac:dyDescent="0.2">
      <c r="A9" s="15"/>
      <c r="B9" s="27" t="s">
        <v>2</v>
      </c>
      <c r="C9" s="50">
        <v>0.8</v>
      </c>
    </row>
    <row r="10" spans="1:3" x14ac:dyDescent="0.2">
      <c r="A10" s="15"/>
      <c r="B10" s="27" t="s">
        <v>11</v>
      </c>
      <c r="C10" s="50">
        <v>0.6</v>
      </c>
    </row>
    <row r="11" spans="1:3" ht="17" thickBot="1" x14ac:dyDescent="0.25">
      <c r="A11" s="30"/>
      <c r="B11" s="30" t="s">
        <v>8</v>
      </c>
      <c r="C11" s="51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 time</vt:lpstr>
      <vt:lpstr>Cierre venta</vt:lpstr>
      <vt:lpstr>Lead time 2</vt:lpstr>
      <vt:lpstr>Venta</vt:lpstr>
      <vt:lpstr>Asignación productivo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2023-01-04T12:42:57Z</dcterms:created>
  <dcterms:modified xsi:type="dcterms:W3CDTF">2023-02-10T13:32:37Z</dcterms:modified>
</cp:coreProperties>
</file>